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1PM-M" sheetId="74" r:id="rId1"/>
  </sheets>
  <definedNames>
    <definedName name="_xlnm._FilterDatabase" localSheetId="0" hidden="1">'C1PM-M'!$A$2:$BA$502</definedName>
  </definedNames>
  <calcPr calcId="152511"/>
</workbook>
</file>

<file path=xl/calcChain.xml><?xml version="1.0" encoding="utf-8"?>
<calcChain xmlns="http://schemas.openxmlformats.org/spreadsheetml/2006/main">
  <c r="AW273" i="74" l="1"/>
  <c r="AW274" i="74"/>
  <c r="AW275" i="74"/>
  <c r="AW276" i="74"/>
  <c r="AW277" i="74"/>
  <c r="AW278" i="74"/>
  <c r="AW279" i="74"/>
  <c r="AW280" i="74"/>
  <c r="AW281" i="74"/>
  <c r="AW282" i="74"/>
  <c r="AW283" i="74"/>
  <c r="AW284" i="74"/>
  <c r="AW285" i="74"/>
  <c r="AW286" i="74"/>
  <c r="AW287" i="74"/>
  <c r="AW258" i="74"/>
  <c r="AW259" i="74"/>
  <c r="AW260" i="74"/>
  <c r="AW261" i="74"/>
  <c r="AW262" i="74"/>
  <c r="AW263" i="74"/>
  <c r="AW264" i="74"/>
  <c r="AW265" i="74"/>
  <c r="AW266" i="74"/>
  <c r="AW267" i="74"/>
  <c r="AW268" i="74"/>
  <c r="AW269" i="74"/>
  <c r="AW270" i="74"/>
  <c r="AW271" i="74"/>
  <c r="AW272" i="74"/>
  <c r="AW213" i="74"/>
  <c r="AW214" i="74"/>
  <c r="AW215" i="74"/>
  <c r="AW216" i="74"/>
  <c r="AW217" i="74"/>
  <c r="AW218" i="74"/>
  <c r="AW219" i="74"/>
  <c r="AW220" i="74"/>
  <c r="AW221" i="74"/>
  <c r="AW222" i="74"/>
  <c r="AW223" i="74"/>
  <c r="AW224" i="74"/>
  <c r="AW225" i="74"/>
  <c r="AW226" i="74"/>
  <c r="AW227" i="74"/>
  <c r="AW228" i="74"/>
  <c r="AW229" i="74"/>
  <c r="AW230" i="74"/>
  <c r="AW231" i="74"/>
  <c r="AW232" i="74"/>
  <c r="AW233" i="74"/>
  <c r="AW234" i="74"/>
  <c r="AW235" i="74"/>
  <c r="AW236" i="74"/>
  <c r="AW237" i="74"/>
  <c r="AW238" i="74"/>
  <c r="AW239" i="74"/>
  <c r="AW240" i="74"/>
  <c r="AW241" i="74"/>
  <c r="AW242" i="74"/>
  <c r="AW243" i="74"/>
  <c r="AW244" i="74"/>
  <c r="AW245" i="74"/>
  <c r="AW246" i="74"/>
  <c r="AW247" i="74"/>
  <c r="AW248" i="74"/>
  <c r="AW249" i="74"/>
  <c r="AW250" i="74"/>
  <c r="AW251" i="74"/>
  <c r="AW252" i="74"/>
  <c r="AW253" i="74"/>
  <c r="AW254" i="74"/>
  <c r="AW255" i="74"/>
  <c r="AW256" i="74"/>
  <c r="AW257" i="74"/>
  <c r="AW423" i="74"/>
  <c r="AW424" i="74"/>
  <c r="AW425" i="74"/>
  <c r="AW426" i="74"/>
  <c r="AW427" i="74"/>
  <c r="AW428" i="74"/>
  <c r="AW429" i="74"/>
  <c r="AW430" i="74"/>
  <c r="AW431" i="74"/>
  <c r="AW432" i="74"/>
  <c r="AW433" i="74"/>
  <c r="AW434" i="74"/>
  <c r="AW435" i="74"/>
  <c r="AW436" i="74"/>
  <c r="AW437" i="74"/>
  <c r="AW438" i="74"/>
  <c r="AW439" i="74"/>
  <c r="AW440" i="74"/>
  <c r="AW441" i="74"/>
  <c r="AW442" i="74"/>
  <c r="AW443" i="74"/>
  <c r="AW444" i="74"/>
  <c r="AW445" i="74"/>
  <c r="AW446" i="74"/>
  <c r="AW447" i="74"/>
  <c r="AW448" i="74"/>
  <c r="AW449" i="74"/>
  <c r="AW450" i="74"/>
  <c r="AW451" i="74"/>
  <c r="AW452" i="74"/>
  <c r="AW453" i="74"/>
  <c r="AW454" i="74"/>
  <c r="AW455" i="74"/>
  <c r="AW456" i="74"/>
  <c r="AW457" i="74"/>
  <c r="AW458" i="74"/>
  <c r="AW459" i="74"/>
  <c r="AW460" i="74"/>
  <c r="AW461" i="74"/>
  <c r="AW462" i="74"/>
  <c r="AW463" i="74"/>
  <c r="AW464" i="74"/>
  <c r="AW465" i="74"/>
  <c r="AW466" i="74"/>
  <c r="AW467" i="74"/>
  <c r="AW468" i="74"/>
  <c r="AW469" i="74"/>
  <c r="AW470" i="74"/>
  <c r="AW471" i="74"/>
  <c r="AW472" i="74"/>
  <c r="AW473" i="74"/>
  <c r="AW474" i="74"/>
  <c r="AW475" i="74"/>
  <c r="AW476" i="74"/>
  <c r="AW477" i="74"/>
  <c r="AW478" i="74"/>
  <c r="AW479" i="74"/>
  <c r="AW480" i="74"/>
  <c r="AW481" i="74"/>
  <c r="AW482" i="74"/>
  <c r="AW483" i="74"/>
  <c r="AW484" i="74"/>
  <c r="AW485" i="74"/>
  <c r="AW486" i="74"/>
  <c r="AW487" i="74"/>
  <c r="AW488" i="74"/>
  <c r="AW489" i="74"/>
  <c r="AW490" i="74"/>
  <c r="AW491" i="74"/>
  <c r="AW492" i="74"/>
  <c r="AW493" i="74"/>
  <c r="AW494" i="74"/>
  <c r="AW495" i="74"/>
  <c r="AW496" i="74"/>
  <c r="AW497" i="74"/>
  <c r="AW408" i="74"/>
  <c r="AW409" i="74"/>
  <c r="AW410" i="74"/>
  <c r="AW411" i="74"/>
  <c r="AW412" i="74"/>
  <c r="AW413" i="74"/>
  <c r="AW414" i="74"/>
  <c r="AW415" i="74"/>
  <c r="AW416" i="74"/>
  <c r="AW417" i="74"/>
  <c r="AW418" i="74"/>
  <c r="AW419" i="74"/>
  <c r="AW420" i="74"/>
  <c r="AW421" i="74"/>
  <c r="AW422" i="74"/>
  <c r="AW6" i="74"/>
  <c r="AW7" i="74"/>
  <c r="AW8" i="74"/>
  <c r="AW9" i="74"/>
  <c r="AW10" i="74"/>
  <c r="AW11" i="74"/>
  <c r="AW12" i="74"/>
  <c r="AW13" i="74"/>
  <c r="AW14" i="74"/>
  <c r="AW15" i="74"/>
  <c r="AW16" i="74"/>
  <c r="AW17" i="74"/>
  <c r="AW18" i="74"/>
  <c r="AW19" i="74"/>
  <c r="AW20" i="74"/>
  <c r="AW21" i="74"/>
  <c r="AW22" i="74"/>
  <c r="AW23" i="74"/>
  <c r="AW24" i="74"/>
  <c r="AW25" i="74"/>
  <c r="AW26" i="74"/>
  <c r="AW27" i="74"/>
  <c r="AW28" i="74"/>
  <c r="AW29" i="74"/>
  <c r="AW30" i="74"/>
  <c r="AW31" i="74"/>
  <c r="AW32" i="74"/>
  <c r="AW33" i="74"/>
  <c r="AW34" i="74"/>
  <c r="AW35" i="74"/>
  <c r="AW36" i="74"/>
  <c r="AW37" i="74"/>
  <c r="AW38" i="74"/>
  <c r="AW39" i="74"/>
  <c r="AW40" i="74"/>
  <c r="AW41" i="74"/>
  <c r="AW42" i="74"/>
  <c r="AW43" i="74"/>
  <c r="AW44" i="74"/>
  <c r="AW45" i="74"/>
  <c r="AW46" i="74"/>
  <c r="AW47" i="74"/>
  <c r="AW48" i="74"/>
  <c r="AW49" i="74"/>
  <c r="AW50" i="74"/>
  <c r="AW51" i="74"/>
  <c r="AW52" i="74"/>
  <c r="AW53" i="74"/>
  <c r="AW54" i="74"/>
  <c r="AW55" i="74"/>
  <c r="AW56" i="74"/>
  <c r="AW57" i="74"/>
  <c r="AW58" i="74"/>
  <c r="AW59" i="74"/>
  <c r="AW60" i="74"/>
  <c r="AW61" i="74"/>
  <c r="AW62" i="74"/>
  <c r="AW63" i="74"/>
  <c r="AW64" i="74"/>
  <c r="AW65" i="74"/>
  <c r="AW66" i="74"/>
  <c r="AW67" i="74"/>
  <c r="AW68" i="74"/>
  <c r="AW69" i="74"/>
  <c r="AW70" i="74"/>
  <c r="AW71" i="74"/>
  <c r="AW72" i="74"/>
  <c r="AW73" i="74"/>
  <c r="AW74" i="74"/>
  <c r="AW75" i="74"/>
  <c r="AW76" i="74"/>
  <c r="AW77" i="74"/>
  <c r="AW78" i="74"/>
  <c r="AW79" i="74"/>
  <c r="AW80" i="74"/>
  <c r="AW81" i="74"/>
  <c r="AW82" i="74"/>
  <c r="AW83" i="74"/>
  <c r="AW84" i="74"/>
  <c r="AW85" i="74"/>
  <c r="AW86" i="74"/>
  <c r="AW87" i="74"/>
  <c r="AW88" i="74"/>
  <c r="AW89" i="74"/>
  <c r="AW90" i="74"/>
  <c r="AW91" i="74"/>
  <c r="AW92" i="74"/>
  <c r="AW93" i="74"/>
  <c r="AW94" i="74"/>
  <c r="AW95" i="74"/>
  <c r="AW96" i="74"/>
  <c r="AW97" i="74"/>
  <c r="AW98" i="74"/>
  <c r="AW99" i="74"/>
  <c r="AW100" i="74"/>
  <c r="AW101" i="74"/>
  <c r="AW102" i="74"/>
  <c r="AW103" i="74"/>
  <c r="AW104" i="74"/>
  <c r="AW105" i="74"/>
  <c r="AW106" i="74"/>
  <c r="AW107" i="74"/>
  <c r="AW108" i="74"/>
  <c r="AW109" i="74"/>
  <c r="AW110" i="74"/>
  <c r="AW111" i="74"/>
  <c r="AW112" i="74"/>
  <c r="AW113" i="74"/>
  <c r="AW114" i="74"/>
  <c r="AW115" i="74"/>
  <c r="AW116" i="74"/>
  <c r="AW117" i="74"/>
  <c r="AW118" i="74"/>
  <c r="AW119" i="74"/>
  <c r="AW120" i="74"/>
  <c r="AW121" i="74"/>
  <c r="AW122" i="74"/>
  <c r="AG4" i="74" l="1"/>
  <c r="AP4" i="74" s="1"/>
  <c r="AG5" i="74"/>
  <c r="AP5" i="74" s="1"/>
  <c r="AG6" i="74"/>
  <c r="AP6" i="74" s="1"/>
  <c r="AG7" i="74"/>
  <c r="AP7" i="74" s="1"/>
  <c r="AG8" i="74"/>
  <c r="AP8" i="74" s="1"/>
  <c r="AG9" i="74"/>
  <c r="AP9" i="74" s="1"/>
  <c r="AG10" i="74"/>
  <c r="AP10" i="74" s="1"/>
  <c r="AG11" i="74"/>
  <c r="AP11" i="74" s="1"/>
  <c r="AG12" i="74"/>
  <c r="AP12" i="74" s="1"/>
  <c r="AG13" i="74"/>
  <c r="AP13" i="74" s="1"/>
  <c r="AQ13" i="74" s="1"/>
  <c r="AG14" i="74"/>
  <c r="AP14" i="74" s="1"/>
  <c r="AG15" i="74"/>
  <c r="AP15" i="74" s="1"/>
  <c r="AG16" i="74"/>
  <c r="AP16" i="74" s="1"/>
  <c r="AG17" i="74"/>
  <c r="AP17" i="74" s="1"/>
  <c r="AQ17" i="74" s="1"/>
  <c r="AG18" i="74"/>
  <c r="AP18" i="74" s="1"/>
  <c r="AQ18" i="74" s="1"/>
  <c r="AG19" i="74"/>
  <c r="AP19" i="74" s="1"/>
  <c r="AG20" i="74"/>
  <c r="AP20" i="74" s="1"/>
  <c r="AQ20" i="74" s="1"/>
  <c r="AG21" i="74"/>
  <c r="AP21" i="74" s="1"/>
  <c r="AG22" i="74"/>
  <c r="AP22" i="74" s="1"/>
  <c r="AG23" i="74"/>
  <c r="AP23" i="74" s="1"/>
  <c r="AG24" i="74"/>
  <c r="AP24" i="74" s="1"/>
  <c r="AG25" i="74"/>
  <c r="AP25" i="74" s="1"/>
  <c r="AQ25" i="74" s="1"/>
  <c r="AG26" i="74"/>
  <c r="AP26" i="74" s="1"/>
  <c r="AG27" i="74"/>
  <c r="AP27" i="74" s="1"/>
  <c r="AG28" i="74"/>
  <c r="AP28" i="74" s="1"/>
  <c r="AG29" i="74"/>
  <c r="AP29" i="74" s="1"/>
  <c r="AG30" i="74"/>
  <c r="AP30" i="74" s="1"/>
  <c r="AG31" i="74"/>
  <c r="AP31" i="74" s="1"/>
  <c r="AG32" i="74"/>
  <c r="AP32" i="74" s="1"/>
  <c r="AG33" i="74"/>
  <c r="AP33" i="74" s="1"/>
  <c r="AG34" i="74"/>
  <c r="AP34" i="74" s="1"/>
  <c r="AG35" i="74"/>
  <c r="AP35" i="74" s="1"/>
  <c r="AG36" i="74"/>
  <c r="AP36" i="74" s="1"/>
  <c r="AG37" i="74"/>
  <c r="AP37" i="74" s="1"/>
  <c r="AG38" i="74"/>
  <c r="AP38" i="74" s="1"/>
  <c r="AG39" i="74"/>
  <c r="AP39" i="74" s="1"/>
  <c r="AG40" i="74"/>
  <c r="AP40" i="74" s="1"/>
  <c r="AG41" i="74"/>
  <c r="AP41" i="74" s="1"/>
  <c r="AQ41" i="74" s="1"/>
  <c r="AG42" i="74"/>
  <c r="AP42" i="74" s="1"/>
  <c r="AQ42" i="74" s="1"/>
  <c r="AG43" i="74"/>
  <c r="AP43" i="74" s="1"/>
  <c r="AG44" i="74"/>
  <c r="AP44" i="74" s="1"/>
  <c r="AG45" i="74"/>
  <c r="AP45" i="74" s="1"/>
  <c r="AG46" i="74"/>
  <c r="AP46" i="74" s="1"/>
  <c r="AG47" i="74"/>
  <c r="AP47" i="74" s="1"/>
  <c r="AG48" i="74"/>
  <c r="AP48" i="74" s="1"/>
  <c r="AG49" i="74"/>
  <c r="AP49" i="74" s="1"/>
  <c r="AQ49" i="74" s="1"/>
  <c r="AG50" i="74"/>
  <c r="AP50" i="74" s="1"/>
  <c r="AG51" i="74"/>
  <c r="AP51" i="74" s="1"/>
  <c r="AG52" i="74"/>
  <c r="AP52" i="74" s="1"/>
  <c r="AQ52" i="74" s="1"/>
  <c r="AG53" i="74"/>
  <c r="AP53" i="74" s="1"/>
  <c r="AG54" i="74"/>
  <c r="AP54" i="74" s="1"/>
  <c r="AG55" i="74"/>
  <c r="AP55" i="74" s="1"/>
  <c r="AG56" i="74"/>
  <c r="AP56" i="74" s="1"/>
  <c r="AG57" i="74"/>
  <c r="AP57" i="74" s="1"/>
  <c r="AQ57" i="74" s="1"/>
  <c r="AG58" i="74"/>
  <c r="AP58" i="74" s="1"/>
  <c r="AG59" i="74"/>
  <c r="AP59" i="74" s="1"/>
  <c r="AG60" i="74"/>
  <c r="AP60" i="74" s="1"/>
  <c r="AG61" i="74"/>
  <c r="AP61" i="74" s="1"/>
  <c r="AG62" i="74"/>
  <c r="AP62" i="74" s="1"/>
  <c r="AG63" i="74"/>
  <c r="AP63" i="74" s="1"/>
  <c r="AG64" i="74"/>
  <c r="AP64" i="74" s="1"/>
  <c r="AG65" i="74"/>
  <c r="AP65" i="74" s="1"/>
  <c r="AG66" i="74"/>
  <c r="AP66" i="74" s="1"/>
  <c r="AG67" i="74"/>
  <c r="AP67" i="74" s="1"/>
  <c r="AG68" i="74"/>
  <c r="AP68" i="74" s="1"/>
  <c r="AG69" i="74"/>
  <c r="AP69" i="74" s="1"/>
  <c r="AG70" i="74"/>
  <c r="AP70" i="74" s="1"/>
  <c r="AG71" i="74"/>
  <c r="AP71" i="74" s="1"/>
  <c r="AG72" i="74"/>
  <c r="AP72" i="74" s="1"/>
  <c r="AG73" i="74"/>
  <c r="AP73" i="74" s="1"/>
  <c r="AG74" i="74"/>
  <c r="AP74" i="74" s="1"/>
  <c r="AG75" i="74"/>
  <c r="AP75" i="74" s="1"/>
  <c r="AG76" i="74"/>
  <c r="AP76" i="74" s="1"/>
  <c r="AG77" i="74"/>
  <c r="AP77" i="74" s="1"/>
  <c r="AG78" i="74"/>
  <c r="AP78" i="74" s="1"/>
  <c r="AG79" i="74"/>
  <c r="AP79" i="74" s="1"/>
  <c r="AG80" i="74"/>
  <c r="AP80" i="74" s="1"/>
  <c r="AG81" i="74"/>
  <c r="AP81" i="74" s="1"/>
  <c r="AG82" i="74"/>
  <c r="AP82" i="74" s="1"/>
  <c r="AG83" i="74"/>
  <c r="AP83" i="74" s="1"/>
  <c r="AG84" i="74"/>
  <c r="AP84" i="74" s="1"/>
  <c r="AG85" i="74"/>
  <c r="AP85" i="74" s="1"/>
  <c r="AG86" i="74"/>
  <c r="AP86" i="74" s="1"/>
  <c r="AG87" i="74"/>
  <c r="AP87" i="74" s="1"/>
  <c r="AG88" i="74"/>
  <c r="AP88" i="74" s="1"/>
  <c r="AG89" i="74"/>
  <c r="AP89" i="74" s="1"/>
  <c r="AG90" i="74"/>
  <c r="AP90" i="74" s="1"/>
  <c r="AG91" i="74"/>
  <c r="AP91" i="74" s="1"/>
  <c r="AG92" i="74"/>
  <c r="AP92" i="74" s="1"/>
  <c r="AG93" i="74"/>
  <c r="AP93" i="74" s="1"/>
  <c r="AG94" i="74"/>
  <c r="AP94" i="74" s="1"/>
  <c r="AG95" i="74"/>
  <c r="AP95" i="74" s="1"/>
  <c r="AG96" i="74"/>
  <c r="AP96" i="74" s="1"/>
  <c r="AG97" i="74"/>
  <c r="AP97" i="74" s="1"/>
  <c r="AG98" i="74"/>
  <c r="AP98" i="74" s="1"/>
  <c r="AG99" i="74"/>
  <c r="AP99" i="74" s="1"/>
  <c r="AG100" i="74"/>
  <c r="AP100" i="74" s="1"/>
  <c r="AG101" i="74"/>
  <c r="AP101" i="74" s="1"/>
  <c r="AG102" i="74"/>
  <c r="AP102" i="74" s="1"/>
  <c r="AG103" i="74"/>
  <c r="AP103" i="74" s="1"/>
  <c r="AG104" i="74"/>
  <c r="AP104" i="74" s="1"/>
  <c r="AG105" i="74"/>
  <c r="AP105" i="74" s="1"/>
  <c r="AG106" i="74"/>
  <c r="AP106" i="74" s="1"/>
  <c r="AG107" i="74"/>
  <c r="AP107" i="74" s="1"/>
  <c r="AG108" i="74"/>
  <c r="AP108" i="74" s="1"/>
  <c r="AG109" i="74"/>
  <c r="AP109" i="74" s="1"/>
  <c r="AG110" i="74"/>
  <c r="AP110" i="74" s="1"/>
  <c r="AG111" i="74"/>
  <c r="AP111" i="74" s="1"/>
  <c r="AG112" i="74"/>
  <c r="AP112" i="74" s="1"/>
  <c r="AG113" i="74"/>
  <c r="AP113" i="74" s="1"/>
  <c r="AG114" i="74"/>
  <c r="AP114" i="74" s="1"/>
  <c r="AG115" i="74"/>
  <c r="AP115" i="74" s="1"/>
  <c r="AG116" i="74"/>
  <c r="AP116" i="74" s="1"/>
  <c r="AG117" i="74"/>
  <c r="AP117" i="74" s="1"/>
  <c r="AG118" i="74"/>
  <c r="AP118" i="74" s="1"/>
  <c r="AG119" i="74"/>
  <c r="AP119" i="74" s="1"/>
  <c r="AG120" i="74"/>
  <c r="AP120" i="74" s="1"/>
  <c r="AG121" i="74"/>
  <c r="AP121" i="74" s="1"/>
  <c r="AG122" i="74"/>
  <c r="AP122" i="74" s="1"/>
  <c r="AG123" i="74"/>
  <c r="AP123" i="74" s="1"/>
  <c r="AG124" i="74"/>
  <c r="AP124" i="74" s="1"/>
  <c r="AG125" i="74"/>
  <c r="AP125" i="74" s="1"/>
  <c r="AG126" i="74"/>
  <c r="AP126" i="74" s="1"/>
  <c r="AG127" i="74"/>
  <c r="AP127" i="74" s="1"/>
  <c r="AG128" i="74"/>
  <c r="AP128" i="74" s="1"/>
  <c r="AG129" i="74"/>
  <c r="AP129" i="74" s="1"/>
  <c r="AG130" i="74"/>
  <c r="AP130" i="74" s="1"/>
  <c r="AG131" i="74"/>
  <c r="AP131" i="74" s="1"/>
  <c r="AG132" i="74"/>
  <c r="AP132" i="74" s="1"/>
  <c r="AG133" i="74"/>
  <c r="AP133" i="74" s="1"/>
  <c r="AG134" i="74"/>
  <c r="AP134" i="74" s="1"/>
  <c r="AG135" i="74"/>
  <c r="AP135" i="74" s="1"/>
  <c r="AG136" i="74"/>
  <c r="AP136" i="74" s="1"/>
  <c r="AG137" i="74"/>
  <c r="AP137" i="74" s="1"/>
  <c r="AG138" i="74"/>
  <c r="AP138" i="74" s="1"/>
  <c r="AG139" i="74"/>
  <c r="AP139" i="74" s="1"/>
  <c r="AG140" i="74"/>
  <c r="AP140" i="74" s="1"/>
  <c r="AG141" i="74"/>
  <c r="AP141" i="74" s="1"/>
  <c r="AG142" i="74"/>
  <c r="AP142" i="74" s="1"/>
  <c r="AG143" i="74"/>
  <c r="AP143" i="74" s="1"/>
  <c r="AG144" i="74"/>
  <c r="AP144" i="74" s="1"/>
  <c r="AG145" i="74"/>
  <c r="AP145" i="74" s="1"/>
  <c r="AG146" i="74"/>
  <c r="AP146" i="74" s="1"/>
  <c r="AG147" i="74"/>
  <c r="AP147" i="74" s="1"/>
  <c r="AG148" i="74"/>
  <c r="AP148" i="74" s="1"/>
  <c r="AG149" i="74"/>
  <c r="AP149" i="74" s="1"/>
  <c r="AG150" i="74"/>
  <c r="AP150" i="74" s="1"/>
  <c r="AG151" i="74"/>
  <c r="AP151" i="74" s="1"/>
  <c r="AG152" i="74"/>
  <c r="AP152" i="74" s="1"/>
  <c r="AG153" i="74"/>
  <c r="AP153" i="74" s="1"/>
  <c r="AG154" i="74"/>
  <c r="AP154" i="74" s="1"/>
  <c r="AG155" i="74"/>
  <c r="AP155" i="74" s="1"/>
  <c r="AG156" i="74"/>
  <c r="AP156" i="74" s="1"/>
  <c r="AG157" i="74"/>
  <c r="AP157" i="74" s="1"/>
  <c r="AG158" i="74"/>
  <c r="AP158" i="74" s="1"/>
  <c r="AG159" i="74"/>
  <c r="AP159" i="74" s="1"/>
  <c r="AG160" i="74"/>
  <c r="AP160" i="74" s="1"/>
  <c r="AG161" i="74"/>
  <c r="AP161" i="74" s="1"/>
  <c r="AG162" i="74"/>
  <c r="AP162" i="74" s="1"/>
  <c r="AG163" i="74"/>
  <c r="AP163" i="74" s="1"/>
  <c r="AQ163" i="74" s="1"/>
  <c r="AG164" i="74"/>
  <c r="AP164" i="74" s="1"/>
  <c r="AG165" i="74"/>
  <c r="AP165" i="74" s="1"/>
  <c r="AQ165" i="74" s="1"/>
  <c r="AG166" i="74"/>
  <c r="AP166" i="74" s="1"/>
  <c r="AG167" i="74"/>
  <c r="AP167" i="74" s="1"/>
  <c r="AG168" i="74"/>
  <c r="AP168" i="74" s="1"/>
  <c r="AG169" i="74"/>
  <c r="AP169" i="74" s="1"/>
  <c r="AQ169" i="74" s="1"/>
  <c r="AG170" i="74"/>
  <c r="AP170" i="74" s="1"/>
  <c r="AG171" i="74"/>
  <c r="AP171" i="74" s="1"/>
  <c r="AG172" i="74"/>
  <c r="AP172" i="74" s="1"/>
  <c r="AG173" i="74"/>
  <c r="AP173" i="74" s="1"/>
  <c r="AQ173" i="74" s="1"/>
  <c r="AG174" i="74"/>
  <c r="AP174" i="74" s="1"/>
  <c r="AG175" i="74"/>
  <c r="AP175" i="74" s="1"/>
  <c r="AG176" i="74"/>
  <c r="AP176" i="74" s="1"/>
  <c r="AG177" i="74"/>
  <c r="AP177" i="74" s="1"/>
  <c r="AG178" i="74"/>
  <c r="AP178" i="74" s="1"/>
  <c r="AG179" i="74"/>
  <c r="AP179" i="74" s="1"/>
  <c r="AG180" i="74"/>
  <c r="AP180" i="74" s="1"/>
  <c r="AQ180" i="74" s="1"/>
  <c r="AG181" i="74"/>
  <c r="AP181" i="74" s="1"/>
  <c r="AQ181" i="74" s="1"/>
  <c r="AG182" i="74"/>
  <c r="AP182" i="74" s="1"/>
  <c r="AG183" i="74"/>
  <c r="AP183" i="74" s="1"/>
  <c r="AG184" i="74"/>
  <c r="AP184" i="74" s="1"/>
  <c r="AG185" i="74"/>
  <c r="AP185" i="74" s="1"/>
  <c r="AQ185" i="74" s="1"/>
  <c r="AG186" i="74"/>
  <c r="AP186" i="74" s="1"/>
  <c r="AG187" i="74"/>
  <c r="AP187" i="74" s="1"/>
  <c r="AG188" i="74"/>
  <c r="AP188" i="74" s="1"/>
  <c r="AG189" i="74"/>
  <c r="AP189" i="74" s="1"/>
  <c r="AG190" i="74"/>
  <c r="AP190" i="74" s="1"/>
  <c r="AG191" i="74"/>
  <c r="AP191" i="74" s="1"/>
  <c r="AG192" i="74"/>
  <c r="AP192" i="74" s="1"/>
  <c r="AQ192" i="74" s="1"/>
  <c r="AG193" i="74"/>
  <c r="AP193" i="74" s="1"/>
  <c r="AQ193" i="74" s="1"/>
  <c r="AG194" i="74"/>
  <c r="AP194" i="74" s="1"/>
  <c r="AQ194" i="74" s="1"/>
  <c r="AG195" i="74"/>
  <c r="AP195" i="74" s="1"/>
  <c r="AG196" i="74"/>
  <c r="AP196" i="74" s="1"/>
  <c r="AG197" i="74"/>
  <c r="AP197" i="74" s="1"/>
  <c r="AG198" i="74"/>
  <c r="AP198" i="74" s="1"/>
  <c r="AG199" i="74"/>
  <c r="AP199" i="74" s="1"/>
  <c r="AG200" i="74"/>
  <c r="AP200" i="74" s="1"/>
  <c r="AQ200" i="74" s="1"/>
  <c r="AG201" i="74"/>
  <c r="AP201" i="74" s="1"/>
  <c r="AQ201" i="74" s="1"/>
  <c r="AG202" i="74"/>
  <c r="AP202" i="74" s="1"/>
  <c r="AG203" i="74"/>
  <c r="AP203" i="74" s="1"/>
  <c r="AG204" i="74"/>
  <c r="AP204" i="74" s="1"/>
  <c r="AG205" i="74"/>
  <c r="AP205" i="74" s="1"/>
  <c r="AQ205" i="74" s="1"/>
  <c r="AG206" i="74"/>
  <c r="AP206" i="74" s="1"/>
  <c r="AG207" i="74"/>
  <c r="AP207" i="74" s="1"/>
  <c r="AG208" i="74"/>
  <c r="AP208" i="74" s="1"/>
  <c r="AG209" i="74"/>
  <c r="AP209" i="74" s="1"/>
  <c r="AQ209" i="74" s="1"/>
  <c r="AG210" i="74"/>
  <c r="AP210" i="74" s="1"/>
  <c r="AG211" i="74"/>
  <c r="AP211" i="74" s="1"/>
  <c r="AG212" i="74"/>
  <c r="AP212" i="74" s="1"/>
  <c r="AG213" i="74"/>
  <c r="AP213" i="74" s="1"/>
  <c r="AQ213" i="74" s="1"/>
  <c r="AG214" i="74"/>
  <c r="AP214" i="74" s="1"/>
  <c r="AG215" i="74"/>
  <c r="AP215" i="74" s="1"/>
  <c r="AG216" i="74"/>
  <c r="AP216" i="74" s="1"/>
  <c r="AQ216" i="74" s="1"/>
  <c r="AG217" i="74"/>
  <c r="AP217" i="74" s="1"/>
  <c r="AQ217" i="74" s="1"/>
  <c r="AG218" i="74"/>
  <c r="AP218" i="74" s="1"/>
  <c r="AG219" i="74"/>
  <c r="AP219" i="74" s="1"/>
  <c r="AG220" i="74"/>
  <c r="AP220" i="74" s="1"/>
  <c r="AG221" i="74"/>
  <c r="AP221" i="74" s="1"/>
  <c r="AG222" i="74"/>
  <c r="AP222" i="74" s="1"/>
  <c r="AG223" i="74"/>
  <c r="AP223" i="74" s="1"/>
  <c r="AG224" i="74"/>
  <c r="AP224" i="74" s="1"/>
  <c r="AG225" i="74"/>
  <c r="AP225" i="74" s="1"/>
  <c r="AQ225" i="74" s="1"/>
  <c r="AG226" i="74"/>
  <c r="AP226" i="74" s="1"/>
  <c r="AG227" i="74"/>
  <c r="AP227" i="74" s="1"/>
  <c r="AG228" i="74"/>
  <c r="AP228" i="74" s="1"/>
  <c r="AG229" i="74"/>
  <c r="AP229" i="74" s="1"/>
  <c r="AQ229" i="74" s="1"/>
  <c r="AG230" i="74"/>
  <c r="AP230" i="74" s="1"/>
  <c r="AG231" i="74"/>
  <c r="AP231" i="74" s="1"/>
  <c r="AG232" i="74"/>
  <c r="AP232" i="74" s="1"/>
  <c r="AG233" i="74"/>
  <c r="AP233" i="74" s="1"/>
  <c r="AG234" i="74"/>
  <c r="AP234" i="74" s="1"/>
  <c r="AG235" i="74"/>
  <c r="AP235" i="74" s="1"/>
  <c r="AG236" i="74"/>
  <c r="AP236" i="74" s="1"/>
  <c r="AG237" i="74"/>
  <c r="AP237" i="74" s="1"/>
  <c r="AG238" i="74"/>
  <c r="AP238" i="74" s="1"/>
  <c r="AG239" i="74"/>
  <c r="AP239" i="74" s="1"/>
  <c r="AG240" i="74"/>
  <c r="AP240" i="74" s="1"/>
  <c r="AG241" i="74"/>
  <c r="AP241" i="74" s="1"/>
  <c r="AG242" i="74"/>
  <c r="AP242" i="74" s="1"/>
  <c r="AG243" i="74"/>
  <c r="AP243" i="74" s="1"/>
  <c r="AG244" i="74"/>
  <c r="AP244" i="74" s="1"/>
  <c r="AG245" i="74"/>
  <c r="AP245" i="74" s="1"/>
  <c r="AQ245" i="74" s="1"/>
  <c r="AG246" i="74"/>
  <c r="AP246" i="74" s="1"/>
  <c r="AG247" i="74"/>
  <c r="AP247" i="74" s="1"/>
  <c r="AG248" i="74"/>
  <c r="AP248" i="74" s="1"/>
  <c r="AQ248" i="74" s="1"/>
  <c r="AG249" i="74"/>
  <c r="AP249" i="74" s="1"/>
  <c r="AQ249" i="74" s="1"/>
  <c r="AG250" i="74"/>
  <c r="AP250" i="74" s="1"/>
  <c r="AQ250" i="74" s="1"/>
  <c r="AG251" i="74"/>
  <c r="AP251" i="74" s="1"/>
  <c r="AG252" i="74"/>
  <c r="AP252" i="74" s="1"/>
  <c r="AG253" i="74"/>
  <c r="AP253" i="74" s="1"/>
  <c r="AQ253" i="74" s="1"/>
  <c r="AG254" i="74"/>
  <c r="AP254" i="74" s="1"/>
  <c r="AG255" i="74"/>
  <c r="AP255" i="74" s="1"/>
  <c r="AG256" i="74"/>
  <c r="AP256" i="74" s="1"/>
  <c r="AQ256" i="74" s="1"/>
  <c r="AG257" i="74"/>
  <c r="AP257" i="74" s="1"/>
  <c r="AG258" i="74"/>
  <c r="AP258" i="74" s="1"/>
  <c r="AG259" i="74"/>
  <c r="AP259" i="74" s="1"/>
  <c r="AG260" i="74"/>
  <c r="AP260" i="74" s="1"/>
  <c r="AG261" i="74"/>
  <c r="AP261" i="74" s="1"/>
  <c r="AG262" i="74"/>
  <c r="AP262" i="74" s="1"/>
  <c r="AG263" i="74"/>
  <c r="AP263" i="74" s="1"/>
  <c r="AG264" i="74"/>
  <c r="AP264" i="74" s="1"/>
  <c r="AG265" i="74"/>
  <c r="AP265" i="74" s="1"/>
  <c r="AQ265" i="74" s="1"/>
  <c r="AG266" i="74"/>
  <c r="AP266" i="74" s="1"/>
  <c r="AG267" i="74"/>
  <c r="AP267" i="74" s="1"/>
  <c r="AG268" i="74"/>
  <c r="AP268" i="74" s="1"/>
  <c r="AG269" i="74"/>
  <c r="AP269" i="74" s="1"/>
  <c r="AQ269" i="74" s="1"/>
  <c r="AG270" i="74"/>
  <c r="AP270" i="74" s="1"/>
  <c r="AG271" i="74"/>
  <c r="AP271" i="74" s="1"/>
  <c r="AG272" i="74"/>
  <c r="AP272" i="74" s="1"/>
  <c r="AG273" i="74"/>
  <c r="AP273" i="74" s="1"/>
  <c r="AG274" i="74"/>
  <c r="AP274" i="74" s="1"/>
  <c r="AG275" i="74"/>
  <c r="AP275" i="74" s="1"/>
  <c r="AG276" i="74"/>
  <c r="AP276" i="74" s="1"/>
  <c r="AG277" i="74"/>
  <c r="AP277" i="74" s="1"/>
  <c r="AQ277" i="74" s="1"/>
  <c r="AG278" i="74"/>
  <c r="AP278" i="74" s="1"/>
  <c r="AG279" i="74"/>
  <c r="AP279" i="74" s="1"/>
  <c r="AG280" i="74"/>
  <c r="AP280" i="74" s="1"/>
  <c r="AG281" i="74"/>
  <c r="AP281" i="74" s="1"/>
  <c r="AG282" i="74"/>
  <c r="AP282" i="74" s="1"/>
  <c r="AG283" i="74"/>
  <c r="AP283" i="74" s="1"/>
  <c r="AG284" i="74"/>
  <c r="AP284" i="74" s="1"/>
  <c r="AG285" i="74"/>
  <c r="AP285" i="74" s="1"/>
  <c r="AQ285" i="74" s="1"/>
  <c r="AG286" i="74"/>
  <c r="AP286" i="74" s="1"/>
  <c r="AG287" i="74"/>
  <c r="AP287" i="74" s="1"/>
  <c r="AG288" i="74"/>
  <c r="AP288" i="74" s="1"/>
  <c r="AG289" i="74"/>
  <c r="AP289" i="74" s="1"/>
  <c r="AQ289" i="74" s="1"/>
  <c r="AG290" i="74"/>
  <c r="AP290" i="74" s="1"/>
  <c r="AG291" i="74"/>
  <c r="AP291" i="74" s="1"/>
  <c r="AG292" i="74"/>
  <c r="AP292" i="74" s="1"/>
  <c r="AG293" i="74"/>
  <c r="AP293" i="74" s="1"/>
  <c r="AG294" i="74"/>
  <c r="AP294" i="74" s="1"/>
  <c r="AG295" i="74"/>
  <c r="AP295" i="74" s="1"/>
  <c r="AG296" i="74"/>
  <c r="AP296" i="74" s="1"/>
  <c r="AG297" i="74"/>
  <c r="AP297" i="74" s="1"/>
  <c r="AG298" i="74"/>
  <c r="AP298" i="74" s="1"/>
  <c r="AG299" i="74"/>
  <c r="AP299" i="74" s="1"/>
  <c r="AG300" i="74"/>
  <c r="AP300" i="74" s="1"/>
  <c r="AG301" i="74"/>
  <c r="AP301" i="74" s="1"/>
  <c r="AG302" i="74"/>
  <c r="AP302" i="74" s="1"/>
  <c r="AG303" i="74"/>
  <c r="AP303" i="74" s="1"/>
  <c r="AG304" i="74"/>
  <c r="AP304" i="74" s="1"/>
  <c r="AG305" i="74"/>
  <c r="AP305" i="74" s="1"/>
  <c r="AG306" i="74"/>
  <c r="AP306" i="74" s="1"/>
  <c r="AG307" i="74"/>
  <c r="AP307" i="74" s="1"/>
  <c r="AG308" i="74"/>
  <c r="AP308" i="74" s="1"/>
  <c r="AG309" i="74"/>
  <c r="AP309" i="74" s="1"/>
  <c r="AG310" i="74"/>
  <c r="AP310" i="74" s="1"/>
  <c r="AG311" i="74"/>
  <c r="AP311" i="74" s="1"/>
  <c r="AG312" i="74"/>
  <c r="AP312" i="74" s="1"/>
  <c r="AG313" i="74"/>
  <c r="AP313" i="74" s="1"/>
  <c r="AG314" i="74"/>
  <c r="AP314" i="74" s="1"/>
  <c r="AG315" i="74"/>
  <c r="AP315" i="74" s="1"/>
  <c r="AG316" i="74"/>
  <c r="AP316" i="74" s="1"/>
  <c r="AG317" i="74"/>
  <c r="AP317" i="74" s="1"/>
  <c r="AQ317" i="74" s="1"/>
  <c r="AG318" i="74"/>
  <c r="AP318" i="74" s="1"/>
  <c r="AG319" i="74"/>
  <c r="AP319" i="74" s="1"/>
  <c r="AG320" i="74"/>
  <c r="AP320" i="74" s="1"/>
  <c r="AG321" i="74"/>
  <c r="AP321" i="74" s="1"/>
  <c r="AG322" i="74"/>
  <c r="AP322" i="74" s="1"/>
  <c r="AG323" i="74"/>
  <c r="AP323" i="74" s="1"/>
  <c r="AG324" i="74"/>
  <c r="AP324" i="74" s="1"/>
  <c r="AG325" i="74"/>
  <c r="AP325" i="74" s="1"/>
  <c r="AG326" i="74"/>
  <c r="AP326" i="74" s="1"/>
  <c r="AG327" i="74"/>
  <c r="AP327" i="74" s="1"/>
  <c r="AG328" i="74"/>
  <c r="AP328" i="74" s="1"/>
  <c r="AG329" i="74"/>
  <c r="AP329" i="74" s="1"/>
  <c r="AG330" i="74"/>
  <c r="AP330" i="74" s="1"/>
  <c r="AG331" i="74"/>
  <c r="AP331" i="74" s="1"/>
  <c r="AG332" i="74"/>
  <c r="AP332" i="74" s="1"/>
  <c r="AG333" i="74"/>
  <c r="AP333" i="74" s="1"/>
  <c r="AG334" i="74"/>
  <c r="AP334" i="74" s="1"/>
  <c r="AG335" i="74"/>
  <c r="AP335" i="74" s="1"/>
  <c r="AG336" i="74"/>
  <c r="AP336" i="74" s="1"/>
  <c r="AG337" i="74"/>
  <c r="AP337" i="74" s="1"/>
  <c r="AG338" i="74"/>
  <c r="AP338" i="74" s="1"/>
  <c r="AG339" i="74"/>
  <c r="AP339" i="74" s="1"/>
  <c r="AG340" i="74"/>
  <c r="AP340" i="74" s="1"/>
  <c r="AG341" i="74"/>
  <c r="AP341" i="74" s="1"/>
  <c r="AG342" i="74"/>
  <c r="AP342" i="74" s="1"/>
  <c r="AG343" i="74"/>
  <c r="AP343" i="74" s="1"/>
  <c r="AG344" i="74"/>
  <c r="AP344" i="74" s="1"/>
  <c r="AG345" i="74"/>
  <c r="AP345" i="74" s="1"/>
  <c r="AQ345" i="74" s="1"/>
  <c r="AG346" i="74"/>
  <c r="AP346" i="74" s="1"/>
  <c r="AG347" i="74"/>
  <c r="AP347" i="74" s="1"/>
  <c r="AG348" i="74"/>
  <c r="AP348" i="74" s="1"/>
  <c r="AG349" i="74"/>
  <c r="AP349" i="74" s="1"/>
  <c r="AG350" i="74"/>
  <c r="AP350" i="74" s="1"/>
  <c r="AG351" i="74"/>
  <c r="AP351" i="74" s="1"/>
  <c r="AG352" i="74"/>
  <c r="AP352" i="74" s="1"/>
  <c r="AQ352" i="74" s="1"/>
  <c r="AG353" i="74"/>
  <c r="AP353" i="74" s="1"/>
  <c r="AG354" i="74"/>
  <c r="AP354" i="74" s="1"/>
  <c r="AG355" i="74"/>
  <c r="AP355" i="74" s="1"/>
  <c r="AG356" i="74"/>
  <c r="AP356" i="74" s="1"/>
  <c r="AG357" i="74"/>
  <c r="AP357" i="74" s="1"/>
  <c r="AQ357" i="74" s="1"/>
  <c r="AG358" i="74"/>
  <c r="AP358" i="74" s="1"/>
  <c r="AG359" i="74"/>
  <c r="AP359" i="74" s="1"/>
  <c r="AG360" i="74"/>
  <c r="AP360" i="74" s="1"/>
  <c r="AQ360" i="74" s="1"/>
  <c r="AG361" i="74"/>
  <c r="AP361" i="74" s="1"/>
  <c r="AQ361" i="74" s="1"/>
  <c r="AG362" i="74"/>
  <c r="AP362" i="74" s="1"/>
  <c r="AG363" i="74"/>
  <c r="AP363" i="74" s="1"/>
  <c r="AG364" i="74"/>
  <c r="AP364" i="74" s="1"/>
  <c r="AG365" i="74"/>
  <c r="AP365" i="74" s="1"/>
  <c r="AQ365" i="74" s="1"/>
  <c r="AG366" i="74"/>
  <c r="AP366" i="74" s="1"/>
  <c r="AG367" i="74"/>
  <c r="AP367" i="74" s="1"/>
  <c r="AG368" i="74"/>
  <c r="AP368" i="74" s="1"/>
  <c r="AQ368" i="74" s="1"/>
  <c r="AG369" i="74"/>
  <c r="AP369" i="74" s="1"/>
  <c r="AQ369" i="74" s="1"/>
  <c r="AG370" i="74"/>
  <c r="AP370" i="74" s="1"/>
  <c r="AG371" i="74"/>
  <c r="AP371" i="74" s="1"/>
  <c r="AG372" i="74"/>
  <c r="AP372" i="74" s="1"/>
  <c r="AG373" i="74"/>
  <c r="AP373" i="74" s="1"/>
  <c r="AG374" i="74"/>
  <c r="AP374" i="74" s="1"/>
  <c r="AG375" i="74"/>
  <c r="AP375" i="74" s="1"/>
  <c r="AG376" i="74"/>
  <c r="AP376" i="74" s="1"/>
  <c r="AG377" i="74"/>
  <c r="AP377" i="74" s="1"/>
  <c r="AQ377" i="74" s="1"/>
  <c r="AG378" i="74"/>
  <c r="AP378" i="74" s="1"/>
  <c r="AG379" i="74"/>
  <c r="AP379" i="74" s="1"/>
  <c r="AG380" i="74"/>
  <c r="AP380" i="74" s="1"/>
  <c r="AG381" i="74"/>
  <c r="AP381" i="74" s="1"/>
  <c r="AQ381" i="74" s="1"/>
  <c r="AG382" i="74"/>
  <c r="AP382" i="74" s="1"/>
  <c r="AG383" i="74"/>
  <c r="AP383" i="74" s="1"/>
  <c r="AQ383" i="74" s="1"/>
  <c r="AG384" i="74"/>
  <c r="AP384" i="74" s="1"/>
  <c r="AG385" i="74"/>
  <c r="AP385" i="74" s="1"/>
  <c r="AG386" i="74"/>
  <c r="AP386" i="74" s="1"/>
  <c r="AG387" i="74"/>
  <c r="AP387" i="74" s="1"/>
  <c r="AG388" i="74"/>
  <c r="AP388" i="74" s="1"/>
  <c r="AG389" i="74"/>
  <c r="AP389" i="74" s="1"/>
  <c r="AG390" i="74"/>
  <c r="AP390" i="74" s="1"/>
  <c r="AG391" i="74"/>
  <c r="AP391" i="74" s="1"/>
  <c r="AG392" i="74"/>
  <c r="AP392" i="74" s="1"/>
  <c r="AG393" i="74"/>
  <c r="AP393" i="74" s="1"/>
  <c r="AG394" i="74"/>
  <c r="AP394" i="74" s="1"/>
  <c r="AG395" i="74"/>
  <c r="AP395" i="74" s="1"/>
  <c r="AG396" i="74"/>
  <c r="AP396" i="74" s="1"/>
  <c r="AG397" i="74"/>
  <c r="AP397" i="74" s="1"/>
  <c r="AG398" i="74"/>
  <c r="AP398" i="74" s="1"/>
  <c r="AG399" i="74"/>
  <c r="AP399" i="74" s="1"/>
  <c r="AG400" i="74"/>
  <c r="AP400" i="74" s="1"/>
  <c r="AQ400" i="74" s="1"/>
  <c r="AG401" i="74"/>
  <c r="AP401" i="74" s="1"/>
  <c r="AQ401" i="74" s="1"/>
  <c r="AG402" i="74"/>
  <c r="AP402" i="74" s="1"/>
  <c r="AG403" i="74"/>
  <c r="AP403" i="74" s="1"/>
  <c r="AQ403" i="74" s="1"/>
  <c r="AG404" i="74"/>
  <c r="AP404" i="74" s="1"/>
  <c r="AG405" i="74"/>
  <c r="AP405" i="74" s="1"/>
  <c r="AQ405" i="74" s="1"/>
  <c r="AG406" i="74"/>
  <c r="AP406" i="74" s="1"/>
  <c r="AQ406" i="74" s="1"/>
  <c r="AG407" i="74"/>
  <c r="AP407" i="74" s="1"/>
  <c r="AQ407" i="74" s="1"/>
  <c r="AG408" i="74"/>
  <c r="AP408" i="74" s="1"/>
  <c r="AQ408" i="74" s="1"/>
  <c r="AG409" i="74"/>
  <c r="AP409" i="74" s="1"/>
  <c r="AG410" i="74"/>
  <c r="AP410" i="74" s="1"/>
  <c r="AG411" i="74"/>
  <c r="AP411" i="74" s="1"/>
  <c r="AQ411" i="74" s="1"/>
  <c r="AG412" i="74"/>
  <c r="AP412" i="74" s="1"/>
  <c r="AQ412" i="74" s="1"/>
  <c r="AG413" i="74"/>
  <c r="AP413" i="74" s="1"/>
  <c r="AG414" i="74"/>
  <c r="AP414" i="74" s="1"/>
  <c r="AQ414" i="74" s="1"/>
  <c r="AG415" i="74"/>
  <c r="AP415" i="74" s="1"/>
  <c r="AG416" i="74"/>
  <c r="AP416" i="74" s="1"/>
  <c r="AG417" i="74"/>
  <c r="AP417" i="74" s="1"/>
  <c r="AG418" i="74"/>
  <c r="AP418" i="74" s="1"/>
  <c r="AG419" i="74"/>
  <c r="AP419" i="74" s="1"/>
  <c r="AG420" i="74"/>
  <c r="AP420" i="74" s="1"/>
  <c r="AG421" i="74"/>
  <c r="AP421" i="74" s="1"/>
  <c r="AG422" i="74"/>
  <c r="AP422" i="74" s="1"/>
  <c r="AG423" i="74"/>
  <c r="AP423" i="74" s="1"/>
  <c r="AG424" i="74"/>
  <c r="AP424" i="74" s="1"/>
  <c r="AG425" i="74"/>
  <c r="AP425" i="74" s="1"/>
  <c r="AG426" i="74"/>
  <c r="AP426" i="74" s="1"/>
  <c r="AG427" i="74"/>
  <c r="AP427" i="74" s="1"/>
  <c r="AG428" i="74"/>
  <c r="AP428" i="74" s="1"/>
  <c r="AG429" i="74"/>
  <c r="AP429" i="74" s="1"/>
  <c r="AQ429" i="74" s="1"/>
  <c r="AG430" i="74"/>
  <c r="AP430" i="74" s="1"/>
  <c r="AG431" i="74"/>
  <c r="AP431" i="74" s="1"/>
  <c r="AG432" i="74"/>
  <c r="AP432" i="74" s="1"/>
  <c r="AG433" i="74"/>
  <c r="AP433" i="74" s="1"/>
  <c r="AQ433" i="74" s="1"/>
  <c r="AG434" i="74"/>
  <c r="AP434" i="74" s="1"/>
  <c r="AG435" i="74"/>
  <c r="AP435" i="74" s="1"/>
  <c r="AG436" i="74"/>
  <c r="AP436" i="74" s="1"/>
  <c r="AG437" i="74"/>
  <c r="AP437" i="74" s="1"/>
  <c r="AQ437" i="74" s="1"/>
  <c r="AG438" i="74"/>
  <c r="AP438" i="74" s="1"/>
  <c r="AQ438" i="74" s="1"/>
  <c r="AG439" i="74"/>
  <c r="AP439" i="74" s="1"/>
  <c r="AQ439" i="74" s="1"/>
  <c r="AG440" i="74"/>
  <c r="AP440" i="74" s="1"/>
  <c r="AG441" i="74"/>
  <c r="AP441" i="74" s="1"/>
  <c r="AG442" i="74"/>
  <c r="AP442" i="74" s="1"/>
  <c r="AG443" i="74"/>
  <c r="AP443" i="74" s="1"/>
  <c r="AG444" i="74"/>
  <c r="AP444" i="74" s="1"/>
  <c r="AQ444" i="74" s="1"/>
  <c r="AG445" i="74"/>
  <c r="AP445" i="74" s="1"/>
  <c r="AQ445" i="74" s="1"/>
  <c r="AG446" i="74"/>
  <c r="AP446" i="74" s="1"/>
  <c r="AG447" i="74"/>
  <c r="AP447" i="74" s="1"/>
  <c r="AG448" i="74"/>
  <c r="AP448" i="74" s="1"/>
  <c r="AG449" i="74"/>
  <c r="AP449" i="74" s="1"/>
  <c r="AG450" i="74"/>
  <c r="AP450" i="74" s="1"/>
  <c r="AG451" i="74"/>
  <c r="AP451" i="74" s="1"/>
  <c r="AG452" i="74"/>
  <c r="AP452" i="74" s="1"/>
  <c r="AQ452" i="74" s="1"/>
  <c r="AG453" i="74"/>
  <c r="AP453" i="74" s="1"/>
  <c r="AQ453" i="74" s="1"/>
  <c r="AG454" i="74"/>
  <c r="AP454" i="74" s="1"/>
  <c r="AG455" i="74"/>
  <c r="AP455" i="74" s="1"/>
  <c r="AG456" i="74"/>
  <c r="AP456" i="74" s="1"/>
  <c r="AG457" i="74"/>
  <c r="AP457" i="74" s="1"/>
  <c r="AG458" i="74"/>
  <c r="AP458" i="74" s="1"/>
  <c r="AG459" i="74"/>
  <c r="AP459" i="74" s="1"/>
  <c r="AG460" i="74"/>
  <c r="AP460" i="74" s="1"/>
  <c r="AG461" i="74"/>
  <c r="AP461" i="74" s="1"/>
  <c r="AG462" i="74"/>
  <c r="AP462" i="74" s="1"/>
  <c r="AQ462" i="74" s="1"/>
  <c r="AG463" i="74"/>
  <c r="AP463" i="74" s="1"/>
  <c r="AG464" i="74"/>
  <c r="AP464" i="74" s="1"/>
  <c r="AQ464" i="74" s="1"/>
  <c r="AG465" i="74"/>
  <c r="AP465" i="74" s="1"/>
  <c r="AG466" i="74"/>
  <c r="AP466" i="74" s="1"/>
  <c r="AG467" i="74"/>
  <c r="AP467" i="74" s="1"/>
  <c r="AG468" i="74"/>
  <c r="AP468" i="74" s="1"/>
  <c r="AG469" i="74"/>
  <c r="AP469" i="74" s="1"/>
  <c r="AG470" i="74"/>
  <c r="AP470" i="74" s="1"/>
  <c r="AG471" i="74"/>
  <c r="AP471" i="74" s="1"/>
  <c r="AQ471" i="74" s="1"/>
  <c r="AG472" i="74"/>
  <c r="AP472" i="74" s="1"/>
  <c r="AG473" i="74"/>
  <c r="AP473" i="74" s="1"/>
  <c r="AG474" i="74"/>
  <c r="AP474" i="74" s="1"/>
  <c r="AG475" i="74"/>
  <c r="AP475" i="74" s="1"/>
  <c r="AG476" i="74"/>
  <c r="AP476" i="74" s="1"/>
  <c r="AG477" i="74"/>
  <c r="AP477" i="74" s="1"/>
  <c r="AG478" i="74"/>
  <c r="AP478" i="74" s="1"/>
  <c r="AQ478" i="74" s="1"/>
  <c r="AG479" i="74"/>
  <c r="AP479" i="74" s="1"/>
  <c r="AQ479" i="74" s="1"/>
  <c r="AG480" i="74"/>
  <c r="AP480" i="74" s="1"/>
  <c r="AQ480" i="74" s="1"/>
  <c r="AG481" i="74"/>
  <c r="AP481" i="74" s="1"/>
  <c r="AQ481" i="74" s="1"/>
  <c r="AG482" i="74"/>
  <c r="AP482" i="74" s="1"/>
  <c r="AG483" i="74"/>
  <c r="AP483" i="74" s="1"/>
  <c r="AG484" i="74"/>
  <c r="AP484" i="74" s="1"/>
  <c r="AG485" i="74"/>
  <c r="AP485" i="74" s="1"/>
  <c r="AG486" i="74"/>
  <c r="AP486" i="74" s="1"/>
  <c r="AG487" i="74"/>
  <c r="AP487" i="74" s="1"/>
  <c r="AG488" i="74"/>
  <c r="AP488" i="74" s="1"/>
  <c r="AQ488" i="74" s="1"/>
  <c r="AG489" i="74"/>
  <c r="AP489" i="74" s="1"/>
  <c r="AQ489" i="74" s="1"/>
  <c r="AG490" i="74"/>
  <c r="AP490" i="74" s="1"/>
  <c r="AG491" i="74"/>
  <c r="AP491" i="74" s="1"/>
  <c r="AG492" i="74"/>
  <c r="AP492" i="74" s="1"/>
  <c r="AG493" i="74"/>
  <c r="AP493" i="74" s="1"/>
  <c r="AG494" i="74"/>
  <c r="AP494" i="74" s="1"/>
  <c r="AG495" i="74"/>
  <c r="AP495" i="74" s="1"/>
  <c r="AG496" i="74"/>
  <c r="AP496" i="74" s="1"/>
  <c r="AG497" i="74"/>
  <c r="AP497" i="74" s="1"/>
  <c r="AG3" i="74"/>
  <c r="AP3" i="74" s="1"/>
  <c r="AL497" i="74"/>
  <c r="AE497" i="74"/>
  <c r="AC497" i="74"/>
  <c r="AB497" i="74"/>
  <c r="X497" i="74"/>
  <c r="Y497" i="74" s="1"/>
  <c r="AI497" i="74" s="1"/>
  <c r="AK497" i="74" s="1"/>
  <c r="T497" i="74"/>
  <c r="S497" i="74"/>
  <c r="Q497" i="74"/>
  <c r="P497" i="74"/>
  <c r="N497" i="74"/>
  <c r="M497" i="74"/>
  <c r="L497" i="74"/>
  <c r="J497" i="74"/>
  <c r="H497" i="74"/>
  <c r="AL496" i="74"/>
  <c r="AE496" i="74"/>
  <c r="AC496" i="74"/>
  <c r="T496" i="74"/>
  <c r="S496" i="74"/>
  <c r="Q496" i="74"/>
  <c r="P496" i="74"/>
  <c r="N496" i="74"/>
  <c r="M496" i="74"/>
  <c r="L496" i="74"/>
  <c r="J496" i="74"/>
  <c r="H496" i="74"/>
  <c r="Z496" i="74" s="1"/>
  <c r="AU496" i="74" s="1"/>
  <c r="AL495" i="74"/>
  <c r="AE495" i="74"/>
  <c r="AC495" i="74"/>
  <c r="T495" i="74"/>
  <c r="S495" i="74"/>
  <c r="Q495" i="74"/>
  <c r="P495" i="74"/>
  <c r="N495" i="74"/>
  <c r="M495" i="74"/>
  <c r="L495" i="74"/>
  <c r="AB495" i="74" s="1"/>
  <c r="J495" i="74"/>
  <c r="Z495" i="74" s="1"/>
  <c r="AU495" i="74" s="1"/>
  <c r="H495" i="74"/>
  <c r="X495" i="74" s="1"/>
  <c r="AL494" i="74"/>
  <c r="AE494" i="74"/>
  <c r="AC494" i="74"/>
  <c r="T494" i="74"/>
  <c r="S494" i="74"/>
  <c r="Q494" i="74"/>
  <c r="P494" i="74"/>
  <c r="N494" i="74"/>
  <c r="M494" i="74"/>
  <c r="L494" i="74"/>
  <c r="J494" i="74"/>
  <c r="H494" i="74"/>
  <c r="AL493" i="74"/>
  <c r="AE493" i="74"/>
  <c r="AC493" i="74"/>
  <c r="AB493" i="74"/>
  <c r="X493" i="74"/>
  <c r="Y493" i="74" s="1"/>
  <c r="AI493" i="74" s="1"/>
  <c r="AK493" i="74" s="1"/>
  <c r="T493" i="74"/>
  <c r="S493" i="74"/>
  <c r="Q493" i="74"/>
  <c r="P493" i="74"/>
  <c r="N493" i="74"/>
  <c r="M493" i="74"/>
  <c r="L493" i="74"/>
  <c r="J493" i="74"/>
  <c r="H493" i="74"/>
  <c r="Z493" i="74" s="1"/>
  <c r="AU493" i="74" s="1"/>
  <c r="AL492" i="74"/>
  <c r="AE492" i="74"/>
  <c r="AC492" i="74"/>
  <c r="T492" i="74"/>
  <c r="S492" i="74"/>
  <c r="Q492" i="74"/>
  <c r="P492" i="74"/>
  <c r="N492" i="74"/>
  <c r="M492" i="74"/>
  <c r="L492" i="74"/>
  <c r="AB492" i="74" s="1"/>
  <c r="J492" i="74"/>
  <c r="H492" i="74"/>
  <c r="Z492" i="74" s="1"/>
  <c r="AU492" i="74" s="1"/>
  <c r="AL491" i="74"/>
  <c r="AE491" i="74"/>
  <c r="AC491" i="74"/>
  <c r="Z491" i="74"/>
  <c r="AU491" i="74" s="1"/>
  <c r="X491" i="74"/>
  <c r="Y491" i="74" s="1"/>
  <c r="AI491" i="74" s="1"/>
  <c r="AK491" i="74" s="1"/>
  <c r="T491" i="74"/>
  <c r="S491" i="74"/>
  <c r="Q491" i="74"/>
  <c r="P491" i="74"/>
  <c r="N491" i="74"/>
  <c r="M491" i="74"/>
  <c r="L491" i="74"/>
  <c r="J491" i="74"/>
  <c r="H491" i="74"/>
  <c r="AB491" i="74" s="1"/>
  <c r="AL490" i="74"/>
  <c r="AE490" i="74"/>
  <c r="AC490" i="74"/>
  <c r="T490" i="74"/>
  <c r="S490" i="74"/>
  <c r="Q490" i="74"/>
  <c r="P490" i="74"/>
  <c r="N490" i="74"/>
  <c r="M490" i="74"/>
  <c r="L490" i="74"/>
  <c r="J490" i="74"/>
  <c r="H490" i="74"/>
  <c r="AB490" i="74" s="1"/>
  <c r="AL489" i="74"/>
  <c r="AE489" i="74"/>
  <c r="AC489" i="74"/>
  <c r="AB489" i="74"/>
  <c r="X489" i="74"/>
  <c r="Y489" i="74" s="1"/>
  <c r="AI489" i="74" s="1"/>
  <c r="AK489" i="74" s="1"/>
  <c r="T489" i="74"/>
  <c r="S489" i="74"/>
  <c r="Q489" i="74"/>
  <c r="P489" i="74"/>
  <c r="N489" i="74"/>
  <c r="M489" i="74"/>
  <c r="L489" i="74"/>
  <c r="J489" i="74"/>
  <c r="H489" i="74"/>
  <c r="Z489" i="74" s="1"/>
  <c r="AU489" i="74" s="1"/>
  <c r="AL488" i="74"/>
  <c r="AE488" i="74"/>
  <c r="AC488" i="74"/>
  <c r="T488" i="74"/>
  <c r="S488" i="74"/>
  <c r="Q488" i="74"/>
  <c r="P488" i="74"/>
  <c r="N488" i="74"/>
  <c r="M488" i="74"/>
  <c r="L488" i="74"/>
  <c r="J488" i="74"/>
  <c r="H488" i="74"/>
  <c r="Z488" i="74" s="1"/>
  <c r="AU488" i="74" s="1"/>
  <c r="AL487" i="74"/>
  <c r="AE487" i="74"/>
  <c r="AC487" i="74"/>
  <c r="T487" i="74"/>
  <c r="S487" i="74"/>
  <c r="Q487" i="74"/>
  <c r="P487" i="74"/>
  <c r="N487" i="74"/>
  <c r="M487" i="74"/>
  <c r="L487" i="74"/>
  <c r="J487" i="74"/>
  <c r="H487" i="74"/>
  <c r="X487" i="74" s="1"/>
  <c r="AL486" i="74"/>
  <c r="AE486" i="74"/>
  <c r="AC486" i="74"/>
  <c r="T486" i="74"/>
  <c r="S486" i="74"/>
  <c r="Q486" i="74"/>
  <c r="P486" i="74"/>
  <c r="N486" i="74"/>
  <c r="M486" i="74"/>
  <c r="L486" i="74"/>
  <c r="J486" i="74"/>
  <c r="H486" i="74"/>
  <c r="AL485" i="74"/>
  <c r="AE485" i="74"/>
  <c r="AC485" i="74"/>
  <c r="AB485" i="74"/>
  <c r="X485" i="74"/>
  <c r="Y485" i="74" s="1"/>
  <c r="AI485" i="74" s="1"/>
  <c r="AK485" i="74" s="1"/>
  <c r="T485" i="74"/>
  <c r="S485" i="74"/>
  <c r="Q485" i="74"/>
  <c r="U485" i="74" s="1"/>
  <c r="P485" i="74"/>
  <c r="N485" i="74"/>
  <c r="M485" i="74"/>
  <c r="L485" i="74"/>
  <c r="J485" i="74"/>
  <c r="H485" i="74"/>
  <c r="Z485" i="74" s="1"/>
  <c r="AU485" i="74" s="1"/>
  <c r="AL484" i="74"/>
  <c r="AE484" i="74"/>
  <c r="AC484" i="74"/>
  <c r="T484" i="74"/>
  <c r="S484" i="74"/>
  <c r="Q484" i="74"/>
  <c r="P484" i="74"/>
  <c r="N484" i="74"/>
  <c r="M484" i="74"/>
  <c r="L484" i="74"/>
  <c r="AB484" i="74" s="1"/>
  <c r="J484" i="74"/>
  <c r="H484" i="74"/>
  <c r="Z484" i="74" s="1"/>
  <c r="AU484" i="74" s="1"/>
  <c r="AL483" i="74"/>
  <c r="AE483" i="74"/>
  <c r="AC483" i="74"/>
  <c r="Z483" i="74"/>
  <c r="AU483" i="74" s="1"/>
  <c r="X483" i="74"/>
  <c r="Y483" i="74" s="1"/>
  <c r="AI483" i="74" s="1"/>
  <c r="AK483" i="74" s="1"/>
  <c r="T483" i="74"/>
  <c r="S483" i="74"/>
  <c r="Q483" i="74"/>
  <c r="P483" i="74"/>
  <c r="N483" i="74"/>
  <c r="M483" i="74"/>
  <c r="L483" i="74"/>
  <c r="J483" i="74"/>
  <c r="H483" i="74"/>
  <c r="AB483" i="74" s="1"/>
  <c r="AL482" i="74"/>
  <c r="AE482" i="74"/>
  <c r="AC482" i="74"/>
  <c r="T482" i="74"/>
  <c r="S482" i="74"/>
  <c r="Q482" i="74"/>
  <c r="P482" i="74"/>
  <c r="N482" i="74"/>
  <c r="M482" i="74"/>
  <c r="L482" i="74"/>
  <c r="J482" i="74"/>
  <c r="H482" i="74"/>
  <c r="AL481" i="74"/>
  <c r="AE481" i="74"/>
  <c r="AC481" i="74"/>
  <c r="AB481" i="74"/>
  <c r="X481" i="74"/>
  <c r="Y481" i="74" s="1"/>
  <c r="AI481" i="74" s="1"/>
  <c r="AK481" i="74" s="1"/>
  <c r="T481" i="74"/>
  <c r="S481" i="74"/>
  <c r="Q481" i="74"/>
  <c r="P481" i="74"/>
  <c r="N481" i="74"/>
  <c r="M481" i="74"/>
  <c r="L481" i="74"/>
  <c r="J481" i="74"/>
  <c r="H481" i="74"/>
  <c r="AL480" i="74"/>
  <c r="AE480" i="74"/>
  <c r="AC480" i="74"/>
  <c r="T480" i="74"/>
  <c r="S480" i="74"/>
  <c r="Q480" i="74"/>
  <c r="P480" i="74"/>
  <c r="N480" i="74"/>
  <c r="M480" i="74"/>
  <c r="L480" i="74"/>
  <c r="J480" i="74"/>
  <c r="H480" i="74"/>
  <c r="Z480" i="74" s="1"/>
  <c r="AU480" i="74" s="1"/>
  <c r="AL479" i="74"/>
  <c r="AE479" i="74"/>
  <c r="AC479" i="74"/>
  <c r="T479" i="74"/>
  <c r="S479" i="74"/>
  <c r="Q479" i="74"/>
  <c r="P479" i="74"/>
  <c r="N479" i="74"/>
  <c r="M479" i="74"/>
  <c r="L479" i="74"/>
  <c r="J479" i="74"/>
  <c r="Z479" i="74" s="1"/>
  <c r="AU479" i="74" s="1"/>
  <c r="H479" i="74"/>
  <c r="X479" i="74" s="1"/>
  <c r="Y479" i="74" s="1"/>
  <c r="AI479" i="74" s="1"/>
  <c r="AK479" i="74" s="1"/>
  <c r="AL478" i="74"/>
  <c r="AE478" i="74"/>
  <c r="AC478" i="74"/>
  <c r="T478" i="74"/>
  <c r="S478" i="74"/>
  <c r="Q478" i="74"/>
  <c r="P478" i="74"/>
  <c r="N478" i="74"/>
  <c r="M478" i="74"/>
  <c r="L478" i="74"/>
  <c r="J478" i="74"/>
  <c r="H478" i="74"/>
  <c r="AL477" i="74"/>
  <c r="AE477" i="74"/>
  <c r="AC477" i="74"/>
  <c r="T477" i="74"/>
  <c r="S477" i="74"/>
  <c r="Q477" i="74"/>
  <c r="P477" i="74"/>
  <c r="N477" i="74"/>
  <c r="M477" i="74"/>
  <c r="L477" i="74"/>
  <c r="J477" i="74"/>
  <c r="H477" i="74"/>
  <c r="AL476" i="74"/>
  <c r="AE476" i="74"/>
  <c r="AC476" i="74"/>
  <c r="AB476" i="74"/>
  <c r="T476" i="74"/>
  <c r="S476" i="74"/>
  <c r="Q476" i="74"/>
  <c r="P476" i="74"/>
  <c r="N476" i="74"/>
  <c r="M476" i="74"/>
  <c r="L476" i="74"/>
  <c r="J476" i="74"/>
  <c r="H476" i="74"/>
  <c r="Z476" i="74" s="1"/>
  <c r="AU476" i="74" s="1"/>
  <c r="AL475" i="74"/>
  <c r="AE475" i="74"/>
  <c r="AC475" i="74"/>
  <c r="Z475" i="74"/>
  <c r="AU475" i="74" s="1"/>
  <c r="X475" i="74"/>
  <c r="Y475" i="74" s="1"/>
  <c r="AI475" i="74" s="1"/>
  <c r="AK475" i="74" s="1"/>
  <c r="T475" i="74"/>
  <c r="S475" i="74"/>
  <c r="Q475" i="74"/>
  <c r="P475" i="74"/>
  <c r="N475" i="74"/>
  <c r="M475" i="74"/>
  <c r="L475" i="74"/>
  <c r="J475" i="74"/>
  <c r="H475" i="74"/>
  <c r="AB475" i="74" s="1"/>
  <c r="AL474" i="74"/>
  <c r="AE474" i="74"/>
  <c r="AC474" i="74"/>
  <c r="T474" i="74"/>
  <c r="S474" i="74"/>
  <c r="Q474" i="74"/>
  <c r="P474" i="74"/>
  <c r="N474" i="74"/>
  <c r="Z474" i="74" s="1"/>
  <c r="AU474" i="74" s="1"/>
  <c r="M474" i="74"/>
  <c r="L474" i="74"/>
  <c r="J474" i="74"/>
  <c r="H474" i="74"/>
  <c r="AB474" i="74" s="1"/>
  <c r="AL473" i="74"/>
  <c r="AE473" i="74"/>
  <c r="AC473" i="74"/>
  <c r="X473" i="74"/>
  <c r="T473" i="74"/>
  <c r="S473" i="74"/>
  <c r="Q473" i="74"/>
  <c r="P473" i="74"/>
  <c r="N473" i="74"/>
  <c r="M473" i="74"/>
  <c r="L473" i="74"/>
  <c r="J473" i="74"/>
  <c r="H473" i="74"/>
  <c r="AL472" i="74"/>
  <c r="AE472" i="74"/>
  <c r="AC472" i="74"/>
  <c r="T472" i="74"/>
  <c r="S472" i="74"/>
  <c r="Q472" i="74"/>
  <c r="P472" i="74"/>
  <c r="N472" i="74"/>
  <c r="M472" i="74"/>
  <c r="L472" i="74"/>
  <c r="X472" i="74" s="1"/>
  <c r="Y472" i="74" s="1"/>
  <c r="AI472" i="74" s="1"/>
  <c r="AK472" i="74" s="1"/>
  <c r="J472" i="74"/>
  <c r="H472" i="74"/>
  <c r="AL471" i="74"/>
  <c r="AE471" i="74"/>
  <c r="AC471" i="74"/>
  <c r="T471" i="74"/>
  <c r="S471" i="74"/>
  <c r="Q471" i="74"/>
  <c r="P471" i="74"/>
  <c r="N471" i="74"/>
  <c r="M471" i="74"/>
  <c r="L471" i="74"/>
  <c r="AB471" i="74" s="1"/>
  <c r="J471" i="74"/>
  <c r="Z471" i="74" s="1"/>
  <c r="AU471" i="74" s="1"/>
  <c r="H471" i="74"/>
  <c r="X471" i="74" s="1"/>
  <c r="Y471" i="74" s="1"/>
  <c r="AI471" i="74" s="1"/>
  <c r="AK471" i="74" s="1"/>
  <c r="AL470" i="74"/>
  <c r="AE470" i="74"/>
  <c r="AC470" i="74"/>
  <c r="T470" i="74"/>
  <c r="S470" i="74"/>
  <c r="Q470" i="74"/>
  <c r="P470" i="74"/>
  <c r="N470" i="74"/>
  <c r="M470" i="74"/>
  <c r="L470" i="74"/>
  <c r="J470" i="74"/>
  <c r="H470" i="74"/>
  <c r="AL469" i="74"/>
  <c r="AE469" i="74"/>
  <c r="AC469" i="74"/>
  <c r="T469" i="74"/>
  <c r="S469" i="74"/>
  <c r="Q469" i="74"/>
  <c r="P469" i="74"/>
  <c r="N469" i="74"/>
  <c r="M469" i="74"/>
  <c r="L469" i="74"/>
  <c r="J469" i="74"/>
  <c r="H469" i="74"/>
  <c r="AL468" i="74"/>
  <c r="AE468" i="74"/>
  <c r="AC468" i="74"/>
  <c r="AB468" i="74"/>
  <c r="T468" i="74"/>
  <c r="S468" i="74"/>
  <c r="Q468" i="74"/>
  <c r="P468" i="74"/>
  <c r="N468" i="74"/>
  <c r="M468" i="74"/>
  <c r="L468" i="74"/>
  <c r="J468" i="74"/>
  <c r="H468" i="74"/>
  <c r="Z468" i="74" s="1"/>
  <c r="AU468" i="74" s="1"/>
  <c r="AL467" i="74"/>
  <c r="AE467" i="74"/>
  <c r="AC467" i="74"/>
  <c r="Z467" i="74"/>
  <c r="AA467" i="74" s="1"/>
  <c r="X467" i="74"/>
  <c r="T467" i="74"/>
  <c r="S467" i="74"/>
  <c r="Q467" i="74"/>
  <c r="U467" i="74" s="1"/>
  <c r="P467" i="74"/>
  <c r="N467" i="74"/>
  <c r="M467" i="74"/>
  <c r="L467" i="74"/>
  <c r="J467" i="74"/>
  <c r="H467" i="74"/>
  <c r="AB467" i="74" s="1"/>
  <c r="AL466" i="74"/>
  <c r="AE466" i="74"/>
  <c r="AC466" i="74"/>
  <c r="Z466" i="74"/>
  <c r="AU466" i="74" s="1"/>
  <c r="T466" i="74"/>
  <c r="S466" i="74"/>
  <c r="Q466" i="74"/>
  <c r="P466" i="74"/>
  <c r="N466" i="74"/>
  <c r="M466" i="74"/>
  <c r="L466" i="74"/>
  <c r="J466" i="74"/>
  <c r="H466" i="74"/>
  <c r="AL465" i="74"/>
  <c r="AE465" i="74"/>
  <c r="AC465" i="74"/>
  <c r="X465" i="74"/>
  <c r="T465" i="74"/>
  <c r="S465" i="74"/>
  <c r="Q465" i="74"/>
  <c r="P465" i="74"/>
  <c r="N465" i="74"/>
  <c r="M465" i="74"/>
  <c r="L465" i="74"/>
  <c r="J465" i="74"/>
  <c r="H465" i="74"/>
  <c r="Z465" i="74" s="1"/>
  <c r="AU465" i="74" s="1"/>
  <c r="AL464" i="74"/>
  <c r="AE464" i="74"/>
  <c r="AC464" i="74"/>
  <c r="T464" i="74"/>
  <c r="S464" i="74"/>
  <c r="Q464" i="74"/>
  <c r="P464" i="74"/>
  <c r="N464" i="74"/>
  <c r="M464" i="74"/>
  <c r="L464" i="74"/>
  <c r="X464" i="74" s="1"/>
  <c r="Y464" i="74" s="1"/>
  <c r="AI464" i="74" s="1"/>
  <c r="AK464" i="74" s="1"/>
  <c r="J464" i="74"/>
  <c r="H464" i="74"/>
  <c r="AL463" i="74"/>
  <c r="AE463" i="74"/>
  <c r="AC463" i="74"/>
  <c r="AB463" i="74"/>
  <c r="T463" i="74"/>
  <c r="S463" i="74"/>
  <c r="Q463" i="74"/>
  <c r="P463" i="74"/>
  <c r="N463" i="74"/>
  <c r="M463" i="74"/>
  <c r="L463" i="74"/>
  <c r="J463" i="74"/>
  <c r="H463" i="74"/>
  <c r="AL462" i="74"/>
  <c r="AE462" i="74"/>
  <c r="AC462" i="74"/>
  <c r="T462" i="74"/>
  <c r="S462" i="74"/>
  <c r="Q462" i="74"/>
  <c r="P462" i="74"/>
  <c r="N462" i="74"/>
  <c r="M462" i="74"/>
  <c r="L462" i="74"/>
  <c r="J462" i="74"/>
  <c r="H462" i="74"/>
  <c r="AL461" i="74"/>
  <c r="AE461" i="74"/>
  <c r="AC461" i="74"/>
  <c r="T461" i="74"/>
  <c r="S461" i="74"/>
  <c r="Q461" i="74"/>
  <c r="U461" i="74" s="1"/>
  <c r="P461" i="74"/>
  <c r="N461" i="74"/>
  <c r="M461" i="74"/>
  <c r="L461" i="74"/>
  <c r="J461" i="74"/>
  <c r="H461" i="74"/>
  <c r="AQ460" i="74"/>
  <c r="AL460" i="74"/>
  <c r="AE460" i="74"/>
  <c r="AC460" i="74"/>
  <c r="T460" i="74"/>
  <c r="S460" i="74"/>
  <c r="Q460" i="74"/>
  <c r="P460" i="74"/>
  <c r="N460" i="74"/>
  <c r="M460" i="74"/>
  <c r="L460" i="74"/>
  <c r="J460" i="74"/>
  <c r="H460" i="74"/>
  <c r="AL459" i="74"/>
  <c r="AE459" i="74"/>
  <c r="AC459" i="74"/>
  <c r="AB459" i="74"/>
  <c r="T459" i="74"/>
  <c r="S459" i="74"/>
  <c r="Q459" i="74"/>
  <c r="P459" i="74"/>
  <c r="N459" i="74"/>
  <c r="M459" i="74"/>
  <c r="L459" i="74"/>
  <c r="J459" i="74"/>
  <c r="H459" i="74"/>
  <c r="AL458" i="74"/>
  <c r="AE458" i="74"/>
  <c r="AC458" i="74"/>
  <c r="AB458" i="74"/>
  <c r="T458" i="74"/>
  <c r="S458" i="74"/>
  <c r="Q458" i="74"/>
  <c r="P458" i="74"/>
  <c r="N458" i="74"/>
  <c r="M458" i="74"/>
  <c r="L458" i="74"/>
  <c r="J458" i="74"/>
  <c r="H458" i="74"/>
  <c r="X458" i="74" s="1"/>
  <c r="Y458" i="74" s="1"/>
  <c r="AI458" i="74" s="1"/>
  <c r="AK458" i="74" s="1"/>
  <c r="AL457" i="74"/>
  <c r="AE457" i="74"/>
  <c r="AC457" i="74"/>
  <c r="AB457" i="74"/>
  <c r="Z457" i="74"/>
  <c r="AU457" i="74" s="1"/>
  <c r="X457" i="74"/>
  <c r="Y457" i="74" s="1"/>
  <c r="AI457" i="74" s="1"/>
  <c r="AK457" i="74" s="1"/>
  <c r="T457" i="74"/>
  <c r="S457" i="74"/>
  <c r="Q457" i="74"/>
  <c r="P457" i="74"/>
  <c r="N457" i="74"/>
  <c r="M457" i="74"/>
  <c r="L457" i="74"/>
  <c r="J457" i="74"/>
  <c r="H457" i="74"/>
  <c r="AL456" i="74"/>
  <c r="AE456" i="74"/>
  <c r="AC456" i="74"/>
  <c r="T456" i="74"/>
  <c r="S456" i="74"/>
  <c r="Q456" i="74"/>
  <c r="P456" i="74"/>
  <c r="N456" i="74"/>
  <c r="Z456" i="74" s="1"/>
  <c r="AU456" i="74" s="1"/>
  <c r="M456" i="74"/>
  <c r="L456" i="74"/>
  <c r="J456" i="74"/>
  <c r="H456" i="74"/>
  <c r="AL455" i="74"/>
  <c r="AE455" i="74"/>
  <c r="AC455" i="74"/>
  <c r="X455" i="74"/>
  <c r="Y455" i="74" s="1"/>
  <c r="AI455" i="74" s="1"/>
  <c r="AK455" i="74" s="1"/>
  <c r="T455" i="74"/>
  <c r="S455" i="74"/>
  <c r="Q455" i="74"/>
  <c r="P455" i="74"/>
  <c r="N455" i="74"/>
  <c r="M455" i="74"/>
  <c r="L455" i="74"/>
  <c r="J455" i="74"/>
  <c r="H455" i="74"/>
  <c r="AL454" i="74"/>
  <c r="AQ454" i="74"/>
  <c r="AE454" i="74"/>
  <c r="AC454" i="74"/>
  <c r="T454" i="74"/>
  <c r="S454" i="74"/>
  <c r="Q454" i="74"/>
  <c r="P454" i="74"/>
  <c r="N454" i="74"/>
  <c r="M454" i="74"/>
  <c r="L454" i="74"/>
  <c r="X454" i="74" s="1"/>
  <c r="Y454" i="74" s="1"/>
  <c r="AI454" i="74" s="1"/>
  <c r="AK454" i="74" s="1"/>
  <c r="J454" i="74"/>
  <c r="H454" i="74"/>
  <c r="AB454" i="74" s="1"/>
  <c r="AL453" i="74"/>
  <c r="AE453" i="74"/>
  <c r="AC453" i="74"/>
  <c r="T453" i="74"/>
  <c r="S453" i="74"/>
  <c r="Q453" i="74"/>
  <c r="P453" i="74"/>
  <c r="N453" i="74"/>
  <c r="M453" i="74"/>
  <c r="L453" i="74"/>
  <c r="J453" i="74"/>
  <c r="H453" i="74"/>
  <c r="AL452" i="74"/>
  <c r="AE452" i="74"/>
  <c r="AC452" i="74"/>
  <c r="T452" i="74"/>
  <c r="S452" i="74"/>
  <c r="Q452" i="74"/>
  <c r="P452" i="74"/>
  <c r="N452" i="74"/>
  <c r="M452" i="74"/>
  <c r="L452" i="74"/>
  <c r="J452" i="74"/>
  <c r="H452" i="74"/>
  <c r="AL451" i="74"/>
  <c r="AE451" i="74"/>
  <c r="AC451" i="74"/>
  <c r="AB451" i="74"/>
  <c r="T451" i="74"/>
  <c r="S451" i="74"/>
  <c r="Q451" i="74"/>
  <c r="P451" i="74"/>
  <c r="R451" i="74" s="1"/>
  <c r="N451" i="74"/>
  <c r="M451" i="74"/>
  <c r="L451" i="74"/>
  <c r="J451" i="74"/>
  <c r="H451" i="74"/>
  <c r="AL450" i="74"/>
  <c r="AE450" i="74"/>
  <c r="AC450" i="74"/>
  <c r="AB450" i="74"/>
  <c r="T450" i="74"/>
  <c r="S450" i="74"/>
  <c r="Q450" i="74"/>
  <c r="P450" i="74"/>
  <c r="N450" i="74"/>
  <c r="M450" i="74"/>
  <c r="L450" i="74"/>
  <c r="J450" i="74"/>
  <c r="H450" i="74"/>
  <c r="X450" i="74" s="1"/>
  <c r="Y450" i="74" s="1"/>
  <c r="AI450" i="74" s="1"/>
  <c r="AK450" i="74" s="1"/>
  <c r="AL449" i="74"/>
  <c r="AE449" i="74"/>
  <c r="AC449" i="74"/>
  <c r="AB449" i="74"/>
  <c r="Z449" i="74"/>
  <c r="AU449" i="74" s="1"/>
  <c r="X449" i="74"/>
  <c r="Y449" i="74" s="1"/>
  <c r="AI449" i="74" s="1"/>
  <c r="AK449" i="74" s="1"/>
  <c r="T449" i="74"/>
  <c r="S449" i="74"/>
  <c r="Q449" i="74"/>
  <c r="P449" i="74"/>
  <c r="N449" i="74"/>
  <c r="M449" i="74"/>
  <c r="L449" i="74"/>
  <c r="J449" i="74"/>
  <c r="H449" i="74"/>
  <c r="AL448" i="74"/>
  <c r="AE448" i="74"/>
  <c r="AC448" i="74"/>
  <c r="T448" i="74"/>
  <c r="S448" i="74"/>
  <c r="Q448" i="74"/>
  <c r="P448" i="74"/>
  <c r="N448" i="74"/>
  <c r="Z448" i="74" s="1"/>
  <c r="AU448" i="74" s="1"/>
  <c r="M448" i="74"/>
  <c r="L448" i="74"/>
  <c r="J448" i="74"/>
  <c r="H448" i="74"/>
  <c r="AL447" i="74"/>
  <c r="AE447" i="74"/>
  <c r="AC447" i="74"/>
  <c r="X447" i="74"/>
  <c r="Y447" i="74" s="1"/>
  <c r="AI447" i="74" s="1"/>
  <c r="AK447" i="74" s="1"/>
  <c r="T447" i="74"/>
  <c r="S447" i="74"/>
  <c r="Q447" i="74"/>
  <c r="P447" i="74"/>
  <c r="N447" i="74"/>
  <c r="M447" i="74"/>
  <c r="L447" i="74"/>
  <c r="J447" i="74"/>
  <c r="H447" i="74"/>
  <c r="AL446" i="74"/>
  <c r="AE446" i="74"/>
  <c r="AC446" i="74"/>
  <c r="T446" i="74"/>
  <c r="S446" i="74"/>
  <c r="Q446" i="74"/>
  <c r="P446" i="74"/>
  <c r="N446" i="74"/>
  <c r="M446" i="74"/>
  <c r="L446" i="74"/>
  <c r="X446" i="74" s="1"/>
  <c r="Y446" i="74" s="1"/>
  <c r="AI446" i="74" s="1"/>
  <c r="AK446" i="74" s="1"/>
  <c r="J446" i="74"/>
  <c r="H446" i="74"/>
  <c r="AB446" i="74" s="1"/>
  <c r="AL445" i="74"/>
  <c r="AE445" i="74"/>
  <c r="AC445" i="74"/>
  <c r="T445" i="74"/>
  <c r="S445" i="74"/>
  <c r="Q445" i="74"/>
  <c r="P445" i="74"/>
  <c r="N445" i="74"/>
  <c r="M445" i="74"/>
  <c r="L445" i="74"/>
  <c r="J445" i="74"/>
  <c r="H445" i="74"/>
  <c r="AL444" i="74"/>
  <c r="AE444" i="74"/>
  <c r="AC444" i="74"/>
  <c r="T444" i="74"/>
  <c r="S444" i="74"/>
  <c r="Q444" i="74"/>
  <c r="P444" i="74"/>
  <c r="N444" i="74"/>
  <c r="M444" i="74"/>
  <c r="L444" i="74"/>
  <c r="J444" i="74"/>
  <c r="H444" i="74"/>
  <c r="AL443" i="74"/>
  <c r="AE443" i="74"/>
  <c r="AC443" i="74"/>
  <c r="AB443" i="74"/>
  <c r="T443" i="74"/>
  <c r="S443" i="74"/>
  <c r="Q443" i="74"/>
  <c r="P443" i="74"/>
  <c r="N443" i="74"/>
  <c r="M443" i="74"/>
  <c r="L443" i="74"/>
  <c r="J443" i="74"/>
  <c r="H443" i="74"/>
  <c r="AL442" i="74"/>
  <c r="AE442" i="74"/>
  <c r="AC442" i="74"/>
  <c r="AB442" i="74"/>
  <c r="T442" i="74"/>
  <c r="S442" i="74"/>
  <c r="Q442" i="74"/>
  <c r="P442" i="74"/>
  <c r="N442" i="74"/>
  <c r="M442" i="74"/>
  <c r="L442" i="74"/>
  <c r="J442" i="74"/>
  <c r="H442" i="74"/>
  <c r="X442" i="74" s="1"/>
  <c r="Y442" i="74" s="1"/>
  <c r="AI442" i="74" s="1"/>
  <c r="AK442" i="74" s="1"/>
  <c r="AL441" i="74"/>
  <c r="AE441" i="74"/>
  <c r="AC441" i="74"/>
  <c r="AB441" i="74"/>
  <c r="Z441" i="74"/>
  <c r="X441" i="74"/>
  <c r="Y441" i="74" s="1"/>
  <c r="AI441" i="74" s="1"/>
  <c r="AK441" i="74" s="1"/>
  <c r="T441" i="74"/>
  <c r="S441" i="74"/>
  <c r="Q441" i="74"/>
  <c r="P441" i="74"/>
  <c r="N441" i="74"/>
  <c r="M441" i="74"/>
  <c r="L441" i="74"/>
  <c r="J441" i="74"/>
  <c r="H441" i="74"/>
  <c r="AL440" i="74"/>
  <c r="AE440" i="74"/>
  <c r="AC440" i="74"/>
  <c r="T440" i="74"/>
  <c r="S440" i="74"/>
  <c r="Q440" i="74"/>
  <c r="P440" i="74"/>
  <c r="N440" i="74"/>
  <c r="Z440" i="74" s="1"/>
  <c r="AU440" i="74" s="1"/>
  <c r="M440" i="74"/>
  <c r="L440" i="74"/>
  <c r="J440" i="74"/>
  <c r="H440" i="74"/>
  <c r="AL439" i="74"/>
  <c r="AE439" i="74"/>
  <c r="AC439" i="74"/>
  <c r="X439" i="74"/>
  <c r="T439" i="74"/>
  <c r="S439" i="74"/>
  <c r="Q439" i="74"/>
  <c r="P439" i="74"/>
  <c r="N439" i="74"/>
  <c r="M439" i="74"/>
  <c r="L439" i="74"/>
  <c r="J439" i="74"/>
  <c r="H439" i="74"/>
  <c r="AB439" i="74" s="1"/>
  <c r="AL438" i="74"/>
  <c r="AE438" i="74"/>
  <c r="AC438" i="74"/>
  <c r="T438" i="74"/>
  <c r="S438" i="74"/>
  <c r="Q438" i="74"/>
  <c r="P438" i="74"/>
  <c r="N438" i="74"/>
  <c r="M438" i="74"/>
  <c r="L438" i="74"/>
  <c r="X438" i="74" s="1"/>
  <c r="Y438" i="74" s="1"/>
  <c r="AI438" i="74" s="1"/>
  <c r="J438" i="74"/>
  <c r="H438" i="74"/>
  <c r="AL437" i="74"/>
  <c r="AE437" i="74"/>
  <c r="AC437" i="74"/>
  <c r="T437" i="74"/>
  <c r="S437" i="74"/>
  <c r="Q437" i="74"/>
  <c r="P437" i="74"/>
  <c r="N437" i="74"/>
  <c r="M437" i="74"/>
  <c r="Z437" i="74" s="1"/>
  <c r="AU437" i="74" s="1"/>
  <c r="L437" i="74"/>
  <c r="AB437" i="74" s="1"/>
  <c r="J437" i="74"/>
  <c r="H437" i="74"/>
  <c r="AL436" i="74"/>
  <c r="AE436" i="74"/>
  <c r="AC436" i="74"/>
  <c r="T436" i="74"/>
  <c r="S436" i="74"/>
  <c r="Q436" i="74"/>
  <c r="P436" i="74"/>
  <c r="N436" i="74"/>
  <c r="M436" i="74"/>
  <c r="L436" i="74"/>
  <c r="J436" i="74"/>
  <c r="H436" i="74"/>
  <c r="AL435" i="74"/>
  <c r="AE435" i="74"/>
  <c r="AC435" i="74"/>
  <c r="AB435" i="74"/>
  <c r="Z435" i="74"/>
  <c r="AU435" i="74" s="1"/>
  <c r="T435" i="74"/>
  <c r="S435" i="74"/>
  <c r="Q435" i="74"/>
  <c r="P435" i="74"/>
  <c r="N435" i="74"/>
  <c r="M435" i="74"/>
  <c r="L435" i="74"/>
  <c r="J435" i="74"/>
  <c r="H435" i="74"/>
  <c r="X435" i="74" s="1"/>
  <c r="Y435" i="74" s="1"/>
  <c r="AI435" i="74" s="1"/>
  <c r="AK435" i="74" s="1"/>
  <c r="AL434" i="74"/>
  <c r="AE434" i="74"/>
  <c r="AC434" i="74"/>
  <c r="T434" i="74"/>
  <c r="S434" i="74"/>
  <c r="Q434" i="74"/>
  <c r="P434" i="74"/>
  <c r="N434" i="74"/>
  <c r="M434" i="74"/>
  <c r="L434" i="74"/>
  <c r="J434" i="74"/>
  <c r="H434" i="74"/>
  <c r="AL433" i="74"/>
  <c r="AE433" i="74"/>
  <c r="AC433" i="74"/>
  <c r="Z433" i="74"/>
  <c r="AU433" i="74" s="1"/>
  <c r="T433" i="74"/>
  <c r="S433" i="74"/>
  <c r="Q433" i="74"/>
  <c r="P433" i="74"/>
  <c r="N433" i="74"/>
  <c r="M433" i="74"/>
  <c r="L433" i="74"/>
  <c r="X433" i="74" s="1"/>
  <c r="Y433" i="74" s="1"/>
  <c r="AI433" i="74" s="1"/>
  <c r="J433" i="74"/>
  <c r="H433" i="74"/>
  <c r="AL432" i="74"/>
  <c r="AE432" i="74"/>
  <c r="AC432" i="74"/>
  <c r="X432" i="74"/>
  <c r="T432" i="74"/>
  <c r="S432" i="74"/>
  <c r="Q432" i="74"/>
  <c r="P432" i="74"/>
  <c r="N432" i="74"/>
  <c r="M432" i="74"/>
  <c r="L432" i="74"/>
  <c r="J432" i="74"/>
  <c r="H432" i="74"/>
  <c r="AL431" i="74"/>
  <c r="AQ431" i="74"/>
  <c r="AE431" i="74"/>
  <c r="AC431" i="74"/>
  <c r="T431" i="74"/>
  <c r="S431" i="74"/>
  <c r="Q431" i="74"/>
  <c r="P431" i="74"/>
  <c r="N431" i="74"/>
  <c r="M431" i="74"/>
  <c r="L431" i="74"/>
  <c r="X431" i="74" s="1"/>
  <c r="Y431" i="74" s="1"/>
  <c r="AI431" i="74" s="1"/>
  <c r="J431" i="74"/>
  <c r="H431" i="74"/>
  <c r="AB431" i="74" s="1"/>
  <c r="AL430" i="74"/>
  <c r="AQ430" i="74"/>
  <c r="AE430" i="74"/>
  <c r="AC430" i="74"/>
  <c r="T430" i="74"/>
  <c r="S430" i="74"/>
  <c r="Q430" i="74"/>
  <c r="P430" i="74"/>
  <c r="N430" i="74"/>
  <c r="M430" i="74"/>
  <c r="L430" i="74"/>
  <c r="J430" i="74"/>
  <c r="H430" i="74"/>
  <c r="Z430" i="74" s="1"/>
  <c r="AU430" i="74" s="1"/>
  <c r="AL429" i="74"/>
  <c r="AE429" i="74"/>
  <c r="AC429" i="74"/>
  <c r="T429" i="74"/>
  <c r="S429" i="74"/>
  <c r="Q429" i="74"/>
  <c r="P429" i="74"/>
  <c r="N429" i="74"/>
  <c r="M429" i="74"/>
  <c r="L429" i="74"/>
  <c r="J429" i="74"/>
  <c r="H429" i="74"/>
  <c r="AL428" i="74"/>
  <c r="AE428" i="74"/>
  <c r="AC428" i="74"/>
  <c r="T428" i="74"/>
  <c r="S428" i="74"/>
  <c r="Q428" i="74"/>
  <c r="P428" i="74"/>
  <c r="N428" i="74"/>
  <c r="M428" i="74"/>
  <c r="L428" i="74"/>
  <c r="J428" i="74"/>
  <c r="H428" i="74"/>
  <c r="AL427" i="74"/>
  <c r="AE427" i="74"/>
  <c r="AC427" i="74"/>
  <c r="AB427" i="74"/>
  <c r="X427" i="74"/>
  <c r="T427" i="74"/>
  <c r="S427" i="74"/>
  <c r="Q427" i="74"/>
  <c r="P427" i="74"/>
  <c r="N427" i="74"/>
  <c r="M427" i="74"/>
  <c r="Z427" i="74" s="1"/>
  <c r="AU427" i="74" s="1"/>
  <c r="L427" i="74"/>
  <c r="J427" i="74"/>
  <c r="H427" i="74"/>
  <c r="AL426" i="74"/>
  <c r="AE426" i="74"/>
  <c r="AC426" i="74"/>
  <c r="Z426" i="74"/>
  <c r="AU426" i="74" s="1"/>
  <c r="X426" i="74"/>
  <c r="Y426" i="74" s="1"/>
  <c r="AI426" i="74" s="1"/>
  <c r="AK426" i="74" s="1"/>
  <c r="T426" i="74"/>
  <c r="S426" i="74"/>
  <c r="Q426" i="74"/>
  <c r="P426" i="74"/>
  <c r="N426" i="74"/>
  <c r="M426" i="74"/>
  <c r="L426" i="74"/>
  <c r="J426" i="74"/>
  <c r="H426" i="74"/>
  <c r="AB426" i="74" s="1"/>
  <c r="AL425" i="74"/>
  <c r="AE425" i="74"/>
  <c r="AC425" i="74"/>
  <c r="T425" i="74"/>
  <c r="S425" i="74"/>
  <c r="Q425" i="74"/>
  <c r="P425" i="74"/>
  <c r="N425" i="74"/>
  <c r="Z425" i="74" s="1"/>
  <c r="AU425" i="74" s="1"/>
  <c r="M425" i="74"/>
  <c r="L425" i="74"/>
  <c r="J425" i="74"/>
  <c r="H425" i="74"/>
  <c r="AL424" i="74"/>
  <c r="AE424" i="74"/>
  <c r="AC424" i="74"/>
  <c r="X424" i="74"/>
  <c r="Y424" i="74" s="1"/>
  <c r="AI424" i="74" s="1"/>
  <c r="AK424" i="74" s="1"/>
  <c r="T424" i="74"/>
  <c r="S424" i="74"/>
  <c r="Q424" i="74"/>
  <c r="P424" i="74"/>
  <c r="N424" i="74"/>
  <c r="M424" i="74"/>
  <c r="L424" i="74"/>
  <c r="J424" i="74"/>
  <c r="H424" i="74"/>
  <c r="AL423" i="74"/>
  <c r="AE423" i="74"/>
  <c r="AC423" i="74"/>
  <c r="T423" i="74"/>
  <c r="S423" i="74"/>
  <c r="Q423" i="74"/>
  <c r="P423" i="74"/>
  <c r="N423" i="74"/>
  <c r="M423" i="74"/>
  <c r="L423" i="74"/>
  <c r="X423" i="74" s="1"/>
  <c r="Y423" i="74" s="1"/>
  <c r="AI423" i="74" s="1"/>
  <c r="AK423" i="74" s="1"/>
  <c r="J423" i="74"/>
  <c r="H423" i="74"/>
  <c r="AL422" i="74"/>
  <c r="AE422" i="74"/>
  <c r="AC422" i="74"/>
  <c r="T422" i="74"/>
  <c r="S422" i="74"/>
  <c r="Q422" i="74"/>
  <c r="P422" i="74"/>
  <c r="N422" i="74"/>
  <c r="M422" i="74"/>
  <c r="L422" i="74"/>
  <c r="J422" i="74"/>
  <c r="H422" i="74"/>
  <c r="AL421" i="74"/>
  <c r="AE421" i="74"/>
  <c r="AC421" i="74"/>
  <c r="T421" i="74"/>
  <c r="S421" i="74"/>
  <c r="Q421" i="74"/>
  <c r="P421" i="74"/>
  <c r="N421" i="74"/>
  <c r="M421" i="74"/>
  <c r="Z421" i="74" s="1"/>
  <c r="L421" i="74"/>
  <c r="X421" i="74" s="1"/>
  <c r="Y421" i="74" s="1"/>
  <c r="AI421" i="74" s="1"/>
  <c r="AK421" i="74" s="1"/>
  <c r="J421" i="74"/>
  <c r="H421" i="74"/>
  <c r="AL420" i="74"/>
  <c r="AE420" i="74"/>
  <c r="AC420" i="74"/>
  <c r="T420" i="74"/>
  <c r="S420" i="74"/>
  <c r="Q420" i="74"/>
  <c r="P420" i="74"/>
  <c r="N420" i="74"/>
  <c r="M420" i="74"/>
  <c r="Z420" i="74" s="1"/>
  <c r="L420" i="74"/>
  <c r="X420" i="74" s="1"/>
  <c r="Y420" i="74" s="1"/>
  <c r="AI420" i="74" s="1"/>
  <c r="AK420" i="74" s="1"/>
  <c r="J420" i="74"/>
  <c r="H420" i="74"/>
  <c r="AL419" i="74"/>
  <c r="AE419" i="74"/>
  <c r="AC419" i="74"/>
  <c r="T419" i="74"/>
  <c r="S419" i="74"/>
  <c r="Q419" i="74"/>
  <c r="P419" i="74"/>
  <c r="N419" i="74"/>
  <c r="M419" i="74"/>
  <c r="L419" i="74"/>
  <c r="J419" i="74"/>
  <c r="H419" i="74"/>
  <c r="AB419" i="74" s="1"/>
  <c r="AL418" i="74"/>
  <c r="AE418" i="74"/>
  <c r="AC418" i="74"/>
  <c r="Z418" i="74"/>
  <c r="T418" i="74"/>
  <c r="S418" i="74"/>
  <c r="Q418" i="74"/>
  <c r="P418" i="74"/>
  <c r="N418" i="74"/>
  <c r="M418" i="74"/>
  <c r="L418" i="74"/>
  <c r="X418" i="74" s="1"/>
  <c r="Y418" i="74" s="1"/>
  <c r="AI418" i="74" s="1"/>
  <c r="AK418" i="74" s="1"/>
  <c r="J418" i="74"/>
  <c r="H418" i="74"/>
  <c r="AL417" i="74"/>
  <c r="AE417" i="74"/>
  <c r="AC417" i="74"/>
  <c r="T417" i="74"/>
  <c r="S417" i="74"/>
  <c r="Q417" i="74"/>
  <c r="P417" i="74"/>
  <c r="N417" i="74"/>
  <c r="M417" i="74"/>
  <c r="L417" i="74"/>
  <c r="J417" i="74"/>
  <c r="H417" i="74"/>
  <c r="AL416" i="74"/>
  <c r="AE416" i="74"/>
  <c r="AC416" i="74"/>
  <c r="T416" i="74"/>
  <c r="S416" i="74"/>
  <c r="Q416" i="74"/>
  <c r="P416" i="74"/>
  <c r="N416" i="74"/>
  <c r="M416" i="74"/>
  <c r="Z416" i="74" s="1"/>
  <c r="L416" i="74"/>
  <c r="X416" i="74" s="1"/>
  <c r="Y416" i="74" s="1"/>
  <c r="AI416" i="74" s="1"/>
  <c r="AK416" i="74" s="1"/>
  <c r="J416" i="74"/>
  <c r="H416" i="74"/>
  <c r="AQ415" i="74"/>
  <c r="AL415" i="74"/>
  <c r="AE415" i="74"/>
  <c r="AC415" i="74"/>
  <c r="T415" i="74"/>
  <c r="S415" i="74"/>
  <c r="Q415" i="74"/>
  <c r="P415" i="74"/>
  <c r="N415" i="74"/>
  <c r="M415" i="74"/>
  <c r="Z415" i="74" s="1"/>
  <c r="L415" i="74"/>
  <c r="X415" i="74" s="1"/>
  <c r="Y415" i="74" s="1"/>
  <c r="AI415" i="74" s="1"/>
  <c r="J415" i="74"/>
  <c r="H415" i="74"/>
  <c r="AL414" i="74"/>
  <c r="AE414" i="74"/>
  <c r="AC414" i="74"/>
  <c r="T414" i="74"/>
  <c r="S414" i="74"/>
  <c r="Q414" i="74"/>
  <c r="P414" i="74"/>
  <c r="N414" i="74"/>
  <c r="M414" i="74"/>
  <c r="L414" i="74"/>
  <c r="J414" i="74"/>
  <c r="H414" i="74"/>
  <c r="AL413" i="74"/>
  <c r="AE413" i="74"/>
  <c r="AC413" i="74"/>
  <c r="X413" i="74"/>
  <c r="T413" i="74"/>
  <c r="S413" i="74"/>
  <c r="Q413" i="74"/>
  <c r="P413" i="74"/>
  <c r="N413" i="74"/>
  <c r="M413" i="74"/>
  <c r="L413" i="74"/>
  <c r="J413" i="74"/>
  <c r="H413" i="74"/>
  <c r="AB413" i="74" s="1"/>
  <c r="AL412" i="74"/>
  <c r="AE412" i="74"/>
  <c r="AC412" i="74"/>
  <c r="T412" i="74"/>
  <c r="S412" i="74"/>
  <c r="Q412" i="74"/>
  <c r="P412" i="74"/>
  <c r="N412" i="74"/>
  <c r="M412" i="74"/>
  <c r="L412" i="74"/>
  <c r="J412" i="74"/>
  <c r="H412" i="74"/>
  <c r="AL411" i="74"/>
  <c r="AE411" i="74"/>
  <c r="AC411" i="74"/>
  <c r="T411" i="74"/>
  <c r="S411" i="74"/>
  <c r="Q411" i="74"/>
  <c r="U411" i="74" s="1"/>
  <c r="P411" i="74"/>
  <c r="N411" i="74"/>
  <c r="M411" i="74"/>
  <c r="L411" i="74"/>
  <c r="J411" i="74"/>
  <c r="H411" i="74"/>
  <c r="AL410" i="74"/>
  <c r="AE410" i="74"/>
  <c r="AC410" i="74"/>
  <c r="T410" i="74"/>
  <c r="S410" i="74"/>
  <c r="Q410" i="74"/>
  <c r="U410" i="74" s="1"/>
  <c r="P410" i="74"/>
  <c r="N410" i="74"/>
  <c r="M410" i="74"/>
  <c r="L410" i="74"/>
  <c r="J410" i="74"/>
  <c r="H410" i="74"/>
  <c r="AL409" i="74"/>
  <c r="AE409" i="74"/>
  <c r="AC409" i="74"/>
  <c r="T409" i="74"/>
  <c r="S409" i="74"/>
  <c r="Q409" i="74"/>
  <c r="P409" i="74"/>
  <c r="N409" i="74"/>
  <c r="M409" i="74"/>
  <c r="L409" i="74"/>
  <c r="J409" i="74"/>
  <c r="H409" i="74"/>
  <c r="AL408" i="74"/>
  <c r="AE408" i="74"/>
  <c r="AC408" i="74"/>
  <c r="T408" i="74"/>
  <c r="S408" i="74"/>
  <c r="Q408" i="74"/>
  <c r="P408" i="74"/>
  <c r="N408" i="74"/>
  <c r="M408" i="74"/>
  <c r="L408" i="74"/>
  <c r="J408" i="74"/>
  <c r="H408" i="74"/>
  <c r="AL407" i="74"/>
  <c r="AE407" i="74"/>
  <c r="AC407" i="74"/>
  <c r="T407" i="74"/>
  <c r="S407" i="74"/>
  <c r="Q407" i="74"/>
  <c r="U407" i="74" s="1"/>
  <c r="P407" i="74"/>
  <c r="N407" i="74"/>
  <c r="M407" i="74"/>
  <c r="L407" i="74"/>
  <c r="J407" i="74"/>
  <c r="H407" i="74"/>
  <c r="AL406" i="74"/>
  <c r="AE406" i="74"/>
  <c r="AC406" i="74"/>
  <c r="T406" i="74"/>
  <c r="S406" i="74"/>
  <c r="Q406" i="74"/>
  <c r="P406" i="74"/>
  <c r="N406" i="74"/>
  <c r="M406" i="74"/>
  <c r="L406" i="74"/>
  <c r="J406" i="74"/>
  <c r="H406" i="74"/>
  <c r="AL405" i="74"/>
  <c r="AE405" i="74"/>
  <c r="AC405" i="74"/>
  <c r="T405" i="74"/>
  <c r="S405" i="74"/>
  <c r="Q405" i="74"/>
  <c r="U405" i="74" s="1"/>
  <c r="P405" i="74"/>
  <c r="N405" i="74"/>
  <c r="M405" i="74"/>
  <c r="L405" i="74"/>
  <c r="J405" i="74"/>
  <c r="H405" i="74"/>
  <c r="AL404" i="74"/>
  <c r="AQ404" i="74"/>
  <c r="AE404" i="74"/>
  <c r="AC404" i="74"/>
  <c r="T404" i="74"/>
  <c r="S404" i="74"/>
  <c r="Q404" i="74"/>
  <c r="P404" i="74"/>
  <c r="N404" i="74"/>
  <c r="M404" i="74"/>
  <c r="L404" i="74"/>
  <c r="J404" i="74"/>
  <c r="H404" i="74"/>
  <c r="AL403" i="74"/>
  <c r="AE403" i="74"/>
  <c r="AC403" i="74"/>
  <c r="T403" i="74"/>
  <c r="S403" i="74"/>
  <c r="Q403" i="74"/>
  <c r="P403" i="74"/>
  <c r="N403" i="74"/>
  <c r="M403" i="74"/>
  <c r="L403" i="74"/>
  <c r="J403" i="74"/>
  <c r="H403" i="74"/>
  <c r="AL402" i="74"/>
  <c r="AE402" i="74"/>
  <c r="AC402" i="74"/>
  <c r="T402" i="74"/>
  <c r="S402" i="74"/>
  <c r="Q402" i="74"/>
  <c r="P402" i="74"/>
  <c r="N402" i="74"/>
  <c r="M402" i="74"/>
  <c r="L402" i="74"/>
  <c r="J402" i="74"/>
  <c r="H402" i="74"/>
  <c r="AL401" i="74"/>
  <c r="AE401" i="74"/>
  <c r="AC401" i="74"/>
  <c r="T401" i="74"/>
  <c r="S401" i="74"/>
  <c r="Q401" i="74"/>
  <c r="P401" i="74"/>
  <c r="N401" i="74"/>
  <c r="M401" i="74"/>
  <c r="L401" i="74"/>
  <c r="J401" i="74"/>
  <c r="H401" i="74"/>
  <c r="AL400" i="74"/>
  <c r="AE400" i="74"/>
  <c r="AC400" i="74"/>
  <c r="T400" i="74"/>
  <c r="S400" i="74"/>
  <c r="Q400" i="74"/>
  <c r="P400" i="74"/>
  <c r="N400" i="74"/>
  <c r="M400" i="74"/>
  <c r="L400" i="74"/>
  <c r="J400" i="74"/>
  <c r="H400" i="74"/>
  <c r="Z400" i="74" s="1"/>
  <c r="AW400" i="74" s="1"/>
  <c r="AL399" i="74"/>
  <c r="AE399" i="74"/>
  <c r="AC399" i="74"/>
  <c r="T399" i="74"/>
  <c r="S399" i="74"/>
  <c r="Q399" i="74"/>
  <c r="P399" i="74"/>
  <c r="N399" i="74"/>
  <c r="M399" i="74"/>
  <c r="L399" i="74"/>
  <c r="J399" i="74"/>
  <c r="Z399" i="74" s="1"/>
  <c r="AW399" i="74" s="1"/>
  <c r="H399" i="74"/>
  <c r="AQ398" i="74"/>
  <c r="AL398" i="74"/>
  <c r="AE398" i="74"/>
  <c r="AC398" i="74"/>
  <c r="T398" i="74"/>
  <c r="S398" i="74"/>
  <c r="Q398" i="74"/>
  <c r="P398" i="74"/>
  <c r="N398" i="74"/>
  <c r="M398" i="74"/>
  <c r="L398" i="74"/>
  <c r="J398" i="74"/>
  <c r="H398" i="74"/>
  <c r="AL397" i="74"/>
  <c r="AE397" i="74"/>
  <c r="AC397" i="74"/>
  <c r="T397" i="74"/>
  <c r="S397" i="74"/>
  <c r="Q397" i="74"/>
  <c r="P397" i="74"/>
  <c r="N397" i="74"/>
  <c r="M397" i="74"/>
  <c r="L397" i="74"/>
  <c r="J397" i="74"/>
  <c r="H397" i="74"/>
  <c r="AL396" i="74"/>
  <c r="AE396" i="74"/>
  <c r="AC396" i="74"/>
  <c r="T396" i="74"/>
  <c r="S396" i="74"/>
  <c r="Q396" i="74"/>
  <c r="P396" i="74"/>
  <c r="N396" i="74"/>
  <c r="M396" i="74"/>
  <c r="L396" i="74"/>
  <c r="J396" i="74"/>
  <c r="H396" i="74"/>
  <c r="AL395" i="74"/>
  <c r="AE395" i="74"/>
  <c r="AC395" i="74"/>
  <c r="AB395" i="74"/>
  <c r="T395" i="74"/>
  <c r="S395" i="74"/>
  <c r="Q395" i="74"/>
  <c r="P395" i="74"/>
  <c r="N395" i="74"/>
  <c r="M395" i="74"/>
  <c r="L395" i="74"/>
  <c r="J395" i="74"/>
  <c r="H395" i="74"/>
  <c r="AL394" i="74"/>
  <c r="AE394" i="74"/>
  <c r="AC394" i="74"/>
  <c r="T394" i="74"/>
  <c r="S394" i="74"/>
  <c r="Q394" i="74"/>
  <c r="P394" i="74"/>
  <c r="N394" i="74"/>
  <c r="M394" i="74"/>
  <c r="L394" i="74"/>
  <c r="J394" i="74"/>
  <c r="H394" i="74"/>
  <c r="AB394" i="74" s="1"/>
  <c r="AL393" i="74"/>
  <c r="AE393" i="74"/>
  <c r="AC393" i="74"/>
  <c r="T393" i="74"/>
  <c r="S393" i="74"/>
  <c r="Q393" i="74"/>
  <c r="U393" i="74" s="1"/>
  <c r="P393" i="74"/>
  <c r="N393" i="74"/>
  <c r="M393" i="74"/>
  <c r="L393" i="74"/>
  <c r="J393" i="74"/>
  <c r="H393" i="74"/>
  <c r="AL392" i="74"/>
  <c r="AE392" i="74"/>
  <c r="AC392" i="74"/>
  <c r="AB392" i="74"/>
  <c r="T392" i="74"/>
  <c r="S392" i="74"/>
  <c r="Q392" i="74"/>
  <c r="P392" i="74"/>
  <c r="N392" i="74"/>
  <c r="M392" i="74"/>
  <c r="L392" i="74"/>
  <c r="J392" i="74"/>
  <c r="H392" i="74"/>
  <c r="AL391" i="74"/>
  <c r="AE391" i="74"/>
  <c r="AC391" i="74"/>
  <c r="AB391" i="74"/>
  <c r="T391" i="74"/>
  <c r="S391" i="74"/>
  <c r="Q391" i="74"/>
  <c r="P391" i="74"/>
  <c r="N391" i="74"/>
  <c r="M391" i="74"/>
  <c r="L391" i="74"/>
  <c r="J391" i="74"/>
  <c r="H391" i="74"/>
  <c r="AL390" i="74"/>
  <c r="AE390" i="74"/>
  <c r="AC390" i="74"/>
  <c r="T390" i="74"/>
  <c r="S390" i="74"/>
  <c r="Q390" i="74"/>
  <c r="P390" i="74"/>
  <c r="R390" i="74" s="1"/>
  <c r="N390" i="74"/>
  <c r="M390" i="74"/>
  <c r="L390" i="74"/>
  <c r="J390" i="74"/>
  <c r="H390" i="74"/>
  <c r="AL389" i="74"/>
  <c r="AE389" i="74"/>
  <c r="AC389" i="74"/>
  <c r="AB389" i="74"/>
  <c r="T389" i="74"/>
  <c r="S389" i="74"/>
  <c r="Q389" i="74"/>
  <c r="P389" i="74"/>
  <c r="N389" i="74"/>
  <c r="M389" i="74"/>
  <c r="L389" i="74"/>
  <c r="J389" i="74"/>
  <c r="H389" i="74"/>
  <c r="AL388" i="74"/>
  <c r="AE388" i="74"/>
  <c r="AC388" i="74"/>
  <c r="T388" i="74"/>
  <c r="S388" i="74"/>
  <c r="Q388" i="74"/>
  <c r="P388" i="74"/>
  <c r="N388" i="74"/>
  <c r="M388" i="74"/>
  <c r="L388" i="74"/>
  <c r="J388" i="74"/>
  <c r="H388" i="74"/>
  <c r="AL387" i="74"/>
  <c r="AE387" i="74"/>
  <c r="AC387" i="74"/>
  <c r="AB387" i="74"/>
  <c r="T387" i="74"/>
  <c r="S387" i="74"/>
  <c r="Q387" i="74"/>
  <c r="P387" i="74"/>
  <c r="N387" i="74"/>
  <c r="M387" i="74"/>
  <c r="L387" i="74"/>
  <c r="J387" i="74"/>
  <c r="H387" i="74"/>
  <c r="AL386" i="74"/>
  <c r="AE386" i="74"/>
  <c r="AC386" i="74"/>
  <c r="T386" i="74"/>
  <c r="S386" i="74"/>
  <c r="Q386" i="74"/>
  <c r="U386" i="74" s="1"/>
  <c r="P386" i="74"/>
  <c r="N386" i="74"/>
  <c r="M386" i="74"/>
  <c r="L386" i="74"/>
  <c r="J386" i="74"/>
  <c r="H386" i="74"/>
  <c r="AL385" i="74"/>
  <c r="AE385" i="74"/>
  <c r="AC385" i="74"/>
  <c r="T385" i="74"/>
  <c r="S385" i="74"/>
  <c r="Q385" i="74"/>
  <c r="P385" i="74"/>
  <c r="N385" i="74"/>
  <c r="M385" i="74"/>
  <c r="L385" i="74"/>
  <c r="AB385" i="74" s="1"/>
  <c r="J385" i="74"/>
  <c r="H385" i="74"/>
  <c r="AL384" i="74"/>
  <c r="AE384" i="74"/>
  <c r="AC384" i="74"/>
  <c r="T384" i="74"/>
  <c r="S384" i="74"/>
  <c r="Q384" i="74"/>
  <c r="U384" i="74" s="1"/>
  <c r="P384" i="74"/>
  <c r="N384" i="74"/>
  <c r="M384" i="74"/>
  <c r="L384" i="74"/>
  <c r="J384" i="74"/>
  <c r="H384" i="74"/>
  <c r="AL383" i="74"/>
  <c r="AE383" i="74"/>
  <c r="AC383" i="74"/>
  <c r="T383" i="74"/>
  <c r="S383" i="74"/>
  <c r="Q383" i="74"/>
  <c r="P383" i="74"/>
  <c r="N383" i="74"/>
  <c r="M383" i="74"/>
  <c r="L383" i="74"/>
  <c r="AB383" i="74" s="1"/>
  <c r="J383" i="74"/>
  <c r="H383" i="74"/>
  <c r="AL382" i="74"/>
  <c r="AE382" i="74"/>
  <c r="AC382" i="74"/>
  <c r="T382" i="74"/>
  <c r="S382" i="74"/>
  <c r="Q382" i="74"/>
  <c r="P382" i="74"/>
  <c r="N382" i="74"/>
  <c r="M382" i="74"/>
  <c r="L382" i="74"/>
  <c r="J382" i="74"/>
  <c r="H382" i="74"/>
  <c r="AL381" i="74"/>
  <c r="AE381" i="74"/>
  <c r="AC381" i="74"/>
  <c r="AB381" i="74"/>
  <c r="T381" i="74"/>
  <c r="S381" i="74"/>
  <c r="Q381" i="74"/>
  <c r="P381" i="74"/>
  <c r="N381" i="74"/>
  <c r="M381" i="74"/>
  <c r="L381" i="74"/>
  <c r="J381" i="74"/>
  <c r="H381" i="74"/>
  <c r="AL380" i="74"/>
  <c r="AE380" i="74"/>
  <c r="AC380" i="74"/>
  <c r="T380" i="74"/>
  <c r="S380" i="74"/>
  <c r="Q380" i="74"/>
  <c r="U380" i="74" s="1"/>
  <c r="P380" i="74"/>
  <c r="N380" i="74"/>
  <c r="M380" i="74"/>
  <c r="L380" i="74"/>
  <c r="J380" i="74"/>
  <c r="H380" i="74"/>
  <c r="AL379" i="74"/>
  <c r="AE379" i="74"/>
  <c r="AC379" i="74"/>
  <c r="T379" i="74"/>
  <c r="S379" i="74"/>
  <c r="Q379" i="74"/>
  <c r="U379" i="74" s="1"/>
  <c r="P379" i="74"/>
  <c r="N379" i="74"/>
  <c r="M379" i="74"/>
  <c r="L379" i="74"/>
  <c r="AB379" i="74" s="1"/>
  <c r="J379" i="74"/>
  <c r="H379" i="74"/>
  <c r="AL378" i="74"/>
  <c r="AE378" i="74"/>
  <c r="AC378" i="74"/>
  <c r="T378" i="74"/>
  <c r="S378" i="74"/>
  <c r="Q378" i="74"/>
  <c r="U378" i="74" s="1"/>
  <c r="P378" i="74"/>
  <c r="N378" i="74"/>
  <c r="M378" i="74"/>
  <c r="L378" i="74"/>
  <c r="J378" i="74"/>
  <c r="H378" i="74"/>
  <c r="AL377" i="74"/>
  <c r="AE377" i="74"/>
  <c r="AC377" i="74"/>
  <c r="T377" i="74"/>
  <c r="S377" i="74"/>
  <c r="Q377" i="74"/>
  <c r="P377" i="74"/>
  <c r="N377" i="74"/>
  <c r="M377" i="74"/>
  <c r="L377" i="74"/>
  <c r="AB377" i="74" s="1"/>
  <c r="J377" i="74"/>
  <c r="H377" i="74"/>
  <c r="AL376" i="74"/>
  <c r="AE376" i="74"/>
  <c r="AC376" i="74"/>
  <c r="T376" i="74"/>
  <c r="S376" i="74"/>
  <c r="Q376" i="74"/>
  <c r="P376" i="74"/>
  <c r="N376" i="74"/>
  <c r="M376" i="74"/>
  <c r="L376" i="74"/>
  <c r="J376" i="74"/>
  <c r="H376" i="74"/>
  <c r="AL375" i="74"/>
  <c r="AQ375" i="74"/>
  <c r="AE375" i="74"/>
  <c r="AC375" i="74"/>
  <c r="AB375" i="74"/>
  <c r="T375" i="74"/>
  <c r="S375" i="74"/>
  <c r="Q375" i="74"/>
  <c r="P375" i="74"/>
  <c r="N375" i="74"/>
  <c r="M375" i="74"/>
  <c r="L375" i="74"/>
  <c r="J375" i="74"/>
  <c r="H375" i="74"/>
  <c r="Z375" i="74" s="1"/>
  <c r="AW375" i="74" s="1"/>
  <c r="AQ374" i="74"/>
  <c r="AL374" i="74"/>
  <c r="AE374" i="74"/>
  <c r="AC374" i="74"/>
  <c r="AB374" i="74"/>
  <c r="Z374" i="74"/>
  <c r="AW374" i="74" s="1"/>
  <c r="T374" i="74"/>
  <c r="S374" i="74"/>
  <c r="Q374" i="74"/>
  <c r="P374" i="74"/>
  <c r="N374" i="74"/>
  <c r="M374" i="74"/>
  <c r="L374" i="74"/>
  <c r="J374" i="74"/>
  <c r="H374" i="74"/>
  <c r="X374" i="74" s="1"/>
  <c r="Y374" i="74" s="1"/>
  <c r="AI374" i="74" s="1"/>
  <c r="AK374" i="74" s="1"/>
  <c r="AL373" i="74"/>
  <c r="AE373" i="74"/>
  <c r="AC373" i="74"/>
  <c r="AB373" i="74"/>
  <c r="X373" i="74"/>
  <c r="T373" i="74"/>
  <c r="S373" i="74"/>
  <c r="Q373" i="74"/>
  <c r="P373" i="74"/>
  <c r="N373" i="74"/>
  <c r="M373" i="74"/>
  <c r="L373" i="74"/>
  <c r="J373" i="74"/>
  <c r="H373" i="74"/>
  <c r="Z373" i="74" s="1"/>
  <c r="AW373" i="74" s="1"/>
  <c r="AL372" i="74"/>
  <c r="AE372" i="74"/>
  <c r="AC372" i="74"/>
  <c r="T372" i="74"/>
  <c r="S372" i="74"/>
  <c r="Q372" i="74"/>
  <c r="P372" i="74"/>
  <c r="N372" i="74"/>
  <c r="M372" i="74"/>
  <c r="L372" i="74"/>
  <c r="J372" i="74"/>
  <c r="H372" i="74"/>
  <c r="Z372" i="74" s="1"/>
  <c r="AW372" i="74" s="1"/>
  <c r="AL371" i="74"/>
  <c r="AE371" i="74"/>
  <c r="AC371" i="74"/>
  <c r="T371" i="74"/>
  <c r="S371" i="74"/>
  <c r="Q371" i="74"/>
  <c r="P371" i="74"/>
  <c r="N371" i="74"/>
  <c r="M371" i="74"/>
  <c r="Z371" i="74" s="1"/>
  <c r="AW371" i="74" s="1"/>
  <c r="L371" i="74"/>
  <c r="X371" i="74" s="1"/>
  <c r="Y371" i="74" s="1"/>
  <c r="AI371" i="74" s="1"/>
  <c r="AK371" i="74" s="1"/>
  <c r="J371" i="74"/>
  <c r="H371" i="74"/>
  <c r="AB371" i="74" s="1"/>
  <c r="AL370" i="74"/>
  <c r="AE370" i="74"/>
  <c r="AC370" i="74"/>
  <c r="T370" i="74"/>
  <c r="S370" i="74"/>
  <c r="Q370" i="74"/>
  <c r="P370" i="74"/>
  <c r="N370" i="74"/>
  <c r="M370" i="74"/>
  <c r="Z370" i="74" s="1"/>
  <c r="AW370" i="74" s="1"/>
  <c r="L370" i="74"/>
  <c r="J370" i="74"/>
  <c r="H370" i="74"/>
  <c r="AL369" i="74"/>
  <c r="AE369" i="74"/>
  <c r="AC369" i="74"/>
  <c r="T369" i="74"/>
  <c r="S369" i="74"/>
  <c r="Q369" i="74"/>
  <c r="U369" i="74" s="1"/>
  <c r="P369" i="74"/>
  <c r="N369" i="74"/>
  <c r="M369" i="74"/>
  <c r="Z369" i="74" s="1"/>
  <c r="AW369" i="74" s="1"/>
  <c r="L369" i="74"/>
  <c r="J369" i="74"/>
  <c r="H369" i="74"/>
  <c r="AL368" i="74"/>
  <c r="AE368" i="74"/>
  <c r="AC368" i="74"/>
  <c r="T368" i="74"/>
  <c r="S368" i="74"/>
  <c r="Q368" i="74"/>
  <c r="P368" i="74"/>
  <c r="N368" i="74"/>
  <c r="M368" i="74"/>
  <c r="Z368" i="74" s="1"/>
  <c r="AW368" i="74" s="1"/>
  <c r="L368" i="74"/>
  <c r="J368" i="74"/>
  <c r="H368" i="74"/>
  <c r="AL367" i="74"/>
  <c r="AQ367" i="74"/>
  <c r="AE367" i="74"/>
  <c r="AC367" i="74"/>
  <c r="T367" i="74"/>
  <c r="S367" i="74"/>
  <c r="Q367" i="74"/>
  <c r="P367" i="74"/>
  <c r="N367" i="74"/>
  <c r="M367" i="74"/>
  <c r="Z367" i="74" s="1"/>
  <c r="AW367" i="74" s="1"/>
  <c r="L367" i="74"/>
  <c r="J367" i="74"/>
  <c r="H367" i="74"/>
  <c r="AL366" i="74"/>
  <c r="AQ366" i="74"/>
  <c r="AE366" i="74"/>
  <c r="AC366" i="74"/>
  <c r="U366" i="74"/>
  <c r="T366" i="74"/>
  <c r="S366" i="74"/>
  <c r="Q366" i="74"/>
  <c r="P366" i="74"/>
  <c r="N366" i="74"/>
  <c r="M366" i="74"/>
  <c r="Z366" i="74" s="1"/>
  <c r="AW366" i="74" s="1"/>
  <c r="L366" i="74"/>
  <c r="J366" i="74"/>
  <c r="H366" i="74"/>
  <c r="AL365" i="74"/>
  <c r="AE365" i="74"/>
  <c r="AC365" i="74"/>
  <c r="T365" i="74"/>
  <c r="S365" i="74"/>
  <c r="Q365" i="74"/>
  <c r="P365" i="74"/>
  <c r="N365" i="74"/>
  <c r="M365" i="74"/>
  <c r="Z365" i="74" s="1"/>
  <c r="AW365" i="74" s="1"/>
  <c r="L365" i="74"/>
  <c r="J365" i="74"/>
  <c r="H365" i="74"/>
  <c r="AL364" i="74"/>
  <c r="AQ364" i="74"/>
  <c r="AE364" i="74"/>
  <c r="AC364" i="74"/>
  <c r="T364" i="74"/>
  <c r="S364" i="74"/>
  <c r="Q364" i="74"/>
  <c r="P364" i="74"/>
  <c r="N364" i="74"/>
  <c r="M364" i="74"/>
  <c r="Z364" i="74" s="1"/>
  <c r="AW364" i="74" s="1"/>
  <c r="L364" i="74"/>
  <c r="J364" i="74"/>
  <c r="H364" i="74"/>
  <c r="AL363" i="74"/>
  <c r="AE363" i="74"/>
  <c r="AC363" i="74"/>
  <c r="T363" i="74"/>
  <c r="S363" i="74"/>
  <c r="Q363" i="74"/>
  <c r="P363" i="74"/>
  <c r="N363" i="74"/>
  <c r="M363" i="74"/>
  <c r="Z363" i="74" s="1"/>
  <c r="AW363" i="74" s="1"/>
  <c r="L363" i="74"/>
  <c r="J363" i="74"/>
  <c r="H363" i="74"/>
  <c r="AL362" i="74"/>
  <c r="AE362" i="74"/>
  <c r="AC362" i="74"/>
  <c r="T362" i="74"/>
  <c r="S362" i="74"/>
  <c r="Q362" i="74"/>
  <c r="P362" i="74"/>
  <c r="N362" i="74"/>
  <c r="M362" i="74"/>
  <c r="Z362" i="74" s="1"/>
  <c r="AW362" i="74" s="1"/>
  <c r="L362" i="74"/>
  <c r="J362" i="74"/>
  <c r="H362" i="74"/>
  <c r="AL361" i="74"/>
  <c r="AE361" i="74"/>
  <c r="AC361" i="74"/>
  <c r="T361" i="74"/>
  <c r="S361" i="74"/>
  <c r="Q361" i="74"/>
  <c r="P361" i="74"/>
  <c r="N361" i="74"/>
  <c r="M361" i="74"/>
  <c r="Z361" i="74" s="1"/>
  <c r="AW361" i="74" s="1"/>
  <c r="L361" i="74"/>
  <c r="J361" i="74"/>
  <c r="H361" i="74"/>
  <c r="AL360" i="74"/>
  <c r="AE360" i="74"/>
  <c r="AC360" i="74"/>
  <c r="T360" i="74"/>
  <c r="S360" i="74"/>
  <c r="Q360" i="74"/>
  <c r="P360" i="74"/>
  <c r="N360" i="74"/>
  <c r="M360" i="74"/>
  <c r="Z360" i="74" s="1"/>
  <c r="AW360" i="74" s="1"/>
  <c r="L360" i="74"/>
  <c r="J360" i="74"/>
  <c r="H360" i="74"/>
  <c r="AL359" i="74"/>
  <c r="AQ359" i="74"/>
  <c r="AE359" i="74"/>
  <c r="AC359" i="74"/>
  <c r="T359" i="74"/>
  <c r="S359" i="74"/>
  <c r="Q359" i="74"/>
  <c r="P359" i="74"/>
  <c r="N359" i="74"/>
  <c r="M359" i="74"/>
  <c r="Z359" i="74" s="1"/>
  <c r="AW359" i="74" s="1"/>
  <c r="L359" i="74"/>
  <c r="J359" i="74"/>
  <c r="H359" i="74"/>
  <c r="AL358" i="74"/>
  <c r="AQ358" i="74"/>
  <c r="AE358" i="74"/>
  <c r="AC358" i="74"/>
  <c r="T358" i="74"/>
  <c r="S358" i="74"/>
  <c r="Q358" i="74"/>
  <c r="P358" i="74"/>
  <c r="N358" i="74"/>
  <c r="M358" i="74"/>
  <c r="L358" i="74"/>
  <c r="J358" i="74"/>
  <c r="Z358" i="74" s="1"/>
  <c r="AW358" i="74" s="1"/>
  <c r="H358" i="74"/>
  <c r="AL357" i="74"/>
  <c r="AE357" i="74"/>
  <c r="AC357" i="74"/>
  <c r="T357" i="74"/>
  <c r="S357" i="74"/>
  <c r="Q357" i="74"/>
  <c r="P357" i="74"/>
  <c r="U357" i="74" s="1"/>
  <c r="N357" i="74"/>
  <c r="M357" i="74"/>
  <c r="L357" i="74"/>
  <c r="J357" i="74"/>
  <c r="Z357" i="74" s="1"/>
  <c r="AW357" i="74" s="1"/>
  <c r="H357" i="74"/>
  <c r="AL356" i="74"/>
  <c r="AQ356" i="74"/>
  <c r="AE356" i="74"/>
  <c r="AC356" i="74"/>
  <c r="T356" i="74"/>
  <c r="S356" i="74"/>
  <c r="Q356" i="74"/>
  <c r="P356" i="74"/>
  <c r="N356" i="74"/>
  <c r="M356" i="74"/>
  <c r="L356" i="74"/>
  <c r="J356" i="74"/>
  <c r="Z356" i="74" s="1"/>
  <c r="AW356" i="74" s="1"/>
  <c r="H356" i="74"/>
  <c r="AL355" i="74"/>
  <c r="AE355" i="74"/>
  <c r="AC355" i="74"/>
  <c r="T355" i="74"/>
  <c r="S355" i="74"/>
  <c r="Q355" i="74"/>
  <c r="P355" i="74"/>
  <c r="N355" i="74"/>
  <c r="M355" i="74"/>
  <c r="L355" i="74"/>
  <c r="J355" i="74"/>
  <c r="Z355" i="74" s="1"/>
  <c r="AW355" i="74" s="1"/>
  <c r="H355" i="74"/>
  <c r="AL354" i="74"/>
  <c r="AE354" i="74"/>
  <c r="AC354" i="74"/>
  <c r="T354" i="74"/>
  <c r="S354" i="74"/>
  <c r="Q354" i="74"/>
  <c r="P354" i="74"/>
  <c r="N354" i="74"/>
  <c r="M354" i="74"/>
  <c r="L354" i="74"/>
  <c r="J354" i="74"/>
  <c r="Z354" i="74" s="1"/>
  <c r="AW354" i="74" s="1"/>
  <c r="H354" i="74"/>
  <c r="AL353" i="74"/>
  <c r="AQ353" i="74"/>
  <c r="AE353" i="74"/>
  <c r="AC353" i="74"/>
  <c r="T353" i="74"/>
  <c r="S353" i="74"/>
  <c r="Q353" i="74"/>
  <c r="P353" i="74"/>
  <c r="N353" i="74"/>
  <c r="M353" i="74"/>
  <c r="L353" i="74"/>
  <c r="J353" i="74"/>
  <c r="Z353" i="74" s="1"/>
  <c r="AW353" i="74" s="1"/>
  <c r="H353" i="74"/>
  <c r="AL352" i="74"/>
  <c r="AE352" i="74"/>
  <c r="AC352" i="74"/>
  <c r="T352" i="74"/>
  <c r="S352" i="74"/>
  <c r="Q352" i="74"/>
  <c r="P352" i="74"/>
  <c r="N352" i="74"/>
  <c r="M352" i="74"/>
  <c r="L352" i="74"/>
  <c r="J352" i="74"/>
  <c r="Z352" i="74" s="1"/>
  <c r="AW352" i="74" s="1"/>
  <c r="H352" i="74"/>
  <c r="AL351" i="74"/>
  <c r="AQ351" i="74"/>
  <c r="AE351" i="74"/>
  <c r="AC351" i="74"/>
  <c r="T351" i="74"/>
  <c r="S351" i="74"/>
  <c r="Q351" i="74"/>
  <c r="P351" i="74"/>
  <c r="N351" i="74"/>
  <c r="M351" i="74"/>
  <c r="L351" i="74"/>
  <c r="J351" i="74"/>
  <c r="Z351" i="74" s="1"/>
  <c r="AW351" i="74" s="1"/>
  <c r="H351" i="74"/>
  <c r="AL350" i="74"/>
  <c r="AQ350" i="74"/>
  <c r="AE350" i="74"/>
  <c r="AC350" i="74"/>
  <c r="T350" i="74"/>
  <c r="S350" i="74"/>
  <c r="Q350" i="74"/>
  <c r="P350" i="74"/>
  <c r="N350" i="74"/>
  <c r="M350" i="74"/>
  <c r="L350" i="74"/>
  <c r="J350" i="74"/>
  <c r="Z350" i="74" s="1"/>
  <c r="AW350" i="74" s="1"/>
  <c r="H350" i="74"/>
  <c r="AL349" i="74"/>
  <c r="AE349" i="74"/>
  <c r="AC349" i="74"/>
  <c r="T349" i="74"/>
  <c r="S349" i="74"/>
  <c r="Q349" i="74"/>
  <c r="P349" i="74"/>
  <c r="N349" i="74"/>
  <c r="M349" i="74"/>
  <c r="Z349" i="74" s="1"/>
  <c r="AW349" i="74" s="1"/>
  <c r="L349" i="74"/>
  <c r="J349" i="74"/>
  <c r="H349" i="74"/>
  <c r="AL348" i="74"/>
  <c r="AQ348" i="74"/>
  <c r="AE348" i="74"/>
  <c r="AC348" i="74"/>
  <c r="T348" i="74"/>
  <c r="S348" i="74"/>
  <c r="Q348" i="74"/>
  <c r="P348" i="74"/>
  <c r="N348" i="74"/>
  <c r="M348" i="74"/>
  <c r="Z348" i="74" s="1"/>
  <c r="AW348" i="74" s="1"/>
  <c r="L348" i="74"/>
  <c r="J348" i="74"/>
  <c r="H348" i="74"/>
  <c r="AL347" i="74"/>
  <c r="AE347" i="74"/>
  <c r="AC347" i="74"/>
  <c r="T347" i="74"/>
  <c r="S347" i="74"/>
  <c r="Q347" i="74"/>
  <c r="P347" i="74"/>
  <c r="N347" i="74"/>
  <c r="M347" i="74"/>
  <c r="Z347" i="74" s="1"/>
  <c r="AW347" i="74" s="1"/>
  <c r="L347" i="74"/>
  <c r="J347" i="74"/>
  <c r="H347" i="74"/>
  <c r="AL346" i="74"/>
  <c r="AE346" i="74"/>
  <c r="AC346" i="74"/>
  <c r="T346" i="74"/>
  <c r="S346" i="74"/>
  <c r="Q346" i="74"/>
  <c r="P346" i="74"/>
  <c r="N346" i="74"/>
  <c r="M346" i="74"/>
  <c r="Z346" i="74" s="1"/>
  <c r="AW346" i="74" s="1"/>
  <c r="L346" i="74"/>
  <c r="AB346" i="74" s="1"/>
  <c r="J346" i="74"/>
  <c r="H346" i="74"/>
  <c r="AL345" i="74"/>
  <c r="AE345" i="74"/>
  <c r="AC345" i="74"/>
  <c r="Z345" i="74"/>
  <c r="AW345" i="74" s="1"/>
  <c r="X345" i="74"/>
  <c r="Y345" i="74" s="1"/>
  <c r="AI345" i="74" s="1"/>
  <c r="AK345" i="74" s="1"/>
  <c r="T345" i="74"/>
  <c r="S345" i="74"/>
  <c r="Q345" i="74"/>
  <c r="P345" i="74"/>
  <c r="N345" i="74"/>
  <c r="M345" i="74"/>
  <c r="L345" i="74"/>
  <c r="AB345" i="74" s="1"/>
  <c r="J345" i="74"/>
  <c r="H345" i="74"/>
  <c r="AL344" i="74"/>
  <c r="AQ344" i="74"/>
  <c r="AE344" i="74"/>
  <c r="AC344" i="74"/>
  <c r="T344" i="74"/>
  <c r="S344" i="74"/>
  <c r="Q344" i="74"/>
  <c r="P344" i="74"/>
  <c r="N344" i="74"/>
  <c r="M344" i="74"/>
  <c r="Z344" i="74" s="1"/>
  <c r="AW344" i="74" s="1"/>
  <c r="L344" i="74"/>
  <c r="AB344" i="74" s="1"/>
  <c r="J344" i="74"/>
  <c r="H344" i="74"/>
  <c r="AL343" i="74"/>
  <c r="AQ343" i="74"/>
  <c r="AE343" i="74"/>
  <c r="AC343" i="74"/>
  <c r="T343" i="74"/>
  <c r="S343" i="74"/>
  <c r="Q343" i="74"/>
  <c r="P343" i="74"/>
  <c r="N343" i="74"/>
  <c r="M343" i="74"/>
  <c r="Z343" i="74" s="1"/>
  <c r="AW343" i="74" s="1"/>
  <c r="L343" i="74"/>
  <c r="J343" i="74"/>
  <c r="H343" i="74"/>
  <c r="AL342" i="74"/>
  <c r="AQ342" i="74"/>
  <c r="AE342" i="74"/>
  <c r="AC342" i="74"/>
  <c r="AB342" i="74"/>
  <c r="T342" i="74"/>
  <c r="S342" i="74"/>
  <c r="Q342" i="74"/>
  <c r="P342" i="74"/>
  <c r="N342" i="74"/>
  <c r="M342" i="74"/>
  <c r="Z342" i="74" s="1"/>
  <c r="AW342" i="74" s="1"/>
  <c r="L342" i="74"/>
  <c r="X342" i="74" s="1"/>
  <c r="Y342" i="74" s="1"/>
  <c r="AI342" i="74" s="1"/>
  <c r="J342" i="74"/>
  <c r="H342" i="74"/>
  <c r="AL341" i="74"/>
  <c r="AE341" i="74"/>
  <c r="AC341" i="74"/>
  <c r="Z341" i="74"/>
  <c r="AW341" i="74" s="1"/>
  <c r="T341" i="74"/>
  <c r="S341" i="74"/>
  <c r="Q341" i="74"/>
  <c r="P341" i="74"/>
  <c r="N341" i="74"/>
  <c r="M341" i="74"/>
  <c r="L341" i="74"/>
  <c r="J341" i="74"/>
  <c r="H341" i="74"/>
  <c r="X341" i="74" s="1"/>
  <c r="Y341" i="74" s="1"/>
  <c r="AI341" i="74" s="1"/>
  <c r="AK341" i="74" s="1"/>
  <c r="AL340" i="74"/>
  <c r="AE340" i="74"/>
  <c r="AC340" i="74"/>
  <c r="Z340" i="74"/>
  <c r="AW340" i="74" s="1"/>
  <c r="T340" i="74"/>
  <c r="S340" i="74"/>
  <c r="Q340" i="74"/>
  <c r="P340" i="74"/>
  <c r="N340" i="74"/>
  <c r="M340" i="74"/>
  <c r="L340" i="74"/>
  <c r="J340" i="74"/>
  <c r="H340" i="74"/>
  <c r="X340" i="74" s="1"/>
  <c r="Y340" i="74" s="1"/>
  <c r="AI340" i="74" s="1"/>
  <c r="AK340" i="74" s="1"/>
  <c r="AL339" i="74"/>
  <c r="AE339" i="74"/>
  <c r="AC339" i="74"/>
  <c r="Z339" i="74"/>
  <c r="AW339" i="74" s="1"/>
  <c r="T339" i="74"/>
  <c r="S339" i="74"/>
  <c r="Q339" i="74"/>
  <c r="P339" i="74"/>
  <c r="N339" i="74"/>
  <c r="M339" i="74"/>
  <c r="L339" i="74"/>
  <c r="J339" i="74"/>
  <c r="H339" i="74"/>
  <c r="X339" i="74" s="1"/>
  <c r="Y339" i="74" s="1"/>
  <c r="AI339" i="74" s="1"/>
  <c r="AK339" i="74" s="1"/>
  <c r="AL338" i="74"/>
  <c r="AE338" i="74"/>
  <c r="AC338" i="74"/>
  <c r="Z338" i="74"/>
  <c r="AW338" i="74" s="1"/>
  <c r="T338" i="74"/>
  <c r="S338" i="74"/>
  <c r="Q338" i="74"/>
  <c r="P338" i="74"/>
  <c r="N338" i="74"/>
  <c r="M338" i="74"/>
  <c r="L338" i="74"/>
  <c r="J338" i="74"/>
  <c r="H338" i="74"/>
  <c r="X338" i="74" s="1"/>
  <c r="Y338" i="74" s="1"/>
  <c r="AI338" i="74" s="1"/>
  <c r="AK338" i="74" s="1"/>
  <c r="AL337" i="74"/>
  <c r="AE337" i="74"/>
  <c r="AC337" i="74"/>
  <c r="Z337" i="74"/>
  <c r="AW337" i="74" s="1"/>
  <c r="T337" i="74"/>
  <c r="S337" i="74"/>
  <c r="Q337" i="74"/>
  <c r="P337" i="74"/>
  <c r="N337" i="74"/>
  <c r="M337" i="74"/>
  <c r="L337" i="74"/>
  <c r="J337" i="74"/>
  <c r="H337" i="74"/>
  <c r="X337" i="74" s="1"/>
  <c r="Y337" i="74" s="1"/>
  <c r="AI337" i="74" s="1"/>
  <c r="AK337" i="74" s="1"/>
  <c r="AL336" i="74"/>
  <c r="AE336" i="74"/>
  <c r="AC336" i="74"/>
  <c r="Z336" i="74"/>
  <c r="AW336" i="74" s="1"/>
  <c r="T336" i="74"/>
  <c r="S336" i="74"/>
  <c r="Q336" i="74"/>
  <c r="P336" i="74"/>
  <c r="N336" i="74"/>
  <c r="M336" i="74"/>
  <c r="L336" i="74"/>
  <c r="J336" i="74"/>
  <c r="H336" i="74"/>
  <c r="X336" i="74" s="1"/>
  <c r="Y336" i="74" s="1"/>
  <c r="AI336" i="74" s="1"/>
  <c r="AK336" i="74" s="1"/>
  <c r="AL335" i="74"/>
  <c r="AE335" i="74"/>
  <c r="AC335" i="74"/>
  <c r="Z335" i="74"/>
  <c r="AW335" i="74" s="1"/>
  <c r="T335" i="74"/>
  <c r="S335" i="74"/>
  <c r="Q335" i="74"/>
  <c r="P335" i="74"/>
  <c r="N335" i="74"/>
  <c r="M335" i="74"/>
  <c r="L335" i="74"/>
  <c r="J335" i="74"/>
  <c r="H335" i="74"/>
  <c r="X335" i="74" s="1"/>
  <c r="Y335" i="74" s="1"/>
  <c r="AI335" i="74" s="1"/>
  <c r="AK335" i="74" s="1"/>
  <c r="AL334" i="74"/>
  <c r="AE334" i="74"/>
  <c r="AC334" i="74"/>
  <c r="Z334" i="74"/>
  <c r="AW334" i="74" s="1"/>
  <c r="T334" i="74"/>
  <c r="S334" i="74"/>
  <c r="Q334" i="74"/>
  <c r="P334" i="74"/>
  <c r="N334" i="74"/>
  <c r="M334" i="74"/>
  <c r="L334" i="74"/>
  <c r="J334" i="74"/>
  <c r="H334" i="74"/>
  <c r="X334" i="74" s="1"/>
  <c r="Y334" i="74" s="1"/>
  <c r="AI334" i="74" s="1"/>
  <c r="AK334" i="74" s="1"/>
  <c r="AL333" i="74"/>
  <c r="AE333" i="74"/>
  <c r="AC333" i="74"/>
  <c r="Z333" i="74"/>
  <c r="AW333" i="74" s="1"/>
  <c r="T333" i="74"/>
  <c r="S333" i="74"/>
  <c r="Q333" i="74"/>
  <c r="P333" i="74"/>
  <c r="N333" i="74"/>
  <c r="M333" i="74"/>
  <c r="L333" i="74"/>
  <c r="J333" i="74"/>
  <c r="H333" i="74"/>
  <c r="X333" i="74" s="1"/>
  <c r="Y333" i="74" s="1"/>
  <c r="AI333" i="74" s="1"/>
  <c r="AK333" i="74" s="1"/>
  <c r="AL332" i="74"/>
  <c r="AE332" i="74"/>
  <c r="AC332" i="74"/>
  <c r="Z332" i="74"/>
  <c r="AW332" i="74" s="1"/>
  <c r="T332" i="74"/>
  <c r="S332" i="74"/>
  <c r="Q332" i="74"/>
  <c r="P332" i="74"/>
  <c r="N332" i="74"/>
  <c r="M332" i="74"/>
  <c r="L332" i="74"/>
  <c r="J332" i="74"/>
  <c r="H332" i="74"/>
  <c r="X332" i="74" s="1"/>
  <c r="Y332" i="74" s="1"/>
  <c r="AI332" i="74" s="1"/>
  <c r="AK332" i="74" s="1"/>
  <c r="AL331" i="74"/>
  <c r="AE331" i="74"/>
  <c r="AC331" i="74"/>
  <c r="Z331" i="74"/>
  <c r="AW331" i="74" s="1"/>
  <c r="T331" i="74"/>
  <c r="S331" i="74"/>
  <c r="Q331" i="74"/>
  <c r="P331" i="74"/>
  <c r="N331" i="74"/>
  <c r="M331" i="74"/>
  <c r="L331" i="74"/>
  <c r="J331" i="74"/>
  <c r="H331" i="74"/>
  <c r="X331" i="74" s="1"/>
  <c r="Y331" i="74" s="1"/>
  <c r="AI331" i="74" s="1"/>
  <c r="AK331" i="74" s="1"/>
  <c r="AL330" i="74"/>
  <c r="AE330" i="74"/>
  <c r="AC330" i="74"/>
  <c r="Z330" i="74"/>
  <c r="AW330" i="74" s="1"/>
  <c r="T330" i="74"/>
  <c r="S330" i="74"/>
  <c r="Q330" i="74"/>
  <c r="P330" i="74"/>
  <c r="N330" i="74"/>
  <c r="M330" i="74"/>
  <c r="L330" i="74"/>
  <c r="J330" i="74"/>
  <c r="H330" i="74"/>
  <c r="X330" i="74" s="1"/>
  <c r="Y330" i="74" s="1"/>
  <c r="AI330" i="74" s="1"/>
  <c r="AK330" i="74" s="1"/>
  <c r="AL329" i="74"/>
  <c r="AE329" i="74"/>
  <c r="AC329" i="74"/>
  <c r="Z329" i="74"/>
  <c r="AW329" i="74" s="1"/>
  <c r="T329" i="74"/>
  <c r="S329" i="74"/>
  <c r="Q329" i="74"/>
  <c r="P329" i="74"/>
  <c r="N329" i="74"/>
  <c r="M329" i="74"/>
  <c r="L329" i="74"/>
  <c r="J329" i="74"/>
  <c r="H329" i="74"/>
  <c r="X329" i="74" s="1"/>
  <c r="Y329" i="74" s="1"/>
  <c r="AI329" i="74" s="1"/>
  <c r="AK329" i="74" s="1"/>
  <c r="AL328" i="74"/>
  <c r="AE328" i="74"/>
  <c r="AC328" i="74"/>
  <c r="Z328" i="74"/>
  <c r="AW328" i="74" s="1"/>
  <c r="T328" i="74"/>
  <c r="S328" i="74"/>
  <c r="Q328" i="74"/>
  <c r="P328" i="74"/>
  <c r="N328" i="74"/>
  <c r="M328" i="74"/>
  <c r="L328" i="74"/>
  <c r="J328" i="74"/>
  <c r="H328" i="74"/>
  <c r="X328" i="74" s="1"/>
  <c r="Y328" i="74" s="1"/>
  <c r="AI328" i="74" s="1"/>
  <c r="AK328" i="74" s="1"/>
  <c r="AL327" i="74"/>
  <c r="AE327" i="74"/>
  <c r="AC327" i="74"/>
  <c r="Z327" i="74"/>
  <c r="AW327" i="74" s="1"/>
  <c r="T327" i="74"/>
  <c r="S327" i="74"/>
  <c r="Q327" i="74"/>
  <c r="P327" i="74"/>
  <c r="N327" i="74"/>
  <c r="M327" i="74"/>
  <c r="L327" i="74"/>
  <c r="J327" i="74"/>
  <c r="H327" i="74"/>
  <c r="X327" i="74" s="1"/>
  <c r="Y327" i="74" s="1"/>
  <c r="AI327" i="74" s="1"/>
  <c r="AK327" i="74" s="1"/>
  <c r="AL326" i="74"/>
  <c r="AE326" i="74"/>
  <c r="AC326" i="74"/>
  <c r="Z326" i="74"/>
  <c r="AW326" i="74" s="1"/>
  <c r="T326" i="74"/>
  <c r="S326" i="74"/>
  <c r="Q326" i="74"/>
  <c r="P326" i="74"/>
  <c r="N326" i="74"/>
  <c r="M326" i="74"/>
  <c r="L326" i="74"/>
  <c r="J326" i="74"/>
  <c r="H326" i="74"/>
  <c r="X326" i="74" s="1"/>
  <c r="Y326" i="74" s="1"/>
  <c r="AI326" i="74" s="1"/>
  <c r="AK326" i="74" s="1"/>
  <c r="AL325" i="74"/>
  <c r="AE325" i="74"/>
  <c r="AC325" i="74"/>
  <c r="Z325" i="74"/>
  <c r="AW325" i="74" s="1"/>
  <c r="T325" i="74"/>
  <c r="S325" i="74"/>
  <c r="Q325" i="74"/>
  <c r="P325" i="74"/>
  <c r="N325" i="74"/>
  <c r="M325" i="74"/>
  <c r="L325" i="74"/>
  <c r="J325" i="74"/>
  <c r="H325" i="74"/>
  <c r="X325" i="74" s="1"/>
  <c r="Y325" i="74" s="1"/>
  <c r="AI325" i="74" s="1"/>
  <c r="AK325" i="74" s="1"/>
  <c r="AL324" i="74"/>
  <c r="AE324" i="74"/>
  <c r="AC324" i="74"/>
  <c r="Z324" i="74"/>
  <c r="AW324" i="74" s="1"/>
  <c r="T324" i="74"/>
  <c r="S324" i="74"/>
  <c r="Q324" i="74"/>
  <c r="P324" i="74"/>
  <c r="N324" i="74"/>
  <c r="M324" i="74"/>
  <c r="L324" i="74"/>
  <c r="J324" i="74"/>
  <c r="H324" i="74"/>
  <c r="X324" i="74" s="1"/>
  <c r="Y324" i="74" s="1"/>
  <c r="AI324" i="74" s="1"/>
  <c r="AK324" i="74" s="1"/>
  <c r="AL323" i="74"/>
  <c r="AE323" i="74"/>
  <c r="AC323" i="74"/>
  <c r="Z323" i="74"/>
  <c r="AW323" i="74" s="1"/>
  <c r="T323" i="74"/>
  <c r="S323" i="74"/>
  <c r="Q323" i="74"/>
  <c r="P323" i="74"/>
  <c r="N323" i="74"/>
  <c r="M323" i="74"/>
  <c r="L323" i="74"/>
  <c r="J323" i="74"/>
  <c r="H323" i="74"/>
  <c r="X323" i="74" s="1"/>
  <c r="Y323" i="74" s="1"/>
  <c r="AI323" i="74" s="1"/>
  <c r="AK323" i="74" s="1"/>
  <c r="AL322" i="74"/>
  <c r="AE322" i="74"/>
  <c r="AC322" i="74"/>
  <c r="Z322" i="74"/>
  <c r="AW322" i="74" s="1"/>
  <c r="T322" i="74"/>
  <c r="S322" i="74"/>
  <c r="Q322" i="74"/>
  <c r="P322" i="74"/>
  <c r="N322" i="74"/>
  <c r="M322" i="74"/>
  <c r="L322" i="74"/>
  <c r="J322" i="74"/>
  <c r="H322" i="74"/>
  <c r="X322" i="74" s="1"/>
  <c r="Y322" i="74" s="1"/>
  <c r="AI322" i="74" s="1"/>
  <c r="AK322" i="74" s="1"/>
  <c r="AL321" i="74"/>
  <c r="AE321" i="74"/>
  <c r="AC321" i="74"/>
  <c r="Z321" i="74"/>
  <c r="AW321" i="74" s="1"/>
  <c r="T321" i="74"/>
  <c r="S321" i="74"/>
  <c r="Q321" i="74"/>
  <c r="P321" i="74"/>
  <c r="N321" i="74"/>
  <c r="M321" i="74"/>
  <c r="L321" i="74"/>
  <c r="J321" i="74"/>
  <c r="H321" i="74"/>
  <c r="X321" i="74" s="1"/>
  <c r="Y321" i="74" s="1"/>
  <c r="AI321" i="74" s="1"/>
  <c r="AK321" i="74" s="1"/>
  <c r="AL320" i="74"/>
  <c r="AE320" i="74"/>
  <c r="AC320" i="74"/>
  <c r="Z320" i="74"/>
  <c r="AW320" i="74" s="1"/>
  <c r="T320" i="74"/>
  <c r="S320" i="74"/>
  <c r="Q320" i="74"/>
  <c r="P320" i="74"/>
  <c r="N320" i="74"/>
  <c r="M320" i="74"/>
  <c r="L320" i="74"/>
  <c r="J320" i="74"/>
  <c r="H320" i="74"/>
  <c r="AQ319" i="74"/>
  <c r="AL319" i="74"/>
  <c r="AE319" i="74"/>
  <c r="AC319" i="74"/>
  <c r="T319" i="74"/>
  <c r="S319" i="74"/>
  <c r="Q319" i="74"/>
  <c r="P319" i="74"/>
  <c r="N319" i="74"/>
  <c r="M319" i="74"/>
  <c r="L319" i="74"/>
  <c r="J319" i="74"/>
  <c r="H319" i="74"/>
  <c r="AL318" i="74"/>
  <c r="AQ318" i="74"/>
  <c r="AE318" i="74"/>
  <c r="AC318" i="74"/>
  <c r="Z318" i="74"/>
  <c r="AW318" i="74" s="1"/>
  <c r="T318" i="74"/>
  <c r="S318" i="74"/>
  <c r="Q318" i="74"/>
  <c r="P318" i="74"/>
  <c r="N318" i="74"/>
  <c r="M318" i="74"/>
  <c r="L318" i="74"/>
  <c r="J318" i="74"/>
  <c r="H318" i="74"/>
  <c r="AL317" i="74"/>
  <c r="AE317" i="74"/>
  <c r="AC317" i="74"/>
  <c r="T317" i="74"/>
  <c r="S317" i="74"/>
  <c r="Q317" i="74"/>
  <c r="P317" i="74"/>
  <c r="N317" i="74"/>
  <c r="M317" i="74"/>
  <c r="Z317" i="74" s="1"/>
  <c r="AW317" i="74" s="1"/>
  <c r="L317" i="74"/>
  <c r="X317" i="74" s="1"/>
  <c r="Y317" i="74" s="1"/>
  <c r="AI317" i="74" s="1"/>
  <c r="AK317" i="74" s="1"/>
  <c r="J317" i="74"/>
  <c r="H317" i="74"/>
  <c r="AL316" i="74"/>
  <c r="AE316" i="74"/>
  <c r="AC316" i="74"/>
  <c r="T316" i="74"/>
  <c r="S316" i="74"/>
  <c r="Q316" i="74"/>
  <c r="P316" i="74"/>
  <c r="N316" i="74"/>
  <c r="M316" i="74"/>
  <c r="Z316" i="74" s="1"/>
  <c r="AW316" i="74" s="1"/>
  <c r="L316" i="74"/>
  <c r="J316" i="74"/>
  <c r="H316" i="74"/>
  <c r="AB316" i="74" s="1"/>
  <c r="AL315" i="74"/>
  <c r="AE315" i="74"/>
  <c r="AC315" i="74"/>
  <c r="T315" i="74"/>
  <c r="S315" i="74"/>
  <c r="Q315" i="74"/>
  <c r="P315" i="74"/>
  <c r="N315" i="74"/>
  <c r="M315" i="74"/>
  <c r="L315" i="74"/>
  <c r="J315" i="74"/>
  <c r="H315" i="74"/>
  <c r="AL314" i="74"/>
  <c r="AE314" i="74"/>
  <c r="AC314" i="74"/>
  <c r="T314" i="74"/>
  <c r="S314" i="74"/>
  <c r="Q314" i="74"/>
  <c r="P314" i="74"/>
  <c r="N314" i="74"/>
  <c r="M314" i="74"/>
  <c r="L314" i="74"/>
  <c r="X314" i="74" s="1"/>
  <c r="J314" i="74"/>
  <c r="H314" i="74"/>
  <c r="AL313" i="74"/>
  <c r="AE313" i="74"/>
  <c r="AC313" i="74"/>
  <c r="T313" i="74"/>
  <c r="S313" i="74"/>
  <c r="Q313" i="74"/>
  <c r="P313" i="74"/>
  <c r="N313" i="74"/>
  <c r="M313" i="74"/>
  <c r="Z313" i="74" s="1"/>
  <c r="AW313" i="74" s="1"/>
  <c r="L313" i="74"/>
  <c r="X313" i="74" s="1"/>
  <c r="Y313" i="74" s="1"/>
  <c r="AI313" i="74" s="1"/>
  <c r="AK313" i="74" s="1"/>
  <c r="J313" i="74"/>
  <c r="H313" i="74"/>
  <c r="AL312" i="74"/>
  <c r="AE312" i="74"/>
  <c r="AC312" i="74"/>
  <c r="T312" i="74"/>
  <c r="S312" i="74"/>
  <c r="Q312" i="74"/>
  <c r="P312" i="74"/>
  <c r="N312" i="74"/>
  <c r="M312" i="74"/>
  <c r="L312" i="74"/>
  <c r="J312" i="74"/>
  <c r="H312" i="74"/>
  <c r="AL311" i="74"/>
  <c r="AQ311" i="74"/>
  <c r="AE311" i="74"/>
  <c r="AC311" i="74"/>
  <c r="T311" i="74"/>
  <c r="S311" i="74"/>
  <c r="Q311" i="74"/>
  <c r="P311" i="74"/>
  <c r="N311" i="74"/>
  <c r="M311" i="74"/>
  <c r="L311" i="74"/>
  <c r="J311" i="74"/>
  <c r="H311" i="74"/>
  <c r="Z311" i="74" s="1"/>
  <c r="AW311" i="74" s="1"/>
  <c r="AQ310" i="74"/>
  <c r="AL310" i="74"/>
  <c r="AE310" i="74"/>
  <c r="AC310" i="74"/>
  <c r="T310" i="74"/>
  <c r="S310" i="74"/>
  <c r="Q310" i="74"/>
  <c r="P310" i="74"/>
  <c r="N310" i="74"/>
  <c r="M310" i="74"/>
  <c r="L310" i="74"/>
  <c r="X310" i="74" s="1"/>
  <c r="Y310" i="74" s="1"/>
  <c r="AI310" i="74" s="1"/>
  <c r="AK310" i="74" s="1"/>
  <c r="J310" i="74"/>
  <c r="H310" i="74"/>
  <c r="AL309" i="74"/>
  <c r="AE309" i="74"/>
  <c r="AC309" i="74"/>
  <c r="Z309" i="74"/>
  <c r="AW309" i="74" s="1"/>
  <c r="T309" i="74"/>
  <c r="S309" i="74"/>
  <c r="Q309" i="74"/>
  <c r="P309" i="74"/>
  <c r="N309" i="74"/>
  <c r="M309" i="74"/>
  <c r="L309" i="74"/>
  <c r="X309" i="74" s="1"/>
  <c r="Y309" i="74" s="1"/>
  <c r="AI309" i="74" s="1"/>
  <c r="AK309" i="74" s="1"/>
  <c r="J309" i="74"/>
  <c r="H309" i="74"/>
  <c r="AL308" i="74"/>
  <c r="AE308" i="74"/>
  <c r="AC308" i="74"/>
  <c r="Z308" i="74"/>
  <c r="AW308" i="74" s="1"/>
  <c r="T308" i="74"/>
  <c r="S308" i="74"/>
  <c r="Q308" i="74"/>
  <c r="P308" i="74"/>
  <c r="N308" i="74"/>
  <c r="M308" i="74"/>
  <c r="L308" i="74"/>
  <c r="J308" i="74"/>
  <c r="H308" i="74"/>
  <c r="AB308" i="74" s="1"/>
  <c r="AL307" i="74"/>
  <c r="AE307" i="74"/>
  <c r="AC307" i="74"/>
  <c r="T307" i="74"/>
  <c r="S307" i="74"/>
  <c r="Q307" i="74"/>
  <c r="P307" i="74"/>
  <c r="N307" i="74"/>
  <c r="M307" i="74"/>
  <c r="L307" i="74"/>
  <c r="J307" i="74"/>
  <c r="H307" i="74"/>
  <c r="AL306" i="74"/>
  <c r="AE306" i="74"/>
  <c r="AC306" i="74"/>
  <c r="T306" i="74"/>
  <c r="S306" i="74"/>
  <c r="Q306" i="74"/>
  <c r="P306" i="74"/>
  <c r="N306" i="74"/>
  <c r="M306" i="74"/>
  <c r="L306" i="74"/>
  <c r="X306" i="74" s="1"/>
  <c r="J306" i="74"/>
  <c r="H306" i="74"/>
  <c r="AL305" i="74"/>
  <c r="AE305" i="74"/>
  <c r="AC305" i="74"/>
  <c r="T305" i="74"/>
  <c r="S305" i="74"/>
  <c r="Q305" i="74"/>
  <c r="P305" i="74"/>
  <c r="N305" i="74"/>
  <c r="M305" i="74"/>
  <c r="Z305" i="74" s="1"/>
  <c r="AW305" i="74" s="1"/>
  <c r="L305" i="74"/>
  <c r="X305" i="74" s="1"/>
  <c r="Y305" i="74" s="1"/>
  <c r="AI305" i="74" s="1"/>
  <c r="AK305" i="74" s="1"/>
  <c r="J305" i="74"/>
  <c r="H305" i="74"/>
  <c r="AL304" i="74"/>
  <c r="AE304" i="74"/>
  <c r="AC304" i="74"/>
  <c r="T304" i="74"/>
  <c r="S304" i="74"/>
  <c r="Q304" i="74"/>
  <c r="P304" i="74"/>
  <c r="N304" i="74"/>
  <c r="M304" i="74"/>
  <c r="L304" i="74"/>
  <c r="J304" i="74"/>
  <c r="H304" i="74"/>
  <c r="Z304" i="74" s="1"/>
  <c r="AW304" i="74" s="1"/>
  <c r="AL303" i="74"/>
  <c r="AE303" i="74"/>
  <c r="AC303" i="74"/>
  <c r="X303" i="74"/>
  <c r="Y303" i="74" s="1"/>
  <c r="AI303" i="74" s="1"/>
  <c r="AK303" i="74" s="1"/>
  <c r="T303" i="74"/>
  <c r="S303" i="74"/>
  <c r="Q303" i="74"/>
  <c r="P303" i="74"/>
  <c r="N303" i="74"/>
  <c r="M303" i="74"/>
  <c r="L303" i="74"/>
  <c r="J303" i="74"/>
  <c r="H303" i="74"/>
  <c r="Z303" i="74" s="1"/>
  <c r="AW303" i="74" s="1"/>
  <c r="AL302" i="74"/>
  <c r="AE302" i="74"/>
  <c r="AC302" i="74"/>
  <c r="AB302" i="74"/>
  <c r="X302" i="74"/>
  <c r="T302" i="74"/>
  <c r="S302" i="74"/>
  <c r="Q302" i="74"/>
  <c r="P302" i="74"/>
  <c r="R302" i="74" s="1"/>
  <c r="N302" i="74"/>
  <c r="M302" i="74"/>
  <c r="L302" i="74"/>
  <c r="J302" i="74"/>
  <c r="H302" i="74"/>
  <c r="AL301" i="74"/>
  <c r="AE301" i="74"/>
  <c r="AC301" i="74"/>
  <c r="T301" i="74"/>
  <c r="S301" i="74"/>
  <c r="Q301" i="74"/>
  <c r="U301" i="74" s="1"/>
  <c r="P301" i="74"/>
  <c r="R301" i="74" s="1"/>
  <c r="N301" i="74"/>
  <c r="M301" i="74"/>
  <c r="L301" i="74"/>
  <c r="J301" i="74"/>
  <c r="H301" i="74"/>
  <c r="AL300" i="74"/>
  <c r="AE300" i="74"/>
  <c r="AC300" i="74"/>
  <c r="AB300" i="74"/>
  <c r="T300" i="74"/>
  <c r="S300" i="74"/>
  <c r="Q300" i="74"/>
  <c r="P300" i="74"/>
  <c r="R300" i="74" s="1"/>
  <c r="N300" i="74"/>
  <c r="M300" i="74"/>
  <c r="L300" i="74"/>
  <c r="J300" i="74"/>
  <c r="H300" i="74"/>
  <c r="AL299" i="74"/>
  <c r="AE299" i="74"/>
  <c r="AC299" i="74"/>
  <c r="X299" i="74"/>
  <c r="Y299" i="74" s="1"/>
  <c r="AI299" i="74" s="1"/>
  <c r="AK299" i="74" s="1"/>
  <c r="T299" i="74"/>
  <c r="S299" i="74"/>
  <c r="Q299" i="74"/>
  <c r="P299" i="74"/>
  <c r="N299" i="74"/>
  <c r="M299" i="74"/>
  <c r="L299" i="74"/>
  <c r="J299" i="74"/>
  <c r="H299" i="74"/>
  <c r="Z299" i="74" s="1"/>
  <c r="AW299" i="74" s="1"/>
  <c r="AL298" i="74"/>
  <c r="AE298" i="74"/>
  <c r="AC298" i="74"/>
  <c r="AB298" i="74"/>
  <c r="X298" i="74"/>
  <c r="T298" i="74"/>
  <c r="S298" i="74"/>
  <c r="Q298" i="74"/>
  <c r="P298" i="74"/>
  <c r="N298" i="74"/>
  <c r="M298" i="74"/>
  <c r="L298" i="74"/>
  <c r="J298" i="74"/>
  <c r="H298" i="74"/>
  <c r="AL297" i="74"/>
  <c r="AE297" i="74"/>
  <c r="AC297" i="74"/>
  <c r="T297" i="74"/>
  <c r="S297" i="74"/>
  <c r="Q297" i="74"/>
  <c r="U297" i="74" s="1"/>
  <c r="P297" i="74"/>
  <c r="R297" i="74" s="1"/>
  <c r="N297" i="74"/>
  <c r="M297" i="74"/>
  <c r="L297" i="74"/>
  <c r="J297" i="74"/>
  <c r="H297" i="74"/>
  <c r="Z297" i="74" s="1"/>
  <c r="AW297" i="74" s="1"/>
  <c r="AL296" i="74"/>
  <c r="AE296" i="74"/>
  <c r="AC296" i="74"/>
  <c r="AB296" i="74"/>
  <c r="T296" i="74"/>
  <c r="S296" i="74"/>
  <c r="Q296" i="74"/>
  <c r="P296" i="74"/>
  <c r="N296" i="74"/>
  <c r="M296" i="74"/>
  <c r="L296" i="74"/>
  <c r="J296" i="74"/>
  <c r="H296" i="74"/>
  <c r="X296" i="74" s="1"/>
  <c r="Y296" i="74" s="1"/>
  <c r="AI296" i="74" s="1"/>
  <c r="AK296" i="74" s="1"/>
  <c r="AL295" i="74"/>
  <c r="AE295" i="74"/>
  <c r="AC295" i="74"/>
  <c r="X295" i="74"/>
  <c r="T295" i="74"/>
  <c r="S295" i="74"/>
  <c r="Q295" i="74"/>
  <c r="P295" i="74"/>
  <c r="N295" i="74"/>
  <c r="M295" i="74"/>
  <c r="L295" i="74"/>
  <c r="J295" i="74"/>
  <c r="H295" i="74"/>
  <c r="AL294" i="74"/>
  <c r="AE294" i="74"/>
  <c r="AC294" i="74"/>
  <c r="X294" i="74"/>
  <c r="T294" i="74"/>
  <c r="S294" i="74"/>
  <c r="Q294" i="74"/>
  <c r="P294" i="74"/>
  <c r="N294" i="74"/>
  <c r="M294" i="74"/>
  <c r="L294" i="74"/>
  <c r="J294" i="74"/>
  <c r="H294" i="74"/>
  <c r="AL293" i="74"/>
  <c r="AE293" i="74"/>
  <c r="AC293" i="74"/>
  <c r="X293" i="74"/>
  <c r="T293" i="74"/>
  <c r="S293" i="74"/>
  <c r="Q293" i="74"/>
  <c r="P293" i="74"/>
  <c r="R293" i="74" s="1"/>
  <c r="N293" i="74"/>
  <c r="M293" i="74"/>
  <c r="L293" i="74"/>
  <c r="J293" i="74"/>
  <c r="H293" i="74"/>
  <c r="AL292" i="74"/>
  <c r="AE292" i="74"/>
  <c r="AC292" i="74"/>
  <c r="X292" i="74"/>
  <c r="T292" i="74"/>
  <c r="S292" i="74"/>
  <c r="Q292" i="74"/>
  <c r="P292" i="74"/>
  <c r="N292" i="74"/>
  <c r="M292" i="74"/>
  <c r="L292" i="74"/>
  <c r="J292" i="74"/>
  <c r="H292" i="74"/>
  <c r="AL291" i="74"/>
  <c r="AE291" i="74"/>
  <c r="AC291" i="74"/>
  <c r="T291" i="74"/>
  <c r="S291" i="74"/>
  <c r="Q291" i="74"/>
  <c r="P291" i="74"/>
  <c r="N291" i="74"/>
  <c r="M291" i="74"/>
  <c r="L291" i="74"/>
  <c r="J291" i="74"/>
  <c r="H291" i="74"/>
  <c r="AL290" i="74"/>
  <c r="AE290" i="74"/>
  <c r="AC290" i="74"/>
  <c r="AB290" i="74"/>
  <c r="X290" i="74"/>
  <c r="Y290" i="74" s="1"/>
  <c r="AI290" i="74" s="1"/>
  <c r="AK290" i="74" s="1"/>
  <c r="T290" i="74"/>
  <c r="S290" i="74"/>
  <c r="Q290" i="74"/>
  <c r="P290" i="74"/>
  <c r="N290" i="74"/>
  <c r="M290" i="74"/>
  <c r="Z290" i="74" s="1"/>
  <c r="AW290" i="74" s="1"/>
  <c r="L290" i="74"/>
  <c r="J290" i="74"/>
  <c r="H290" i="74"/>
  <c r="AL289" i="74"/>
  <c r="AE289" i="74"/>
  <c r="AC289" i="74"/>
  <c r="T289" i="74"/>
  <c r="S289" i="74"/>
  <c r="Q289" i="74"/>
  <c r="P289" i="74"/>
  <c r="N289" i="74"/>
  <c r="M289" i="74"/>
  <c r="L289" i="74"/>
  <c r="J289" i="74"/>
  <c r="H289" i="74"/>
  <c r="AB289" i="74" s="1"/>
  <c r="AL288" i="74"/>
  <c r="AE288" i="74"/>
  <c r="AC288" i="74"/>
  <c r="T288" i="74"/>
  <c r="S288" i="74"/>
  <c r="Q288" i="74"/>
  <c r="P288" i="74"/>
  <c r="N288" i="74"/>
  <c r="M288" i="74"/>
  <c r="L288" i="74"/>
  <c r="J288" i="74"/>
  <c r="AB288" i="74" s="1"/>
  <c r="H288" i="74"/>
  <c r="X288" i="74" s="1"/>
  <c r="Y288" i="74" s="1"/>
  <c r="AI288" i="74" s="1"/>
  <c r="AK288" i="74" s="1"/>
  <c r="AL287" i="74"/>
  <c r="AQ287" i="74"/>
  <c r="AE287" i="74"/>
  <c r="AC287" i="74"/>
  <c r="Z287" i="74"/>
  <c r="T287" i="74"/>
  <c r="S287" i="74"/>
  <c r="Q287" i="74"/>
  <c r="P287" i="74"/>
  <c r="N287" i="74"/>
  <c r="M287" i="74"/>
  <c r="L287" i="74"/>
  <c r="J287" i="74"/>
  <c r="H287" i="74"/>
  <c r="X287" i="74" s="1"/>
  <c r="Y287" i="74" s="1"/>
  <c r="AI287" i="74" s="1"/>
  <c r="AK287" i="74" s="1"/>
  <c r="AL286" i="74"/>
  <c r="AE286" i="74"/>
  <c r="AC286" i="74"/>
  <c r="X286" i="74"/>
  <c r="T286" i="74"/>
  <c r="S286" i="74"/>
  <c r="Q286" i="74"/>
  <c r="P286" i="74"/>
  <c r="N286" i="74"/>
  <c r="M286" i="74"/>
  <c r="L286" i="74"/>
  <c r="J286" i="74"/>
  <c r="AB286" i="74" s="1"/>
  <c r="H286" i="74"/>
  <c r="Z286" i="74" s="1"/>
  <c r="AL285" i="74"/>
  <c r="AE285" i="74"/>
  <c r="AC285" i="74"/>
  <c r="X285" i="74"/>
  <c r="Y285" i="74" s="1"/>
  <c r="AI285" i="74" s="1"/>
  <c r="AK285" i="74" s="1"/>
  <c r="T285" i="74"/>
  <c r="S285" i="74"/>
  <c r="Q285" i="74"/>
  <c r="P285" i="74"/>
  <c r="N285" i="74"/>
  <c r="Z285" i="74" s="1"/>
  <c r="M285" i="74"/>
  <c r="L285" i="74"/>
  <c r="J285" i="74"/>
  <c r="H285" i="74"/>
  <c r="AB285" i="74" s="1"/>
  <c r="AL284" i="74"/>
  <c r="AE284" i="74"/>
  <c r="AC284" i="74"/>
  <c r="AB284" i="74"/>
  <c r="T284" i="74"/>
  <c r="S284" i="74"/>
  <c r="Q284" i="74"/>
  <c r="P284" i="74"/>
  <c r="N284" i="74"/>
  <c r="M284" i="74"/>
  <c r="L284" i="74"/>
  <c r="J284" i="74"/>
  <c r="H284" i="74"/>
  <c r="Z284" i="74" s="1"/>
  <c r="AL283" i="74"/>
  <c r="AE283" i="74"/>
  <c r="AC283" i="74"/>
  <c r="T283" i="74"/>
  <c r="S283" i="74"/>
  <c r="Q283" i="74"/>
  <c r="P283" i="74"/>
  <c r="N283" i="74"/>
  <c r="M283" i="74"/>
  <c r="L283" i="74"/>
  <c r="J283" i="74"/>
  <c r="H283" i="74"/>
  <c r="AL282" i="74"/>
  <c r="AE282" i="74"/>
  <c r="AC282" i="74"/>
  <c r="AB282" i="74"/>
  <c r="X282" i="74"/>
  <c r="Y282" i="74" s="1"/>
  <c r="AI282" i="74" s="1"/>
  <c r="AK282" i="74" s="1"/>
  <c r="T282" i="74"/>
  <c r="S282" i="74"/>
  <c r="Q282" i="74"/>
  <c r="P282" i="74"/>
  <c r="N282" i="74"/>
  <c r="M282" i="74"/>
  <c r="Z282" i="74" s="1"/>
  <c r="L282" i="74"/>
  <c r="J282" i="74"/>
  <c r="H282" i="74"/>
  <c r="AL281" i="74"/>
  <c r="AE281" i="74"/>
  <c r="AC281" i="74"/>
  <c r="AB281" i="74"/>
  <c r="X281" i="74"/>
  <c r="Y281" i="74" s="1"/>
  <c r="AI281" i="74" s="1"/>
  <c r="AK281" i="74" s="1"/>
  <c r="T281" i="74"/>
  <c r="S281" i="74"/>
  <c r="Q281" i="74"/>
  <c r="P281" i="74"/>
  <c r="N281" i="74"/>
  <c r="M281" i="74"/>
  <c r="Z281" i="74" s="1"/>
  <c r="L281" i="74"/>
  <c r="J281" i="74"/>
  <c r="H281" i="74"/>
  <c r="AL280" i="74"/>
  <c r="AE280" i="74"/>
  <c r="AC280" i="74"/>
  <c r="AB280" i="74"/>
  <c r="X280" i="74"/>
  <c r="Y280" i="74" s="1"/>
  <c r="AI280" i="74" s="1"/>
  <c r="AK280" i="74" s="1"/>
  <c r="T280" i="74"/>
  <c r="S280" i="74"/>
  <c r="Q280" i="74"/>
  <c r="P280" i="74"/>
  <c r="N280" i="74"/>
  <c r="M280" i="74"/>
  <c r="Z280" i="74" s="1"/>
  <c r="L280" i="74"/>
  <c r="J280" i="74"/>
  <c r="H280" i="74"/>
  <c r="AL279" i="74"/>
  <c r="AQ279" i="74"/>
  <c r="AE279" i="74"/>
  <c r="AC279" i="74"/>
  <c r="AB279" i="74"/>
  <c r="X279" i="74"/>
  <c r="Y279" i="74" s="1"/>
  <c r="AI279" i="74" s="1"/>
  <c r="AK279" i="74" s="1"/>
  <c r="T279" i="74"/>
  <c r="S279" i="74"/>
  <c r="Q279" i="74"/>
  <c r="P279" i="74"/>
  <c r="N279" i="74"/>
  <c r="M279" i="74"/>
  <c r="Z279" i="74" s="1"/>
  <c r="L279" i="74"/>
  <c r="J279" i="74"/>
  <c r="H279" i="74"/>
  <c r="AL278" i="74"/>
  <c r="AE278" i="74"/>
  <c r="AC278" i="74"/>
  <c r="X278" i="74"/>
  <c r="T278" i="74"/>
  <c r="S278" i="74"/>
  <c r="Q278" i="74"/>
  <c r="P278" i="74"/>
  <c r="N278" i="74"/>
  <c r="M278" i="74"/>
  <c r="L278" i="74"/>
  <c r="J278" i="74"/>
  <c r="AB278" i="74" s="1"/>
  <c r="H278" i="74"/>
  <c r="AL277" i="74"/>
  <c r="AE277" i="74"/>
  <c r="AC277" i="74"/>
  <c r="X277" i="74"/>
  <c r="T277" i="74"/>
  <c r="S277" i="74"/>
  <c r="Q277" i="74"/>
  <c r="P277" i="74"/>
  <c r="N277" i="74"/>
  <c r="M277" i="74"/>
  <c r="L277" i="74"/>
  <c r="J277" i="74"/>
  <c r="AB277" i="74" s="1"/>
  <c r="H277" i="74"/>
  <c r="AL276" i="74"/>
  <c r="AE276" i="74"/>
  <c r="AC276" i="74"/>
  <c r="X276" i="74"/>
  <c r="T276" i="74"/>
  <c r="S276" i="74"/>
  <c r="Q276" i="74"/>
  <c r="P276" i="74"/>
  <c r="N276" i="74"/>
  <c r="M276" i="74"/>
  <c r="L276" i="74"/>
  <c r="J276" i="74"/>
  <c r="AB276" i="74" s="1"/>
  <c r="H276" i="74"/>
  <c r="AL275" i="74"/>
  <c r="AE275" i="74"/>
  <c r="AC275" i="74"/>
  <c r="AB275" i="74"/>
  <c r="X275" i="74"/>
  <c r="T275" i="74"/>
  <c r="S275" i="74"/>
  <c r="Q275" i="74"/>
  <c r="P275" i="74"/>
  <c r="N275" i="74"/>
  <c r="M275" i="74"/>
  <c r="Z275" i="74" s="1"/>
  <c r="L275" i="74"/>
  <c r="J275" i="74"/>
  <c r="H275" i="74"/>
  <c r="AL274" i="74"/>
  <c r="AE274" i="74"/>
  <c r="AC274" i="74"/>
  <c r="X274" i="74"/>
  <c r="T274" i="74"/>
  <c r="S274" i="74"/>
  <c r="Q274" i="74"/>
  <c r="P274" i="74"/>
  <c r="N274" i="74"/>
  <c r="M274" i="74"/>
  <c r="L274" i="74"/>
  <c r="J274" i="74"/>
  <c r="AB274" i="74" s="1"/>
  <c r="H274" i="74"/>
  <c r="AL273" i="74"/>
  <c r="AE273" i="74"/>
  <c r="AC273" i="74"/>
  <c r="X273" i="74"/>
  <c r="T273" i="74"/>
  <c r="S273" i="74"/>
  <c r="Q273" i="74"/>
  <c r="P273" i="74"/>
  <c r="N273" i="74"/>
  <c r="M273" i="74"/>
  <c r="L273" i="74"/>
  <c r="J273" i="74"/>
  <c r="AB273" i="74" s="1"/>
  <c r="H273" i="74"/>
  <c r="AL272" i="74"/>
  <c r="AE272" i="74"/>
  <c r="AC272" i="74"/>
  <c r="T272" i="74"/>
  <c r="S272" i="74"/>
  <c r="Q272" i="74"/>
  <c r="P272" i="74"/>
  <c r="N272" i="74"/>
  <c r="M272" i="74"/>
  <c r="L272" i="74"/>
  <c r="J272" i="74"/>
  <c r="H272" i="74"/>
  <c r="AQ271" i="74"/>
  <c r="AL271" i="74"/>
  <c r="AE271" i="74"/>
  <c r="AC271" i="74"/>
  <c r="X271" i="74"/>
  <c r="T271" i="74"/>
  <c r="S271" i="74"/>
  <c r="Q271" i="74"/>
  <c r="P271" i="74"/>
  <c r="N271" i="74"/>
  <c r="M271" i="74"/>
  <c r="Z271" i="74" s="1"/>
  <c r="AU271" i="74" s="1"/>
  <c r="L271" i="74"/>
  <c r="J271" i="74"/>
  <c r="AB271" i="74" s="1"/>
  <c r="H271" i="74"/>
  <c r="AL270" i="74"/>
  <c r="AQ270" i="74"/>
  <c r="AE270" i="74"/>
  <c r="AC270" i="74"/>
  <c r="T270" i="74"/>
  <c r="S270" i="74"/>
  <c r="Q270" i="74"/>
  <c r="P270" i="74"/>
  <c r="N270" i="74"/>
  <c r="M270" i="74"/>
  <c r="L270" i="74"/>
  <c r="J270" i="74"/>
  <c r="H270" i="74"/>
  <c r="AL269" i="74"/>
  <c r="AE269" i="74"/>
  <c r="AC269" i="74"/>
  <c r="X269" i="74"/>
  <c r="T269" i="74"/>
  <c r="S269" i="74"/>
  <c r="Q269" i="74"/>
  <c r="P269" i="74"/>
  <c r="N269" i="74"/>
  <c r="M269" i="74"/>
  <c r="L269" i="74"/>
  <c r="J269" i="74"/>
  <c r="AB269" i="74" s="1"/>
  <c r="H269" i="74"/>
  <c r="AL268" i="74"/>
  <c r="AQ268" i="74"/>
  <c r="AE268" i="74"/>
  <c r="AC268" i="74"/>
  <c r="T268" i="74"/>
  <c r="S268" i="74"/>
  <c r="Q268" i="74"/>
  <c r="P268" i="74"/>
  <c r="N268" i="74"/>
  <c r="M268" i="74"/>
  <c r="L268" i="74"/>
  <c r="J268" i="74"/>
  <c r="H268" i="74"/>
  <c r="AL267" i="74"/>
  <c r="AE267" i="74"/>
  <c r="AC267" i="74"/>
  <c r="X267" i="74"/>
  <c r="T267" i="74"/>
  <c r="S267" i="74"/>
  <c r="Q267" i="74"/>
  <c r="P267" i="74"/>
  <c r="N267" i="74"/>
  <c r="M267" i="74"/>
  <c r="Z267" i="74" s="1"/>
  <c r="AU267" i="74" s="1"/>
  <c r="L267" i="74"/>
  <c r="J267" i="74"/>
  <c r="AB267" i="74" s="1"/>
  <c r="H267" i="74"/>
  <c r="AL266" i="74"/>
  <c r="AE266" i="74"/>
  <c r="AC266" i="74"/>
  <c r="T266" i="74"/>
  <c r="S266" i="74"/>
  <c r="Q266" i="74"/>
  <c r="P266" i="74"/>
  <c r="N266" i="74"/>
  <c r="M266" i="74"/>
  <c r="L266" i="74"/>
  <c r="J266" i="74"/>
  <c r="H266" i="74"/>
  <c r="AL265" i="74"/>
  <c r="AE265" i="74"/>
  <c r="AC265" i="74"/>
  <c r="X265" i="74"/>
  <c r="Y265" i="74" s="1"/>
  <c r="AI265" i="74" s="1"/>
  <c r="AK265" i="74" s="1"/>
  <c r="T265" i="74"/>
  <c r="S265" i="74"/>
  <c r="Q265" i="74"/>
  <c r="P265" i="74"/>
  <c r="N265" i="74"/>
  <c r="M265" i="74"/>
  <c r="Z265" i="74" s="1"/>
  <c r="AU265" i="74" s="1"/>
  <c r="L265" i="74"/>
  <c r="J265" i="74"/>
  <c r="AB265" i="74" s="1"/>
  <c r="H265" i="74"/>
  <c r="AL264" i="74"/>
  <c r="AE264" i="74"/>
  <c r="AC264" i="74"/>
  <c r="T264" i="74"/>
  <c r="S264" i="74"/>
  <c r="Q264" i="74"/>
  <c r="P264" i="74"/>
  <c r="N264" i="74"/>
  <c r="M264" i="74"/>
  <c r="L264" i="74"/>
  <c r="J264" i="74"/>
  <c r="H264" i="74"/>
  <c r="AL263" i="74"/>
  <c r="AE263" i="74"/>
  <c r="AC263" i="74"/>
  <c r="AB263" i="74"/>
  <c r="X263" i="74"/>
  <c r="Y263" i="74" s="1"/>
  <c r="AI263" i="74" s="1"/>
  <c r="AK263" i="74" s="1"/>
  <c r="T263" i="74"/>
  <c r="S263" i="74"/>
  <c r="Q263" i="74"/>
  <c r="P263" i="74"/>
  <c r="N263" i="74"/>
  <c r="M263" i="74"/>
  <c r="L263" i="74"/>
  <c r="J263" i="74"/>
  <c r="H263" i="74"/>
  <c r="Z263" i="74" s="1"/>
  <c r="AU263" i="74" s="1"/>
  <c r="AQ262" i="74"/>
  <c r="AL262" i="74"/>
  <c r="AE262" i="74"/>
  <c r="AC262" i="74"/>
  <c r="AB262" i="74"/>
  <c r="T262" i="74"/>
  <c r="S262" i="74"/>
  <c r="Q262" i="74"/>
  <c r="P262" i="74"/>
  <c r="N262" i="74"/>
  <c r="M262" i="74"/>
  <c r="L262" i="74"/>
  <c r="J262" i="74"/>
  <c r="H262" i="74"/>
  <c r="AL261" i="74"/>
  <c r="AE261" i="74"/>
  <c r="AC261" i="74"/>
  <c r="T261" i="74"/>
  <c r="S261" i="74"/>
  <c r="Q261" i="74"/>
  <c r="P261" i="74"/>
  <c r="N261" i="74"/>
  <c r="M261" i="74"/>
  <c r="L261" i="74"/>
  <c r="AB261" i="74" s="1"/>
  <c r="J261" i="74"/>
  <c r="Z261" i="74" s="1"/>
  <c r="AU261" i="74" s="1"/>
  <c r="H261" i="74"/>
  <c r="AL260" i="74"/>
  <c r="AE260" i="74"/>
  <c r="AC260" i="74"/>
  <c r="AB260" i="74"/>
  <c r="T260" i="74"/>
  <c r="S260" i="74"/>
  <c r="Q260" i="74"/>
  <c r="P260" i="74"/>
  <c r="N260" i="74"/>
  <c r="M260" i="74"/>
  <c r="L260" i="74"/>
  <c r="J260" i="74"/>
  <c r="H260" i="74"/>
  <c r="Z260" i="74" s="1"/>
  <c r="AU260" i="74" s="1"/>
  <c r="AL259" i="74"/>
  <c r="AE259" i="74"/>
  <c r="AC259" i="74"/>
  <c r="AB259" i="74"/>
  <c r="T259" i="74"/>
  <c r="S259" i="74"/>
  <c r="Q259" i="74"/>
  <c r="P259" i="74"/>
  <c r="N259" i="74"/>
  <c r="M259" i="74"/>
  <c r="L259" i="74"/>
  <c r="J259" i="74"/>
  <c r="Z259" i="74" s="1"/>
  <c r="AU259" i="74" s="1"/>
  <c r="H259" i="74"/>
  <c r="X259" i="74" s="1"/>
  <c r="Y259" i="74" s="1"/>
  <c r="AI259" i="74" s="1"/>
  <c r="AK259" i="74" s="1"/>
  <c r="AL258" i="74"/>
  <c r="AE258" i="74"/>
  <c r="AC258" i="74"/>
  <c r="Z258" i="74"/>
  <c r="AU258" i="74" s="1"/>
  <c r="T258" i="74"/>
  <c r="S258" i="74"/>
  <c r="Q258" i="74"/>
  <c r="P258" i="74"/>
  <c r="N258" i="74"/>
  <c r="M258" i="74"/>
  <c r="L258" i="74"/>
  <c r="J258" i="74"/>
  <c r="H258" i="74"/>
  <c r="X258" i="74" s="1"/>
  <c r="Y258" i="74" s="1"/>
  <c r="AI258" i="74" s="1"/>
  <c r="AK258" i="74" s="1"/>
  <c r="AX257" i="74"/>
  <c r="AL257" i="74"/>
  <c r="AQ257" i="74"/>
  <c r="AZ257" i="74" s="1"/>
  <c r="AE257" i="74"/>
  <c r="AC257" i="74"/>
  <c r="X257" i="74"/>
  <c r="T257" i="74"/>
  <c r="S257" i="74"/>
  <c r="Q257" i="74"/>
  <c r="P257" i="74"/>
  <c r="N257" i="74"/>
  <c r="M257" i="74"/>
  <c r="Z257" i="74" s="1"/>
  <c r="AU257" i="74" s="1"/>
  <c r="L257" i="74"/>
  <c r="AB257" i="74" s="1"/>
  <c r="J257" i="74"/>
  <c r="H257" i="74"/>
  <c r="AX256" i="74"/>
  <c r="AL256" i="74"/>
  <c r="AE256" i="74"/>
  <c r="AC256" i="74"/>
  <c r="T256" i="74"/>
  <c r="S256" i="74"/>
  <c r="Q256" i="74"/>
  <c r="P256" i="74"/>
  <c r="N256" i="74"/>
  <c r="M256" i="74"/>
  <c r="L256" i="74"/>
  <c r="X256" i="74" s="1"/>
  <c r="Y256" i="74" s="1"/>
  <c r="AI256" i="74" s="1"/>
  <c r="AK256" i="74" s="1"/>
  <c r="J256" i="74"/>
  <c r="H256" i="74"/>
  <c r="AB256" i="74" s="1"/>
  <c r="AX255" i="74"/>
  <c r="AQ255" i="74"/>
  <c r="AL255" i="74"/>
  <c r="AE255" i="74"/>
  <c r="AC255" i="74"/>
  <c r="AB255" i="74"/>
  <c r="T255" i="74"/>
  <c r="S255" i="74"/>
  <c r="Q255" i="74"/>
  <c r="P255" i="74"/>
  <c r="N255" i="74"/>
  <c r="M255" i="74"/>
  <c r="L255" i="74"/>
  <c r="J255" i="74"/>
  <c r="H255" i="74"/>
  <c r="Z255" i="74" s="1"/>
  <c r="AU255" i="74" s="1"/>
  <c r="AX254" i="74"/>
  <c r="AL254" i="74"/>
  <c r="AQ254" i="74"/>
  <c r="AE254" i="74"/>
  <c r="AC254" i="74"/>
  <c r="AB254" i="74"/>
  <c r="Z254" i="74"/>
  <c r="AU254" i="74" s="1"/>
  <c r="T254" i="74"/>
  <c r="S254" i="74"/>
  <c r="Q254" i="74"/>
  <c r="P254" i="74"/>
  <c r="N254" i="74"/>
  <c r="M254" i="74"/>
  <c r="L254" i="74"/>
  <c r="J254" i="74"/>
  <c r="H254" i="74"/>
  <c r="X254" i="74" s="1"/>
  <c r="Y254" i="74" s="1"/>
  <c r="AI254" i="74" s="1"/>
  <c r="AK254" i="74" s="1"/>
  <c r="AX253" i="74"/>
  <c r="AL253" i="74"/>
  <c r="AE253" i="74"/>
  <c r="AC253" i="74"/>
  <c r="X253" i="74"/>
  <c r="T253" i="74"/>
  <c r="S253" i="74"/>
  <c r="Q253" i="74"/>
  <c r="P253" i="74"/>
  <c r="N253" i="74"/>
  <c r="M253" i="74"/>
  <c r="Z253" i="74" s="1"/>
  <c r="AU253" i="74" s="1"/>
  <c r="L253" i="74"/>
  <c r="AB253" i="74" s="1"/>
  <c r="J253" i="74"/>
  <c r="H253" i="74"/>
  <c r="AX252" i="74"/>
  <c r="AL252" i="74"/>
  <c r="AQ252" i="74"/>
  <c r="AE252" i="74"/>
  <c r="AC252" i="74"/>
  <c r="T252" i="74"/>
  <c r="S252" i="74"/>
  <c r="Q252" i="74"/>
  <c r="P252" i="74"/>
  <c r="N252" i="74"/>
  <c r="M252" i="74"/>
  <c r="L252" i="74"/>
  <c r="X252" i="74" s="1"/>
  <c r="Y252" i="74" s="1"/>
  <c r="AI252" i="74" s="1"/>
  <c r="AK252" i="74" s="1"/>
  <c r="J252" i="74"/>
  <c r="H252" i="74"/>
  <c r="AB252" i="74" s="1"/>
  <c r="AX251" i="74"/>
  <c r="AL251" i="74"/>
  <c r="AE251" i="74"/>
  <c r="AC251" i="74"/>
  <c r="AB251" i="74"/>
  <c r="T251" i="74"/>
  <c r="S251" i="74"/>
  <c r="Q251" i="74"/>
  <c r="P251" i="74"/>
  <c r="N251" i="74"/>
  <c r="M251" i="74"/>
  <c r="L251" i="74"/>
  <c r="J251" i="74"/>
  <c r="H251" i="74"/>
  <c r="Z251" i="74" s="1"/>
  <c r="AU251" i="74" s="1"/>
  <c r="AX250" i="74"/>
  <c r="AL250" i="74"/>
  <c r="AE250" i="74"/>
  <c r="AC250" i="74"/>
  <c r="AB250" i="74"/>
  <c r="Z250" i="74"/>
  <c r="AU250" i="74" s="1"/>
  <c r="T250" i="74"/>
  <c r="S250" i="74"/>
  <c r="Q250" i="74"/>
  <c r="P250" i="74"/>
  <c r="N250" i="74"/>
  <c r="M250" i="74"/>
  <c r="L250" i="74"/>
  <c r="J250" i="74"/>
  <c r="H250" i="74"/>
  <c r="X250" i="74" s="1"/>
  <c r="Y250" i="74" s="1"/>
  <c r="AI250" i="74" s="1"/>
  <c r="AK250" i="74" s="1"/>
  <c r="AX249" i="74"/>
  <c r="AL249" i="74"/>
  <c r="AE249" i="74"/>
  <c r="AC249" i="74"/>
  <c r="X249" i="74"/>
  <c r="T249" i="74"/>
  <c r="S249" i="74"/>
  <c r="Q249" i="74"/>
  <c r="P249" i="74"/>
  <c r="N249" i="74"/>
  <c r="M249" i="74"/>
  <c r="Z249" i="74" s="1"/>
  <c r="AU249" i="74" s="1"/>
  <c r="L249" i="74"/>
  <c r="AB249" i="74" s="1"/>
  <c r="J249" i="74"/>
  <c r="H249" i="74"/>
  <c r="AX248" i="74"/>
  <c r="AL248" i="74"/>
  <c r="AE248" i="74"/>
  <c r="AC248" i="74"/>
  <c r="T248" i="74"/>
  <c r="S248" i="74"/>
  <c r="Q248" i="74"/>
  <c r="P248" i="74"/>
  <c r="N248" i="74"/>
  <c r="M248" i="74"/>
  <c r="L248" i="74"/>
  <c r="X248" i="74" s="1"/>
  <c r="Y248" i="74" s="1"/>
  <c r="AI248" i="74" s="1"/>
  <c r="AK248" i="74" s="1"/>
  <c r="J248" i="74"/>
  <c r="H248" i="74"/>
  <c r="AB248" i="74" s="1"/>
  <c r="AX247" i="74"/>
  <c r="AL247" i="74"/>
  <c r="AQ247" i="74"/>
  <c r="AE247" i="74"/>
  <c r="AC247" i="74"/>
  <c r="AB247" i="74"/>
  <c r="T247" i="74"/>
  <c r="S247" i="74"/>
  <c r="Q247" i="74"/>
  <c r="P247" i="74"/>
  <c r="N247" i="74"/>
  <c r="M247" i="74"/>
  <c r="L247" i="74"/>
  <c r="J247" i="74"/>
  <c r="H247" i="74"/>
  <c r="Z247" i="74" s="1"/>
  <c r="AU247" i="74" s="1"/>
  <c r="AX246" i="74"/>
  <c r="AQ246" i="74"/>
  <c r="AL246" i="74"/>
  <c r="AE246" i="74"/>
  <c r="AC246" i="74"/>
  <c r="AB246" i="74"/>
  <c r="Z246" i="74"/>
  <c r="AU246" i="74" s="1"/>
  <c r="T246" i="74"/>
  <c r="S246" i="74"/>
  <c r="Q246" i="74"/>
  <c r="P246" i="74"/>
  <c r="N246" i="74"/>
  <c r="M246" i="74"/>
  <c r="L246" i="74"/>
  <c r="J246" i="74"/>
  <c r="H246" i="74"/>
  <c r="X246" i="74" s="1"/>
  <c r="Y246" i="74" s="1"/>
  <c r="AI246" i="74" s="1"/>
  <c r="AK246" i="74" s="1"/>
  <c r="AX245" i="74"/>
  <c r="AL245" i="74"/>
  <c r="AE245" i="74"/>
  <c r="AC245" i="74"/>
  <c r="T245" i="74"/>
  <c r="S245" i="74"/>
  <c r="Q245" i="74"/>
  <c r="P245" i="74"/>
  <c r="N245" i="74"/>
  <c r="M245" i="74"/>
  <c r="Z245" i="74" s="1"/>
  <c r="AU245" i="74" s="1"/>
  <c r="L245" i="74"/>
  <c r="AB245" i="74" s="1"/>
  <c r="J245" i="74"/>
  <c r="H245" i="74"/>
  <c r="AX244" i="74"/>
  <c r="AQ244" i="74"/>
  <c r="AL244" i="74"/>
  <c r="AE244" i="74"/>
  <c r="AC244" i="74"/>
  <c r="T244" i="74"/>
  <c r="S244" i="74"/>
  <c r="Q244" i="74"/>
  <c r="P244" i="74"/>
  <c r="N244" i="74"/>
  <c r="M244" i="74"/>
  <c r="L244" i="74"/>
  <c r="J244" i="74"/>
  <c r="H244" i="74"/>
  <c r="AX243" i="74"/>
  <c r="AL243" i="74"/>
  <c r="AE243" i="74"/>
  <c r="AC243" i="74"/>
  <c r="AB243" i="74"/>
  <c r="T243" i="74"/>
  <c r="S243" i="74"/>
  <c r="Q243" i="74"/>
  <c r="P243" i="74"/>
  <c r="N243" i="74"/>
  <c r="M243" i="74"/>
  <c r="L243" i="74"/>
  <c r="J243" i="74"/>
  <c r="H243" i="74"/>
  <c r="Z243" i="74" s="1"/>
  <c r="AU243" i="74" s="1"/>
  <c r="AL242" i="74"/>
  <c r="AE242" i="74"/>
  <c r="AC242" i="74"/>
  <c r="AB242" i="74"/>
  <c r="Z242" i="74"/>
  <c r="AU242" i="74" s="1"/>
  <c r="T242" i="74"/>
  <c r="S242" i="74"/>
  <c r="Q242" i="74"/>
  <c r="P242" i="74"/>
  <c r="N242" i="74"/>
  <c r="M242" i="74"/>
  <c r="L242" i="74"/>
  <c r="J242" i="74"/>
  <c r="H242" i="74"/>
  <c r="X242" i="74" s="1"/>
  <c r="Y242" i="74" s="1"/>
  <c r="AI242" i="74" s="1"/>
  <c r="AK242" i="74" s="1"/>
  <c r="AL241" i="74"/>
  <c r="AE241" i="74"/>
  <c r="AC241" i="74"/>
  <c r="T241" i="74"/>
  <c r="S241" i="74"/>
  <c r="Q241" i="74"/>
  <c r="P241" i="74"/>
  <c r="N241" i="74"/>
  <c r="AB241" i="74" s="1"/>
  <c r="M241" i="74"/>
  <c r="L241" i="74"/>
  <c r="J241" i="74"/>
  <c r="H241" i="74"/>
  <c r="X241" i="74" s="1"/>
  <c r="Y241" i="74" s="1"/>
  <c r="AI241" i="74" s="1"/>
  <c r="AK241" i="74" s="1"/>
  <c r="AL240" i="74"/>
  <c r="AE240" i="74"/>
  <c r="AC240" i="74"/>
  <c r="X240" i="74"/>
  <c r="Y240" i="74" s="1"/>
  <c r="AI240" i="74" s="1"/>
  <c r="AK240" i="74" s="1"/>
  <c r="T240" i="74"/>
  <c r="S240" i="74"/>
  <c r="Q240" i="74"/>
  <c r="P240" i="74"/>
  <c r="N240" i="74"/>
  <c r="AB240" i="74" s="1"/>
  <c r="M240" i="74"/>
  <c r="Z240" i="74" s="1"/>
  <c r="AU240" i="74" s="1"/>
  <c r="L240" i="74"/>
  <c r="J240" i="74"/>
  <c r="H240" i="74"/>
  <c r="AL239" i="74"/>
  <c r="AQ239" i="74"/>
  <c r="AE239" i="74"/>
  <c r="AC239" i="74"/>
  <c r="T239" i="74"/>
  <c r="S239" i="74"/>
  <c r="Q239" i="74"/>
  <c r="P239" i="74"/>
  <c r="N239" i="74"/>
  <c r="M239" i="74"/>
  <c r="Z239" i="74" s="1"/>
  <c r="AU239" i="74" s="1"/>
  <c r="L239" i="74"/>
  <c r="AB239" i="74" s="1"/>
  <c r="J239" i="74"/>
  <c r="H239" i="74"/>
  <c r="AL238" i="74"/>
  <c r="AQ238" i="74"/>
  <c r="AE238" i="74"/>
  <c r="AC238" i="74"/>
  <c r="T238" i="74"/>
  <c r="S238" i="74"/>
  <c r="Q238" i="74"/>
  <c r="P238" i="74"/>
  <c r="N238" i="74"/>
  <c r="M238" i="74"/>
  <c r="Z238" i="74" s="1"/>
  <c r="AU238" i="74" s="1"/>
  <c r="L238" i="74"/>
  <c r="X238" i="74" s="1"/>
  <c r="Y238" i="74" s="1"/>
  <c r="AI238" i="74" s="1"/>
  <c r="AK238" i="74" s="1"/>
  <c r="J238" i="74"/>
  <c r="H238" i="74"/>
  <c r="AB238" i="74" s="1"/>
  <c r="AL237" i="74"/>
  <c r="AE237" i="74"/>
  <c r="AC237" i="74"/>
  <c r="T237" i="74"/>
  <c r="S237" i="74"/>
  <c r="Q237" i="74"/>
  <c r="U237" i="74" s="1"/>
  <c r="P237" i="74"/>
  <c r="N237" i="74"/>
  <c r="M237" i="74"/>
  <c r="L237" i="74"/>
  <c r="J237" i="74"/>
  <c r="H237" i="74"/>
  <c r="AL236" i="74"/>
  <c r="AE236" i="74"/>
  <c r="AC236" i="74"/>
  <c r="AB236" i="74"/>
  <c r="T236" i="74"/>
  <c r="S236" i="74"/>
  <c r="Q236" i="74"/>
  <c r="P236" i="74"/>
  <c r="N236" i="74"/>
  <c r="M236" i="74"/>
  <c r="L236" i="74"/>
  <c r="J236" i="74"/>
  <c r="H236" i="74"/>
  <c r="AL235" i="74"/>
  <c r="AE235" i="74"/>
  <c r="AC235" i="74"/>
  <c r="T235" i="74"/>
  <c r="S235" i="74"/>
  <c r="Q235" i="74"/>
  <c r="P235" i="74"/>
  <c r="N235" i="74"/>
  <c r="M235" i="74"/>
  <c r="L235" i="74"/>
  <c r="J235" i="74"/>
  <c r="H235" i="74"/>
  <c r="AL234" i="74"/>
  <c r="AE234" i="74"/>
  <c r="AC234" i="74"/>
  <c r="AB234" i="74"/>
  <c r="Z234" i="74"/>
  <c r="AU234" i="74" s="1"/>
  <c r="T234" i="74"/>
  <c r="S234" i="74"/>
  <c r="Q234" i="74"/>
  <c r="P234" i="74"/>
  <c r="N234" i="74"/>
  <c r="M234" i="74"/>
  <c r="L234" i="74"/>
  <c r="J234" i="74"/>
  <c r="H234" i="74"/>
  <c r="X234" i="74" s="1"/>
  <c r="Y234" i="74" s="1"/>
  <c r="AI234" i="74" s="1"/>
  <c r="AK234" i="74" s="1"/>
  <c r="AL233" i="74"/>
  <c r="AE233" i="74"/>
  <c r="AC233" i="74"/>
  <c r="AB233" i="74"/>
  <c r="Z233" i="74"/>
  <c r="AU233" i="74" s="1"/>
  <c r="T233" i="74"/>
  <c r="S233" i="74"/>
  <c r="Q233" i="74"/>
  <c r="P233" i="74"/>
  <c r="N233" i="74"/>
  <c r="M233" i="74"/>
  <c r="L233" i="74"/>
  <c r="J233" i="74"/>
  <c r="H233" i="74"/>
  <c r="X233" i="74" s="1"/>
  <c r="Y233" i="74" s="1"/>
  <c r="AI233" i="74" s="1"/>
  <c r="AK233" i="74" s="1"/>
  <c r="AL232" i="74"/>
  <c r="AE232" i="74"/>
  <c r="AC232" i="74"/>
  <c r="X232" i="74"/>
  <c r="Y232" i="74" s="1"/>
  <c r="AI232" i="74" s="1"/>
  <c r="AK232" i="74" s="1"/>
  <c r="T232" i="74"/>
  <c r="S232" i="74"/>
  <c r="Q232" i="74"/>
  <c r="P232" i="74"/>
  <c r="N232" i="74"/>
  <c r="AB232" i="74" s="1"/>
  <c r="M232" i="74"/>
  <c r="Z232" i="74" s="1"/>
  <c r="AU232" i="74" s="1"/>
  <c r="L232" i="74"/>
  <c r="J232" i="74"/>
  <c r="H232" i="74"/>
  <c r="AL231" i="74"/>
  <c r="AE231" i="74"/>
  <c r="AC231" i="74"/>
  <c r="T231" i="74"/>
  <c r="S231" i="74"/>
  <c r="Q231" i="74"/>
  <c r="P231" i="74"/>
  <c r="N231" i="74"/>
  <c r="Z231" i="74" s="1"/>
  <c r="AU231" i="74" s="1"/>
  <c r="M231" i="74"/>
  <c r="L231" i="74"/>
  <c r="X231" i="74" s="1"/>
  <c r="Y231" i="74" s="1"/>
  <c r="AI231" i="74" s="1"/>
  <c r="AK231" i="74" s="1"/>
  <c r="J231" i="74"/>
  <c r="H231" i="74"/>
  <c r="AL230" i="74"/>
  <c r="AQ230" i="74"/>
  <c r="AE230" i="74"/>
  <c r="AC230" i="74"/>
  <c r="T230" i="74"/>
  <c r="S230" i="74"/>
  <c r="Q230" i="74"/>
  <c r="P230" i="74"/>
  <c r="N230" i="74"/>
  <c r="M230" i="74"/>
  <c r="L230" i="74"/>
  <c r="J230" i="74"/>
  <c r="H230" i="74"/>
  <c r="AL229" i="74"/>
  <c r="AE229" i="74"/>
  <c r="AC229" i="74"/>
  <c r="T229" i="74"/>
  <c r="S229" i="74"/>
  <c r="Q229" i="74"/>
  <c r="P229" i="74"/>
  <c r="N229" i="74"/>
  <c r="M229" i="74"/>
  <c r="L229" i="74"/>
  <c r="J229" i="74"/>
  <c r="H229" i="74"/>
  <c r="AQ228" i="74"/>
  <c r="AL228" i="74"/>
  <c r="AE228" i="74"/>
  <c r="AC228" i="74"/>
  <c r="T228" i="74"/>
  <c r="S228" i="74"/>
  <c r="Q228" i="74"/>
  <c r="P228" i="74"/>
  <c r="N228" i="74"/>
  <c r="M228" i="74"/>
  <c r="L228" i="74"/>
  <c r="AB228" i="74" s="1"/>
  <c r="J228" i="74"/>
  <c r="H228" i="74"/>
  <c r="AL227" i="74"/>
  <c r="AE227" i="74"/>
  <c r="AC227" i="74"/>
  <c r="T227" i="74"/>
  <c r="S227" i="74"/>
  <c r="Q227" i="74"/>
  <c r="P227" i="74"/>
  <c r="N227" i="74"/>
  <c r="M227" i="74"/>
  <c r="L227" i="74"/>
  <c r="J227" i="74"/>
  <c r="H227" i="74"/>
  <c r="AL226" i="74"/>
  <c r="AE226" i="74"/>
  <c r="AC226" i="74"/>
  <c r="T226" i="74"/>
  <c r="S226" i="74"/>
  <c r="Q226" i="74"/>
  <c r="P226" i="74"/>
  <c r="N226" i="74"/>
  <c r="M226" i="74"/>
  <c r="L226" i="74"/>
  <c r="AB226" i="74" s="1"/>
  <c r="J226" i="74"/>
  <c r="H226" i="74"/>
  <c r="AL225" i="74"/>
  <c r="AE225" i="74"/>
  <c r="AC225" i="74"/>
  <c r="T225" i="74"/>
  <c r="S225" i="74"/>
  <c r="Q225" i="74"/>
  <c r="P225" i="74"/>
  <c r="N225" i="74"/>
  <c r="M225" i="74"/>
  <c r="L225" i="74"/>
  <c r="J225" i="74"/>
  <c r="AB225" i="74" s="1"/>
  <c r="H225" i="74"/>
  <c r="AL224" i="74"/>
  <c r="AE224" i="74"/>
  <c r="AC224" i="74"/>
  <c r="T224" i="74"/>
  <c r="S224" i="74"/>
  <c r="Q224" i="74"/>
  <c r="P224" i="74"/>
  <c r="N224" i="74"/>
  <c r="M224" i="74"/>
  <c r="L224" i="74"/>
  <c r="J224" i="74"/>
  <c r="H224" i="74"/>
  <c r="AL223" i="74"/>
  <c r="AE223" i="74"/>
  <c r="AC223" i="74"/>
  <c r="T223" i="74"/>
  <c r="S223" i="74"/>
  <c r="Q223" i="74"/>
  <c r="P223" i="74"/>
  <c r="N223" i="74"/>
  <c r="M223" i="74"/>
  <c r="L223" i="74"/>
  <c r="J223" i="74"/>
  <c r="H223" i="74"/>
  <c r="AL222" i="74"/>
  <c r="AE222" i="74"/>
  <c r="AC222" i="74"/>
  <c r="T222" i="74"/>
  <c r="S222" i="74"/>
  <c r="Q222" i="74"/>
  <c r="P222" i="74"/>
  <c r="N222" i="74"/>
  <c r="M222" i="74"/>
  <c r="L222" i="74"/>
  <c r="X222" i="74" s="1"/>
  <c r="Y222" i="74" s="1"/>
  <c r="AI222" i="74" s="1"/>
  <c r="AK222" i="74" s="1"/>
  <c r="J222" i="74"/>
  <c r="H222" i="74"/>
  <c r="AL221" i="74"/>
  <c r="AE221" i="74"/>
  <c r="AC221" i="74"/>
  <c r="Z221" i="74"/>
  <c r="AU221" i="74" s="1"/>
  <c r="T221" i="74"/>
  <c r="S221" i="74"/>
  <c r="Q221" i="74"/>
  <c r="U221" i="74" s="1"/>
  <c r="P221" i="74"/>
  <c r="N221" i="74"/>
  <c r="M221" i="74"/>
  <c r="L221" i="74"/>
  <c r="X221" i="74" s="1"/>
  <c r="Y221" i="74" s="1"/>
  <c r="AI221" i="74" s="1"/>
  <c r="AK221" i="74" s="1"/>
  <c r="J221" i="74"/>
  <c r="H221" i="74"/>
  <c r="AL220" i="74"/>
  <c r="AQ220" i="74"/>
  <c r="AE220" i="74"/>
  <c r="AC220" i="74"/>
  <c r="AB220" i="74"/>
  <c r="Z220" i="74"/>
  <c r="AU220" i="74" s="1"/>
  <c r="T220" i="74"/>
  <c r="S220" i="74"/>
  <c r="Q220" i="74"/>
  <c r="P220" i="74"/>
  <c r="N220" i="74"/>
  <c r="M220" i="74"/>
  <c r="L220" i="74"/>
  <c r="X220" i="74" s="1"/>
  <c r="Y220" i="74" s="1"/>
  <c r="AI220" i="74" s="1"/>
  <c r="AK220" i="74" s="1"/>
  <c r="J220" i="74"/>
  <c r="H220" i="74"/>
  <c r="AL219" i="74"/>
  <c r="AE219" i="74"/>
  <c r="AC219" i="74"/>
  <c r="T219" i="74"/>
  <c r="S219" i="74"/>
  <c r="Q219" i="74"/>
  <c r="P219" i="74"/>
  <c r="N219" i="74"/>
  <c r="M219" i="74"/>
  <c r="L219" i="74"/>
  <c r="J219" i="74"/>
  <c r="H219" i="74"/>
  <c r="AL218" i="74"/>
  <c r="AE218" i="74"/>
  <c r="AC218" i="74"/>
  <c r="T218" i="74"/>
  <c r="S218" i="74"/>
  <c r="Q218" i="74"/>
  <c r="P218" i="74"/>
  <c r="N218" i="74"/>
  <c r="M218" i="74"/>
  <c r="L218" i="74"/>
  <c r="J218" i="74"/>
  <c r="H218" i="74"/>
  <c r="X218" i="74" s="1"/>
  <c r="Y218" i="74" s="1"/>
  <c r="AI218" i="74" s="1"/>
  <c r="AK218" i="74" s="1"/>
  <c r="AL217" i="74"/>
  <c r="AE217" i="74"/>
  <c r="AC217" i="74"/>
  <c r="AB217" i="74"/>
  <c r="T217" i="74"/>
  <c r="S217" i="74"/>
  <c r="Q217" i="74"/>
  <c r="P217" i="74"/>
  <c r="N217" i="74"/>
  <c r="M217" i="74"/>
  <c r="Z217" i="74" s="1"/>
  <c r="AU217" i="74" s="1"/>
  <c r="L217" i="74"/>
  <c r="X217" i="74" s="1"/>
  <c r="Y217" i="74" s="1"/>
  <c r="AI217" i="74" s="1"/>
  <c r="AK217" i="74" s="1"/>
  <c r="J217" i="74"/>
  <c r="H217" i="74"/>
  <c r="AL216" i="74"/>
  <c r="AE216" i="74"/>
  <c r="AC216" i="74"/>
  <c r="AB216" i="74"/>
  <c r="Z216" i="74"/>
  <c r="AU216" i="74" s="1"/>
  <c r="T216" i="74"/>
  <c r="S216" i="74"/>
  <c r="Q216" i="74"/>
  <c r="P216" i="74"/>
  <c r="N216" i="74"/>
  <c r="M216" i="74"/>
  <c r="L216" i="74"/>
  <c r="X216" i="74" s="1"/>
  <c r="Y216" i="74" s="1"/>
  <c r="AI216" i="74" s="1"/>
  <c r="AK216" i="74" s="1"/>
  <c r="J216" i="74"/>
  <c r="H216" i="74"/>
  <c r="AL215" i="74"/>
  <c r="AE215" i="74"/>
  <c r="AC215" i="74"/>
  <c r="T215" i="74"/>
  <c r="S215" i="74"/>
  <c r="Q215" i="74"/>
  <c r="P215" i="74"/>
  <c r="N215" i="74"/>
  <c r="M215" i="74"/>
  <c r="L215" i="74"/>
  <c r="J215" i="74"/>
  <c r="H215" i="74"/>
  <c r="AL214" i="74"/>
  <c r="AE214" i="74"/>
  <c r="AC214" i="74"/>
  <c r="T214" i="74"/>
  <c r="S214" i="74"/>
  <c r="Q214" i="74"/>
  <c r="P214" i="74"/>
  <c r="N214" i="74"/>
  <c r="M214" i="74"/>
  <c r="L214" i="74"/>
  <c r="X214" i="74" s="1"/>
  <c r="Y214" i="74" s="1"/>
  <c r="AI214" i="74" s="1"/>
  <c r="AK214" i="74" s="1"/>
  <c r="J214" i="74"/>
  <c r="H214" i="74"/>
  <c r="AL213" i="74"/>
  <c r="AE213" i="74"/>
  <c r="AC213" i="74"/>
  <c r="Z213" i="74"/>
  <c r="AU213" i="74" s="1"/>
  <c r="T213" i="74"/>
  <c r="S213" i="74"/>
  <c r="Q213" i="74"/>
  <c r="P213" i="74"/>
  <c r="N213" i="74"/>
  <c r="M213" i="74"/>
  <c r="L213" i="74"/>
  <c r="X213" i="74" s="1"/>
  <c r="J213" i="74"/>
  <c r="H213" i="74"/>
  <c r="AQ212" i="74"/>
  <c r="AL212" i="74"/>
  <c r="AE212" i="74"/>
  <c r="AC212" i="74"/>
  <c r="AB212" i="74"/>
  <c r="Z212" i="74"/>
  <c r="T212" i="74"/>
  <c r="S212" i="74"/>
  <c r="Q212" i="74"/>
  <c r="P212" i="74"/>
  <c r="N212" i="74"/>
  <c r="M212" i="74"/>
  <c r="L212" i="74"/>
  <c r="J212" i="74"/>
  <c r="H212" i="74"/>
  <c r="X212" i="74" s="1"/>
  <c r="Y212" i="74" s="1"/>
  <c r="AI212" i="74" s="1"/>
  <c r="AK212" i="74" s="1"/>
  <c r="AL211" i="74"/>
  <c r="AE211" i="74"/>
  <c r="AC211" i="74"/>
  <c r="T211" i="74"/>
  <c r="S211" i="74"/>
  <c r="Q211" i="74"/>
  <c r="P211" i="74"/>
  <c r="N211" i="74"/>
  <c r="M211" i="74"/>
  <c r="L211" i="74"/>
  <c r="J211" i="74"/>
  <c r="H211" i="74"/>
  <c r="AL210" i="74"/>
  <c r="AE210" i="74"/>
  <c r="AC210" i="74"/>
  <c r="T210" i="74"/>
  <c r="S210" i="74"/>
  <c r="Q210" i="74"/>
  <c r="P210" i="74"/>
  <c r="N210" i="74"/>
  <c r="M210" i="74"/>
  <c r="L210" i="74"/>
  <c r="J210" i="74"/>
  <c r="H210" i="74"/>
  <c r="AL209" i="74"/>
  <c r="AE209" i="74"/>
  <c r="AC209" i="74"/>
  <c r="AB209" i="74"/>
  <c r="T209" i="74"/>
  <c r="S209" i="74"/>
  <c r="Q209" i="74"/>
  <c r="P209" i="74"/>
  <c r="N209" i="74"/>
  <c r="M209" i="74"/>
  <c r="Z209" i="74" s="1"/>
  <c r="L209" i="74"/>
  <c r="X209" i="74" s="1"/>
  <c r="Y209" i="74" s="1"/>
  <c r="AI209" i="74" s="1"/>
  <c r="AK209" i="74" s="1"/>
  <c r="J209" i="74"/>
  <c r="H209" i="74"/>
  <c r="AL208" i="74"/>
  <c r="AE208" i="74"/>
  <c r="AC208" i="74"/>
  <c r="AB208" i="74"/>
  <c r="Z208" i="74"/>
  <c r="T208" i="74"/>
  <c r="S208" i="74"/>
  <c r="Q208" i="74"/>
  <c r="P208" i="74"/>
  <c r="N208" i="74"/>
  <c r="M208" i="74"/>
  <c r="L208" i="74"/>
  <c r="J208" i="74"/>
  <c r="H208" i="74"/>
  <c r="X208" i="74" s="1"/>
  <c r="Y208" i="74" s="1"/>
  <c r="AI208" i="74" s="1"/>
  <c r="AK208" i="74" s="1"/>
  <c r="AL207" i="74"/>
  <c r="AQ207" i="74"/>
  <c r="AE207" i="74"/>
  <c r="AC207" i="74"/>
  <c r="T207" i="74"/>
  <c r="S207" i="74"/>
  <c r="Q207" i="74"/>
  <c r="P207" i="74"/>
  <c r="N207" i="74"/>
  <c r="M207" i="74"/>
  <c r="L207" i="74"/>
  <c r="J207" i="74"/>
  <c r="H207" i="74"/>
  <c r="AL206" i="74"/>
  <c r="AE206" i="74"/>
  <c r="AC206" i="74"/>
  <c r="T206" i="74"/>
  <c r="S206" i="74"/>
  <c r="Q206" i="74"/>
  <c r="P206" i="74"/>
  <c r="N206" i="74"/>
  <c r="M206" i="74"/>
  <c r="L206" i="74"/>
  <c r="X206" i="74" s="1"/>
  <c r="Y206" i="74" s="1"/>
  <c r="AI206" i="74" s="1"/>
  <c r="AK206" i="74" s="1"/>
  <c r="J206" i="74"/>
  <c r="H206" i="74"/>
  <c r="AL205" i="74"/>
  <c r="AE205" i="74"/>
  <c r="AC205" i="74"/>
  <c r="T205" i="74"/>
  <c r="S205" i="74"/>
  <c r="Q205" i="74"/>
  <c r="P205" i="74"/>
  <c r="N205" i="74"/>
  <c r="M205" i="74"/>
  <c r="Z205" i="74" s="1"/>
  <c r="L205" i="74"/>
  <c r="AB205" i="74" s="1"/>
  <c r="J205" i="74"/>
  <c r="H205" i="74"/>
  <c r="AL204" i="74"/>
  <c r="AQ204" i="74"/>
  <c r="AE204" i="74"/>
  <c r="AC204" i="74"/>
  <c r="T204" i="74"/>
  <c r="S204" i="74"/>
  <c r="Q204" i="74"/>
  <c r="P204" i="74"/>
  <c r="N204" i="74"/>
  <c r="Z204" i="74" s="1"/>
  <c r="M204" i="74"/>
  <c r="L204" i="74"/>
  <c r="AB204" i="74" s="1"/>
  <c r="J204" i="74"/>
  <c r="H204" i="74"/>
  <c r="AL203" i="74"/>
  <c r="AE203" i="74"/>
  <c r="AC203" i="74"/>
  <c r="T203" i="74"/>
  <c r="S203" i="74"/>
  <c r="Q203" i="74"/>
  <c r="P203" i="74"/>
  <c r="N203" i="74"/>
  <c r="Z203" i="74" s="1"/>
  <c r="M203" i="74"/>
  <c r="L203" i="74"/>
  <c r="J203" i="74"/>
  <c r="H203" i="74"/>
  <c r="AL202" i="74"/>
  <c r="AE202" i="74"/>
  <c r="AC202" i="74"/>
  <c r="Z202" i="74"/>
  <c r="T202" i="74"/>
  <c r="S202" i="74"/>
  <c r="Q202" i="74"/>
  <c r="P202" i="74"/>
  <c r="N202" i="74"/>
  <c r="M202" i="74"/>
  <c r="L202" i="74"/>
  <c r="J202" i="74"/>
  <c r="H202" i="74"/>
  <c r="AL201" i="74"/>
  <c r="AE201" i="74"/>
  <c r="AC201" i="74"/>
  <c r="T201" i="74"/>
  <c r="S201" i="74"/>
  <c r="Q201" i="74"/>
  <c r="P201" i="74"/>
  <c r="N201" i="74"/>
  <c r="M201" i="74"/>
  <c r="Z201" i="74" s="1"/>
  <c r="L201" i="74"/>
  <c r="AB201" i="74" s="1"/>
  <c r="J201" i="74"/>
  <c r="H201" i="74"/>
  <c r="AL200" i="74"/>
  <c r="AE200" i="74"/>
  <c r="AC200" i="74"/>
  <c r="T200" i="74"/>
  <c r="S200" i="74"/>
  <c r="Q200" i="74"/>
  <c r="P200" i="74"/>
  <c r="N200" i="74"/>
  <c r="Z200" i="74" s="1"/>
  <c r="M200" i="74"/>
  <c r="L200" i="74"/>
  <c r="AB200" i="74" s="1"/>
  <c r="J200" i="74"/>
  <c r="H200" i="74"/>
  <c r="AL199" i="74"/>
  <c r="AQ199" i="74"/>
  <c r="AE199" i="74"/>
  <c r="AC199" i="74"/>
  <c r="T199" i="74"/>
  <c r="S199" i="74"/>
  <c r="Q199" i="74"/>
  <c r="P199" i="74"/>
  <c r="N199" i="74"/>
  <c r="M199" i="74"/>
  <c r="Z199" i="74" s="1"/>
  <c r="L199" i="74"/>
  <c r="J199" i="74"/>
  <c r="H199" i="74"/>
  <c r="AL198" i="74"/>
  <c r="AQ198" i="74"/>
  <c r="AE198" i="74"/>
  <c r="AC198" i="74"/>
  <c r="T198" i="74"/>
  <c r="S198" i="74"/>
  <c r="Q198" i="74"/>
  <c r="P198" i="74"/>
  <c r="N198" i="74"/>
  <c r="Z198" i="74" s="1"/>
  <c r="M198" i="74"/>
  <c r="L198" i="74"/>
  <c r="X198" i="74" s="1"/>
  <c r="Y198" i="74" s="1"/>
  <c r="AI198" i="74" s="1"/>
  <c r="AK198" i="74" s="1"/>
  <c r="J198" i="74"/>
  <c r="H198" i="74"/>
  <c r="AB198" i="74" s="1"/>
  <c r="AL197" i="74"/>
  <c r="AE197" i="74"/>
  <c r="AC197" i="74"/>
  <c r="T197" i="74"/>
  <c r="S197" i="74"/>
  <c r="Q197" i="74"/>
  <c r="P197" i="74"/>
  <c r="N197" i="74"/>
  <c r="M197" i="74"/>
  <c r="Z197" i="74" s="1"/>
  <c r="L197" i="74"/>
  <c r="X197" i="74" s="1"/>
  <c r="Y197" i="74" s="1"/>
  <c r="AI197" i="74" s="1"/>
  <c r="AK197" i="74" s="1"/>
  <c r="J197" i="74"/>
  <c r="H197" i="74"/>
  <c r="AL196" i="74"/>
  <c r="AQ196" i="74"/>
  <c r="AE196" i="74"/>
  <c r="AC196" i="74"/>
  <c r="T196" i="74"/>
  <c r="S196" i="74"/>
  <c r="Q196" i="74"/>
  <c r="P196" i="74"/>
  <c r="N196" i="74"/>
  <c r="Z196" i="74" s="1"/>
  <c r="M196" i="74"/>
  <c r="L196" i="74"/>
  <c r="X196" i="74" s="1"/>
  <c r="Y196" i="74" s="1"/>
  <c r="AI196" i="74" s="1"/>
  <c r="AK196" i="74" s="1"/>
  <c r="J196" i="74"/>
  <c r="H196" i="74"/>
  <c r="AL195" i="74"/>
  <c r="AE195" i="74"/>
  <c r="AC195" i="74"/>
  <c r="T195" i="74"/>
  <c r="S195" i="74"/>
  <c r="Q195" i="74"/>
  <c r="P195" i="74"/>
  <c r="N195" i="74"/>
  <c r="Z195" i="74" s="1"/>
  <c r="M195" i="74"/>
  <c r="L195" i="74"/>
  <c r="X195" i="74" s="1"/>
  <c r="Y195" i="74" s="1"/>
  <c r="AI195" i="74" s="1"/>
  <c r="AK195" i="74" s="1"/>
  <c r="J195" i="74"/>
  <c r="H195" i="74"/>
  <c r="AL194" i="74"/>
  <c r="AE194" i="74"/>
  <c r="AC194" i="74"/>
  <c r="Z194" i="74"/>
  <c r="T194" i="74"/>
  <c r="S194" i="74"/>
  <c r="Q194" i="74"/>
  <c r="P194" i="74"/>
  <c r="N194" i="74"/>
  <c r="M194" i="74"/>
  <c r="L194" i="74"/>
  <c r="X194" i="74" s="1"/>
  <c r="Y194" i="74" s="1"/>
  <c r="AI194" i="74" s="1"/>
  <c r="J194" i="74"/>
  <c r="H194" i="74"/>
  <c r="AL193" i="74"/>
  <c r="AE193" i="74"/>
  <c r="AC193" i="74"/>
  <c r="T193" i="74"/>
  <c r="S193" i="74"/>
  <c r="Q193" i="74"/>
  <c r="P193" i="74"/>
  <c r="N193" i="74"/>
  <c r="M193" i="74"/>
  <c r="Z193" i="74" s="1"/>
  <c r="L193" i="74"/>
  <c r="X193" i="74" s="1"/>
  <c r="Y193" i="74" s="1"/>
  <c r="AI193" i="74" s="1"/>
  <c r="AK193" i="74" s="1"/>
  <c r="J193" i="74"/>
  <c r="H193" i="74"/>
  <c r="AL192" i="74"/>
  <c r="AE192" i="74"/>
  <c r="AC192" i="74"/>
  <c r="T192" i="74"/>
  <c r="S192" i="74"/>
  <c r="Q192" i="74"/>
  <c r="P192" i="74"/>
  <c r="N192" i="74"/>
  <c r="Z192" i="74" s="1"/>
  <c r="M192" i="74"/>
  <c r="L192" i="74"/>
  <c r="X192" i="74" s="1"/>
  <c r="Y192" i="74" s="1"/>
  <c r="AI192" i="74" s="1"/>
  <c r="J192" i="74"/>
  <c r="H192" i="74"/>
  <c r="AL191" i="74"/>
  <c r="AQ191" i="74"/>
  <c r="AE191" i="74"/>
  <c r="AC191" i="74"/>
  <c r="T191" i="74"/>
  <c r="S191" i="74"/>
  <c r="Q191" i="74"/>
  <c r="P191" i="74"/>
  <c r="N191" i="74"/>
  <c r="M191" i="74"/>
  <c r="Z191" i="74" s="1"/>
  <c r="L191" i="74"/>
  <c r="X191" i="74" s="1"/>
  <c r="Y191" i="74" s="1"/>
  <c r="AI191" i="74" s="1"/>
  <c r="AK191" i="74" s="1"/>
  <c r="J191" i="74"/>
  <c r="H191" i="74"/>
  <c r="AB191" i="74" s="1"/>
  <c r="AL190" i="74"/>
  <c r="AQ190" i="74"/>
  <c r="AE190" i="74"/>
  <c r="AC190" i="74"/>
  <c r="T190" i="74"/>
  <c r="S190" i="74"/>
  <c r="Q190" i="74"/>
  <c r="P190" i="74"/>
  <c r="N190" i="74"/>
  <c r="Z190" i="74" s="1"/>
  <c r="M190" i="74"/>
  <c r="L190" i="74"/>
  <c r="X190" i="74" s="1"/>
  <c r="Y190" i="74" s="1"/>
  <c r="AI190" i="74" s="1"/>
  <c r="AK190" i="74" s="1"/>
  <c r="J190" i="74"/>
  <c r="H190" i="74"/>
  <c r="AB190" i="74" s="1"/>
  <c r="AL189" i="74"/>
  <c r="AE189" i="74"/>
  <c r="AC189" i="74"/>
  <c r="T189" i="74"/>
  <c r="S189" i="74"/>
  <c r="Q189" i="74"/>
  <c r="P189" i="74"/>
  <c r="N189" i="74"/>
  <c r="M189" i="74"/>
  <c r="Z189" i="74" s="1"/>
  <c r="L189" i="74"/>
  <c r="X189" i="74" s="1"/>
  <c r="Y189" i="74" s="1"/>
  <c r="AI189" i="74" s="1"/>
  <c r="AK189" i="74" s="1"/>
  <c r="J189" i="74"/>
  <c r="H189" i="74"/>
  <c r="AL188" i="74"/>
  <c r="AQ188" i="74"/>
  <c r="AE188" i="74"/>
  <c r="AC188" i="74"/>
  <c r="T188" i="74"/>
  <c r="S188" i="74"/>
  <c r="Q188" i="74"/>
  <c r="P188" i="74"/>
  <c r="N188" i="74"/>
  <c r="Z188" i="74" s="1"/>
  <c r="M188" i="74"/>
  <c r="L188" i="74"/>
  <c r="X188" i="74" s="1"/>
  <c r="Y188" i="74" s="1"/>
  <c r="AI188" i="74" s="1"/>
  <c r="AK188" i="74" s="1"/>
  <c r="J188" i="74"/>
  <c r="H188" i="74"/>
  <c r="AL187" i="74"/>
  <c r="AE187" i="74"/>
  <c r="AC187" i="74"/>
  <c r="T187" i="74"/>
  <c r="S187" i="74"/>
  <c r="Q187" i="74"/>
  <c r="P187" i="74"/>
  <c r="N187" i="74"/>
  <c r="Z187" i="74" s="1"/>
  <c r="M187" i="74"/>
  <c r="L187" i="74"/>
  <c r="X187" i="74" s="1"/>
  <c r="Y187" i="74" s="1"/>
  <c r="AI187" i="74" s="1"/>
  <c r="AK187" i="74" s="1"/>
  <c r="J187" i="74"/>
  <c r="H187" i="74"/>
  <c r="AL186" i="74"/>
  <c r="AE186" i="74"/>
  <c r="AC186" i="74"/>
  <c r="T186" i="74"/>
  <c r="S186" i="74"/>
  <c r="Q186" i="74"/>
  <c r="P186" i="74"/>
  <c r="N186" i="74"/>
  <c r="Z186" i="74" s="1"/>
  <c r="M186" i="74"/>
  <c r="L186" i="74"/>
  <c r="X186" i="74" s="1"/>
  <c r="J186" i="74"/>
  <c r="H186" i="74"/>
  <c r="AL185" i="74"/>
  <c r="AE185" i="74"/>
  <c r="AC185" i="74"/>
  <c r="T185" i="74"/>
  <c r="S185" i="74"/>
  <c r="Q185" i="74"/>
  <c r="P185" i="74"/>
  <c r="N185" i="74"/>
  <c r="M185" i="74"/>
  <c r="Z185" i="74" s="1"/>
  <c r="L185" i="74"/>
  <c r="X185" i="74" s="1"/>
  <c r="Y185" i="74" s="1"/>
  <c r="AI185" i="74" s="1"/>
  <c r="J185" i="74"/>
  <c r="H185" i="74"/>
  <c r="AL184" i="74"/>
  <c r="AQ184" i="74"/>
  <c r="AE184" i="74"/>
  <c r="AC184" i="74"/>
  <c r="T184" i="74"/>
  <c r="S184" i="74"/>
  <c r="Q184" i="74"/>
  <c r="P184" i="74"/>
  <c r="N184" i="74"/>
  <c r="M184" i="74"/>
  <c r="L184" i="74"/>
  <c r="X184" i="74" s="1"/>
  <c r="Y184" i="74" s="1"/>
  <c r="AI184" i="74" s="1"/>
  <c r="J184" i="74"/>
  <c r="H184" i="74"/>
  <c r="Z184" i="74" s="1"/>
  <c r="AQ183" i="74"/>
  <c r="AL183" i="74"/>
  <c r="AE183" i="74"/>
  <c r="AC183" i="74"/>
  <c r="T183" i="74"/>
  <c r="S183" i="74"/>
  <c r="Q183" i="74"/>
  <c r="P183" i="74"/>
  <c r="N183" i="74"/>
  <c r="M183" i="74"/>
  <c r="L183" i="74"/>
  <c r="X183" i="74" s="1"/>
  <c r="Y183" i="74" s="1"/>
  <c r="AI183" i="74" s="1"/>
  <c r="J183" i="74"/>
  <c r="H183" i="74"/>
  <c r="Z183" i="74" s="1"/>
  <c r="AQ182" i="74"/>
  <c r="AL182" i="74"/>
  <c r="AE182" i="74"/>
  <c r="AC182" i="74"/>
  <c r="T182" i="74"/>
  <c r="S182" i="74"/>
  <c r="Q182" i="74"/>
  <c r="P182" i="74"/>
  <c r="N182" i="74"/>
  <c r="Z182" i="74" s="1"/>
  <c r="M182" i="74"/>
  <c r="L182" i="74"/>
  <c r="X182" i="74" s="1"/>
  <c r="Y182" i="74" s="1"/>
  <c r="AI182" i="74" s="1"/>
  <c r="J182" i="74"/>
  <c r="H182" i="74"/>
  <c r="AL181" i="74"/>
  <c r="AE181" i="74"/>
  <c r="AC181" i="74"/>
  <c r="T181" i="74"/>
  <c r="S181" i="74"/>
  <c r="Q181" i="74"/>
  <c r="P181" i="74"/>
  <c r="N181" i="74"/>
  <c r="Z181" i="74" s="1"/>
  <c r="M181" i="74"/>
  <c r="L181" i="74"/>
  <c r="X181" i="74" s="1"/>
  <c r="Y181" i="74" s="1"/>
  <c r="AI181" i="74" s="1"/>
  <c r="J181" i="74"/>
  <c r="H181" i="74"/>
  <c r="AL180" i="74"/>
  <c r="AE180" i="74"/>
  <c r="AC180" i="74"/>
  <c r="T180" i="74"/>
  <c r="S180" i="74"/>
  <c r="Q180" i="74"/>
  <c r="P180" i="74"/>
  <c r="N180" i="74"/>
  <c r="Z180" i="74" s="1"/>
  <c r="M180" i="74"/>
  <c r="L180" i="74"/>
  <c r="X180" i="74" s="1"/>
  <c r="Y180" i="74" s="1"/>
  <c r="AI180" i="74" s="1"/>
  <c r="J180" i="74"/>
  <c r="H180" i="74"/>
  <c r="AL179" i="74"/>
  <c r="AE179" i="74"/>
  <c r="AC179" i="74"/>
  <c r="T179" i="74"/>
  <c r="S179" i="74"/>
  <c r="Q179" i="74"/>
  <c r="P179" i="74"/>
  <c r="N179" i="74"/>
  <c r="Z179" i="74" s="1"/>
  <c r="M179" i="74"/>
  <c r="L179" i="74"/>
  <c r="X179" i="74" s="1"/>
  <c r="Y179" i="74" s="1"/>
  <c r="AI179" i="74" s="1"/>
  <c r="J179" i="74"/>
  <c r="H179" i="74"/>
  <c r="AL178" i="74"/>
  <c r="AE178" i="74"/>
  <c r="AC178" i="74"/>
  <c r="T178" i="74"/>
  <c r="S178" i="74"/>
  <c r="Q178" i="74"/>
  <c r="P178" i="74"/>
  <c r="N178" i="74"/>
  <c r="Z178" i="74" s="1"/>
  <c r="M178" i="74"/>
  <c r="L178" i="74"/>
  <c r="X178" i="74" s="1"/>
  <c r="Y178" i="74" s="1"/>
  <c r="AI178" i="74" s="1"/>
  <c r="J178" i="74"/>
  <c r="H178" i="74"/>
  <c r="AL177" i="74"/>
  <c r="AE177" i="74"/>
  <c r="AC177" i="74"/>
  <c r="Z177" i="74"/>
  <c r="T177" i="74"/>
  <c r="S177" i="74"/>
  <c r="Q177" i="74"/>
  <c r="P177" i="74"/>
  <c r="N177" i="74"/>
  <c r="M177" i="74"/>
  <c r="L177" i="74"/>
  <c r="J177" i="74"/>
  <c r="H177" i="74"/>
  <c r="X177" i="74" s="1"/>
  <c r="Y177" i="74" s="1"/>
  <c r="AI177" i="74" s="1"/>
  <c r="AK177" i="74" s="1"/>
  <c r="AQ176" i="74"/>
  <c r="AL176" i="74"/>
  <c r="AE176" i="74"/>
  <c r="AC176" i="74"/>
  <c r="Z176" i="74"/>
  <c r="T176" i="74"/>
  <c r="S176" i="74"/>
  <c r="Q176" i="74"/>
  <c r="P176" i="74"/>
  <c r="N176" i="74"/>
  <c r="M176" i="74"/>
  <c r="L176" i="74"/>
  <c r="J176" i="74"/>
  <c r="H176" i="74"/>
  <c r="X176" i="74" s="1"/>
  <c r="Y176" i="74" s="1"/>
  <c r="AI176" i="74" s="1"/>
  <c r="AK176" i="74" s="1"/>
  <c r="AQ175" i="74"/>
  <c r="AL175" i="74"/>
  <c r="AE175" i="74"/>
  <c r="AC175" i="74"/>
  <c r="Z175" i="74"/>
  <c r="T175" i="74"/>
  <c r="S175" i="74"/>
  <c r="Q175" i="74"/>
  <c r="P175" i="74"/>
  <c r="N175" i="74"/>
  <c r="M175" i="74"/>
  <c r="L175" i="74"/>
  <c r="J175" i="74"/>
  <c r="H175" i="74"/>
  <c r="X175" i="74" s="1"/>
  <c r="Y175" i="74" s="1"/>
  <c r="AI175" i="74" s="1"/>
  <c r="AK175" i="74" s="1"/>
  <c r="AQ174" i="74"/>
  <c r="AL174" i="74"/>
  <c r="AE174" i="74"/>
  <c r="AC174" i="74"/>
  <c r="Z174" i="74"/>
  <c r="T174" i="74"/>
  <c r="S174" i="74"/>
  <c r="Q174" i="74"/>
  <c r="P174" i="74"/>
  <c r="N174" i="74"/>
  <c r="M174" i="74"/>
  <c r="L174" i="74"/>
  <c r="J174" i="74"/>
  <c r="H174" i="74"/>
  <c r="X174" i="74" s="1"/>
  <c r="Y174" i="74" s="1"/>
  <c r="AI174" i="74" s="1"/>
  <c r="AK174" i="74" s="1"/>
  <c r="AL173" i="74"/>
  <c r="AE173" i="74"/>
  <c r="AC173" i="74"/>
  <c r="Z173" i="74"/>
  <c r="T173" i="74"/>
  <c r="S173" i="74"/>
  <c r="Q173" i="74"/>
  <c r="P173" i="74"/>
  <c r="N173" i="74"/>
  <c r="M173" i="74"/>
  <c r="L173" i="74"/>
  <c r="J173" i="74"/>
  <c r="H173" i="74"/>
  <c r="X173" i="74" s="1"/>
  <c r="Y173" i="74" s="1"/>
  <c r="AI173" i="74" s="1"/>
  <c r="AK173" i="74" s="1"/>
  <c r="AQ172" i="74"/>
  <c r="AL172" i="74"/>
  <c r="AE172" i="74"/>
  <c r="AC172" i="74"/>
  <c r="Z172" i="74"/>
  <c r="T172" i="74"/>
  <c r="S172" i="74"/>
  <c r="Q172" i="74"/>
  <c r="P172" i="74"/>
  <c r="N172" i="74"/>
  <c r="M172" i="74"/>
  <c r="L172" i="74"/>
  <c r="J172" i="74"/>
  <c r="H172" i="74"/>
  <c r="X172" i="74" s="1"/>
  <c r="Y172" i="74" s="1"/>
  <c r="AI172" i="74" s="1"/>
  <c r="AK172" i="74" s="1"/>
  <c r="AL171" i="74"/>
  <c r="AE171" i="74"/>
  <c r="AC171" i="74"/>
  <c r="Z171" i="74"/>
  <c r="T171" i="74"/>
  <c r="S171" i="74"/>
  <c r="Q171" i="74"/>
  <c r="P171" i="74"/>
  <c r="N171" i="74"/>
  <c r="M171" i="74"/>
  <c r="L171" i="74"/>
  <c r="J171" i="74"/>
  <c r="H171" i="74"/>
  <c r="X171" i="74" s="1"/>
  <c r="Y171" i="74" s="1"/>
  <c r="AI171" i="74" s="1"/>
  <c r="AK171" i="74" s="1"/>
  <c r="AL170" i="74"/>
  <c r="AE170" i="74"/>
  <c r="AC170" i="74"/>
  <c r="Z170" i="74"/>
  <c r="T170" i="74"/>
  <c r="S170" i="74"/>
  <c r="Q170" i="74"/>
  <c r="P170" i="74"/>
  <c r="N170" i="74"/>
  <c r="M170" i="74"/>
  <c r="L170" i="74"/>
  <c r="J170" i="74"/>
  <c r="H170" i="74"/>
  <c r="X170" i="74" s="1"/>
  <c r="Y170" i="74" s="1"/>
  <c r="AI170" i="74" s="1"/>
  <c r="AK170" i="74" s="1"/>
  <c r="AL169" i="74"/>
  <c r="AE169" i="74"/>
  <c r="AC169" i="74"/>
  <c r="Z169" i="74"/>
  <c r="T169" i="74"/>
  <c r="S169" i="74"/>
  <c r="Q169" i="74"/>
  <c r="P169" i="74"/>
  <c r="N169" i="74"/>
  <c r="M169" i="74"/>
  <c r="L169" i="74"/>
  <c r="J169" i="74"/>
  <c r="H169" i="74"/>
  <c r="X169" i="74" s="1"/>
  <c r="Y169" i="74" s="1"/>
  <c r="AI169" i="74" s="1"/>
  <c r="AK169" i="74" s="1"/>
  <c r="AQ168" i="74"/>
  <c r="AL168" i="74"/>
  <c r="AE168" i="74"/>
  <c r="AC168" i="74"/>
  <c r="Z168" i="74"/>
  <c r="T168" i="74"/>
  <c r="S168" i="74"/>
  <c r="Q168" i="74"/>
  <c r="P168" i="74"/>
  <c r="N168" i="74"/>
  <c r="M168" i="74"/>
  <c r="L168" i="74"/>
  <c r="J168" i="74"/>
  <c r="H168" i="74"/>
  <c r="X168" i="74" s="1"/>
  <c r="Y168" i="74" s="1"/>
  <c r="AI168" i="74" s="1"/>
  <c r="AK168" i="74" s="1"/>
  <c r="AQ167" i="74"/>
  <c r="AL167" i="74"/>
  <c r="AE167" i="74"/>
  <c r="AC167" i="74"/>
  <c r="Z167" i="74"/>
  <c r="T167" i="74"/>
  <c r="S167" i="74"/>
  <c r="Q167" i="74"/>
  <c r="P167" i="74"/>
  <c r="N167" i="74"/>
  <c r="M167" i="74"/>
  <c r="L167" i="74"/>
  <c r="J167" i="74"/>
  <c r="H167" i="74"/>
  <c r="X167" i="74" s="1"/>
  <c r="Y167" i="74" s="1"/>
  <c r="AI167" i="74" s="1"/>
  <c r="AK167" i="74" s="1"/>
  <c r="AQ166" i="74"/>
  <c r="AL166" i="74"/>
  <c r="AE166" i="74"/>
  <c r="AC166" i="74"/>
  <c r="Z166" i="74"/>
  <c r="T166" i="74"/>
  <c r="S166" i="74"/>
  <c r="Q166" i="74"/>
  <c r="P166" i="74"/>
  <c r="N166" i="74"/>
  <c r="M166" i="74"/>
  <c r="L166" i="74"/>
  <c r="J166" i="74"/>
  <c r="H166" i="74"/>
  <c r="X166" i="74" s="1"/>
  <c r="Y166" i="74" s="1"/>
  <c r="AI166" i="74" s="1"/>
  <c r="AK166" i="74" s="1"/>
  <c r="AL165" i="74"/>
  <c r="AE165" i="74"/>
  <c r="AC165" i="74"/>
  <c r="Z165" i="74"/>
  <c r="T165" i="74"/>
  <c r="S165" i="74"/>
  <c r="Q165" i="74"/>
  <c r="P165" i="74"/>
  <c r="N165" i="74"/>
  <c r="M165" i="74"/>
  <c r="L165" i="74"/>
  <c r="J165" i="74"/>
  <c r="H165" i="74"/>
  <c r="X165" i="74" s="1"/>
  <c r="Y165" i="74" s="1"/>
  <c r="AI165" i="74" s="1"/>
  <c r="AK165" i="74" s="1"/>
  <c r="AQ164" i="74"/>
  <c r="AL164" i="74"/>
  <c r="AE164" i="74"/>
  <c r="AC164" i="74"/>
  <c r="T164" i="74"/>
  <c r="S164" i="74"/>
  <c r="Q164" i="74"/>
  <c r="P164" i="74"/>
  <c r="N164" i="74"/>
  <c r="M164" i="74"/>
  <c r="L164" i="74"/>
  <c r="J164" i="74"/>
  <c r="Z164" i="74" s="1"/>
  <c r="H164" i="74"/>
  <c r="X164" i="74" s="1"/>
  <c r="Y164" i="74" s="1"/>
  <c r="AI164" i="74" s="1"/>
  <c r="AK164" i="74" s="1"/>
  <c r="AL163" i="74"/>
  <c r="AE163" i="74"/>
  <c r="AC163" i="74"/>
  <c r="T163" i="74"/>
  <c r="S163" i="74"/>
  <c r="Q163" i="74"/>
  <c r="P163" i="74"/>
  <c r="N163" i="74"/>
  <c r="M163" i="74"/>
  <c r="L163" i="74"/>
  <c r="J163" i="74"/>
  <c r="Z163" i="74" s="1"/>
  <c r="H163" i="74"/>
  <c r="X163" i="74" s="1"/>
  <c r="AL162" i="74"/>
  <c r="AE162" i="74"/>
  <c r="AC162" i="74"/>
  <c r="T162" i="74"/>
  <c r="S162" i="74"/>
  <c r="Q162" i="74"/>
  <c r="P162" i="74"/>
  <c r="N162" i="74"/>
  <c r="M162" i="74"/>
  <c r="L162" i="74"/>
  <c r="J162" i="74"/>
  <c r="Z162" i="74" s="1"/>
  <c r="H162" i="74"/>
  <c r="X162" i="74" s="1"/>
  <c r="AL161" i="74"/>
  <c r="AE161" i="74"/>
  <c r="AC161" i="74"/>
  <c r="T161" i="74"/>
  <c r="S161" i="74"/>
  <c r="Q161" i="74"/>
  <c r="P161" i="74"/>
  <c r="N161" i="74"/>
  <c r="M161" i="74"/>
  <c r="L161" i="74"/>
  <c r="J161" i="74"/>
  <c r="Z161" i="74" s="1"/>
  <c r="H161" i="74"/>
  <c r="X161" i="74" s="1"/>
  <c r="AL160" i="74"/>
  <c r="AE160" i="74"/>
  <c r="AC160" i="74"/>
  <c r="T160" i="74"/>
  <c r="S160" i="74"/>
  <c r="Q160" i="74"/>
  <c r="P160" i="74"/>
  <c r="N160" i="74"/>
  <c r="M160" i="74"/>
  <c r="L160" i="74"/>
  <c r="J160" i="74"/>
  <c r="Z160" i="74" s="1"/>
  <c r="H160" i="74"/>
  <c r="X160" i="74" s="1"/>
  <c r="AL159" i="74"/>
  <c r="AE159" i="74"/>
  <c r="AC159" i="74"/>
  <c r="T159" i="74"/>
  <c r="S159" i="74"/>
  <c r="Q159" i="74"/>
  <c r="P159" i="74"/>
  <c r="N159" i="74"/>
  <c r="M159" i="74"/>
  <c r="L159" i="74"/>
  <c r="J159" i="74"/>
  <c r="Z159" i="74" s="1"/>
  <c r="H159" i="74"/>
  <c r="X159" i="74" s="1"/>
  <c r="AL158" i="74"/>
  <c r="AE158" i="74"/>
  <c r="AC158" i="74"/>
  <c r="T158" i="74"/>
  <c r="S158" i="74"/>
  <c r="Q158" i="74"/>
  <c r="P158" i="74"/>
  <c r="N158" i="74"/>
  <c r="M158" i="74"/>
  <c r="L158" i="74"/>
  <c r="J158" i="74"/>
  <c r="Z158" i="74" s="1"/>
  <c r="H158" i="74"/>
  <c r="X158" i="74" s="1"/>
  <c r="AL157" i="74"/>
  <c r="AE157" i="74"/>
  <c r="AC157" i="74"/>
  <c r="T157" i="74"/>
  <c r="S157" i="74"/>
  <c r="Q157" i="74"/>
  <c r="P157" i="74"/>
  <c r="N157" i="74"/>
  <c r="M157" i="74"/>
  <c r="L157" i="74"/>
  <c r="J157" i="74"/>
  <c r="Z157" i="74" s="1"/>
  <c r="H157" i="74"/>
  <c r="X157" i="74" s="1"/>
  <c r="AL156" i="74"/>
  <c r="AE156" i="74"/>
  <c r="AC156" i="74"/>
  <c r="T156" i="74"/>
  <c r="S156" i="74"/>
  <c r="Q156" i="74"/>
  <c r="P156" i="74"/>
  <c r="N156" i="74"/>
  <c r="M156" i="74"/>
  <c r="L156" i="74"/>
  <c r="J156" i="74"/>
  <c r="Z156" i="74" s="1"/>
  <c r="H156" i="74"/>
  <c r="X156" i="74" s="1"/>
  <c r="AL155" i="74"/>
  <c r="AE155" i="74"/>
  <c r="AC155" i="74"/>
  <c r="T155" i="74"/>
  <c r="S155" i="74"/>
  <c r="Q155" i="74"/>
  <c r="P155" i="74"/>
  <c r="N155" i="74"/>
  <c r="M155" i="74"/>
  <c r="L155" i="74"/>
  <c r="J155" i="74"/>
  <c r="Z155" i="74" s="1"/>
  <c r="H155" i="74"/>
  <c r="X155" i="74" s="1"/>
  <c r="AL154" i="74"/>
  <c r="AE154" i="74"/>
  <c r="AC154" i="74"/>
  <c r="T154" i="74"/>
  <c r="S154" i="74"/>
  <c r="Q154" i="74"/>
  <c r="P154" i="74"/>
  <c r="N154" i="74"/>
  <c r="M154" i="74"/>
  <c r="L154" i="74"/>
  <c r="J154" i="74"/>
  <c r="Z154" i="74" s="1"/>
  <c r="H154" i="74"/>
  <c r="X154" i="74" s="1"/>
  <c r="AL153" i="74"/>
  <c r="AE153" i="74"/>
  <c r="AC153" i="74"/>
  <c r="T153" i="74"/>
  <c r="S153" i="74"/>
  <c r="Q153" i="74"/>
  <c r="P153" i="74"/>
  <c r="N153" i="74"/>
  <c r="M153" i="74"/>
  <c r="L153" i="74"/>
  <c r="J153" i="74"/>
  <c r="Z153" i="74" s="1"/>
  <c r="H153" i="74"/>
  <c r="X153" i="74" s="1"/>
  <c r="AL152" i="74"/>
  <c r="AE152" i="74"/>
  <c r="AC152" i="74"/>
  <c r="T152" i="74"/>
  <c r="S152" i="74"/>
  <c r="Q152" i="74"/>
  <c r="P152" i="74"/>
  <c r="N152" i="74"/>
  <c r="M152" i="74"/>
  <c r="L152" i="74"/>
  <c r="J152" i="74"/>
  <c r="Z152" i="74" s="1"/>
  <c r="H152" i="74"/>
  <c r="X152" i="74" s="1"/>
  <c r="AL151" i="74"/>
  <c r="AE151" i="74"/>
  <c r="AC151" i="74"/>
  <c r="T151" i="74"/>
  <c r="S151" i="74"/>
  <c r="Q151" i="74"/>
  <c r="P151" i="74"/>
  <c r="N151" i="74"/>
  <c r="M151" i="74"/>
  <c r="L151" i="74"/>
  <c r="J151" i="74"/>
  <c r="Z151" i="74" s="1"/>
  <c r="H151" i="74"/>
  <c r="X151" i="74" s="1"/>
  <c r="AL150" i="74"/>
  <c r="AE150" i="74"/>
  <c r="AC150" i="74"/>
  <c r="T150" i="74"/>
  <c r="S150" i="74"/>
  <c r="Q150" i="74"/>
  <c r="P150" i="74"/>
  <c r="N150" i="74"/>
  <c r="M150" i="74"/>
  <c r="L150" i="74"/>
  <c r="J150" i="74"/>
  <c r="Z150" i="74" s="1"/>
  <c r="H150" i="74"/>
  <c r="X150" i="74" s="1"/>
  <c r="AL149" i="74"/>
  <c r="AE149" i="74"/>
  <c r="AC149" i="74"/>
  <c r="T149" i="74"/>
  <c r="S149" i="74"/>
  <c r="Q149" i="74"/>
  <c r="P149" i="74"/>
  <c r="N149" i="74"/>
  <c r="Z149" i="74" s="1"/>
  <c r="M149" i="74"/>
  <c r="L149" i="74"/>
  <c r="J149" i="74"/>
  <c r="H149" i="74"/>
  <c r="AL148" i="74"/>
  <c r="AE148" i="74"/>
  <c r="AC148" i="74"/>
  <c r="Z148" i="74"/>
  <c r="X148" i="74"/>
  <c r="T148" i="74"/>
  <c r="S148" i="74"/>
  <c r="Q148" i="74"/>
  <c r="P148" i="74"/>
  <c r="N148" i="74"/>
  <c r="M148" i="74"/>
  <c r="L148" i="74"/>
  <c r="J148" i="74"/>
  <c r="H148" i="74"/>
  <c r="AB148" i="74" s="1"/>
  <c r="AL147" i="74"/>
  <c r="AE147" i="74"/>
  <c r="AC147" i="74"/>
  <c r="Z147" i="74"/>
  <c r="X147" i="74"/>
  <c r="T147" i="74"/>
  <c r="S147" i="74"/>
  <c r="Q147" i="74"/>
  <c r="P147" i="74"/>
  <c r="N147" i="74"/>
  <c r="M147" i="74"/>
  <c r="L147" i="74"/>
  <c r="J147" i="74"/>
  <c r="H147" i="74"/>
  <c r="AB147" i="74" s="1"/>
  <c r="AL146" i="74"/>
  <c r="AE146" i="74"/>
  <c r="AC146" i="74"/>
  <c r="Z146" i="74"/>
  <c r="X146" i="74"/>
  <c r="T146" i="74"/>
  <c r="S146" i="74"/>
  <c r="Q146" i="74"/>
  <c r="P146" i="74"/>
  <c r="N146" i="74"/>
  <c r="M146" i="74"/>
  <c r="L146" i="74"/>
  <c r="J146" i="74"/>
  <c r="H146" i="74"/>
  <c r="AB146" i="74" s="1"/>
  <c r="AL145" i="74"/>
  <c r="AE145" i="74"/>
  <c r="AC145" i="74"/>
  <c r="Z145" i="74"/>
  <c r="X145" i="74"/>
  <c r="T145" i="74"/>
  <c r="S145" i="74"/>
  <c r="Q145" i="74"/>
  <c r="P145" i="74"/>
  <c r="N145" i="74"/>
  <c r="M145" i="74"/>
  <c r="L145" i="74"/>
  <c r="J145" i="74"/>
  <c r="H145" i="74"/>
  <c r="AB145" i="74" s="1"/>
  <c r="AL144" i="74"/>
  <c r="AE144" i="74"/>
  <c r="AC144" i="74"/>
  <c r="Z144" i="74"/>
  <c r="X144" i="74"/>
  <c r="T144" i="74"/>
  <c r="S144" i="74"/>
  <c r="Q144" i="74"/>
  <c r="P144" i="74"/>
  <c r="N144" i="74"/>
  <c r="M144" i="74"/>
  <c r="L144" i="74"/>
  <c r="J144" i="74"/>
  <c r="H144" i="74"/>
  <c r="AB144" i="74" s="1"/>
  <c r="AL143" i="74"/>
  <c r="AE143" i="74"/>
  <c r="AC143" i="74"/>
  <c r="Z143" i="74"/>
  <c r="X143" i="74"/>
  <c r="T143" i="74"/>
  <c r="S143" i="74"/>
  <c r="Q143" i="74"/>
  <c r="P143" i="74"/>
  <c r="N143" i="74"/>
  <c r="M143" i="74"/>
  <c r="L143" i="74"/>
  <c r="J143" i="74"/>
  <c r="H143" i="74"/>
  <c r="AB143" i="74" s="1"/>
  <c r="AL142" i="74"/>
  <c r="AE142" i="74"/>
  <c r="AC142" i="74"/>
  <c r="Z142" i="74"/>
  <c r="X142" i="74"/>
  <c r="T142" i="74"/>
  <c r="S142" i="74"/>
  <c r="Q142" i="74"/>
  <c r="P142" i="74"/>
  <c r="N142" i="74"/>
  <c r="M142" i="74"/>
  <c r="L142" i="74"/>
  <c r="J142" i="74"/>
  <c r="H142" i="74"/>
  <c r="AB142" i="74" s="1"/>
  <c r="AL141" i="74"/>
  <c r="AE141" i="74"/>
  <c r="AC141" i="74"/>
  <c r="Z141" i="74"/>
  <c r="X141" i="74"/>
  <c r="T141" i="74"/>
  <c r="S141" i="74"/>
  <c r="Q141" i="74"/>
  <c r="P141" i="74"/>
  <c r="N141" i="74"/>
  <c r="M141" i="74"/>
  <c r="L141" i="74"/>
  <c r="J141" i="74"/>
  <c r="H141" i="74"/>
  <c r="AB141" i="74" s="1"/>
  <c r="AL140" i="74"/>
  <c r="AE140" i="74"/>
  <c r="AC140" i="74"/>
  <c r="Z140" i="74"/>
  <c r="X140" i="74"/>
  <c r="T140" i="74"/>
  <c r="S140" i="74"/>
  <c r="Q140" i="74"/>
  <c r="P140" i="74"/>
  <c r="N140" i="74"/>
  <c r="M140" i="74"/>
  <c r="L140" i="74"/>
  <c r="J140" i="74"/>
  <c r="H140" i="74"/>
  <c r="AB140" i="74" s="1"/>
  <c r="AL139" i="74"/>
  <c r="AE139" i="74"/>
  <c r="AC139" i="74"/>
  <c r="Z139" i="74"/>
  <c r="X139" i="74"/>
  <c r="T139" i="74"/>
  <c r="S139" i="74"/>
  <c r="Q139" i="74"/>
  <c r="P139" i="74"/>
  <c r="N139" i="74"/>
  <c r="M139" i="74"/>
  <c r="L139" i="74"/>
  <c r="J139" i="74"/>
  <c r="H139" i="74"/>
  <c r="AB139" i="74" s="1"/>
  <c r="AL138" i="74"/>
  <c r="AE138" i="74"/>
  <c r="AC138" i="74"/>
  <c r="Z138" i="74"/>
  <c r="X138" i="74"/>
  <c r="T138" i="74"/>
  <c r="S138" i="74"/>
  <c r="Q138" i="74"/>
  <c r="P138" i="74"/>
  <c r="N138" i="74"/>
  <c r="M138" i="74"/>
  <c r="L138" i="74"/>
  <c r="J138" i="74"/>
  <c r="H138" i="74"/>
  <c r="AB138" i="74" s="1"/>
  <c r="AL137" i="74"/>
  <c r="AE137" i="74"/>
  <c r="AC137" i="74"/>
  <c r="Z137" i="74"/>
  <c r="X137" i="74"/>
  <c r="T137" i="74"/>
  <c r="S137" i="74"/>
  <c r="Q137" i="74"/>
  <c r="P137" i="74"/>
  <c r="N137" i="74"/>
  <c r="M137" i="74"/>
  <c r="L137" i="74"/>
  <c r="J137" i="74"/>
  <c r="H137" i="74"/>
  <c r="AB137" i="74" s="1"/>
  <c r="AL136" i="74"/>
  <c r="AE136" i="74"/>
  <c r="AC136" i="74"/>
  <c r="Z136" i="74"/>
  <c r="X136" i="74"/>
  <c r="T136" i="74"/>
  <c r="S136" i="74"/>
  <c r="Q136" i="74"/>
  <c r="P136" i="74"/>
  <c r="N136" i="74"/>
  <c r="M136" i="74"/>
  <c r="L136" i="74"/>
  <c r="J136" i="74"/>
  <c r="H136" i="74"/>
  <c r="AB136" i="74" s="1"/>
  <c r="AL135" i="74"/>
  <c r="AE135" i="74"/>
  <c r="AC135" i="74"/>
  <c r="Z135" i="74"/>
  <c r="X135" i="74"/>
  <c r="T135" i="74"/>
  <c r="S135" i="74"/>
  <c r="Q135" i="74"/>
  <c r="P135" i="74"/>
  <c r="N135" i="74"/>
  <c r="M135" i="74"/>
  <c r="L135" i="74"/>
  <c r="J135" i="74"/>
  <c r="H135" i="74"/>
  <c r="AB135" i="74" s="1"/>
  <c r="AL134" i="74"/>
  <c r="AE134" i="74"/>
  <c r="AC134" i="74"/>
  <c r="Z134" i="74"/>
  <c r="X134" i="74"/>
  <c r="T134" i="74"/>
  <c r="S134" i="74"/>
  <c r="Q134" i="74"/>
  <c r="P134" i="74"/>
  <c r="N134" i="74"/>
  <c r="M134" i="74"/>
  <c r="L134" i="74"/>
  <c r="J134" i="74"/>
  <c r="H134" i="74"/>
  <c r="AB134" i="74" s="1"/>
  <c r="AL133" i="74"/>
  <c r="AE133" i="74"/>
  <c r="AC133" i="74"/>
  <c r="Z133" i="74"/>
  <c r="X133" i="74"/>
  <c r="T133" i="74"/>
  <c r="S133" i="74"/>
  <c r="Q133" i="74"/>
  <c r="P133" i="74"/>
  <c r="N133" i="74"/>
  <c r="M133" i="74"/>
  <c r="L133" i="74"/>
  <c r="J133" i="74"/>
  <c r="H133" i="74"/>
  <c r="AB133" i="74" s="1"/>
  <c r="AL132" i="74"/>
  <c r="AE132" i="74"/>
  <c r="AC132" i="74"/>
  <c r="Z132" i="74"/>
  <c r="T132" i="74"/>
  <c r="S132" i="74"/>
  <c r="Q132" i="74"/>
  <c r="P132" i="74"/>
  <c r="N132" i="74"/>
  <c r="M132" i="74"/>
  <c r="L132" i="74"/>
  <c r="J132" i="74"/>
  <c r="H132" i="74"/>
  <c r="X132" i="74" s="1"/>
  <c r="Y132" i="74" s="1"/>
  <c r="AI132" i="74" s="1"/>
  <c r="AK132" i="74" s="1"/>
  <c r="AL131" i="74"/>
  <c r="AE131" i="74"/>
  <c r="AC131" i="74"/>
  <c r="Z131" i="74"/>
  <c r="T131" i="74"/>
  <c r="S131" i="74"/>
  <c r="Q131" i="74"/>
  <c r="P131" i="74"/>
  <c r="N131" i="74"/>
  <c r="M131" i="74"/>
  <c r="L131" i="74"/>
  <c r="J131" i="74"/>
  <c r="H131" i="74"/>
  <c r="X131" i="74" s="1"/>
  <c r="Y131" i="74" s="1"/>
  <c r="AI131" i="74" s="1"/>
  <c r="AK131" i="74" s="1"/>
  <c r="AL130" i="74"/>
  <c r="AE130" i="74"/>
  <c r="AC130" i="74"/>
  <c r="Z130" i="74"/>
  <c r="T130" i="74"/>
  <c r="S130" i="74"/>
  <c r="Q130" i="74"/>
  <c r="P130" i="74"/>
  <c r="N130" i="74"/>
  <c r="M130" i="74"/>
  <c r="L130" i="74"/>
  <c r="J130" i="74"/>
  <c r="H130" i="74"/>
  <c r="X130" i="74" s="1"/>
  <c r="Y130" i="74" s="1"/>
  <c r="AI130" i="74" s="1"/>
  <c r="AK130" i="74" s="1"/>
  <c r="AL129" i="74"/>
  <c r="AE129" i="74"/>
  <c r="AC129" i="74"/>
  <c r="Z129" i="74"/>
  <c r="T129" i="74"/>
  <c r="S129" i="74"/>
  <c r="Q129" i="74"/>
  <c r="P129" i="74"/>
  <c r="N129" i="74"/>
  <c r="M129" i="74"/>
  <c r="L129" i="74"/>
  <c r="J129" i="74"/>
  <c r="H129" i="74"/>
  <c r="X129" i="74" s="1"/>
  <c r="Y129" i="74" s="1"/>
  <c r="AI129" i="74" s="1"/>
  <c r="AK129" i="74" s="1"/>
  <c r="AL128" i="74"/>
  <c r="AE128" i="74"/>
  <c r="AC128" i="74"/>
  <c r="Z128" i="74"/>
  <c r="T128" i="74"/>
  <c r="S128" i="74"/>
  <c r="Q128" i="74"/>
  <c r="P128" i="74"/>
  <c r="N128" i="74"/>
  <c r="M128" i="74"/>
  <c r="L128" i="74"/>
  <c r="J128" i="74"/>
  <c r="H128" i="74"/>
  <c r="X128" i="74" s="1"/>
  <c r="Y128" i="74" s="1"/>
  <c r="AI128" i="74" s="1"/>
  <c r="AK128" i="74" s="1"/>
  <c r="AL127" i="74"/>
  <c r="AE127" i="74"/>
  <c r="AC127" i="74"/>
  <c r="Z127" i="74"/>
  <c r="T127" i="74"/>
  <c r="S127" i="74"/>
  <c r="Q127" i="74"/>
  <c r="P127" i="74"/>
  <c r="N127" i="74"/>
  <c r="M127" i="74"/>
  <c r="L127" i="74"/>
  <c r="J127" i="74"/>
  <c r="H127" i="74"/>
  <c r="X127" i="74" s="1"/>
  <c r="Y127" i="74" s="1"/>
  <c r="AI127" i="74" s="1"/>
  <c r="AK127" i="74" s="1"/>
  <c r="AL126" i="74"/>
  <c r="AE126" i="74"/>
  <c r="AC126" i="74"/>
  <c r="Z126" i="74"/>
  <c r="T126" i="74"/>
  <c r="S126" i="74"/>
  <c r="Q126" i="74"/>
  <c r="P126" i="74"/>
  <c r="N126" i="74"/>
  <c r="M126" i="74"/>
  <c r="L126" i="74"/>
  <c r="J126" i="74"/>
  <c r="H126" i="74"/>
  <c r="X126" i="74" s="1"/>
  <c r="Y126" i="74" s="1"/>
  <c r="AI126" i="74" s="1"/>
  <c r="AK126" i="74" s="1"/>
  <c r="AL125" i="74"/>
  <c r="AE125" i="74"/>
  <c r="AC125" i="74"/>
  <c r="Z125" i="74"/>
  <c r="T125" i="74"/>
  <c r="S125" i="74"/>
  <c r="Q125" i="74"/>
  <c r="P125" i="74"/>
  <c r="N125" i="74"/>
  <c r="M125" i="74"/>
  <c r="L125" i="74"/>
  <c r="J125" i="74"/>
  <c r="H125" i="74"/>
  <c r="X125" i="74" s="1"/>
  <c r="Y125" i="74" s="1"/>
  <c r="AI125" i="74" s="1"/>
  <c r="AK125" i="74" s="1"/>
  <c r="AL124" i="74"/>
  <c r="AE124" i="74"/>
  <c r="AC124" i="74"/>
  <c r="Z124" i="74"/>
  <c r="T124" i="74"/>
  <c r="S124" i="74"/>
  <c r="Q124" i="74"/>
  <c r="P124" i="74"/>
  <c r="N124" i="74"/>
  <c r="M124" i="74"/>
  <c r="L124" i="74"/>
  <c r="J124" i="74"/>
  <c r="H124" i="74"/>
  <c r="X124" i="74" s="1"/>
  <c r="Y124" i="74" s="1"/>
  <c r="AI124" i="74" s="1"/>
  <c r="AK124" i="74" s="1"/>
  <c r="AL123" i="74"/>
  <c r="AE123" i="74"/>
  <c r="AC123" i="74"/>
  <c r="Z123" i="74"/>
  <c r="T123" i="74"/>
  <c r="S123" i="74"/>
  <c r="Q123" i="74"/>
  <c r="P123" i="74"/>
  <c r="N123" i="74"/>
  <c r="M123" i="74"/>
  <c r="L123" i="74"/>
  <c r="J123" i="74"/>
  <c r="H123" i="74"/>
  <c r="X123" i="74" s="1"/>
  <c r="Y123" i="74" s="1"/>
  <c r="AI123" i="74" s="1"/>
  <c r="AK123" i="74" s="1"/>
  <c r="AL122" i="74"/>
  <c r="AE122" i="74"/>
  <c r="AC122" i="74"/>
  <c r="Z122" i="74"/>
  <c r="T122" i="74"/>
  <c r="S122" i="74"/>
  <c r="Q122" i="74"/>
  <c r="P122" i="74"/>
  <c r="N122" i="74"/>
  <c r="M122" i="74"/>
  <c r="L122" i="74"/>
  <c r="J122" i="74"/>
  <c r="H122" i="74"/>
  <c r="X122" i="74" s="1"/>
  <c r="Y122" i="74" s="1"/>
  <c r="AI122" i="74" s="1"/>
  <c r="AK122" i="74" s="1"/>
  <c r="AL121" i="74"/>
  <c r="AE121" i="74"/>
  <c r="AC121" i="74"/>
  <c r="Z121" i="74"/>
  <c r="T121" i="74"/>
  <c r="S121" i="74"/>
  <c r="Q121" i="74"/>
  <c r="P121" i="74"/>
  <c r="N121" i="74"/>
  <c r="M121" i="74"/>
  <c r="L121" i="74"/>
  <c r="J121" i="74"/>
  <c r="H121" i="74"/>
  <c r="X121" i="74" s="1"/>
  <c r="Y121" i="74" s="1"/>
  <c r="AI121" i="74" s="1"/>
  <c r="AK121" i="74" s="1"/>
  <c r="AL120" i="74"/>
  <c r="AE120" i="74"/>
  <c r="AC120" i="74"/>
  <c r="Z120" i="74"/>
  <c r="T120" i="74"/>
  <c r="S120" i="74"/>
  <c r="Q120" i="74"/>
  <c r="P120" i="74"/>
  <c r="N120" i="74"/>
  <c r="M120" i="74"/>
  <c r="L120" i="74"/>
  <c r="J120" i="74"/>
  <c r="H120" i="74"/>
  <c r="X120" i="74" s="1"/>
  <c r="Y120" i="74" s="1"/>
  <c r="AI120" i="74" s="1"/>
  <c r="AK120" i="74" s="1"/>
  <c r="AL119" i="74"/>
  <c r="AE119" i="74"/>
  <c r="AC119" i="74"/>
  <c r="T119" i="74"/>
  <c r="S119" i="74"/>
  <c r="Q119" i="74"/>
  <c r="P119" i="74"/>
  <c r="R119" i="74" s="1"/>
  <c r="N119" i="74"/>
  <c r="Z119" i="74" s="1"/>
  <c r="M119" i="74"/>
  <c r="L119" i="74"/>
  <c r="J119" i="74"/>
  <c r="H119" i="74"/>
  <c r="X119" i="74" s="1"/>
  <c r="Y119" i="74" s="1"/>
  <c r="AI119" i="74" s="1"/>
  <c r="AK119" i="74" s="1"/>
  <c r="AL118" i="74"/>
  <c r="AE118" i="74"/>
  <c r="AC118" i="74"/>
  <c r="T118" i="74"/>
  <c r="S118" i="74"/>
  <c r="Q118" i="74"/>
  <c r="P118" i="74"/>
  <c r="N118" i="74"/>
  <c r="M118" i="74"/>
  <c r="L118" i="74"/>
  <c r="J118" i="74"/>
  <c r="H118" i="74"/>
  <c r="X118" i="74" s="1"/>
  <c r="AL117" i="74"/>
  <c r="AE117" i="74"/>
  <c r="AC117" i="74"/>
  <c r="Z117" i="74"/>
  <c r="T117" i="74"/>
  <c r="S117" i="74"/>
  <c r="Q117" i="74"/>
  <c r="P117" i="74"/>
  <c r="N117" i="74"/>
  <c r="M117" i="74"/>
  <c r="L117" i="74"/>
  <c r="J117" i="74"/>
  <c r="H117" i="74"/>
  <c r="X117" i="74" s="1"/>
  <c r="Y117" i="74" s="1"/>
  <c r="AI117" i="74" s="1"/>
  <c r="AK117" i="74" s="1"/>
  <c r="AL116" i="74"/>
  <c r="AE116" i="74"/>
  <c r="AC116" i="74"/>
  <c r="Z116" i="74"/>
  <c r="T116" i="74"/>
  <c r="S116" i="74"/>
  <c r="Q116" i="74"/>
  <c r="P116" i="74"/>
  <c r="N116" i="74"/>
  <c r="M116" i="74"/>
  <c r="L116" i="74"/>
  <c r="J116" i="74"/>
  <c r="H116" i="74"/>
  <c r="X116" i="74" s="1"/>
  <c r="Y116" i="74" s="1"/>
  <c r="AI116" i="74" s="1"/>
  <c r="AK116" i="74" s="1"/>
  <c r="AL115" i="74"/>
  <c r="AE115" i="74"/>
  <c r="AC115" i="74"/>
  <c r="T115" i="74"/>
  <c r="S115" i="74"/>
  <c r="Q115" i="74"/>
  <c r="P115" i="74"/>
  <c r="N115" i="74"/>
  <c r="Z115" i="74" s="1"/>
  <c r="M115" i="74"/>
  <c r="L115" i="74"/>
  <c r="J115" i="74"/>
  <c r="H115" i="74"/>
  <c r="X115" i="74" s="1"/>
  <c r="Y115" i="74" s="1"/>
  <c r="AI115" i="74" s="1"/>
  <c r="AK115" i="74" s="1"/>
  <c r="AL114" i="74"/>
  <c r="AE114" i="74"/>
  <c r="AC114" i="74"/>
  <c r="Z114" i="74"/>
  <c r="T114" i="74"/>
  <c r="S114" i="74"/>
  <c r="Q114" i="74"/>
  <c r="P114" i="74"/>
  <c r="N114" i="74"/>
  <c r="M114" i="74"/>
  <c r="L114" i="74"/>
  <c r="J114" i="74"/>
  <c r="H114" i="74"/>
  <c r="X114" i="74" s="1"/>
  <c r="Y114" i="74" s="1"/>
  <c r="AI114" i="74" s="1"/>
  <c r="AK114" i="74" s="1"/>
  <c r="AL113" i="74"/>
  <c r="AE113" i="74"/>
  <c r="AC113" i="74"/>
  <c r="Z113" i="74"/>
  <c r="T113" i="74"/>
  <c r="S113" i="74"/>
  <c r="Q113" i="74"/>
  <c r="P113" i="74"/>
  <c r="N113" i="74"/>
  <c r="M113" i="74"/>
  <c r="L113" i="74"/>
  <c r="J113" i="74"/>
  <c r="H113" i="74"/>
  <c r="X113" i="74" s="1"/>
  <c r="Y113" i="74" s="1"/>
  <c r="AI113" i="74" s="1"/>
  <c r="AK113" i="74" s="1"/>
  <c r="AL112" i="74"/>
  <c r="AE112" i="74"/>
  <c r="AC112" i="74"/>
  <c r="T112" i="74"/>
  <c r="S112" i="74"/>
  <c r="Q112" i="74"/>
  <c r="P112" i="74"/>
  <c r="N112" i="74"/>
  <c r="Z112" i="74" s="1"/>
  <c r="M112" i="74"/>
  <c r="L112" i="74"/>
  <c r="J112" i="74"/>
  <c r="H112" i="74"/>
  <c r="X112" i="74" s="1"/>
  <c r="Y112" i="74" s="1"/>
  <c r="AI112" i="74" s="1"/>
  <c r="AK112" i="74" s="1"/>
  <c r="AL111" i="74"/>
  <c r="AE111" i="74"/>
  <c r="AC111" i="74"/>
  <c r="T111" i="74"/>
  <c r="S111" i="74"/>
  <c r="Q111" i="74"/>
  <c r="P111" i="74"/>
  <c r="N111" i="74"/>
  <c r="Z111" i="74" s="1"/>
  <c r="M111" i="74"/>
  <c r="L111" i="74"/>
  <c r="J111" i="74"/>
  <c r="H111" i="74"/>
  <c r="X111" i="74" s="1"/>
  <c r="Y111" i="74" s="1"/>
  <c r="AI111" i="74" s="1"/>
  <c r="AK111" i="74" s="1"/>
  <c r="AL110" i="74"/>
  <c r="AE110" i="74"/>
  <c r="AC110" i="74"/>
  <c r="T110" i="74"/>
  <c r="S110" i="74"/>
  <c r="Q110" i="74"/>
  <c r="P110" i="74"/>
  <c r="N110" i="74"/>
  <c r="M110" i="74"/>
  <c r="L110" i="74"/>
  <c r="J110" i="74"/>
  <c r="H110" i="74"/>
  <c r="X110" i="74" s="1"/>
  <c r="AL109" i="74"/>
  <c r="AE109" i="74"/>
  <c r="AC109" i="74"/>
  <c r="Z109" i="74"/>
  <c r="T109" i="74"/>
  <c r="S109" i="74"/>
  <c r="Q109" i="74"/>
  <c r="P109" i="74"/>
  <c r="N109" i="74"/>
  <c r="M109" i="74"/>
  <c r="L109" i="74"/>
  <c r="J109" i="74"/>
  <c r="H109" i="74"/>
  <c r="X109" i="74" s="1"/>
  <c r="Y109" i="74" s="1"/>
  <c r="AI109" i="74" s="1"/>
  <c r="AK109" i="74" s="1"/>
  <c r="AL108" i="74"/>
  <c r="AE108" i="74"/>
  <c r="AC108" i="74"/>
  <c r="Z108" i="74"/>
  <c r="T108" i="74"/>
  <c r="S108" i="74"/>
  <c r="Q108" i="74"/>
  <c r="P108" i="74"/>
  <c r="N108" i="74"/>
  <c r="M108" i="74"/>
  <c r="L108" i="74"/>
  <c r="J108" i="74"/>
  <c r="H108" i="74"/>
  <c r="X108" i="74" s="1"/>
  <c r="Y108" i="74" s="1"/>
  <c r="AI108" i="74" s="1"/>
  <c r="AK108" i="74" s="1"/>
  <c r="AL107" i="74"/>
  <c r="AE107" i="74"/>
  <c r="AC107" i="74"/>
  <c r="T107" i="74"/>
  <c r="S107" i="74"/>
  <c r="Q107" i="74"/>
  <c r="P107" i="74"/>
  <c r="N107" i="74"/>
  <c r="Z107" i="74" s="1"/>
  <c r="M107" i="74"/>
  <c r="L107" i="74"/>
  <c r="J107" i="74"/>
  <c r="H107" i="74"/>
  <c r="X107" i="74" s="1"/>
  <c r="Y107" i="74" s="1"/>
  <c r="AI107" i="74" s="1"/>
  <c r="AK107" i="74" s="1"/>
  <c r="AL106" i="74"/>
  <c r="AE106" i="74"/>
  <c r="AC106" i="74"/>
  <c r="Z106" i="74"/>
  <c r="T106" i="74"/>
  <c r="S106" i="74"/>
  <c r="Q106" i="74"/>
  <c r="P106" i="74"/>
  <c r="N106" i="74"/>
  <c r="M106" i="74"/>
  <c r="L106" i="74"/>
  <c r="J106" i="74"/>
  <c r="H106" i="74"/>
  <c r="X106" i="74" s="1"/>
  <c r="Y106" i="74" s="1"/>
  <c r="AI106" i="74" s="1"/>
  <c r="AK106" i="74" s="1"/>
  <c r="AL105" i="74"/>
  <c r="AE105" i="74"/>
  <c r="AC105" i="74"/>
  <c r="Z105" i="74"/>
  <c r="T105" i="74"/>
  <c r="S105" i="74"/>
  <c r="Q105" i="74"/>
  <c r="P105" i="74"/>
  <c r="N105" i="74"/>
  <c r="M105" i="74"/>
  <c r="L105" i="74"/>
  <c r="J105" i="74"/>
  <c r="H105" i="74"/>
  <c r="X105" i="74" s="1"/>
  <c r="Y105" i="74" s="1"/>
  <c r="AI105" i="74" s="1"/>
  <c r="AK105" i="74" s="1"/>
  <c r="AL104" i="74"/>
  <c r="AE104" i="74"/>
  <c r="AC104" i="74"/>
  <c r="T104" i="74"/>
  <c r="S104" i="74"/>
  <c r="Q104" i="74"/>
  <c r="P104" i="74"/>
  <c r="N104" i="74"/>
  <c r="Z104" i="74" s="1"/>
  <c r="M104" i="74"/>
  <c r="L104" i="74"/>
  <c r="J104" i="74"/>
  <c r="H104" i="74"/>
  <c r="X104" i="74" s="1"/>
  <c r="Y104" i="74" s="1"/>
  <c r="AI104" i="74" s="1"/>
  <c r="AK104" i="74" s="1"/>
  <c r="AL103" i="74"/>
  <c r="AE103" i="74"/>
  <c r="AC103" i="74"/>
  <c r="T103" i="74"/>
  <c r="S103" i="74"/>
  <c r="Q103" i="74"/>
  <c r="P103" i="74"/>
  <c r="N103" i="74"/>
  <c r="Z103" i="74" s="1"/>
  <c r="M103" i="74"/>
  <c r="L103" i="74"/>
  <c r="J103" i="74"/>
  <c r="H103" i="74"/>
  <c r="X103" i="74" s="1"/>
  <c r="Y103" i="74" s="1"/>
  <c r="AI103" i="74" s="1"/>
  <c r="AK103" i="74" s="1"/>
  <c r="AL102" i="74"/>
  <c r="AE102" i="74"/>
  <c r="AC102" i="74"/>
  <c r="T102" i="74"/>
  <c r="S102" i="74"/>
  <c r="Q102" i="74"/>
  <c r="P102" i="74"/>
  <c r="N102" i="74"/>
  <c r="M102" i="74"/>
  <c r="L102" i="74"/>
  <c r="J102" i="74"/>
  <c r="H102" i="74"/>
  <c r="X102" i="74" s="1"/>
  <c r="AL101" i="74"/>
  <c r="AE101" i="74"/>
  <c r="AC101" i="74"/>
  <c r="Z101" i="74"/>
  <c r="T101" i="74"/>
  <c r="S101" i="74"/>
  <c r="Q101" i="74"/>
  <c r="P101" i="74"/>
  <c r="N101" i="74"/>
  <c r="M101" i="74"/>
  <c r="L101" i="74"/>
  <c r="J101" i="74"/>
  <c r="H101" i="74"/>
  <c r="X101" i="74" s="1"/>
  <c r="Y101" i="74" s="1"/>
  <c r="AI101" i="74" s="1"/>
  <c r="AK101" i="74" s="1"/>
  <c r="AL100" i="74"/>
  <c r="AE100" i="74"/>
  <c r="AC100" i="74"/>
  <c r="Z100" i="74"/>
  <c r="T100" i="74"/>
  <c r="S100" i="74"/>
  <c r="Q100" i="74"/>
  <c r="P100" i="74"/>
  <c r="N100" i="74"/>
  <c r="M100" i="74"/>
  <c r="L100" i="74"/>
  <c r="J100" i="74"/>
  <c r="H100" i="74"/>
  <c r="X100" i="74" s="1"/>
  <c r="Y100" i="74" s="1"/>
  <c r="AI100" i="74" s="1"/>
  <c r="AK100" i="74" s="1"/>
  <c r="AL99" i="74"/>
  <c r="AE99" i="74"/>
  <c r="AC99" i="74"/>
  <c r="T99" i="74"/>
  <c r="S99" i="74"/>
  <c r="Q99" i="74"/>
  <c r="P99" i="74"/>
  <c r="N99" i="74"/>
  <c r="Z99" i="74" s="1"/>
  <c r="M99" i="74"/>
  <c r="L99" i="74"/>
  <c r="J99" i="74"/>
  <c r="H99" i="74"/>
  <c r="X99" i="74" s="1"/>
  <c r="Y99" i="74" s="1"/>
  <c r="AI99" i="74" s="1"/>
  <c r="AK99" i="74" s="1"/>
  <c r="AL98" i="74"/>
  <c r="AE98" i="74"/>
  <c r="AC98" i="74"/>
  <c r="Z98" i="74"/>
  <c r="T98" i="74"/>
  <c r="S98" i="74"/>
  <c r="Q98" i="74"/>
  <c r="P98" i="74"/>
  <c r="N98" i="74"/>
  <c r="M98" i="74"/>
  <c r="L98" i="74"/>
  <c r="J98" i="74"/>
  <c r="H98" i="74"/>
  <c r="X98" i="74" s="1"/>
  <c r="Y98" i="74" s="1"/>
  <c r="AI98" i="74" s="1"/>
  <c r="AK98" i="74" s="1"/>
  <c r="AL97" i="74"/>
  <c r="AE97" i="74"/>
  <c r="AC97" i="74"/>
  <c r="Z97" i="74"/>
  <c r="T97" i="74"/>
  <c r="S97" i="74"/>
  <c r="Q97" i="74"/>
  <c r="P97" i="74"/>
  <c r="N97" i="74"/>
  <c r="M97" i="74"/>
  <c r="L97" i="74"/>
  <c r="J97" i="74"/>
  <c r="H97" i="74"/>
  <c r="X97" i="74" s="1"/>
  <c r="Y97" i="74" s="1"/>
  <c r="AI97" i="74" s="1"/>
  <c r="AK97" i="74" s="1"/>
  <c r="AL96" i="74"/>
  <c r="AE96" i="74"/>
  <c r="AC96" i="74"/>
  <c r="T96" i="74"/>
  <c r="S96" i="74"/>
  <c r="Q96" i="74"/>
  <c r="P96" i="74"/>
  <c r="N96" i="74"/>
  <c r="M96" i="74"/>
  <c r="L96" i="74"/>
  <c r="J96" i="74"/>
  <c r="H96" i="74"/>
  <c r="AL95" i="74"/>
  <c r="AE95" i="74"/>
  <c r="AC95" i="74"/>
  <c r="T95" i="74"/>
  <c r="S95" i="74"/>
  <c r="Q95" i="74"/>
  <c r="P95" i="74"/>
  <c r="N95" i="74"/>
  <c r="M95" i="74"/>
  <c r="L95" i="74"/>
  <c r="J95" i="74"/>
  <c r="H95" i="74"/>
  <c r="AL94" i="74"/>
  <c r="AE94" i="74"/>
  <c r="AC94" i="74"/>
  <c r="T94" i="74"/>
  <c r="S94" i="74"/>
  <c r="Q94" i="74"/>
  <c r="P94" i="74"/>
  <c r="N94" i="74"/>
  <c r="Z94" i="74" s="1"/>
  <c r="M94" i="74"/>
  <c r="L94" i="74"/>
  <c r="J94" i="74"/>
  <c r="H94" i="74"/>
  <c r="AL93" i="74"/>
  <c r="AE93" i="74"/>
  <c r="AC93" i="74"/>
  <c r="Z93" i="74"/>
  <c r="T93" i="74"/>
  <c r="S93" i="74"/>
  <c r="Q93" i="74"/>
  <c r="P93" i="74"/>
  <c r="N93" i="74"/>
  <c r="M93" i="74"/>
  <c r="L93" i="74"/>
  <c r="J93" i="74"/>
  <c r="H93" i="74"/>
  <c r="AL92" i="74"/>
  <c r="AE92" i="74"/>
  <c r="AC92" i="74"/>
  <c r="Z92" i="74"/>
  <c r="T92" i="74"/>
  <c r="S92" i="74"/>
  <c r="Q92" i="74"/>
  <c r="P92" i="74"/>
  <c r="N92" i="74"/>
  <c r="M92" i="74"/>
  <c r="L92" i="74"/>
  <c r="J92" i="74"/>
  <c r="H92" i="74"/>
  <c r="AL91" i="74"/>
  <c r="AE91" i="74"/>
  <c r="AC91" i="74"/>
  <c r="T91" i="74"/>
  <c r="S91" i="74"/>
  <c r="Q91" i="74"/>
  <c r="P91" i="74"/>
  <c r="N91" i="74"/>
  <c r="M91" i="74"/>
  <c r="L91" i="74"/>
  <c r="J91" i="74"/>
  <c r="H91" i="74"/>
  <c r="AL90" i="74"/>
  <c r="AE90" i="74"/>
  <c r="AC90" i="74"/>
  <c r="T90" i="74"/>
  <c r="S90" i="74"/>
  <c r="Q90" i="74"/>
  <c r="P90" i="74"/>
  <c r="N90" i="74"/>
  <c r="M90" i="74"/>
  <c r="L90" i="74"/>
  <c r="J90" i="74"/>
  <c r="H90" i="74"/>
  <c r="AL89" i="74"/>
  <c r="AE89" i="74"/>
  <c r="AC89" i="74"/>
  <c r="Z89" i="74"/>
  <c r="T89" i="74"/>
  <c r="S89" i="74"/>
  <c r="Q89" i="74"/>
  <c r="P89" i="74"/>
  <c r="N89" i="74"/>
  <c r="M89" i="74"/>
  <c r="L89" i="74"/>
  <c r="J89" i="74"/>
  <c r="H89" i="74"/>
  <c r="AL88" i="74"/>
  <c r="AE88" i="74"/>
  <c r="AC88" i="74"/>
  <c r="T88" i="74"/>
  <c r="S88" i="74"/>
  <c r="Q88" i="74"/>
  <c r="P88" i="74"/>
  <c r="N88" i="74"/>
  <c r="M88" i="74"/>
  <c r="L88" i="74"/>
  <c r="J88" i="74"/>
  <c r="H88" i="74"/>
  <c r="AL87" i="74"/>
  <c r="AE87" i="74"/>
  <c r="AC87" i="74"/>
  <c r="T87" i="74"/>
  <c r="S87" i="74"/>
  <c r="Q87" i="74"/>
  <c r="P87" i="74"/>
  <c r="N87" i="74"/>
  <c r="M87" i="74"/>
  <c r="L87" i="74"/>
  <c r="J87" i="74"/>
  <c r="H87" i="74"/>
  <c r="AL86" i="74"/>
  <c r="AE86" i="74"/>
  <c r="AC86" i="74"/>
  <c r="T86" i="74"/>
  <c r="S86" i="74"/>
  <c r="Q86" i="74"/>
  <c r="P86" i="74"/>
  <c r="N86" i="74"/>
  <c r="M86" i="74"/>
  <c r="Z86" i="74" s="1"/>
  <c r="L86" i="74"/>
  <c r="J86" i="74"/>
  <c r="H86" i="74"/>
  <c r="AL85" i="74"/>
  <c r="AE85" i="74"/>
  <c r="AC85" i="74"/>
  <c r="X85" i="74"/>
  <c r="Y85" i="74" s="1"/>
  <c r="AI85" i="74" s="1"/>
  <c r="AK85" i="74" s="1"/>
  <c r="T85" i="74"/>
  <c r="S85" i="74"/>
  <c r="Q85" i="74"/>
  <c r="P85" i="74"/>
  <c r="N85" i="74"/>
  <c r="M85" i="74"/>
  <c r="L85" i="74"/>
  <c r="J85" i="74"/>
  <c r="H85" i="74"/>
  <c r="AB85" i="74" s="1"/>
  <c r="AL84" i="74"/>
  <c r="AE84" i="74"/>
  <c r="AC84" i="74"/>
  <c r="T84" i="74"/>
  <c r="S84" i="74"/>
  <c r="Q84" i="74"/>
  <c r="P84" i="74"/>
  <c r="N84" i="74"/>
  <c r="M84" i="74"/>
  <c r="L84" i="74"/>
  <c r="J84" i="74"/>
  <c r="H84" i="74"/>
  <c r="AL83" i="74"/>
  <c r="AE83" i="74"/>
  <c r="AC83" i="74"/>
  <c r="T83" i="74"/>
  <c r="S83" i="74"/>
  <c r="Q83" i="74"/>
  <c r="P83" i="74"/>
  <c r="N83" i="74"/>
  <c r="M83" i="74"/>
  <c r="L83" i="74"/>
  <c r="J83" i="74"/>
  <c r="H83" i="74"/>
  <c r="AL82" i="74"/>
  <c r="AE82" i="74"/>
  <c r="AC82" i="74"/>
  <c r="X82" i="74"/>
  <c r="T82" i="74"/>
  <c r="S82" i="74"/>
  <c r="Q82" i="74"/>
  <c r="P82" i="74"/>
  <c r="N82" i="74"/>
  <c r="M82" i="74"/>
  <c r="L82" i="74"/>
  <c r="J82" i="74"/>
  <c r="H82" i="74"/>
  <c r="AL81" i="74"/>
  <c r="AE81" i="74"/>
  <c r="AC81" i="74"/>
  <c r="X81" i="74"/>
  <c r="Y81" i="74" s="1"/>
  <c r="AI81" i="74" s="1"/>
  <c r="AK81" i="74" s="1"/>
  <c r="T81" i="74"/>
  <c r="S81" i="74"/>
  <c r="Q81" i="74"/>
  <c r="P81" i="74"/>
  <c r="N81" i="74"/>
  <c r="M81" i="74"/>
  <c r="L81" i="74"/>
  <c r="J81" i="74"/>
  <c r="H81" i="74"/>
  <c r="AB81" i="74" s="1"/>
  <c r="AL80" i="74"/>
  <c r="AE80" i="74"/>
  <c r="AC80" i="74"/>
  <c r="T80" i="74"/>
  <c r="S80" i="74"/>
  <c r="Q80" i="74"/>
  <c r="P80" i="74"/>
  <c r="N80" i="74"/>
  <c r="M80" i="74"/>
  <c r="L80" i="74"/>
  <c r="J80" i="74"/>
  <c r="H80" i="74"/>
  <c r="AL79" i="74"/>
  <c r="AE79" i="74"/>
  <c r="AC79" i="74"/>
  <c r="T79" i="74"/>
  <c r="S79" i="74"/>
  <c r="Q79" i="74"/>
  <c r="P79" i="74"/>
  <c r="N79" i="74"/>
  <c r="M79" i="74"/>
  <c r="L79" i="74"/>
  <c r="J79" i="74"/>
  <c r="H79" i="74"/>
  <c r="AL78" i="74"/>
  <c r="AE78" i="74"/>
  <c r="AC78" i="74"/>
  <c r="T78" i="74"/>
  <c r="S78" i="74"/>
  <c r="Q78" i="74"/>
  <c r="P78" i="74"/>
  <c r="N78" i="74"/>
  <c r="M78" i="74"/>
  <c r="L78" i="74"/>
  <c r="J78" i="74"/>
  <c r="H78" i="74"/>
  <c r="AL77" i="74"/>
  <c r="AE77" i="74"/>
  <c r="AC77" i="74"/>
  <c r="AB77" i="74"/>
  <c r="Z77" i="74"/>
  <c r="AU77" i="74" s="1"/>
  <c r="T77" i="74"/>
  <c r="S77" i="74"/>
  <c r="Q77" i="74"/>
  <c r="P77" i="74"/>
  <c r="N77" i="74"/>
  <c r="M77" i="74"/>
  <c r="L77" i="74"/>
  <c r="J77" i="74"/>
  <c r="H77" i="74"/>
  <c r="X77" i="74" s="1"/>
  <c r="Y77" i="74" s="1"/>
  <c r="AI77" i="74" s="1"/>
  <c r="AK77" i="74" s="1"/>
  <c r="AL76" i="74"/>
  <c r="AE76" i="74"/>
  <c r="AC76" i="74"/>
  <c r="Z76" i="74"/>
  <c r="AU76" i="74" s="1"/>
  <c r="T76" i="74"/>
  <c r="S76" i="74"/>
  <c r="Q76" i="74"/>
  <c r="P76" i="74"/>
  <c r="N76" i="74"/>
  <c r="M76" i="74"/>
  <c r="L76" i="74"/>
  <c r="J76" i="74"/>
  <c r="H76" i="74"/>
  <c r="X76" i="74" s="1"/>
  <c r="Y76" i="74" s="1"/>
  <c r="AI76" i="74" s="1"/>
  <c r="AK76" i="74" s="1"/>
  <c r="AL75" i="74"/>
  <c r="AE75" i="74"/>
  <c r="AC75" i="74"/>
  <c r="Z75" i="74"/>
  <c r="AU75" i="74" s="1"/>
  <c r="X75" i="74"/>
  <c r="T75" i="74"/>
  <c r="S75" i="74"/>
  <c r="Q75" i="74"/>
  <c r="P75" i="74"/>
  <c r="N75" i="74"/>
  <c r="AB75" i="74" s="1"/>
  <c r="M75" i="74"/>
  <c r="L75" i="74"/>
  <c r="J75" i="74"/>
  <c r="H75" i="74"/>
  <c r="AL74" i="74"/>
  <c r="AE74" i="74"/>
  <c r="AC74" i="74"/>
  <c r="X74" i="74"/>
  <c r="T74" i="74"/>
  <c r="S74" i="74"/>
  <c r="Q74" i="74"/>
  <c r="P74" i="74"/>
  <c r="N74" i="74"/>
  <c r="M74" i="74"/>
  <c r="L74" i="74"/>
  <c r="J74" i="74"/>
  <c r="H74" i="74"/>
  <c r="AL73" i="74"/>
  <c r="AE73" i="74"/>
  <c r="AC73" i="74"/>
  <c r="X73" i="74"/>
  <c r="Y73" i="74" s="1"/>
  <c r="AI73" i="74" s="1"/>
  <c r="AK73" i="74" s="1"/>
  <c r="T73" i="74"/>
  <c r="S73" i="74"/>
  <c r="Q73" i="74"/>
  <c r="P73" i="74"/>
  <c r="N73" i="74"/>
  <c r="M73" i="74"/>
  <c r="Z73" i="74" s="1"/>
  <c r="AU73" i="74" s="1"/>
  <c r="L73" i="74"/>
  <c r="J73" i="74"/>
  <c r="H73" i="74"/>
  <c r="AB73" i="74" s="1"/>
  <c r="AL72" i="74"/>
  <c r="AQ72" i="74"/>
  <c r="AE72" i="74"/>
  <c r="AC72" i="74"/>
  <c r="T72" i="74"/>
  <c r="S72" i="74"/>
  <c r="Q72" i="74"/>
  <c r="U72" i="74" s="1"/>
  <c r="P72" i="74"/>
  <c r="N72" i="74"/>
  <c r="M72" i="74"/>
  <c r="L72" i="74"/>
  <c r="J72" i="74"/>
  <c r="H72" i="74"/>
  <c r="AB72" i="74" s="1"/>
  <c r="AL71" i="74"/>
  <c r="AQ71" i="74"/>
  <c r="AE71" i="74"/>
  <c r="AC71" i="74"/>
  <c r="T71" i="74"/>
  <c r="S71" i="74"/>
  <c r="Q71" i="74"/>
  <c r="P71" i="74"/>
  <c r="R71" i="74" s="1"/>
  <c r="N71" i="74"/>
  <c r="M71" i="74"/>
  <c r="L71" i="74"/>
  <c r="J71" i="74"/>
  <c r="H71" i="74"/>
  <c r="AL70" i="74"/>
  <c r="AE70" i="74"/>
  <c r="AC70" i="74"/>
  <c r="T70" i="74"/>
  <c r="S70" i="74"/>
  <c r="Q70" i="74"/>
  <c r="P70" i="74"/>
  <c r="N70" i="74"/>
  <c r="M70" i="74"/>
  <c r="L70" i="74"/>
  <c r="J70" i="74"/>
  <c r="H70" i="74"/>
  <c r="AL69" i="74"/>
  <c r="AE69" i="74"/>
  <c r="AC69" i="74"/>
  <c r="AB69" i="74"/>
  <c r="Z69" i="74"/>
  <c r="AU69" i="74" s="1"/>
  <c r="T69" i="74"/>
  <c r="S69" i="74"/>
  <c r="Q69" i="74"/>
  <c r="P69" i="74"/>
  <c r="N69" i="74"/>
  <c r="M69" i="74"/>
  <c r="L69" i="74"/>
  <c r="J69" i="74"/>
  <c r="H69" i="74"/>
  <c r="X69" i="74" s="1"/>
  <c r="Y69" i="74" s="1"/>
  <c r="AI69" i="74" s="1"/>
  <c r="AK69" i="74" s="1"/>
  <c r="AL68" i="74"/>
  <c r="AE68" i="74"/>
  <c r="AC68" i="74"/>
  <c r="Z68" i="74"/>
  <c r="AU68" i="74" s="1"/>
  <c r="T68" i="74"/>
  <c r="S68" i="74"/>
  <c r="Q68" i="74"/>
  <c r="P68" i="74"/>
  <c r="N68" i="74"/>
  <c r="M68" i="74"/>
  <c r="L68" i="74"/>
  <c r="J68" i="74"/>
  <c r="H68" i="74"/>
  <c r="X68" i="74" s="1"/>
  <c r="Y68" i="74" s="1"/>
  <c r="AI68" i="74" s="1"/>
  <c r="AK68" i="74" s="1"/>
  <c r="AL67" i="74"/>
  <c r="AE67" i="74"/>
  <c r="AC67" i="74"/>
  <c r="Z67" i="74"/>
  <c r="AU67" i="74" s="1"/>
  <c r="X67" i="74"/>
  <c r="T67" i="74"/>
  <c r="S67" i="74"/>
  <c r="Q67" i="74"/>
  <c r="P67" i="74"/>
  <c r="N67" i="74"/>
  <c r="M67" i="74"/>
  <c r="L67" i="74"/>
  <c r="J67" i="74"/>
  <c r="H67" i="74"/>
  <c r="AB67" i="74" s="1"/>
  <c r="AL66" i="74"/>
  <c r="AE66" i="74"/>
  <c r="AC66" i="74"/>
  <c r="X66" i="74"/>
  <c r="T66" i="74"/>
  <c r="S66" i="74"/>
  <c r="Q66" i="74"/>
  <c r="P66" i="74"/>
  <c r="N66" i="74"/>
  <c r="M66" i="74"/>
  <c r="L66" i="74"/>
  <c r="J66" i="74"/>
  <c r="H66" i="74"/>
  <c r="AL65" i="74"/>
  <c r="AE65" i="74"/>
  <c r="AC65" i="74"/>
  <c r="X65" i="74"/>
  <c r="Y65" i="74" s="1"/>
  <c r="AI65" i="74" s="1"/>
  <c r="AK65" i="74" s="1"/>
  <c r="T65" i="74"/>
  <c r="S65" i="74"/>
  <c r="Q65" i="74"/>
  <c r="P65" i="74"/>
  <c r="N65" i="74"/>
  <c r="M65" i="74"/>
  <c r="Z65" i="74" s="1"/>
  <c r="AU65" i="74" s="1"/>
  <c r="L65" i="74"/>
  <c r="J65" i="74"/>
  <c r="H65" i="74"/>
  <c r="AB65" i="74" s="1"/>
  <c r="AL64" i="74"/>
  <c r="AQ64" i="74"/>
  <c r="AE64" i="74"/>
  <c r="AC64" i="74"/>
  <c r="T64" i="74"/>
  <c r="S64" i="74"/>
  <c r="Q64" i="74"/>
  <c r="P64" i="74"/>
  <c r="N64" i="74"/>
  <c r="M64" i="74"/>
  <c r="L64" i="74"/>
  <c r="J64" i="74"/>
  <c r="H64" i="74"/>
  <c r="AB64" i="74" s="1"/>
  <c r="AL63" i="74"/>
  <c r="AQ63" i="74"/>
  <c r="AE63" i="74"/>
  <c r="AC63" i="74"/>
  <c r="T63" i="74"/>
  <c r="S63" i="74"/>
  <c r="Q63" i="74"/>
  <c r="P63" i="74"/>
  <c r="N63" i="74"/>
  <c r="M63" i="74"/>
  <c r="L63" i="74"/>
  <c r="J63" i="74"/>
  <c r="H63" i="74"/>
  <c r="AL62" i="74"/>
  <c r="AE62" i="74"/>
  <c r="AC62" i="74"/>
  <c r="T62" i="74"/>
  <c r="S62" i="74"/>
  <c r="Q62" i="74"/>
  <c r="P62" i="74"/>
  <c r="N62" i="74"/>
  <c r="M62" i="74"/>
  <c r="L62" i="74"/>
  <c r="J62" i="74"/>
  <c r="H62" i="74"/>
  <c r="AL61" i="74"/>
  <c r="AE61" i="74"/>
  <c r="AC61" i="74"/>
  <c r="AB61" i="74"/>
  <c r="Z61" i="74"/>
  <c r="AU61" i="74" s="1"/>
  <c r="T61" i="74"/>
  <c r="S61" i="74"/>
  <c r="Q61" i="74"/>
  <c r="P61" i="74"/>
  <c r="N61" i="74"/>
  <c r="M61" i="74"/>
  <c r="L61" i="74"/>
  <c r="J61" i="74"/>
  <c r="H61" i="74"/>
  <c r="X61" i="74" s="1"/>
  <c r="Y61" i="74" s="1"/>
  <c r="AI61" i="74" s="1"/>
  <c r="AK61" i="74" s="1"/>
  <c r="AL60" i="74"/>
  <c r="AQ60" i="74"/>
  <c r="AE60" i="74"/>
  <c r="AC60" i="74"/>
  <c r="Z60" i="74"/>
  <c r="AU60" i="74" s="1"/>
  <c r="T60" i="74"/>
  <c r="S60" i="74"/>
  <c r="Q60" i="74"/>
  <c r="P60" i="74"/>
  <c r="N60" i="74"/>
  <c r="M60" i="74"/>
  <c r="L60" i="74"/>
  <c r="J60" i="74"/>
  <c r="H60" i="74"/>
  <c r="X60" i="74" s="1"/>
  <c r="Y60" i="74" s="1"/>
  <c r="AI60" i="74" s="1"/>
  <c r="AK60" i="74" s="1"/>
  <c r="AL59" i="74"/>
  <c r="AE59" i="74"/>
  <c r="AC59" i="74"/>
  <c r="Z59" i="74"/>
  <c r="AU59" i="74" s="1"/>
  <c r="X59" i="74"/>
  <c r="Y59" i="74" s="1"/>
  <c r="AI59" i="74" s="1"/>
  <c r="AK59" i="74" s="1"/>
  <c r="T59" i="74"/>
  <c r="S59" i="74"/>
  <c r="Q59" i="74"/>
  <c r="P59" i="74"/>
  <c r="N59" i="74"/>
  <c r="M59" i="74"/>
  <c r="L59" i="74"/>
  <c r="J59" i="74"/>
  <c r="H59" i="74"/>
  <c r="AB59" i="74" s="1"/>
  <c r="AL58" i="74"/>
  <c r="AE58" i="74"/>
  <c r="AC58" i="74"/>
  <c r="X58" i="74"/>
  <c r="Y58" i="74" s="1"/>
  <c r="AI58" i="74" s="1"/>
  <c r="AK58" i="74" s="1"/>
  <c r="T58" i="74"/>
  <c r="S58" i="74"/>
  <c r="Q58" i="74"/>
  <c r="P58" i="74"/>
  <c r="N58" i="74"/>
  <c r="M58" i="74"/>
  <c r="L58" i="74"/>
  <c r="AB58" i="74" s="1"/>
  <c r="J58" i="74"/>
  <c r="H58" i="74"/>
  <c r="AL57" i="74"/>
  <c r="AE57" i="74"/>
  <c r="AC57" i="74"/>
  <c r="T57" i="74"/>
  <c r="S57" i="74"/>
  <c r="Q57" i="74"/>
  <c r="P57" i="74"/>
  <c r="N57" i="74"/>
  <c r="M57" i="74"/>
  <c r="Z57" i="74" s="1"/>
  <c r="AU57" i="74" s="1"/>
  <c r="L57" i="74"/>
  <c r="X57" i="74" s="1"/>
  <c r="Y57" i="74" s="1"/>
  <c r="AI57" i="74" s="1"/>
  <c r="AK57" i="74" s="1"/>
  <c r="J57" i="74"/>
  <c r="H57" i="74"/>
  <c r="AB57" i="74" s="1"/>
  <c r="AL56" i="74"/>
  <c r="AE56" i="74"/>
  <c r="AC56" i="74"/>
  <c r="T56" i="74"/>
  <c r="S56" i="74"/>
  <c r="Q56" i="74"/>
  <c r="P56" i="74"/>
  <c r="N56" i="74"/>
  <c r="M56" i="74"/>
  <c r="L56" i="74"/>
  <c r="J56" i="74"/>
  <c r="H56" i="74"/>
  <c r="AL55" i="74"/>
  <c r="AE55" i="74"/>
  <c r="AC55" i="74"/>
  <c r="T55" i="74"/>
  <c r="S55" i="74"/>
  <c r="Q55" i="74"/>
  <c r="P55" i="74"/>
  <c r="N55" i="74"/>
  <c r="M55" i="74"/>
  <c r="L55" i="74"/>
  <c r="J55" i="74"/>
  <c r="H55" i="74"/>
  <c r="AL54" i="74"/>
  <c r="AE54" i="74"/>
  <c r="AC54" i="74"/>
  <c r="AB54" i="74"/>
  <c r="T54" i="74"/>
  <c r="S54" i="74"/>
  <c r="Q54" i="74"/>
  <c r="P54" i="74"/>
  <c r="N54" i="74"/>
  <c r="M54" i="74"/>
  <c r="L54" i="74"/>
  <c r="J54" i="74"/>
  <c r="H54" i="74"/>
  <c r="AL53" i="74"/>
  <c r="AE53" i="74"/>
  <c r="AC53" i="74"/>
  <c r="AB53" i="74"/>
  <c r="Z53" i="74"/>
  <c r="AU53" i="74" s="1"/>
  <c r="T53" i="74"/>
  <c r="S53" i="74"/>
  <c r="Q53" i="74"/>
  <c r="P53" i="74"/>
  <c r="N53" i="74"/>
  <c r="M53" i="74"/>
  <c r="L53" i="74"/>
  <c r="J53" i="74"/>
  <c r="H53" i="74"/>
  <c r="X53" i="74" s="1"/>
  <c r="Y53" i="74" s="1"/>
  <c r="AI53" i="74" s="1"/>
  <c r="AK53" i="74" s="1"/>
  <c r="AL52" i="74"/>
  <c r="AE52" i="74"/>
  <c r="AC52" i="74"/>
  <c r="Z52" i="74"/>
  <c r="AU52" i="74" s="1"/>
  <c r="T52" i="74"/>
  <c r="S52" i="74"/>
  <c r="Q52" i="74"/>
  <c r="P52" i="74"/>
  <c r="R52" i="74" s="1"/>
  <c r="N52" i="74"/>
  <c r="M52" i="74"/>
  <c r="L52" i="74"/>
  <c r="J52" i="74"/>
  <c r="H52" i="74"/>
  <c r="X52" i="74" s="1"/>
  <c r="Y52" i="74" s="1"/>
  <c r="AI52" i="74" s="1"/>
  <c r="AK52" i="74" s="1"/>
  <c r="AL51" i="74"/>
  <c r="AE51" i="74"/>
  <c r="AC51" i="74"/>
  <c r="Z51" i="74"/>
  <c r="AU51" i="74" s="1"/>
  <c r="X51" i="74"/>
  <c r="Y51" i="74" s="1"/>
  <c r="AI51" i="74" s="1"/>
  <c r="AK51" i="74" s="1"/>
  <c r="T51" i="74"/>
  <c r="S51" i="74"/>
  <c r="Q51" i="74"/>
  <c r="P51" i="74"/>
  <c r="N51" i="74"/>
  <c r="M51" i="74"/>
  <c r="L51" i="74"/>
  <c r="J51" i="74"/>
  <c r="H51" i="74"/>
  <c r="AL50" i="74"/>
  <c r="AE50" i="74"/>
  <c r="AC50" i="74"/>
  <c r="X50" i="74"/>
  <c r="Y50" i="74" s="1"/>
  <c r="AI50" i="74" s="1"/>
  <c r="AK50" i="74" s="1"/>
  <c r="T50" i="74"/>
  <c r="S50" i="74"/>
  <c r="Q50" i="74"/>
  <c r="U50" i="74" s="1"/>
  <c r="P50" i="74"/>
  <c r="N50" i="74"/>
  <c r="M50" i="74"/>
  <c r="L50" i="74"/>
  <c r="AB50" i="74" s="1"/>
  <c r="J50" i="74"/>
  <c r="H50" i="74"/>
  <c r="AL49" i="74"/>
  <c r="AE49" i="74"/>
  <c r="AC49" i="74"/>
  <c r="T49" i="74"/>
  <c r="S49" i="74"/>
  <c r="Q49" i="74"/>
  <c r="P49" i="74"/>
  <c r="N49" i="74"/>
  <c r="M49" i="74"/>
  <c r="L49" i="74"/>
  <c r="X49" i="74" s="1"/>
  <c r="Y49" i="74" s="1"/>
  <c r="AI49" i="74" s="1"/>
  <c r="AK49" i="74" s="1"/>
  <c r="J49" i="74"/>
  <c r="H49" i="74"/>
  <c r="AL48" i="74"/>
  <c r="AQ48" i="74"/>
  <c r="AE48" i="74"/>
  <c r="AC48" i="74"/>
  <c r="T48" i="74"/>
  <c r="S48" i="74"/>
  <c r="Q48" i="74"/>
  <c r="P48" i="74"/>
  <c r="R48" i="74" s="1"/>
  <c r="N48" i="74"/>
  <c r="M48" i="74"/>
  <c r="L48" i="74"/>
  <c r="J48" i="74"/>
  <c r="H48" i="74"/>
  <c r="AL47" i="74"/>
  <c r="AQ47" i="74"/>
  <c r="AE47" i="74"/>
  <c r="AC47" i="74"/>
  <c r="T47" i="74"/>
  <c r="S47" i="74"/>
  <c r="Q47" i="74"/>
  <c r="P47" i="74"/>
  <c r="N47" i="74"/>
  <c r="M47" i="74"/>
  <c r="L47" i="74"/>
  <c r="J47" i="74"/>
  <c r="H47" i="74"/>
  <c r="AL46" i="74"/>
  <c r="AE46" i="74"/>
  <c r="AC46" i="74"/>
  <c r="T46" i="74"/>
  <c r="S46" i="74"/>
  <c r="Q46" i="74"/>
  <c r="P46" i="74"/>
  <c r="N46" i="74"/>
  <c r="M46" i="74"/>
  <c r="L46" i="74"/>
  <c r="J46" i="74"/>
  <c r="H46" i="74"/>
  <c r="AL45" i="74"/>
  <c r="AE45" i="74"/>
  <c r="AC45" i="74"/>
  <c r="AB45" i="74"/>
  <c r="Z45" i="74"/>
  <c r="AU45" i="74" s="1"/>
  <c r="T45" i="74"/>
  <c r="S45" i="74"/>
  <c r="Q45" i="74"/>
  <c r="P45" i="74"/>
  <c r="N45" i="74"/>
  <c r="M45" i="74"/>
  <c r="L45" i="74"/>
  <c r="J45" i="74"/>
  <c r="H45" i="74"/>
  <c r="X45" i="74" s="1"/>
  <c r="Y45" i="74" s="1"/>
  <c r="AI45" i="74" s="1"/>
  <c r="AK45" i="74" s="1"/>
  <c r="AL44" i="74"/>
  <c r="AQ44" i="74"/>
  <c r="AE44" i="74"/>
  <c r="AC44" i="74"/>
  <c r="T44" i="74"/>
  <c r="S44" i="74"/>
  <c r="Q44" i="74"/>
  <c r="P44" i="74"/>
  <c r="N44" i="74"/>
  <c r="Z44" i="74" s="1"/>
  <c r="AU44" i="74" s="1"/>
  <c r="M44" i="74"/>
  <c r="L44" i="74"/>
  <c r="J44" i="74"/>
  <c r="H44" i="74"/>
  <c r="X44" i="74" s="1"/>
  <c r="AL43" i="74"/>
  <c r="AE43" i="74"/>
  <c r="AC43" i="74"/>
  <c r="X43" i="74"/>
  <c r="Y43" i="74" s="1"/>
  <c r="AI43" i="74" s="1"/>
  <c r="AK43" i="74" s="1"/>
  <c r="T43" i="74"/>
  <c r="S43" i="74"/>
  <c r="Q43" i="74"/>
  <c r="P43" i="74"/>
  <c r="N43" i="74"/>
  <c r="M43" i="74"/>
  <c r="Z43" i="74" s="1"/>
  <c r="AU43" i="74" s="1"/>
  <c r="L43" i="74"/>
  <c r="J43" i="74"/>
  <c r="H43" i="74"/>
  <c r="AL42" i="74"/>
  <c r="AE42" i="74"/>
  <c r="AC42" i="74"/>
  <c r="T42" i="74"/>
  <c r="S42" i="74"/>
  <c r="Q42" i="74"/>
  <c r="P42" i="74"/>
  <c r="N42" i="74"/>
  <c r="M42" i="74"/>
  <c r="L42" i="74"/>
  <c r="J42" i="74"/>
  <c r="H42" i="74"/>
  <c r="Z42" i="74" s="1"/>
  <c r="AU42" i="74" s="1"/>
  <c r="AL41" i="74"/>
  <c r="AE41" i="74"/>
  <c r="AC41" i="74"/>
  <c r="T41" i="74"/>
  <c r="S41" i="74"/>
  <c r="Q41" i="74"/>
  <c r="P41" i="74"/>
  <c r="N41" i="74"/>
  <c r="M41" i="74"/>
  <c r="Z41" i="74" s="1"/>
  <c r="AU41" i="74" s="1"/>
  <c r="L41" i="74"/>
  <c r="X41" i="74" s="1"/>
  <c r="Y41" i="74" s="1"/>
  <c r="AI41" i="74" s="1"/>
  <c r="AK41" i="74" s="1"/>
  <c r="J41" i="74"/>
  <c r="H41" i="74"/>
  <c r="AB41" i="74" s="1"/>
  <c r="AL40" i="74"/>
  <c r="AE40" i="74"/>
  <c r="AC40" i="74"/>
  <c r="T40" i="74"/>
  <c r="S40" i="74"/>
  <c r="Q40" i="74"/>
  <c r="P40" i="74"/>
  <c r="N40" i="74"/>
  <c r="M40" i="74"/>
  <c r="L40" i="74"/>
  <c r="J40" i="74"/>
  <c r="H40" i="74"/>
  <c r="AL39" i="74"/>
  <c r="AE39" i="74"/>
  <c r="AC39" i="74"/>
  <c r="AB39" i="74"/>
  <c r="T39" i="74"/>
  <c r="S39" i="74"/>
  <c r="Q39" i="74"/>
  <c r="P39" i="74"/>
  <c r="N39" i="74"/>
  <c r="M39" i="74"/>
  <c r="L39" i="74"/>
  <c r="J39" i="74"/>
  <c r="H39" i="74"/>
  <c r="AL38" i="74"/>
  <c r="AE38" i="74"/>
  <c r="AC38" i="74"/>
  <c r="AB38" i="74"/>
  <c r="T38" i="74"/>
  <c r="S38" i="74"/>
  <c r="Q38" i="74"/>
  <c r="P38" i="74"/>
  <c r="N38" i="74"/>
  <c r="M38" i="74"/>
  <c r="L38" i="74"/>
  <c r="J38" i="74"/>
  <c r="H38" i="74"/>
  <c r="AL37" i="74"/>
  <c r="AE37" i="74"/>
  <c r="AC37" i="74"/>
  <c r="AB37" i="74"/>
  <c r="Z37" i="74"/>
  <c r="AU37" i="74" s="1"/>
  <c r="T37" i="74"/>
  <c r="S37" i="74"/>
  <c r="Q37" i="74"/>
  <c r="P37" i="74"/>
  <c r="N37" i="74"/>
  <c r="M37" i="74"/>
  <c r="L37" i="74"/>
  <c r="J37" i="74"/>
  <c r="H37" i="74"/>
  <c r="X37" i="74" s="1"/>
  <c r="Y37" i="74" s="1"/>
  <c r="AI37" i="74" s="1"/>
  <c r="AK37" i="74" s="1"/>
  <c r="AL36" i="74"/>
  <c r="AQ36" i="74"/>
  <c r="AE36" i="74"/>
  <c r="AC36" i="74"/>
  <c r="Z36" i="74"/>
  <c r="AU36" i="74" s="1"/>
  <c r="T36" i="74"/>
  <c r="S36" i="74"/>
  <c r="Q36" i="74"/>
  <c r="P36" i="74"/>
  <c r="N36" i="74"/>
  <c r="M36" i="74"/>
  <c r="L36" i="74"/>
  <c r="J36" i="74"/>
  <c r="H36" i="74"/>
  <c r="X36" i="74" s="1"/>
  <c r="Y36" i="74" s="1"/>
  <c r="AI36" i="74" s="1"/>
  <c r="AK36" i="74" s="1"/>
  <c r="AL35" i="74"/>
  <c r="AE35" i="74"/>
  <c r="AC35" i="74"/>
  <c r="X35" i="74"/>
  <c r="Y35" i="74" s="1"/>
  <c r="AI35" i="74" s="1"/>
  <c r="AK35" i="74" s="1"/>
  <c r="T35" i="74"/>
  <c r="S35" i="74"/>
  <c r="Q35" i="74"/>
  <c r="P35" i="74"/>
  <c r="N35" i="74"/>
  <c r="M35" i="74"/>
  <c r="Z35" i="74" s="1"/>
  <c r="AU35" i="74" s="1"/>
  <c r="L35" i="74"/>
  <c r="J35" i="74"/>
  <c r="H35" i="74"/>
  <c r="AL34" i="74"/>
  <c r="AE34" i="74"/>
  <c r="AC34" i="74"/>
  <c r="T34" i="74"/>
  <c r="S34" i="74"/>
  <c r="Q34" i="74"/>
  <c r="P34" i="74"/>
  <c r="R34" i="74" s="1"/>
  <c r="N34" i="74"/>
  <c r="M34" i="74"/>
  <c r="L34" i="74"/>
  <c r="AB34" i="74" s="1"/>
  <c r="J34" i="74"/>
  <c r="H34" i="74"/>
  <c r="AL33" i="74"/>
  <c r="AE33" i="74"/>
  <c r="AC33" i="74"/>
  <c r="T33" i="74"/>
  <c r="S33" i="74"/>
  <c r="Q33" i="74"/>
  <c r="P33" i="74"/>
  <c r="N33" i="74"/>
  <c r="M33" i="74"/>
  <c r="L33" i="74"/>
  <c r="X33" i="74" s="1"/>
  <c r="Y33" i="74" s="1"/>
  <c r="AI33" i="74" s="1"/>
  <c r="AK33" i="74" s="1"/>
  <c r="J33" i="74"/>
  <c r="H33" i="74"/>
  <c r="AL32" i="74"/>
  <c r="AE32" i="74"/>
  <c r="AC32" i="74"/>
  <c r="T32" i="74"/>
  <c r="S32" i="74"/>
  <c r="Q32" i="74"/>
  <c r="P32" i="74"/>
  <c r="U32" i="74" s="1"/>
  <c r="N32" i="74"/>
  <c r="M32" i="74"/>
  <c r="L32" i="74"/>
  <c r="J32" i="74"/>
  <c r="H32" i="74"/>
  <c r="AL31" i="74"/>
  <c r="AE31" i="74"/>
  <c r="AC31" i="74"/>
  <c r="T31" i="74"/>
  <c r="S31" i="74"/>
  <c r="Q31" i="74"/>
  <c r="P31" i="74"/>
  <c r="R31" i="74" s="1"/>
  <c r="N31" i="74"/>
  <c r="M31" i="74"/>
  <c r="L31" i="74"/>
  <c r="J31" i="74"/>
  <c r="H31" i="74"/>
  <c r="AL30" i="74"/>
  <c r="AE30" i="74"/>
  <c r="AC30" i="74"/>
  <c r="T30" i="74"/>
  <c r="S30" i="74"/>
  <c r="Q30" i="74"/>
  <c r="P30" i="74"/>
  <c r="N30" i="74"/>
  <c r="M30" i="74"/>
  <c r="L30" i="74"/>
  <c r="J30" i="74"/>
  <c r="H30" i="74"/>
  <c r="AB30" i="74" s="1"/>
  <c r="AL29" i="74"/>
  <c r="AE29" i="74"/>
  <c r="AC29" i="74"/>
  <c r="AB29" i="74"/>
  <c r="Z29" i="74"/>
  <c r="AU29" i="74" s="1"/>
  <c r="T29" i="74"/>
  <c r="S29" i="74"/>
  <c r="Q29" i="74"/>
  <c r="P29" i="74"/>
  <c r="N29" i="74"/>
  <c r="M29" i="74"/>
  <c r="L29" i="74"/>
  <c r="J29" i="74"/>
  <c r="H29" i="74"/>
  <c r="X29" i="74" s="1"/>
  <c r="Y29" i="74" s="1"/>
  <c r="AI29" i="74" s="1"/>
  <c r="AK29" i="74" s="1"/>
  <c r="AQ28" i="74"/>
  <c r="AL28" i="74"/>
  <c r="AE28" i="74"/>
  <c r="AC28" i="74"/>
  <c r="T28" i="74"/>
  <c r="S28" i="74"/>
  <c r="Q28" i="74"/>
  <c r="P28" i="74"/>
  <c r="N28" i="74"/>
  <c r="Z28" i="74" s="1"/>
  <c r="AU28" i="74" s="1"/>
  <c r="M28" i="74"/>
  <c r="L28" i="74"/>
  <c r="J28" i="74"/>
  <c r="H28" i="74"/>
  <c r="X28" i="74" s="1"/>
  <c r="Y28" i="74" s="1"/>
  <c r="AI28" i="74" s="1"/>
  <c r="AK28" i="74" s="1"/>
  <c r="AL27" i="74"/>
  <c r="AE27" i="74"/>
  <c r="AC27" i="74"/>
  <c r="X27" i="74"/>
  <c r="T27" i="74"/>
  <c r="S27" i="74"/>
  <c r="Q27" i="74"/>
  <c r="P27" i="74"/>
  <c r="N27" i="74"/>
  <c r="M27" i="74"/>
  <c r="Z27" i="74" s="1"/>
  <c r="AU27" i="74" s="1"/>
  <c r="L27" i="74"/>
  <c r="J27" i="74"/>
  <c r="H27" i="74"/>
  <c r="AB27" i="74" s="1"/>
  <c r="AL26" i="74"/>
  <c r="AE26" i="74"/>
  <c r="AC26" i="74"/>
  <c r="T26" i="74"/>
  <c r="S26" i="74"/>
  <c r="Q26" i="74"/>
  <c r="P26" i="74"/>
  <c r="N26" i="74"/>
  <c r="M26" i="74"/>
  <c r="L26" i="74"/>
  <c r="X26" i="74" s="1"/>
  <c r="Y26" i="74" s="1"/>
  <c r="AI26" i="74" s="1"/>
  <c r="AK26" i="74" s="1"/>
  <c r="J26" i="74"/>
  <c r="H26" i="74"/>
  <c r="AL25" i="74"/>
  <c r="AE25" i="74"/>
  <c r="AC25" i="74"/>
  <c r="T25" i="74"/>
  <c r="S25" i="74"/>
  <c r="Q25" i="74"/>
  <c r="P25" i="74"/>
  <c r="R25" i="74" s="1"/>
  <c r="N25" i="74"/>
  <c r="M25" i="74"/>
  <c r="Z25" i="74" s="1"/>
  <c r="AU25" i="74" s="1"/>
  <c r="L25" i="74"/>
  <c r="X25" i="74" s="1"/>
  <c r="Y25" i="74" s="1"/>
  <c r="AI25" i="74" s="1"/>
  <c r="AK25" i="74" s="1"/>
  <c r="J25" i="74"/>
  <c r="H25" i="74"/>
  <c r="AB25" i="74" s="1"/>
  <c r="AL24" i="74"/>
  <c r="AE24" i="74"/>
  <c r="AC24" i="74"/>
  <c r="T24" i="74"/>
  <c r="S24" i="74"/>
  <c r="Q24" i="74"/>
  <c r="P24" i="74"/>
  <c r="N24" i="74"/>
  <c r="M24" i="74"/>
  <c r="L24" i="74"/>
  <c r="J24" i="74"/>
  <c r="H24" i="74"/>
  <c r="AQ23" i="74"/>
  <c r="AL23" i="74"/>
  <c r="AE23" i="74"/>
  <c r="AC23" i="74"/>
  <c r="AB23" i="74"/>
  <c r="T23" i="74"/>
  <c r="S23" i="74"/>
  <c r="Q23" i="74"/>
  <c r="P23" i="74"/>
  <c r="N23" i="74"/>
  <c r="M23" i="74"/>
  <c r="L23" i="74"/>
  <c r="J23" i="74"/>
  <c r="H23" i="74"/>
  <c r="AL22" i="74"/>
  <c r="AE22" i="74"/>
  <c r="AC22" i="74"/>
  <c r="AB22" i="74"/>
  <c r="T22" i="74"/>
  <c r="S22" i="74"/>
  <c r="Q22" i="74"/>
  <c r="P22" i="74"/>
  <c r="N22" i="74"/>
  <c r="M22" i="74"/>
  <c r="L22" i="74"/>
  <c r="J22" i="74"/>
  <c r="H22" i="74"/>
  <c r="AL21" i="74"/>
  <c r="AE21" i="74"/>
  <c r="AC21" i="74"/>
  <c r="AB21" i="74"/>
  <c r="Z21" i="74"/>
  <c r="AU21" i="74" s="1"/>
  <c r="T21" i="74"/>
  <c r="S21" i="74"/>
  <c r="Q21" i="74"/>
  <c r="P21" i="74"/>
  <c r="N21" i="74"/>
  <c r="M21" i="74"/>
  <c r="L21" i="74"/>
  <c r="J21" i="74"/>
  <c r="H21" i="74"/>
  <c r="X21" i="74" s="1"/>
  <c r="Y21" i="74" s="1"/>
  <c r="AI21" i="74" s="1"/>
  <c r="AK21" i="74" s="1"/>
  <c r="AL20" i="74"/>
  <c r="AE20" i="74"/>
  <c r="AC20" i="74"/>
  <c r="Z20" i="74"/>
  <c r="AU20" i="74" s="1"/>
  <c r="T20" i="74"/>
  <c r="S20" i="74"/>
  <c r="Q20" i="74"/>
  <c r="P20" i="74"/>
  <c r="N20" i="74"/>
  <c r="M20" i="74"/>
  <c r="L20" i="74"/>
  <c r="J20" i="74"/>
  <c r="H20" i="74"/>
  <c r="X20" i="74" s="1"/>
  <c r="Y20" i="74" s="1"/>
  <c r="AI20" i="74" s="1"/>
  <c r="AK20" i="74" s="1"/>
  <c r="AL19" i="74"/>
  <c r="AE19" i="74"/>
  <c r="AC19" i="74"/>
  <c r="X19" i="74"/>
  <c r="Y19" i="74" s="1"/>
  <c r="AI19" i="74" s="1"/>
  <c r="AK19" i="74" s="1"/>
  <c r="T19" i="74"/>
  <c r="S19" i="74"/>
  <c r="Q19" i="74"/>
  <c r="P19" i="74"/>
  <c r="N19" i="74"/>
  <c r="M19" i="74"/>
  <c r="Z19" i="74" s="1"/>
  <c r="AU19" i="74" s="1"/>
  <c r="L19" i="74"/>
  <c r="J19" i="74"/>
  <c r="H19" i="74"/>
  <c r="AB19" i="74" s="1"/>
  <c r="AL18" i="74"/>
  <c r="AE18" i="74"/>
  <c r="AC18" i="74"/>
  <c r="X18" i="74"/>
  <c r="Y18" i="74" s="1"/>
  <c r="AI18" i="74" s="1"/>
  <c r="T18" i="74"/>
  <c r="S18" i="74"/>
  <c r="Q18" i="74"/>
  <c r="P18" i="74"/>
  <c r="N18" i="74"/>
  <c r="M18" i="74"/>
  <c r="L18" i="74"/>
  <c r="AB18" i="74" s="1"/>
  <c r="J18" i="74"/>
  <c r="H18" i="74"/>
  <c r="AL17" i="74"/>
  <c r="AE17" i="74"/>
  <c r="AC17" i="74"/>
  <c r="T17" i="74"/>
  <c r="S17" i="74"/>
  <c r="Q17" i="74"/>
  <c r="P17" i="74"/>
  <c r="N17" i="74"/>
  <c r="M17" i="74"/>
  <c r="L17" i="74"/>
  <c r="X17" i="74" s="1"/>
  <c r="Y17" i="74" s="1"/>
  <c r="AI17" i="74" s="1"/>
  <c r="AK17" i="74" s="1"/>
  <c r="J17" i="74"/>
  <c r="H17" i="74"/>
  <c r="AL16" i="74"/>
  <c r="AQ16" i="74"/>
  <c r="AE16" i="74"/>
  <c r="AC16" i="74"/>
  <c r="T16" i="74"/>
  <c r="S16" i="74"/>
  <c r="Q16" i="74"/>
  <c r="P16" i="74"/>
  <c r="N16" i="74"/>
  <c r="M16" i="74"/>
  <c r="L16" i="74"/>
  <c r="J16" i="74"/>
  <c r="H16" i="74"/>
  <c r="AL15" i="74"/>
  <c r="AQ15" i="74"/>
  <c r="AE15" i="74"/>
  <c r="AC15" i="74"/>
  <c r="T15" i="74"/>
  <c r="S15" i="74"/>
  <c r="Q15" i="74"/>
  <c r="P15" i="74"/>
  <c r="N15" i="74"/>
  <c r="AB15" i="74" s="1"/>
  <c r="M15" i="74"/>
  <c r="L15" i="74"/>
  <c r="J15" i="74"/>
  <c r="H15" i="74"/>
  <c r="AL14" i="74"/>
  <c r="AE14" i="74"/>
  <c r="AC14" i="74"/>
  <c r="X14" i="74"/>
  <c r="T14" i="74"/>
  <c r="S14" i="74"/>
  <c r="Q14" i="74"/>
  <c r="P14" i="74"/>
  <c r="N14" i="74"/>
  <c r="M14" i="74"/>
  <c r="L14" i="74"/>
  <c r="J14" i="74"/>
  <c r="H14" i="74"/>
  <c r="AL13" i="74"/>
  <c r="AE13" i="74"/>
  <c r="AC13" i="74"/>
  <c r="AB13" i="74"/>
  <c r="Z13" i="74"/>
  <c r="AU13" i="74" s="1"/>
  <c r="T13" i="74"/>
  <c r="S13" i="74"/>
  <c r="Q13" i="74"/>
  <c r="P13" i="74"/>
  <c r="N13" i="74"/>
  <c r="M13" i="74"/>
  <c r="L13" i="74"/>
  <c r="J13" i="74"/>
  <c r="H13" i="74"/>
  <c r="AL12" i="74"/>
  <c r="AQ12" i="74"/>
  <c r="AE12" i="74"/>
  <c r="AC12" i="74"/>
  <c r="T12" i="74"/>
  <c r="S12" i="74"/>
  <c r="Q12" i="74"/>
  <c r="P12" i="74"/>
  <c r="N12" i="74"/>
  <c r="M12" i="74"/>
  <c r="L12" i="74"/>
  <c r="J12" i="74"/>
  <c r="Z12" i="74" s="1"/>
  <c r="AU12" i="74" s="1"/>
  <c r="H12" i="74"/>
  <c r="X12" i="74" s="1"/>
  <c r="AL11" i="74"/>
  <c r="AE11" i="74"/>
  <c r="AC11" i="74"/>
  <c r="T11" i="74"/>
  <c r="S11" i="74"/>
  <c r="Q11" i="74"/>
  <c r="P11" i="74"/>
  <c r="N11" i="74"/>
  <c r="M11" i="74"/>
  <c r="Z11" i="74" s="1"/>
  <c r="AU11" i="74" s="1"/>
  <c r="L11" i="74"/>
  <c r="J11" i="74"/>
  <c r="H11" i="74"/>
  <c r="AB11" i="74" s="1"/>
  <c r="AL10" i="74"/>
  <c r="AE10" i="74"/>
  <c r="AC10" i="74"/>
  <c r="T10" i="74"/>
  <c r="S10" i="74"/>
  <c r="Q10" i="74"/>
  <c r="P10" i="74"/>
  <c r="N10" i="74"/>
  <c r="M10" i="74"/>
  <c r="L10" i="74"/>
  <c r="AB10" i="74" s="1"/>
  <c r="J10" i="74"/>
  <c r="H10" i="74"/>
  <c r="AL9" i="74"/>
  <c r="AE9" i="74"/>
  <c r="AC9" i="74"/>
  <c r="X9" i="74"/>
  <c r="Y9" i="74" s="1"/>
  <c r="AI9" i="74" s="1"/>
  <c r="AK9" i="74" s="1"/>
  <c r="T9" i="74"/>
  <c r="S9" i="74"/>
  <c r="Q9" i="74"/>
  <c r="P9" i="74"/>
  <c r="N9" i="74"/>
  <c r="M9" i="74"/>
  <c r="L9" i="74"/>
  <c r="J9" i="74"/>
  <c r="H9" i="74"/>
  <c r="AB9" i="74" s="1"/>
  <c r="AL8" i="74"/>
  <c r="AE8" i="74"/>
  <c r="AC8" i="74"/>
  <c r="T8" i="74"/>
  <c r="S8" i="74"/>
  <c r="Q8" i="74"/>
  <c r="P8" i="74"/>
  <c r="R8" i="74" s="1"/>
  <c r="N8" i="74"/>
  <c r="M8" i="74"/>
  <c r="L8" i="74"/>
  <c r="AB8" i="74" s="1"/>
  <c r="J8" i="74"/>
  <c r="H8" i="74"/>
  <c r="Z8" i="74" s="1"/>
  <c r="AU8" i="74" s="1"/>
  <c r="AL7" i="74"/>
  <c r="AE7" i="74"/>
  <c r="AC7" i="74"/>
  <c r="T7" i="74"/>
  <c r="S7" i="74"/>
  <c r="Q7" i="74"/>
  <c r="P7" i="74"/>
  <c r="N7" i="74"/>
  <c r="M7" i="74"/>
  <c r="L7" i="74"/>
  <c r="AB7" i="74" s="1"/>
  <c r="J7" i="74"/>
  <c r="Z7" i="74" s="1"/>
  <c r="AU7" i="74" s="1"/>
  <c r="H7" i="74"/>
  <c r="AL6" i="74"/>
  <c r="AE6" i="74"/>
  <c r="AC6" i="74"/>
  <c r="T6" i="74"/>
  <c r="S6" i="74"/>
  <c r="Q6" i="74"/>
  <c r="P6" i="74"/>
  <c r="N6" i="74"/>
  <c r="M6" i="74"/>
  <c r="L6" i="74"/>
  <c r="J6" i="74"/>
  <c r="H6" i="74"/>
  <c r="Z6" i="74" s="1"/>
  <c r="AU6" i="74" s="1"/>
  <c r="AL5" i="74"/>
  <c r="AE5" i="74"/>
  <c r="AC5" i="74"/>
  <c r="AB5" i="74"/>
  <c r="T5" i="74"/>
  <c r="S5" i="74"/>
  <c r="Q5" i="74"/>
  <c r="P5" i="74"/>
  <c r="R5" i="74" s="1"/>
  <c r="N5" i="74"/>
  <c r="M5" i="74"/>
  <c r="L5" i="74"/>
  <c r="J5" i="74"/>
  <c r="H5" i="74"/>
  <c r="Z5" i="74" s="1"/>
  <c r="AU5" i="74" s="1"/>
  <c r="AL4" i="74"/>
  <c r="AE4" i="74"/>
  <c r="AC4" i="74"/>
  <c r="X4" i="74"/>
  <c r="Y4" i="74" s="1"/>
  <c r="AI4" i="74" s="1"/>
  <c r="AK4" i="74" s="1"/>
  <c r="T4" i="74"/>
  <c r="S4" i="74"/>
  <c r="Q4" i="74"/>
  <c r="P4" i="74"/>
  <c r="N4" i="74"/>
  <c r="M4" i="74"/>
  <c r="L4" i="74"/>
  <c r="AB4" i="74" s="1"/>
  <c r="J4" i="74"/>
  <c r="H4" i="74"/>
  <c r="Z4" i="74" s="1"/>
  <c r="AU4" i="74" s="1"/>
  <c r="AL3" i="74"/>
  <c r="AE3" i="74"/>
  <c r="AC3" i="74"/>
  <c r="Z3" i="74"/>
  <c r="AU3" i="74" s="1"/>
  <c r="T3" i="74"/>
  <c r="S3" i="74"/>
  <c r="Q3" i="74"/>
  <c r="P3" i="74"/>
  <c r="N3" i="74"/>
  <c r="M3" i="74"/>
  <c r="L3" i="74"/>
  <c r="J3" i="74"/>
  <c r="H3" i="74"/>
  <c r="X3" i="74" s="1"/>
  <c r="Y3" i="74" s="1"/>
  <c r="AI3" i="74" s="1"/>
  <c r="AK3" i="74" s="1"/>
  <c r="U95" i="74" l="1"/>
  <c r="R10" i="74"/>
  <c r="R15" i="74"/>
  <c r="R109" i="74"/>
  <c r="R274" i="74"/>
  <c r="U356" i="74"/>
  <c r="U230" i="74"/>
  <c r="R243" i="74"/>
  <c r="U354" i="74"/>
  <c r="U42" i="74"/>
  <c r="R303" i="74"/>
  <c r="U312" i="74"/>
  <c r="U391" i="74"/>
  <c r="R263" i="74"/>
  <c r="R296" i="74"/>
  <c r="R299" i="74"/>
  <c r="R375" i="74"/>
  <c r="R397" i="74"/>
  <c r="R288" i="74"/>
  <c r="U420" i="74"/>
  <c r="AA433" i="74"/>
  <c r="U452" i="74"/>
  <c r="U454" i="74"/>
  <c r="R62" i="74"/>
  <c r="R237" i="74"/>
  <c r="R434" i="74"/>
  <c r="R485" i="74"/>
  <c r="R490" i="74"/>
  <c r="U88" i="74"/>
  <c r="U24" i="74"/>
  <c r="U64" i="74"/>
  <c r="U174" i="74"/>
  <c r="U255" i="74"/>
  <c r="AM334" i="74"/>
  <c r="U417" i="74"/>
  <c r="U272" i="74"/>
  <c r="AZ253" i="74"/>
  <c r="R63" i="74"/>
  <c r="U74" i="74"/>
  <c r="R77" i="74"/>
  <c r="U200" i="74"/>
  <c r="R226" i="74"/>
  <c r="R258" i="74"/>
  <c r="U261" i="74"/>
  <c r="U264" i="74"/>
  <c r="R271" i="74"/>
  <c r="R393" i="74"/>
  <c r="R435" i="74"/>
  <c r="AM68" i="74"/>
  <c r="AU105" i="74"/>
  <c r="AU117" i="74"/>
  <c r="AU122" i="74"/>
  <c r="AW130" i="74"/>
  <c r="AU130" i="74"/>
  <c r="AU133" i="74"/>
  <c r="AW133" i="74"/>
  <c r="AW137" i="74"/>
  <c r="AU137" i="74"/>
  <c r="AU141" i="74"/>
  <c r="AW141" i="74"/>
  <c r="AW145" i="74"/>
  <c r="AU145" i="74"/>
  <c r="U156" i="74"/>
  <c r="U160" i="74"/>
  <c r="AU165" i="74"/>
  <c r="AW165" i="74"/>
  <c r="AW169" i="74"/>
  <c r="AU169" i="74"/>
  <c r="AU172" i="74"/>
  <c r="AW172" i="74"/>
  <c r="AW176" i="74"/>
  <c r="AU176" i="74"/>
  <c r="U178" i="74"/>
  <c r="AU182" i="74"/>
  <c r="AW182" i="74"/>
  <c r="AW191" i="74"/>
  <c r="AZ191" i="74" s="1"/>
  <c r="BA191" i="74" s="1"/>
  <c r="AU191" i="74"/>
  <c r="U192" i="74"/>
  <c r="AU196" i="74"/>
  <c r="AW196" i="74"/>
  <c r="U199" i="74"/>
  <c r="AW202" i="74"/>
  <c r="AU202" i="74"/>
  <c r="AU203" i="74"/>
  <c r="AW203" i="74"/>
  <c r="AU205" i="74"/>
  <c r="AZ205" i="74" s="1"/>
  <c r="AW205" i="74"/>
  <c r="U256" i="74"/>
  <c r="AU297" i="74"/>
  <c r="AU303" i="74"/>
  <c r="AU313" i="74"/>
  <c r="AU317" i="74"/>
  <c r="AZ317" i="74" s="1"/>
  <c r="BA317" i="74" s="1"/>
  <c r="AA322" i="74"/>
  <c r="AU322" i="74"/>
  <c r="AU330" i="74"/>
  <c r="AU338" i="74"/>
  <c r="AU347" i="74"/>
  <c r="AU351" i="74"/>
  <c r="AZ351" i="74" s="1"/>
  <c r="AU359" i="74"/>
  <c r="AZ359" i="74" s="1"/>
  <c r="U360" i="74"/>
  <c r="U364" i="74"/>
  <c r="AU372" i="74"/>
  <c r="U395" i="74"/>
  <c r="AU400" i="74"/>
  <c r="U414" i="74"/>
  <c r="AU101" i="74"/>
  <c r="AU104" i="74"/>
  <c r="AU151" i="74"/>
  <c r="AW151" i="74"/>
  <c r="AU157" i="74"/>
  <c r="AW157" i="74"/>
  <c r="AU159" i="74"/>
  <c r="AW159" i="74"/>
  <c r="AU163" i="74"/>
  <c r="AW163" i="74"/>
  <c r="AU187" i="74"/>
  <c r="AW187" i="74"/>
  <c r="AU287" i="74"/>
  <c r="R21" i="74"/>
  <c r="AM21" i="74"/>
  <c r="R39" i="74"/>
  <c r="AU89" i="74"/>
  <c r="AU98" i="74"/>
  <c r="AU99" i="74"/>
  <c r="AU114" i="74"/>
  <c r="AU115" i="74"/>
  <c r="AU127" i="74"/>
  <c r="AW127" i="74"/>
  <c r="AU183" i="74"/>
  <c r="AW183" i="74"/>
  <c r="AZ183" i="74" s="1"/>
  <c r="AW193" i="74"/>
  <c r="AU193" i="74"/>
  <c r="AU198" i="74"/>
  <c r="AZ198" i="74" s="1"/>
  <c r="AW198" i="74"/>
  <c r="AU281" i="74"/>
  <c r="AU286" i="74"/>
  <c r="U311" i="74"/>
  <c r="AU327" i="74"/>
  <c r="AU335" i="74"/>
  <c r="AU344" i="74"/>
  <c r="AU349" i="74"/>
  <c r="AU353" i="74"/>
  <c r="AZ353" i="74" s="1"/>
  <c r="AU358" i="74"/>
  <c r="AU361" i="74"/>
  <c r="AU363" i="74"/>
  <c r="AU375" i="74"/>
  <c r="AU415" i="74"/>
  <c r="AZ415" i="74" s="1"/>
  <c r="AU111" i="74"/>
  <c r="AW161" i="74"/>
  <c r="AU161" i="74"/>
  <c r="R54" i="74"/>
  <c r="AU100" i="74"/>
  <c r="R108" i="74"/>
  <c r="R120" i="74"/>
  <c r="AU124" i="74"/>
  <c r="AW124" i="74"/>
  <c r="AU132" i="74"/>
  <c r="AW132" i="74"/>
  <c r="Y133" i="74"/>
  <c r="AI133" i="74" s="1"/>
  <c r="AK133" i="74" s="1"/>
  <c r="AW136" i="74"/>
  <c r="AU136" i="74"/>
  <c r="Y137" i="74"/>
  <c r="AI137" i="74" s="1"/>
  <c r="AK137" i="74" s="1"/>
  <c r="AU140" i="74"/>
  <c r="AW140" i="74"/>
  <c r="AW144" i="74"/>
  <c r="AU144" i="74"/>
  <c r="AU148" i="74"/>
  <c r="AW148" i="74"/>
  <c r="AU149" i="74"/>
  <c r="AW149" i="74"/>
  <c r="AW168" i="74"/>
  <c r="AU168" i="74"/>
  <c r="AW175" i="74"/>
  <c r="AZ175" i="74" s="1"/>
  <c r="BA175" i="74" s="1"/>
  <c r="AU175" i="74"/>
  <c r="AU179" i="74"/>
  <c r="AW179" i="74"/>
  <c r="U238" i="74"/>
  <c r="AZ287" i="74"/>
  <c r="BA287" i="74" s="1"/>
  <c r="R315" i="74"/>
  <c r="AU324" i="74"/>
  <c r="AU332" i="74"/>
  <c r="AU340" i="74"/>
  <c r="AU355" i="74"/>
  <c r="AU365" i="74"/>
  <c r="AZ365" i="74" s="1"/>
  <c r="AU368" i="74"/>
  <c r="R385" i="74"/>
  <c r="R413" i="74"/>
  <c r="U449" i="74"/>
  <c r="R462" i="74"/>
  <c r="R483" i="74"/>
  <c r="AZ250" i="74"/>
  <c r="BA250" i="74" s="1"/>
  <c r="AU333" i="74"/>
  <c r="AU93" i="74"/>
  <c r="AU94" i="74"/>
  <c r="AU103" i="74"/>
  <c r="AU109" i="74"/>
  <c r="AU112" i="74"/>
  <c r="AU116" i="74"/>
  <c r="AU121" i="74"/>
  <c r="AW129" i="74"/>
  <c r="AU129" i="74"/>
  <c r="AU150" i="74"/>
  <c r="AW150" i="74"/>
  <c r="AW152" i="74"/>
  <c r="AU152" i="74"/>
  <c r="AW154" i="74"/>
  <c r="AU154" i="74"/>
  <c r="AU156" i="74"/>
  <c r="AW156" i="74"/>
  <c r="AU158" i="74"/>
  <c r="AW158" i="74"/>
  <c r="AW160" i="74"/>
  <c r="AU160" i="74"/>
  <c r="AW162" i="74"/>
  <c r="AU162" i="74"/>
  <c r="AU164" i="74"/>
  <c r="AW164" i="74"/>
  <c r="AU171" i="74"/>
  <c r="AW171" i="74"/>
  <c r="AU181" i="74"/>
  <c r="AZ181" i="74" s="1"/>
  <c r="BA181" i="74" s="1"/>
  <c r="AW181" i="74"/>
  <c r="AW186" i="74"/>
  <c r="AU186" i="74"/>
  <c r="AW188" i="74"/>
  <c r="AU188" i="74"/>
  <c r="AZ188" i="74" s="1"/>
  <c r="BA188" i="74" s="1"/>
  <c r="AW200" i="74"/>
  <c r="AU200" i="74"/>
  <c r="AZ247" i="74"/>
  <c r="AU280" i="74"/>
  <c r="AU299" i="74"/>
  <c r="AU309" i="74"/>
  <c r="AU318" i="74"/>
  <c r="AZ318" i="74" s="1"/>
  <c r="AU321" i="74"/>
  <c r="AU329" i="74"/>
  <c r="AU337" i="74"/>
  <c r="AU350" i="74"/>
  <c r="AZ350" i="74" s="1"/>
  <c r="AU357" i="74"/>
  <c r="AZ357" i="74" s="1"/>
  <c r="AZ358" i="74"/>
  <c r="AU370" i="74"/>
  <c r="AU374" i="74"/>
  <c r="AZ374" i="74" s="1"/>
  <c r="BA374" i="74" s="1"/>
  <c r="AU421" i="74"/>
  <c r="AZ361" i="74"/>
  <c r="AZ249" i="74"/>
  <c r="AZ217" i="74"/>
  <c r="AU155" i="74"/>
  <c r="AW155" i="74"/>
  <c r="AU189" i="74"/>
  <c r="AW189" i="74"/>
  <c r="AU290" i="74"/>
  <c r="AU341" i="74"/>
  <c r="AU366" i="74"/>
  <c r="AU371" i="74"/>
  <c r="AU420" i="74"/>
  <c r="U33" i="74"/>
  <c r="R38" i="74"/>
  <c r="U56" i="74"/>
  <c r="U58" i="74"/>
  <c r="R70" i="74"/>
  <c r="AA77" i="74"/>
  <c r="AU97" i="74"/>
  <c r="AU113" i="74"/>
  <c r="AU119" i="74"/>
  <c r="AU126" i="74"/>
  <c r="AW126" i="74"/>
  <c r="AW135" i="74"/>
  <c r="AU135" i="74"/>
  <c r="AU139" i="74"/>
  <c r="AW139" i="74"/>
  <c r="AW143" i="74"/>
  <c r="AU143" i="74"/>
  <c r="AU147" i="74"/>
  <c r="AW147" i="74"/>
  <c r="U161" i="74"/>
  <c r="AW167" i="74"/>
  <c r="AU167" i="74"/>
  <c r="AZ172" i="74"/>
  <c r="AU174" i="74"/>
  <c r="AZ174" i="74" s="1"/>
  <c r="AW174" i="74"/>
  <c r="AX174" i="74" s="1"/>
  <c r="AZ176" i="74"/>
  <c r="U179" i="74"/>
  <c r="R181" i="74"/>
  <c r="U184" i="74"/>
  <c r="R188" i="74"/>
  <c r="AU190" i="74"/>
  <c r="AW190" i="74"/>
  <c r="AZ190" i="74" s="1"/>
  <c r="BA190" i="74" s="1"/>
  <c r="U193" i="74"/>
  <c r="AW194" i="74"/>
  <c r="AU194" i="74"/>
  <c r="AZ194" i="74" s="1"/>
  <c r="BA194" i="74" s="1"/>
  <c r="AU195" i="74"/>
  <c r="AW195" i="74"/>
  <c r="AU197" i="74"/>
  <c r="AW197" i="74"/>
  <c r="AU204" i="74"/>
  <c r="AW204" i="74"/>
  <c r="AW208" i="74"/>
  <c r="AU208" i="74"/>
  <c r="AW209" i="74"/>
  <c r="AZ209" i="74" s="1"/>
  <c r="BA209" i="74" s="1"/>
  <c r="AU209" i="74"/>
  <c r="U210" i="74"/>
  <c r="U218" i="74"/>
  <c r="U225" i="74"/>
  <c r="U227" i="74"/>
  <c r="U248" i="74"/>
  <c r="AZ271" i="74"/>
  <c r="AU279" i="74"/>
  <c r="AZ279" i="74" s="1"/>
  <c r="BA279" i="74" s="1"/>
  <c r="U295" i="74"/>
  <c r="AU305" i="74"/>
  <c r="AU311" i="74"/>
  <c r="AZ311" i="74" s="1"/>
  <c r="AU316" i="74"/>
  <c r="AU326" i="74"/>
  <c r="AU334" i="74"/>
  <c r="AU343" i="74"/>
  <c r="AU346" i="74"/>
  <c r="AU348" i="74"/>
  <c r="AZ348" i="74" s="1"/>
  <c r="U349" i="74"/>
  <c r="AU373" i="74"/>
  <c r="R389" i="74"/>
  <c r="AU418" i="74"/>
  <c r="R469" i="74"/>
  <c r="R471" i="74"/>
  <c r="AU282" i="74"/>
  <c r="AU285" i="74"/>
  <c r="R23" i="74"/>
  <c r="AU106" i="74"/>
  <c r="AU107" i="74"/>
  <c r="AU123" i="74"/>
  <c r="AW123" i="74"/>
  <c r="AU131" i="74"/>
  <c r="AW131" i="74"/>
  <c r="AW199" i="74"/>
  <c r="AU199" i="74"/>
  <c r="AZ246" i="74"/>
  <c r="BA246" i="74" s="1"/>
  <c r="AU304" i="74"/>
  <c r="U310" i="74"/>
  <c r="AA323" i="74"/>
  <c r="AU323" i="74"/>
  <c r="AU331" i="74"/>
  <c r="U338" i="74"/>
  <c r="AU339" i="74"/>
  <c r="AU345" i="74"/>
  <c r="AZ345" i="74" s="1"/>
  <c r="AU352" i="74"/>
  <c r="AZ352" i="74" s="1"/>
  <c r="R353" i="74"/>
  <c r="AU360" i="74"/>
  <c r="AU362" i="74"/>
  <c r="AU364" i="74"/>
  <c r="AU367" i="74"/>
  <c r="AZ367" i="74"/>
  <c r="R376" i="74"/>
  <c r="AU399" i="74"/>
  <c r="R433" i="74"/>
  <c r="R438" i="74"/>
  <c r="AU86" i="74"/>
  <c r="AU125" i="74"/>
  <c r="AW125" i="74"/>
  <c r="AW153" i="74"/>
  <c r="AU153" i="74"/>
  <c r="AU212" i="74"/>
  <c r="AW212" i="74"/>
  <c r="AU325" i="74"/>
  <c r="AM37" i="74"/>
  <c r="AN37" i="74" s="1"/>
  <c r="AM60" i="74"/>
  <c r="R69" i="74"/>
  <c r="Y74" i="74"/>
  <c r="AI74" i="74" s="1"/>
  <c r="AK74" i="74" s="1"/>
  <c r="AU92" i="74"/>
  <c r="R100" i="74"/>
  <c r="AU108" i="74"/>
  <c r="AU120" i="74"/>
  <c r="AW128" i="74"/>
  <c r="AU128" i="74"/>
  <c r="AU134" i="74"/>
  <c r="AW134" i="74"/>
  <c r="AW138" i="74"/>
  <c r="AU138" i="74"/>
  <c r="AU142" i="74"/>
  <c r="AW142" i="74"/>
  <c r="AW146" i="74"/>
  <c r="AU146" i="74"/>
  <c r="AU166" i="74"/>
  <c r="AW166" i="74"/>
  <c r="AZ168" i="74"/>
  <c r="AW170" i="74"/>
  <c r="AU170" i="74"/>
  <c r="AU173" i="74"/>
  <c r="AZ173" i="74" s="1"/>
  <c r="AW173" i="74"/>
  <c r="AW177" i="74"/>
  <c r="AU177" i="74"/>
  <c r="AW178" i="74"/>
  <c r="AU178" i="74"/>
  <c r="AU180" i="74"/>
  <c r="AZ180" i="74" s="1"/>
  <c r="BA180" i="74" s="1"/>
  <c r="AW180" i="74"/>
  <c r="AW184" i="74"/>
  <c r="AU184" i="74"/>
  <c r="AZ184" i="74" s="1"/>
  <c r="AW185" i="74"/>
  <c r="AU185" i="74"/>
  <c r="AZ185" i="74" s="1"/>
  <c r="BA185" i="74" s="1"/>
  <c r="U190" i="74"/>
  <c r="AW192" i="74"/>
  <c r="AU192" i="74"/>
  <c r="AZ192" i="74" s="1"/>
  <c r="R197" i="74"/>
  <c r="AW201" i="74"/>
  <c r="AU201" i="74"/>
  <c r="R231" i="74"/>
  <c r="AU275" i="74"/>
  <c r="AU284" i="74"/>
  <c r="U303" i="74"/>
  <c r="AU308" i="74"/>
  <c r="AU320" i="74"/>
  <c r="AU328" i="74"/>
  <c r="R332" i="74"/>
  <c r="AU336" i="74"/>
  <c r="AU342" i="74"/>
  <c r="AZ342" i="74" s="1"/>
  <c r="AU354" i="74"/>
  <c r="AU356" i="74"/>
  <c r="AU369" i="74"/>
  <c r="AZ369" i="74" s="1"/>
  <c r="AU416" i="74"/>
  <c r="R428" i="74"/>
  <c r="R443" i="74"/>
  <c r="U110" i="74"/>
  <c r="U381" i="74"/>
  <c r="U436" i="74"/>
  <c r="U222" i="74"/>
  <c r="Y292" i="74"/>
  <c r="AI292" i="74" s="1"/>
  <c r="AK292" i="74" s="1"/>
  <c r="AA341" i="74"/>
  <c r="AZ364" i="74"/>
  <c r="U392" i="74"/>
  <c r="R40" i="74"/>
  <c r="U65" i="74"/>
  <c r="Y67" i="74"/>
  <c r="AI67" i="74" s="1"/>
  <c r="AK67" i="74" s="1"/>
  <c r="U168" i="74"/>
  <c r="R186" i="74"/>
  <c r="U191" i="74"/>
  <c r="AZ213" i="74"/>
  <c r="AA242" i="74"/>
  <c r="U260" i="74"/>
  <c r="Y286" i="74"/>
  <c r="AI286" i="74" s="1"/>
  <c r="AK286" i="74" s="1"/>
  <c r="R298" i="74"/>
  <c r="U334" i="74"/>
  <c r="U348" i="74"/>
  <c r="U358" i="74"/>
  <c r="U370" i="74"/>
  <c r="AZ375" i="74"/>
  <c r="U387" i="74"/>
  <c r="R445" i="74"/>
  <c r="Y465" i="74"/>
  <c r="AI465" i="74" s="1"/>
  <c r="AK465" i="74" s="1"/>
  <c r="U466" i="74"/>
  <c r="U471" i="74"/>
  <c r="AZ368" i="74"/>
  <c r="BA368" i="74" s="1"/>
  <c r="AZ216" i="74"/>
  <c r="AZ200" i="74"/>
  <c r="U69" i="74"/>
  <c r="U206" i="74"/>
  <c r="U252" i="74"/>
  <c r="AA76" i="74"/>
  <c r="U226" i="74"/>
  <c r="R233" i="74"/>
  <c r="U236" i="74"/>
  <c r="U293" i="74"/>
  <c r="U365" i="74"/>
  <c r="U368" i="74"/>
  <c r="U401" i="74"/>
  <c r="U464" i="74"/>
  <c r="AZ265" i="74"/>
  <c r="BA265" i="74" s="1"/>
  <c r="R24" i="74"/>
  <c r="U34" i="74"/>
  <c r="R47" i="74"/>
  <c r="AM77" i="74"/>
  <c r="AN77" i="74" s="1"/>
  <c r="Y134" i="74"/>
  <c r="AI134" i="74" s="1"/>
  <c r="AK134" i="74" s="1"/>
  <c r="Y138" i="74"/>
  <c r="AI138" i="74" s="1"/>
  <c r="AK138" i="74" s="1"/>
  <c r="Y142" i="74"/>
  <c r="AI142" i="74" s="1"/>
  <c r="AK142" i="74" s="1"/>
  <c r="Y146" i="74"/>
  <c r="AI146" i="74" s="1"/>
  <c r="AK146" i="74" s="1"/>
  <c r="U158" i="74"/>
  <c r="U171" i="74"/>
  <c r="U183" i="74"/>
  <c r="U205" i="74"/>
  <c r="R232" i="74"/>
  <c r="R267" i="74"/>
  <c r="R292" i="74"/>
  <c r="R295" i="74"/>
  <c r="AZ344" i="74"/>
  <c r="R357" i="74"/>
  <c r="R362" i="74"/>
  <c r="R437" i="74"/>
  <c r="U473" i="74"/>
  <c r="U478" i="74"/>
  <c r="U361" i="74"/>
  <c r="U268" i="74"/>
  <c r="U299" i="74"/>
  <c r="U385" i="74"/>
  <c r="R17" i="74"/>
  <c r="R44" i="74"/>
  <c r="R61" i="74"/>
  <c r="R76" i="74"/>
  <c r="R118" i="74"/>
  <c r="AZ182" i="74"/>
  <c r="BA182" i="74" s="1"/>
  <c r="AZ220" i="74"/>
  <c r="BA220" i="74" s="1"/>
  <c r="R225" i="74"/>
  <c r="R227" i="74"/>
  <c r="AZ254" i="74"/>
  <c r="AZ255" i="74"/>
  <c r="AM330" i="74"/>
  <c r="R333" i="74"/>
  <c r="AM338" i="74"/>
  <c r="AN338" i="74" s="1"/>
  <c r="R369" i="74"/>
  <c r="R382" i="74"/>
  <c r="R415" i="74"/>
  <c r="AZ238" i="74"/>
  <c r="BA238" i="74" s="1"/>
  <c r="U309" i="74"/>
  <c r="AZ239" i="74"/>
  <c r="R366" i="74"/>
  <c r="U377" i="74"/>
  <c r="R470" i="74"/>
  <c r="AZ245" i="74"/>
  <c r="U247" i="74"/>
  <c r="U25" i="74"/>
  <c r="U13" i="74"/>
  <c r="U26" i="74"/>
  <c r="R28" i="74"/>
  <c r="R41" i="74"/>
  <c r="R55" i="74"/>
  <c r="R57" i="74"/>
  <c r="R66" i="74"/>
  <c r="U79" i="74"/>
  <c r="U166" i="74"/>
  <c r="U173" i="74"/>
  <c r="R179" i="74"/>
  <c r="U185" i="74"/>
  <c r="AZ196" i="74"/>
  <c r="BA196" i="74" s="1"/>
  <c r="R209" i="74"/>
  <c r="R215" i="74"/>
  <c r="R234" i="74"/>
  <c r="U253" i="74"/>
  <c r="R275" i="74"/>
  <c r="AZ285" i="74"/>
  <c r="R294" i="74"/>
  <c r="AZ343" i="74"/>
  <c r="U347" i="74"/>
  <c r="R349" i="74"/>
  <c r="R379" i="74"/>
  <c r="R406" i="74"/>
  <c r="R408" i="74"/>
  <c r="R444" i="74"/>
  <c r="R472" i="74"/>
  <c r="R477" i="74"/>
  <c r="R479" i="74"/>
  <c r="R491" i="74"/>
  <c r="R496" i="74"/>
  <c r="R26" i="74"/>
  <c r="R37" i="74"/>
  <c r="R68" i="74"/>
  <c r="R90" i="74"/>
  <c r="R106" i="74"/>
  <c r="R194" i="74"/>
  <c r="R199" i="74"/>
  <c r="R204" i="74"/>
  <c r="U212" i="74"/>
  <c r="R213" i="74"/>
  <c r="R222" i="74"/>
  <c r="R246" i="74"/>
  <c r="AA326" i="74"/>
  <c r="R345" i="74"/>
  <c r="R387" i="74"/>
  <c r="Y141" i="74"/>
  <c r="AI141" i="74" s="1"/>
  <c r="AK141" i="74" s="1"/>
  <c r="Y145" i="74"/>
  <c r="AI145" i="74" s="1"/>
  <c r="AK145" i="74" s="1"/>
  <c r="AA149" i="74"/>
  <c r="R193" i="74"/>
  <c r="U197" i="74"/>
  <c r="R212" i="74"/>
  <c r="R221" i="74"/>
  <c r="R229" i="74"/>
  <c r="R241" i="74"/>
  <c r="R245" i="74"/>
  <c r="U267" i="74"/>
  <c r="R273" i="74"/>
  <c r="U276" i="74"/>
  <c r="R286" i="74"/>
  <c r="U289" i="74"/>
  <c r="U292" i="74"/>
  <c r="U296" i="74"/>
  <c r="U300" i="74"/>
  <c r="U304" i="74"/>
  <c r="AM322" i="74"/>
  <c r="AN322" i="74" s="1"/>
  <c r="AM327" i="74"/>
  <c r="AN327" i="74" s="1"/>
  <c r="AA334" i="74"/>
  <c r="AM335" i="74"/>
  <c r="R392" i="74"/>
  <c r="U413" i="74"/>
  <c r="U445" i="74"/>
  <c r="R463" i="74"/>
  <c r="U463" i="74"/>
  <c r="AA400" i="74"/>
  <c r="AZ400" i="74"/>
  <c r="U5" i="74"/>
  <c r="U61" i="74"/>
  <c r="U71" i="74"/>
  <c r="U7" i="74"/>
  <c r="U9" i="74"/>
  <c r="R33" i="74"/>
  <c r="R50" i="74"/>
  <c r="AA52" i="74"/>
  <c r="U57" i="74"/>
  <c r="R78" i="74"/>
  <c r="R80" i="74"/>
  <c r="U96" i="74"/>
  <c r="R112" i="74"/>
  <c r="R155" i="74"/>
  <c r="R157" i="74"/>
  <c r="R163" i="74"/>
  <c r="R182" i="74"/>
  <c r="R198" i="74"/>
  <c r="R235" i="74"/>
  <c r="R251" i="74"/>
  <c r="R261" i="74"/>
  <c r="R269" i="74"/>
  <c r="R283" i="74"/>
  <c r="AM325" i="74"/>
  <c r="AN325" i="74" s="1"/>
  <c r="AA331" i="74"/>
  <c r="R335" i="74"/>
  <c r="AA339" i="74"/>
  <c r="R344" i="74"/>
  <c r="R358" i="74"/>
  <c r="R361" i="74"/>
  <c r="R370" i="74"/>
  <c r="R377" i="74"/>
  <c r="AM76" i="74"/>
  <c r="AN76" i="74" s="1"/>
  <c r="Y136" i="74"/>
  <c r="AI136" i="74" s="1"/>
  <c r="AK136" i="74" s="1"/>
  <c r="Y140" i="74"/>
  <c r="AI140" i="74" s="1"/>
  <c r="AK140" i="74" s="1"/>
  <c r="Y144" i="74"/>
  <c r="AI144" i="74" s="1"/>
  <c r="AK144" i="74" s="1"/>
  <c r="Y148" i="74"/>
  <c r="AI148" i="74" s="1"/>
  <c r="AK148" i="74" s="1"/>
  <c r="AM323" i="74"/>
  <c r="AM326" i="74"/>
  <c r="AN326" i="74" s="1"/>
  <c r="AM328" i="74"/>
  <c r="U468" i="74"/>
  <c r="R468" i="74"/>
  <c r="U4" i="74"/>
  <c r="U17" i="74"/>
  <c r="U63" i="74"/>
  <c r="U66" i="74"/>
  <c r="U73" i="74"/>
  <c r="U176" i="74"/>
  <c r="U223" i="74"/>
  <c r="U244" i="74"/>
  <c r="R249" i="74"/>
  <c r="U285" i="74"/>
  <c r="Y293" i="74"/>
  <c r="AI293" i="74" s="1"/>
  <c r="AK293" i="74" s="1"/>
  <c r="U298" i="74"/>
  <c r="U302" i="74"/>
  <c r="AA308" i="74"/>
  <c r="U313" i="74"/>
  <c r="U317" i="74"/>
  <c r="U320" i="74"/>
  <c r="AM321" i="74"/>
  <c r="U326" i="74"/>
  <c r="U352" i="74"/>
  <c r="U353" i="74"/>
  <c r="U362" i="74"/>
  <c r="U372" i="74"/>
  <c r="U376" i="74"/>
  <c r="R386" i="74"/>
  <c r="U394" i="74"/>
  <c r="U403" i="74"/>
  <c r="U415" i="74"/>
  <c r="AA53" i="74"/>
  <c r="U14" i="74"/>
  <c r="R49" i="74"/>
  <c r="AZ52" i="74"/>
  <c r="BA52" i="74" s="1"/>
  <c r="U53" i="74"/>
  <c r="R104" i="74"/>
  <c r="Y135" i="74"/>
  <c r="AI135" i="74" s="1"/>
  <c r="AK135" i="74" s="1"/>
  <c r="Y139" i="74"/>
  <c r="AI139" i="74" s="1"/>
  <c r="AK139" i="74" s="1"/>
  <c r="Y143" i="74"/>
  <c r="AI143" i="74" s="1"/>
  <c r="AK143" i="74" s="1"/>
  <c r="Y147" i="74"/>
  <c r="AI147" i="74" s="1"/>
  <c r="AK147" i="74" s="1"/>
  <c r="R214" i="74"/>
  <c r="U216" i="74"/>
  <c r="R228" i="74"/>
  <c r="U240" i="74"/>
  <c r="R242" i="74"/>
  <c r="U257" i="74"/>
  <c r="R266" i="74"/>
  <c r="U274" i="74"/>
  <c r="U291" i="74"/>
  <c r="U294" i="74"/>
  <c r="U305" i="74"/>
  <c r="R322" i="74"/>
  <c r="AM324" i="74"/>
  <c r="AA330" i="74"/>
  <c r="AM331" i="74"/>
  <c r="AN331" i="74" s="1"/>
  <c r="AA338" i="74"/>
  <c r="U375" i="74"/>
  <c r="U389" i="74"/>
  <c r="R391" i="74"/>
  <c r="U396" i="74"/>
  <c r="U18" i="74"/>
  <c r="U22" i="74"/>
  <c r="AZ13" i="74"/>
  <c r="U3" i="74"/>
  <c r="U6" i="74"/>
  <c r="U8" i="74"/>
  <c r="U10" i="74"/>
  <c r="AM13" i="74"/>
  <c r="R16" i="74"/>
  <c r="AA21" i="74"/>
  <c r="R29" i="74"/>
  <c r="U41" i="74"/>
  <c r="AM53" i="74"/>
  <c r="R58" i="74"/>
  <c r="AA60" i="74"/>
  <c r="R79" i="74"/>
  <c r="R111" i="74"/>
  <c r="R154" i="74"/>
  <c r="R156" i="74"/>
  <c r="U189" i="74"/>
  <c r="R202" i="74"/>
  <c r="R210" i="74"/>
  <c r="U219" i="74"/>
  <c r="R236" i="74"/>
  <c r="R248" i="74"/>
  <c r="R254" i="74"/>
  <c r="R287" i="74"/>
  <c r="R319" i="74"/>
  <c r="R331" i="74"/>
  <c r="AM339" i="74"/>
  <c r="R348" i="74"/>
  <c r="R351" i="74"/>
  <c r="R354" i="74"/>
  <c r="R365" i="74"/>
  <c r="R378" i="74"/>
  <c r="R388" i="74"/>
  <c r="U388" i="74"/>
  <c r="R493" i="74"/>
  <c r="U429" i="74"/>
  <c r="U432" i="74"/>
  <c r="U457" i="74"/>
  <c r="R380" i="74"/>
  <c r="U383" i="74"/>
  <c r="U399" i="74"/>
  <c r="U423" i="74"/>
  <c r="U438" i="74"/>
  <c r="U441" i="74"/>
  <c r="R447" i="74"/>
  <c r="U451" i="74"/>
  <c r="R465" i="74"/>
  <c r="Y473" i="74"/>
  <c r="AI473" i="74" s="1"/>
  <c r="AK473" i="74" s="1"/>
  <c r="U482" i="74"/>
  <c r="R487" i="74"/>
  <c r="U495" i="74"/>
  <c r="R497" i="74"/>
  <c r="U418" i="74"/>
  <c r="Y427" i="74"/>
  <c r="AI427" i="74" s="1"/>
  <c r="AK427" i="74" s="1"/>
  <c r="U437" i="74"/>
  <c r="R453" i="74"/>
  <c r="R456" i="74"/>
  <c r="R459" i="74"/>
  <c r="R473" i="74"/>
  <c r="AU467" i="74"/>
  <c r="U390" i="74"/>
  <c r="U424" i="74"/>
  <c r="U434" i="74"/>
  <c r="AM441" i="74"/>
  <c r="AU441" i="74"/>
  <c r="AM449" i="74"/>
  <c r="R461" i="74"/>
  <c r="R381" i="74"/>
  <c r="R402" i="74"/>
  <c r="R404" i="74"/>
  <c r="R414" i="74"/>
  <c r="Y432" i="74"/>
  <c r="AI432" i="74" s="1"/>
  <c r="AK432" i="74" s="1"/>
  <c r="R455" i="74"/>
  <c r="R480" i="74"/>
  <c r="U486" i="74"/>
  <c r="R488" i="74"/>
  <c r="U494" i="74"/>
  <c r="U496" i="74"/>
  <c r="AN334" i="74"/>
  <c r="AN441" i="74"/>
  <c r="AN335" i="74"/>
  <c r="AN60" i="74"/>
  <c r="AN328" i="74"/>
  <c r="AQ435" i="74"/>
  <c r="AZ435" i="74" s="1"/>
  <c r="BA435" i="74" s="1"/>
  <c r="AQ427" i="74"/>
  <c r="AQ379" i="74"/>
  <c r="AQ363" i="74"/>
  <c r="AQ355" i="74"/>
  <c r="AZ355" i="74" s="1"/>
  <c r="AQ347" i="74"/>
  <c r="AQ315" i="74"/>
  <c r="AQ307" i="74"/>
  <c r="AQ283" i="74"/>
  <c r="AQ275" i="74"/>
  <c r="AQ267" i="74"/>
  <c r="AZ267" i="74" s="1"/>
  <c r="AQ251" i="74"/>
  <c r="AZ251" i="74" s="1"/>
  <c r="AQ243" i="74"/>
  <c r="AZ243" i="74" s="1"/>
  <c r="AQ219" i="74"/>
  <c r="AQ211" i="74"/>
  <c r="AQ203" i="74"/>
  <c r="AZ203" i="74" s="1"/>
  <c r="AQ195" i="74"/>
  <c r="AQ187" i="74"/>
  <c r="AZ187" i="74" s="1"/>
  <c r="AQ179" i="74"/>
  <c r="AQ171" i="74"/>
  <c r="AZ171" i="74" s="1"/>
  <c r="AQ466" i="74"/>
  <c r="AZ466" i="74" s="1"/>
  <c r="AQ418" i="74"/>
  <c r="AQ402" i="74"/>
  <c r="AQ370" i="74"/>
  <c r="AZ370" i="74" s="1"/>
  <c r="AQ362" i="74"/>
  <c r="AZ362" i="74" s="1"/>
  <c r="AQ354" i="74"/>
  <c r="AQ306" i="74"/>
  <c r="AQ274" i="74"/>
  <c r="AQ266" i="74"/>
  <c r="AQ202" i="74"/>
  <c r="AQ186" i="74"/>
  <c r="AQ178" i="74"/>
  <c r="AQ170" i="74"/>
  <c r="AZ170" i="74" s="1"/>
  <c r="BA170" i="74" s="1"/>
  <c r="AQ34" i="74"/>
  <c r="AQ26" i="74"/>
  <c r="AT26" i="74" s="1"/>
  <c r="AX26" i="74" s="1"/>
  <c r="AQ10" i="74"/>
  <c r="U211" i="74"/>
  <c r="R211" i="74"/>
  <c r="R260" i="74"/>
  <c r="R422" i="74"/>
  <c r="U249" i="74"/>
  <c r="U251" i="74"/>
  <c r="U282" i="74"/>
  <c r="R282" i="74"/>
  <c r="U283" i="74"/>
  <c r="R291" i="74"/>
  <c r="U337" i="74"/>
  <c r="R372" i="74"/>
  <c r="U382" i="74"/>
  <c r="R395" i="74"/>
  <c r="AQ446" i="74"/>
  <c r="AT446" i="74" s="1"/>
  <c r="AX446" i="74" s="1"/>
  <c r="U497" i="74"/>
  <c r="R18" i="74"/>
  <c r="R42" i="74"/>
  <c r="AZ20" i="74"/>
  <c r="BA20" i="74" s="1"/>
  <c r="AM29" i="74"/>
  <c r="AN29" i="74" s="1"/>
  <c r="U60" i="74"/>
  <c r="U76" i="74"/>
  <c r="U109" i="74"/>
  <c r="U111" i="74"/>
  <c r="U112" i="74"/>
  <c r="R7" i="74"/>
  <c r="R12" i="74"/>
  <c r="U15" i="74"/>
  <c r="U38" i="74"/>
  <c r="U39" i="74"/>
  <c r="U47" i="74"/>
  <c r="R56" i="74"/>
  <c r="R65" i="74"/>
  <c r="U68" i="74"/>
  <c r="R73" i="74"/>
  <c r="R74" i="74"/>
  <c r="U77" i="74"/>
  <c r="U80" i="74"/>
  <c r="R96" i="74"/>
  <c r="R110" i="74"/>
  <c r="R152" i="74"/>
  <c r="R160" i="74"/>
  <c r="U163" i="74"/>
  <c r="R180" i="74"/>
  <c r="U180" i="74"/>
  <c r="R190" i="74"/>
  <c r="U224" i="74"/>
  <c r="R224" i="74"/>
  <c r="U281" i="74"/>
  <c r="R281" i="74"/>
  <c r="AM313" i="74"/>
  <c r="U314" i="74"/>
  <c r="R355" i="74"/>
  <c r="U355" i="74"/>
  <c r="R371" i="74"/>
  <c r="U371" i="74"/>
  <c r="R394" i="74"/>
  <c r="AQ424" i="74"/>
  <c r="AT424" i="74" s="1"/>
  <c r="AX424" i="74" s="1"/>
  <c r="R9" i="74"/>
  <c r="AN21" i="74"/>
  <c r="U29" i="74"/>
  <c r="U489" i="74"/>
  <c r="R489" i="74"/>
  <c r="U280" i="74"/>
  <c r="R280" i="74"/>
  <c r="U430" i="74"/>
  <c r="R430" i="74"/>
  <c r="AA61" i="74"/>
  <c r="R6" i="74"/>
  <c r="R32" i="74"/>
  <c r="AA36" i="74"/>
  <c r="R45" i="74"/>
  <c r="U46" i="74"/>
  <c r="U54" i="74"/>
  <c r="U55" i="74"/>
  <c r="AZ60" i="74"/>
  <c r="BA60" i="74" s="1"/>
  <c r="R64" i="74"/>
  <c r="R72" i="74"/>
  <c r="U78" i="74"/>
  <c r="R89" i="74"/>
  <c r="U90" i="74"/>
  <c r="R95" i="74"/>
  <c r="U106" i="74"/>
  <c r="U119" i="74"/>
  <c r="U120" i="74"/>
  <c r="U209" i="74"/>
  <c r="U214" i="74"/>
  <c r="R244" i="74"/>
  <c r="U245" i="74"/>
  <c r="R247" i="74"/>
  <c r="R270" i="74"/>
  <c r="U279" i="74"/>
  <c r="R279" i="74"/>
  <c r="U287" i="74"/>
  <c r="AN321" i="74"/>
  <c r="U351" i="74"/>
  <c r="R367" i="74"/>
  <c r="U367" i="74"/>
  <c r="R384" i="74"/>
  <c r="U397" i="74"/>
  <c r="U36" i="74"/>
  <c r="Y66" i="74"/>
  <c r="AI66" i="74" s="1"/>
  <c r="AK66" i="74" s="1"/>
  <c r="AA69" i="74"/>
  <c r="R239" i="74"/>
  <c r="U239" i="74"/>
  <c r="U277" i="74"/>
  <c r="R277" i="74"/>
  <c r="R359" i="74"/>
  <c r="U359" i="74"/>
  <c r="AA476" i="74"/>
  <c r="U481" i="74"/>
  <c r="R481" i="74"/>
  <c r="AZ36" i="74"/>
  <c r="BA36" i="74" s="1"/>
  <c r="U40" i="74"/>
  <c r="AQ208" i="74"/>
  <c r="R383" i="74"/>
  <c r="U30" i="74"/>
  <c r="U181" i="74"/>
  <c r="R431" i="74"/>
  <c r="U431" i="74"/>
  <c r="U48" i="74"/>
  <c r="U49" i="74"/>
  <c r="AN53" i="74"/>
  <c r="Y82" i="74"/>
  <c r="AI82" i="74" s="1"/>
  <c r="AK82" i="74" s="1"/>
  <c r="U20" i="74"/>
  <c r="U23" i="74"/>
  <c r="U31" i="74"/>
  <c r="AA37" i="74"/>
  <c r="AM61" i="74"/>
  <c r="AN61" i="74" s="1"/>
  <c r="U62" i="74"/>
  <c r="AA68" i="74"/>
  <c r="AM69" i="74"/>
  <c r="AN69" i="74" s="1"/>
  <c r="U70" i="74"/>
  <c r="R88" i="74"/>
  <c r="U104" i="74"/>
  <c r="R113" i="74"/>
  <c r="U118" i="74"/>
  <c r="U182" i="74"/>
  <c r="U207" i="74"/>
  <c r="R207" i="74"/>
  <c r="AT216" i="74"/>
  <c r="AM242" i="74"/>
  <c r="AN242" i="74" s="1"/>
  <c r="AA243" i="74"/>
  <c r="U278" i="74"/>
  <c r="R278" i="74"/>
  <c r="R284" i="74"/>
  <c r="R350" i="74"/>
  <c r="U350" i="74"/>
  <c r="R363" i="74"/>
  <c r="U363" i="74"/>
  <c r="R396" i="74"/>
  <c r="R432" i="74"/>
  <c r="R466" i="74"/>
  <c r="AA468" i="74"/>
  <c r="R189" i="74"/>
  <c r="U228" i="74"/>
  <c r="U229" i="74"/>
  <c r="R238" i="74"/>
  <c r="R252" i="74"/>
  <c r="R253" i="74"/>
  <c r="R325" i="74"/>
  <c r="U330" i="74"/>
  <c r="AN330" i="74"/>
  <c r="U336" i="74"/>
  <c r="AM341" i="74"/>
  <c r="AN341" i="74" s="1"/>
  <c r="U402" i="74"/>
  <c r="U406" i="74"/>
  <c r="R426" i="74"/>
  <c r="R429" i="74"/>
  <c r="U453" i="74"/>
  <c r="U456" i="74"/>
  <c r="R464" i="74"/>
  <c r="U465" i="74"/>
  <c r="R482" i="74"/>
  <c r="U491" i="74"/>
  <c r="U157" i="74"/>
  <c r="R205" i="74"/>
  <c r="R206" i="74"/>
  <c r="U220" i="74"/>
  <c r="R268" i="74"/>
  <c r="U275" i="74"/>
  <c r="R312" i="74"/>
  <c r="R323" i="74"/>
  <c r="R324" i="74"/>
  <c r="R327" i="74"/>
  <c r="R328" i="74"/>
  <c r="U329" i="74"/>
  <c r="AM340" i="74"/>
  <c r="AN340" i="74" s="1"/>
  <c r="U428" i="74"/>
  <c r="R446" i="74"/>
  <c r="R178" i="74"/>
  <c r="R185" i="74"/>
  <c r="R223" i="74"/>
  <c r="U235" i="74"/>
  <c r="R255" i="74"/>
  <c r="R256" i="74"/>
  <c r="R257" i="74"/>
  <c r="U273" i="74"/>
  <c r="R276" i="74"/>
  <c r="Y294" i="74"/>
  <c r="AI294" i="74" s="1"/>
  <c r="AK294" i="74" s="1"/>
  <c r="Y295" i="74"/>
  <c r="AI295" i="74" s="1"/>
  <c r="AK295" i="74" s="1"/>
  <c r="AM305" i="74"/>
  <c r="R311" i="74"/>
  <c r="AM333" i="74"/>
  <c r="AN333" i="74" s="1"/>
  <c r="R420" i="74"/>
  <c r="R424" i="74"/>
  <c r="AM433" i="74"/>
  <c r="U443" i="74"/>
  <c r="U444" i="74"/>
  <c r="U462" i="74"/>
  <c r="AA475" i="74"/>
  <c r="R478" i="74"/>
  <c r="AA484" i="74"/>
  <c r="AA492" i="74"/>
  <c r="R201" i="74"/>
  <c r="R220" i="74"/>
  <c r="R265" i="74"/>
  <c r="R310" i="74"/>
  <c r="R316" i="74"/>
  <c r="AM318" i="74"/>
  <c r="R321" i="74"/>
  <c r="AM332" i="74"/>
  <c r="AN332" i="74" s="1"/>
  <c r="AA333" i="74"/>
  <c r="AM336" i="74"/>
  <c r="AN336" i="74" s="1"/>
  <c r="R153" i="74"/>
  <c r="R161" i="74"/>
  <c r="R166" i="74"/>
  <c r="R167" i="74"/>
  <c r="R168" i="74"/>
  <c r="R169" i="74"/>
  <c r="R170" i="74"/>
  <c r="R171" i="74"/>
  <c r="R173" i="74"/>
  <c r="R174" i="74"/>
  <c r="R175" i="74"/>
  <c r="R176" i="74"/>
  <c r="R184" i="74"/>
  <c r="R192" i="74"/>
  <c r="U198" i="74"/>
  <c r="R230" i="74"/>
  <c r="R290" i="74"/>
  <c r="R304" i="74"/>
  <c r="R341" i="74"/>
  <c r="R347" i="74"/>
  <c r="R399" i="74"/>
  <c r="U400" i="74"/>
  <c r="U404" i="74"/>
  <c r="U408" i="74"/>
  <c r="U412" i="74"/>
  <c r="R418" i="74"/>
  <c r="R423" i="74"/>
  <c r="U446" i="74"/>
  <c r="R454" i="74"/>
  <c r="U459" i="74"/>
  <c r="U460" i="74"/>
  <c r="U470" i="74"/>
  <c r="R475" i="74"/>
  <c r="U477" i="74"/>
  <c r="U480" i="74"/>
  <c r="U487" i="74"/>
  <c r="U488" i="74"/>
  <c r="R158" i="74"/>
  <c r="R164" i="74"/>
  <c r="AT165" i="74"/>
  <c r="AT166" i="74"/>
  <c r="AT168" i="74"/>
  <c r="AX168" i="74" s="1"/>
  <c r="AT169" i="74"/>
  <c r="AT173" i="74"/>
  <c r="AT174" i="74"/>
  <c r="AT176" i="74"/>
  <c r="R183" i="74"/>
  <c r="R191" i="74"/>
  <c r="R196" i="74"/>
  <c r="R200" i="74"/>
  <c r="U215" i="74"/>
  <c r="R218" i="74"/>
  <c r="R219" i="74"/>
  <c r="R240" i="74"/>
  <c r="U241" i="74"/>
  <c r="U243" i="74"/>
  <c r="R250" i="74"/>
  <c r="R285" i="74"/>
  <c r="R289" i="74"/>
  <c r="R308" i="74"/>
  <c r="AN324" i="74"/>
  <c r="AA325" i="74"/>
  <c r="R339" i="74"/>
  <c r="R340" i="74"/>
  <c r="R352" i="74"/>
  <c r="R356" i="74"/>
  <c r="R360" i="74"/>
  <c r="R364" i="74"/>
  <c r="R368" i="74"/>
  <c r="R398" i="74"/>
  <c r="R417" i="74"/>
  <c r="R419" i="74"/>
  <c r="U433" i="74"/>
  <c r="R439" i="74"/>
  <c r="U469" i="74"/>
  <c r="U472" i="74"/>
  <c r="U476" i="74"/>
  <c r="U479" i="74"/>
  <c r="R486" i="74"/>
  <c r="U493" i="74"/>
  <c r="AM7" i="74"/>
  <c r="AA7" i="74"/>
  <c r="AQ3" i="74"/>
  <c r="AZ3" i="74" s="1"/>
  <c r="BA3" i="74" s="1"/>
  <c r="AM5" i="74"/>
  <c r="AA5" i="74"/>
  <c r="AM6" i="74"/>
  <c r="AA6" i="74"/>
  <c r="AQ8" i="74"/>
  <c r="AT17" i="74"/>
  <c r="AX17" i="74" s="1"/>
  <c r="AM27" i="74"/>
  <c r="AA27" i="74"/>
  <c r="AZ28" i="74"/>
  <c r="BA28" i="74" s="1"/>
  <c r="AA28" i="74"/>
  <c r="AM28" i="74"/>
  <c r="AN28" i="74" s="1"/>
  <c r="AQ7" i="74"/>
  <c r="AZ7" i="74" s="1"/>
  <c r="AQ40" i="74"/>
  <c r="AT49" i="74"/>
  <c r="AX49" i="74" s="1"/>
  <c r="AM4" i="74"/>
  <c r="AN4" i="74" s="1"/>
  <c r="AA4" i="74"/>
  <c r="AM8" i="74"/>
  <c r="AA8" i="74"/>
  <c r="AM11" i="74"/>
  <c r="AA11" i="74"/>
  <c r="AT25" i="74"/>
  <c r="AX25" i="74" s="1"/>
  <c r="AM43" i="74"/>
  <c r="AN43" i="74" s="1"/>
  <c r="AA43" i="74"/>
  <c r="AT18" i="74"/>
  <c r="AX18" i="74" s="1"/>
  <c r="AK18" i="74"/>
  <c r="AM19" i="74"/>
  <c r="AN19" i="74" s="1"/>
  <c r="AA19" i="74"/>
  <c r="AQ24" i="74"/>
  <c r="AZ44" i="74"/>
  <c r="AM44" i="74"/>
  <c r="AA44" i="74"/>
  <c r="AQ4" i="74"/>
  <c r="AZ4" i="74" s="1"/>
  <c r="BA4" i="74" s="1"/>
  <c r="AZ12" i="74"/>
  <c r="AM12" i="74"/>
  <c r="AA12" i="74"/>
  <c r="AM35" i="74"/>
  <c r="AN35" i="74" s="1"/>
  <c r="AA35" i="74"/>
  <c r="AT41" i="74"/>
  <c r="AX41" i="74" s="1"/>
  <c r="AB6" i="74"/>
  <c r="X11" i="74"/>
  <c r="Y11" i="74" s="1"/>
  <c r="AI11" i="74" s="1"/>
  <c r="AK11" i="74" s="1"/>
  <c r="AA13" i="74"/>
  <c r="U16" i="74"/>
  <c r="AB17" i="74"/>
  <c r="AM20" i="74"/>
  <c r="AN20" i="74" s="1"/>
  <c r="U27" i="74"/>
  <c r="R27" i="74"/>
  <c r="R36" i="74"/>
  <c r="U37" i="74"/>
  <c r="R46" i="74"/>
  <c r="AB49" i="74"/>
  <c r="AB51" i="74"/>
  <c r="AM57" i="74"/>
  <c r="AN57" i="74" s="1"/>
  <c r="AA57" i="74"/>
  <c r="AT60" i="74"/>
  <c r="AX60" i="74" s="1"/>
  <c r="AN68" i="74"/>
  <c r="AB84" i="74"/>
  <c r="Z84" i="74"/>
  <c r="X84" i="74"/>
  <c r="Y84" i="74" s="1"/>
  <c r="AI84" i="74" s="1"/>
  <c r="AK84" i="74" s="1"/>
  <c r="AQ90" i="74"/>
  <c r="AM92" i="74"/>
  <c r="AA92" i="74"/>
  <c r="U99" i="74"/>
  <c r="R99" i="74"/>
  <c r="Z102" i="74"/>
  <c r="Y102" i="74"/>
  <c r="AI102" i="74" s="1"/>
  <c r="AK102" i="74" s="1"/>
  <c r="AM108" i="74"/>
  <c r="AN108" i="74" s="1"/>
  <c r="AA108" i="74"/>
  <c r="AM119" i="74"/>
  <c r="AN119" i="74" s="1"/>
  <c r="AA119" i="74"/>
  <c r="AM155" i="74"/>
  <c r="AA155" i="74"/>
  <c r="AM163" i="74"/>
  <c r="AA163" i="74"/>
  <c r="AQ11" i="74"/>
  <c r="AZ11" i="74" s="1"/>
  <c r="AT20" i="74"/>
  <c r="AX20" i="74" s="1"/>
  <c r="AB24" i="74"/>
  <c r="Z24" i="74"/>
  <c r="AU24" i="74" s="1"/>
  <c r="X24" i="74"/>
  <c r="Y24" i="74" s="1"/>
  <c r="AI24" i="74" s="1"/>
  <c r="AK24" i="74" s="1"/>
  <c r="Z31" i="74"/>
  <c r="AU31" i="74" s="1"/>
  <c r="X31" i="74"/>
  <c r="Y31" i="74" s="1"/>
  <c r="AI31" i="74" s="1"/>
  <c r="AK31" i="74" s="1"/>
  <c r="AQ37" i="74"/>
  <c r="AZ37" i="74" s="1"/>
  <c r="BA37" i="74" s="1"/>
  <c r="AQ38" i="74"/>
  <c r="AM41" i="74"/>
  <c r="AN41" i="74" s="1"/>
  <c r="AA41" i="74"/>
  <c r="AM42" i="74"/>
  <c r="AA42" i="74"/>
  <c r="Z46" i="74"/>
  <c r="AU46" i="74" s="1"/>
  <c r="X46" i="74"/>
  <c r="Y46" i="74" s="1"/>
  <c r="AI46" i="74" s="1"/>
  <c r="AK46" i="74" s="1"/>
  <c r="U59" i="74"/>
  <c r="R59" i="74"/>
  <c r="AQ65" i="74"/>
  <c r="AZ65" i="74" s="1"/>
  <c r="BA65" i="74" s="1"/>
  <c r="AQ73" i="74"/>
  <c r="AZ73" i="74" s="1"/>
  <c r="BA73" i="74" s="1"/>
  <c r="AM75" i="74"/>
  <c r="AA75" i="74"/>
  <c r="AQ77" i="74"/>
  <c r="AZ77" i="74" s="1"/>
  <c r="BA77" i="74" s="1"/>
  <c r="AQ81" i="74"/>
  <c r="AM115" i="74"/>
  <c r="AN115" i="74" s="1"/>
  <c r="AA115" i="74"/>
  <c r="AM137" i="74"/>
  <c r="AA137" i="74"/>
  <c r="AM152" i="74"/>
  <c r="AA152" i="74"/>
  <c r="AM160" i="74"/>
  <c r="AA160" i="74"/>
  <c r="AA3" i="74"/>
  <c r="AM3" i="74"/>
  <c r="AN3" i="74" s="1"/>
  <c r="R4" i="74"/>
  <c r="AQ6" i="74"/>
  <c r="AZ6" i="74" s="1"/>
  <c r="X8" i="74"/>
  <c r="Y8" i="74" s="1"/>
  <c r="AI8" i="74" s="1"/>
  <c r="AK8" i="74" s="1"/>
  <c r="X10" i="74"/>
  <c r="Y10" i="74" s="1"/>
  <c r="AI10" i="74" s="1"/>
  <c r="AK10" i="74" s="1"/>
  <c r="R14" i="74"/>
  <c r="Z15" i="74"/>
  <c r="AU15" i="74" s="1"/>
  <c r="X15" i="74"/>
  <c r="Y15" i="74" s="1"/>
  <c r="AI15" i="74" s="1"/>
  <c r="AK15" i="74" s="1"/>
  <c r="AA20" i="74"/>
  <c r="R22" i="74"/>
  <c r="AZ25" i="74"/>
  <c r="BA25" i="74" s="1"/>
  <c r="AQ31" i="74"/>
  <c r="AQ32" i="74"/>
  <c r="X34" i="74"/>
  <c r="Y34" i="74" s="1"/>
  <c r="AI34" i="74" s="1"/>
  <c r="AK34" i="74" s="1"/>
  <c r="U35" i="74"/>
  <c r="R35" i="74"/>
  <c r="U45" i="74"/>
  <c r="AQ50" i="74"/>
  <c r="AT50" i="74" s="1"/>
  <c r="AX50" i="74" s="1"/>
  <c r="U52" i="74"/>
  <c r="AZ57" i="74"/>
  <c r="BA57" i="74" s="1"/>
  <c r="AQ61" i="74"/>
  <c r="AZ61" i="74" s="1"/>
  <c r="BA61" i="74" s="1"/>
  <c r="AM67" i="74"/>
  <c r="AN67" i="74" s="1"/>
  <c r="AA67" i="74"/>
  <c r="AQ69" i="74"/>
  <c r="AZ69" i="74" s="1"/>
  <c r="BA69" i="74" s="1"/>
  <c r="AQ79" i="74"/>
  <c r="AM86" i="74"/>
  <c r="AA86" i="74"/>
  <c r="U115" i="74"/>
  <c r="R115" i="74"/>
  <c r="Z118" i="74"/>
  <c r="Y118" i="74"/>
  <c r="AI118" i="74" s="1"/>
  <c r="AK118" i="74" s="1"/>
  <c r="AM145" i="74"/>
  <c r="AN145" i="74" s="1"/>
  <c r="AA145" i="74"/>
  <c r="AM157" i="74"/>
  <c r="AA157" i="74"/>
  <c r="R3" i="74"/>
  <c r="AB3" i="74"/>
  <c r="AQ5" i="74"/>
  <c r="AZ5" i="74" s="1"/>
  <c r="X7" i="74"/>
  <c r="Y7" i="74" s="1"/>
  <c r="AI7" i="74" s="1"/>
  <c r="AK7" i="74" s="1"/>
  <c r="Z9" i="74"/>
  <c r="AU9" i="74" s="1"/>
  <c r="AQ9" i="74"/>
  <c r="U12" i="74"/>
  <c r="R13" i="74"/>
  <c r="Z14" i="74"/>
  <c r="AU14" i="74" s="1"/>
  <c r="Z17" i="74"/>
  <c r="AU17" i="74" s="1"/>
  <c r="Z18" i="74"/>
  <c r="AU18" i="74" s="1"/>
  <c r="Z22" i="74"/>
  <c r="AU22" i="74" s="1"/>
  <c r="X22" i="74"/>
  <c r="Y22" i="74" s="1"/>
  <c r="AI22" i="74" s="1"/>
  <c r="AK22" i="74" s="1"/>
  <c r="AT28" i="74"/>
  <c r="AX28" i="74" s="1"/>
  <c r="AA29" i="74"/>
  <c r="AB31" i="74"/>
  <c r="AB32" i="74"/>
  <c r="Z32" i="74"/>
  <c r="AU32" i="74" s="1"/>
  <c r="X32" i="74"/>
  <c r="Y32" i="74" s="1"/>
  <c r="AI32" i="74" s="1"/>
  <c r="AK32" i="74" s="1"/>
  <c r="Z39" i="74"/>
  <c r="AU39" i="74" s="1"/>
  <c r="X39" i="74"/>
  <c r="Y39" i="74" s="1"/>
  <c r="AI39" i="74" s="1"/>
  <c r="AK39" i="74" s="1"/>
  <c r="AB42" i="74"/>
  <c r="U44" i="74"/>
  <c r="AQ45" i="74"/>
  <c r="AZ45" i="74" s="1"/>
  <c r="BA45" i="74" s="1"/>
  <c r="AQ46" i="74"/>
  <c r="Z49" i="74"/>
  <c r="AU49" i="74" s="1"/>
  <c r="Z50" i="74"/>
  <c r="AU50" i="74" s="1"/>
  <c r="AM51" i="74"/>
  <c r="AN51" i="74" s="1"/>
  <c r="AA51" i="74"/>
  <c r="AM52" i="74"/>
  <c r="AN52" i="74" s="1"/>
  <c r="AQ56" i="74"/>
  <c r="AQ74" i="74"/>
  <c r="AQ78" i="74"/>
  <c r="AB80" i="74"/>
  <c r="Z80" i="74"/>
  <c r="X80" i="74"/>
  <c r="Y80" i="74" s="1"/>
  <c r="AI80" i="74" s="1"/>
  <c r="AK80" i="74" s="1"/>
  <c r="X90" i="74"/>
  <c r="Y90" i="74" s="1"/>
  <c r="AI90" i="74" s="1"/>
  <c r="AK90" i="74" s="1"/>
  <c r="AB90" i="74"/>
  <c r="Z90" i="74"/>
  <c r="AM94" i="74"/>
  <c r="AA94" i="74"/>
  <c r="AM100" i="74"/>
  <c r="AN100" i="74" s="1"/>
  <c r="AA100" i="74"/>
  <c r="AM111" i="74"/>
  <c r="AN111" i="74" s="1"/>
  <c r="AA111" i="74"/>
  <c r="AM112" i="74"/>
  <c r="AN112" i="74" s="1"/>
  <c r="AA112" i="74"/>
  <c r="AM154" i="74"/>
  <c r="AA154" i="74"/>
  <c r="AM162" i="74"/>
  <c r="AA162" i="74"/>
  <c r="X6" i="74"/>
  <c r="Y6" i="74" s="1"/>
  <c r="AI6" i="74" s="1"/>
  <c r="AK6" i="74" s="1"/>
  <c r="U11" i="74"/>
  <c r="R11" i="74"/>
  <c r="X13" i="74"/>
  <c r="Y13" i="74" s="1"/>
  <c r="AI13" i="74" s="1"/>
  <c r="AK13" i="74" s="1"/>
  <c r="R20" i="74"/>
  <c r="U21" i="74"/>
  <c r="R30" i="74"/>
  <c r="AB33" i="74"/>
  <c r="AQ33" i="74"/>
  <c r="AM36" i="74"/>
  <c r="AN36" i="74" s="1"/>
  <c r="AQ39" i="74"/>
  <c r="X42" i="74"/>
  <c r="Y42" i="74" s="1"/>
  <c r="AI42" i="74" s="1"/>
  <c r="U43" i="74"/>
  <c r="R43" i="74"/>
  <c r="AB46" i="74"/>
  <c r="AT52" i="74"/>
  <c r="AX52" i="74" s="1"/>
  <c r="Z54" i="74"/>
  <c r="AU54" i="74" s="1"/>
  <c r="X54" i="74"/>
  <c r="Y54" i="74" s="1"/>
  <c r="AI54" i="74" s="1"/>
  <c r="AK54" i="74" s="1"/>
  <c r="AQ54" i="74"/>
  <c r="AQ55" i="74"/>
  <c r="AQ62" i="74"/>
  <c r="AQ66" i="74"/>
  <c r="AQ70" i="74"/>
  <c r="U75" i="74"/>
  <c r="R75" i="74"/>
  <c r="Z79" i="74"/>
  <c r="X79" i="74"/>
  <c r="Y79" i="74" s="1"/>
  <c r="AI79" i="74" s="1"/>
  <c r="AK79" i="74" s="1"/>
  <c r="AB79" i="74"/>
  <c r="AM107" i="74"/>
  <c r="AN107" i="74" s="1"/>
  <c r="AA107" i="74"/>
  <c r="U134" i="74"/>
  <c r="R134" i="74"/>
  <c r="AM151" i="74"/>
  <c r="AA151" i="74"/>
  <c r="AM159" i="74"/>
  <c r="AA159" i="74"/>
  <c r="X5" i="74"/>
  <c r="Y5" i="74" s="1"/>
  <c r="AI5" i="74" s="1"/>
  <c r="AK5" i="74" s="1"/>
  <c r="Y14" i="74"/>
  <c r="AI14" i="74" s="1"/>
  <c r="AK14" i="74" s="1"/>
  <c r="AQ21" i="74"/>
  <c r="AZ21" i="74" s="1"/>
  <c r="BA21" i="74" s="1"/>
  <c r="AQ22" i="74"/>
  <c r="AM25" i="74"/>
  <c r="AN25" i="74" s="1"/>
  <c r="AA25" i="74"/>
  <c r="Z26" i="74"/>
  <c r="AU26" i="74" s="1"/>
  <c r="Y27" i="74"/>
  <c r="AI27" i="74" s="1"/>
  <c r="AK27" i="74" s="1"/>
  <c r="Z30" i="74"/>
  <c r="AU30" i="74" s="1"/>
  <c r="X30" i="74"/>
  <c r="Y30" i="74" s="1"/>
  <c r="AI30" i="74" s="1"/>
  <c r="AK30" i="74" s="1"/>
  <c r="AB35" i="74"/>
  <c r="AT36" i="74"/>
  <c r="AX36" i="74" s="1"/>
  <c r="AB40" i="74"/>
  <c r="Z40" i="74"/>
  <c r="AU40" i="74" s="1"/>
  <c r="X40" i="74"/>
  <c r="Y40" i="74" s="1"/>
  <c r="AI40" i="74" s="1"/>
  <c r="AK40" i="74" s="1"/>
  <c r="AZ42" i="74"/>
  <c r="AM45" i="74"/>
  <c r="AN45" i="74" s="1"/>
  <c r="Z47" i="74"/>
  <c r="AU47" i="74" s="1"/>
  <c r="X47" i="74"/>
  <c r="Y47" i="74" s="1"/>
  <c r="AI47" i="74" s="1"/>
  <c r="AK47" i="74" s="1"/>
  <c r="U51" i="74"/>
  <c r="R51" i="74"/>
  <c r="AB55" i="74"/>
  <c r="Z55" i="74"/>
  <c r="AU55" i="74" s="1"/>
  <c r="X55" i="74"/>
  <c r="Y55" i="74" s="1"/>
  <c r="AI55" i="74" s="1"/>
  <c r="AK55" i="74" s="1"/>
  <c r="AB56" i="74"/>
  <c r="AT57" i="74"/>
  <c r="AX57" i="74" s="1"/>
  <c r="R60" i="74"/>
  <c r="AB63" i="74"/>
  <c r="Z66" i="74"/>
  <c r="AU66" i="74" s="1"/>
  <c r="U67" i="74"/>
  <c r="R67" i="74"/>
  <c r="AB71" i="74"/>
  <c r="Z74" i="74"/>
  <c r="AU74" i="74" s="1"/>
  <c r="Z78" i="74"/>
  <c r="X78" i="74"/>
  <c r="Y78" i="74" s="1"/>
  <c r="AI78" i="74" s="1"/>
  <c r="AK78" i="74" s="1"/>
  <c r="AB78" i="74"/>
  <c r="U107" i="74"/>
  <c r="R107" i="74"/>
  <c r="Z110" i="74"/>
  <c r="Y110" i="74"/>
  <c r="AI110" i="74" s="1"/>
  <c r="AK110" i="74" s="1"/>
  <c r="AM116" i="74"/>
  <c r="AN116" i="74" s="1"/>
  <c r="AA116" i="74"/>
  <c r="U142" i="74"/>
  <c r="R142" i="74"/>
  <c r="AM156" i="74"/>
  <c r="AA156" i="74"/>
  <c r="Y12" i="74"/>
  <c r="AI12" i="74" s="1"/>
  <c r="AK12" i="74" s="1"/>
  <c r="U19" i="74"/>
  <c r="R19" i="74"/>
  <c r="AZ41" i="74"/>
  <c r="BA41" i="74" s="1"/>
  <c r="Y44" i="74"/>
  <c r="AI44" i="74" s="1"/>
  <c r="AK44" i="74" s="1"/>
  <c r="AQ58" i="74"/>
  <c r="AT58" i="74" s="1"/>
  <c r="AX58" i="74" s="1"/>
  <c r="Z62" i="74"/>
  <c r="AU62" i="74" s="1"/>
  <c r="X62" i="74"/>
  <c r="Y62" i="74" s="1"/>
  <c r="AI62" i="74" s="1"/>
  <c r="AK62" i="74" s="1"/>
  <c r="AB62" i="74"/>
  <c r="Z70" i="74"/>
  <c r="AU70" i="74" s="1"/>
  <c r="X70" i="74"/>
  <c r="Y70" i="74" s="1"/>
  <c r="AI70" i="74" s="1"/>
  <c r="AK70" i="74" s="1"/>
  <c r="AB70" i="74"/>
  <c r="AQ85" i="74"/>
  <c r="U91" i="74"/>
  <c r="R91" i="74"/>
  <c r="AM103" i="74"/>
  <c r="AN103" i="74" s="1"/>
  <c r="AA103" i="74"/>
  <c r="AM104" i="74"/>
  <c r="AN104" i="74" s="1"/>
  <c r="AA104" i="74"/>
  <c r="AM153" i="74"/>
  <c r="AA153" i="74"/>
  <c r="AM161" i="74"/>
  <c r="AA161" i="74"/>
  <c r="AM179" i="74"/>
  <c r="AN179" i="74" s="1"/>
  <c r="AA179" i="74"/>
  <c r="Z10" i="74"/>
  <c r="AU10" i="74" s="1"/>
  <c r="AB14" i="74"/>
  <c r="AQ14" i="74"/>
  <c r="AT14" i="74" s="1"/>
  <c r="AX14" i="74" s="1"/>
  <c r="AB16" i="74"/>
  <c r="Z16" i="74"/>
  <c r="AU16" i="74" s="1"/>
  <c r="X16" i="74"/>
  <c r="Y16" i="74" s="1"/>
  <c r="AI16" i="74" s="1"/>
  <c r="AK16" i="74" s="1"/>
  <c r="Z23" i="74"/>
  <c r="AU23" i="74" s="1"/>
  <c r="X23" i="74"/>
  <c r="Y23" i="74" s="1"/>
  <c r="AI23" i="74" s="1"/>
  <c r="AK23" i="74" s="1"/>
  <c r="AB26" i="74"/>
  <c r="U28" i="74"/>
  <c r="AQ29" i="74"/>
  <c r="AZ29" i="74" s="1"/>
  <c r="BA29" i="74" s="1"/>
  <c r="AQ30" i="74"/>
  <c r="Z33" i="74"/>
  <c r="AU33" i="74" s="1"/>
  <c r="Z34" i="74"/>
  <c r="AU34" i="74" s="1"/>
  <c r="Z38" i="74"/>
  <c r="AU38" i="74" s="1"/>
  <c r="X38" i="74"/>
  <c r="Y38" i="74" s="1"/>
  <c r="AI38" i="74" s="1"/>
  <c r="AK38" i="74" s="1"/>
  <c r="AB43" i="74"/>
  <c r="AA45" i="74"/>
  <c r="AB47" i="74"/>
  <c r="AB48" i="74"/>
  <c r="Z48" i="74"/>
  <c r="AU48" i="74" s="1"/>
  <c r="X48" i="74"/>
  <c r="Y48" i="74" s="1"/>
  <c r="AI48" i="74" s="1"/>
  <c r="AK48" i="74" s="1"/>
  <c r="R53" i="74"/>
  <c r="AQ53" i="74"/>
  <c r="AZ53" i="74" s="1"/>
  <c r="BA53" i="74" s="1"/>
  <c r="Z58" i="74"/>
  <c r="AU58" i="74" s="1"/>
  <c r="AM59" i="74"/>
  <c r="AN59" i="74" s="1"/>
  <c r="AA59" i="74"/>
  <c r="AM65" i="74"/>
  <c r="AN65" i="74" s="1"/>
  <c r="AA65" i="74"/>
  <c r="AB66" i="74"/>
  <c r="AM73" i="74"/>
  <c r="AN73" i="74" s="1"/>
  <c r="AA73" i="74"/>
  <c r="AB74" i="74"/>
  <c r="AM99" i="74"/>
  <c r="AN99" i="74" s="1"/>
  <c r="AA99" i="74"/>
  <c r="AM150" i="74"/>
  <c r="AA150" i="74"/>
  <c r="AM158" i="74"/>
  <c r="AA158" i="74"/>
  <c r="Y75" i="74"/>
  <c r="AI75" i="74" s="1"/>
  <c r="AK75" i="74" s="1"/>
  <c r="Z82" i="74"/>
  <c r="U83" i="74"/>
  <c r="R83" i="74"/>
  <c r="X87" i="74"/>
  <c r="Y87" i="74" s="1"/>
  <c r="AI87" i="74" s="1"/>
  <c r="AK87" i="74" s="1"/>
  <c r="AB87" i="74"/>
  <c r="AQ87" i="74"/>
  <c r="AM89" i="74"/>
  <c r="AA89" i="74"/>
  <c r="X95" i="74"/>
  <c r="Y95" i="74" s="1"/>
  <c r="AI95" i="74" s="1"/>
  <c r="AK95" i="74" s="1"/>
  <c r="AB95" i="74"/>
  <c r="AQ95" i="74"/>
  <c r="AM97" i="74"/>
  <c r="AN97" i="74" s="1"/>
  <c r="AA97" i="74"/>
  <c r="AM105" i="74"/>
  <c r="AN105" i="74" s="1"/>
  <c r="AA105" i="74"/>
  <c r="AM113" i="74"/>
  <c r="AN113" i="74" s="1"/>
  <c r="AA113" i="74"/>
  <c r="U121" i="74"/>
  <c r="R121" i="74"/>
  <c r="U122" i="74"/>
  <c r="R122" i="74"/>
  <c r="U123" i="74"/>
  <c r="R123" i="74"/>
  <c r="U124" i="74"/>
  <c r="R124" i="74"/>
  <c r="U125" i="74"/>
  <c r="R125" i="74"/>
  <c r="U126" i="74"/>
  <c r="R126" i="74"/>
  <c r="U127" i="74"/>
  <c r="R127" i="74"/>
  <c r="U128" i="74"/>
  <c r="R128" i="74"/>
  <c r="U129" i="74"/>
  <c r="R129" i="74"/>
  <c r="U130" i="74"/>
  <c r="R130" i="74"/>
  <c r="U131" i="74"/>
  <c r="R131" i="74"/>
  <c r="U132" i="74"/>
  <c r="R132" i="74"/>
  <c r="U133" i="74"/>
  <c r="R133" i="74"/>
  <c r="AM136" i="74"/>
  <c r="AA136" i="74"/>
  <c r="U141" i="74"/>
  <c r="R141" i="74"/>
  <c r="AM144" i="74"/>
  <c r="AA144" i="74"/>
  <c r="U149" i="74"/>
  <c r="R149" i="74"/>
  <c r="AM164" i="74"/>
  <c r="AN164" i="74" s="1"/>
  <c r="AA164" i="74"/>
  <c r="AM171" i="74"/>
  <c r="AN171" i="74" s="1"/>
  <c r="AA171" i="74"/>
  <c r="AK178" i="74"/>
  <c r="AM180" i="74"/>
  <c r="AN180" i="74" s="1"/>
  <c r="AA180" i="74"/>
  <c r="AK185" i="74"/>
  <c r="AT185" i="74"/>
  <c r="AX185" i="74" s="1"/>
  <c r="AM186" i="74"/>
  <c r="AA186" i="74"/>
  <c r="AB12" i="74"/>
  <c r="AB20" i="74"/>
  <c r="AB28" i="74"/>
  <c r="AB36" i="74"/>
  <c r="AB44" i="74"/>
  <c r="AB52" i="74"/>
  <c r="X56" i="74"/>
  <c r="Y56" i="74" s="1"/>
  <c r="AI56" i="74" s="1"/>
  <c r="AK56" i="74" s="1"/>
  <c r="AB60" i="74"/>
  <c r="X64" i="74"/>
  <c r="Y64" i="74" s="1"/>
  <c r="AI64" i="74" s="1"/>
  <c r="AK64" i="74" s="1"/>
  <c r="AB68" i="74"/>
  <c r="X72" i="74"/>
  <c r="Y72" i="74" s="1"/>
  <c r="AI72" i="74" s="1"/>
  <c r="AK72" i="74" s="1"/>
  <c r="AB76" i="74"/>
  <c r="Z81" i="74"/>
  <c r="U82" i="74"/>
  <c r="R82" i="74"/>
  <c r="Z85" i="74"/>
  <c r="U86" i="74"/>
  <c r="R86" i="74"/>
  <c r="Z87" i="74"/>
  <c r="X93" i="74"/>
  <c r="Y93" i="74" s="1"/>
  <c r="AI93" i="74" s="1"/>
  <c r="AK93" i="74" s="1"/>
  <c r="AB93" i="74"/>
  <c r="AQ93" i="74"/>
  <c r="AZ93" i="74" s="1"/>
  <c r="U94" i="74"/>
  <c r="R94" i="74"/>
  <c r="Z95" i="74"/>
  <c r="U102" i="74"/>
  <c r="R102" i="74"/>
  <c r="U135" i="74"/>
  <c r="R135" i="74"/>
  <c r="AM138" i="74"/>
  <c r="AN138" i="74" s="1"/>
  <c r="AA138" i="74"/>
  <c r="U143" i="74"/>
  <c r="R143" i="74"/>
  <c r="AM146" i="74"/>
  <c r="AA146" i="74"/>
  <c r="AM178" i="74"/>
  <c r="AN178" i="74" s="1"/>
  <c r="AA178" i="74"/>
  <c r="AK184" i="74"/>
  <c r="AT184" i="74"/>
  <c r="AK192" i="74"/>
  <c r="AT192" i="74"/>
  <c r="X63" i="74"/>
  <c r="Y63" i="74" s="1"/>
  <c r="AI63" i="74" s="1"/>
  <c r="AK63" i="74" s="1"/>
  <c r="X71" i="74"/>
  <c r="Y71" i="74" s="1"/>
  <c r="AI71" i="74" s="1"/>
  <c r="AK71" i="74" s="1"/>
  <c r="AQ80" i="74"/>
  <c r="AB83" i="74"/>
  <c r="AQ84" i="74"/>
  <c r="X88" i="74"/>
  <c r="Y88" i="74" s="1"/>
  <c r="AI88" i="74" s="1"/>
  <c r="AK88" i="74" s="1"/>
  <c r="AB88" i="74"/>
  <c r="AQ88" i="74"/>
  <c r="X96" i="74"/>
  <c r="Y96" i="74" s="1"/>
  <c r="AI96" i="74" s="1"/>
  <c r="AK96" i="74" s="1"/>
  <c r="AB96" i="74"/>
  <c r="AQ96" i="74"/>
  <c r="U97" i="74"/>
  <c r="R97" i="74"/>
  <c r="AM98" i="74"/>
  <c r="AN98" i="74" s="1"/>
  <c r="AA98" i="74"/>
  <c r="U105" i="74"/>
  <c r="R105" i="74"/>
  <c r="AM106" i="74"/>
  <c r="AN106" i="74" s="1"/>
  <c r="AA106" i="74"/>
  <c r="AM114" i="74"/>
  <c r="AN114" i="74" s="1"/>
  <c r="AA114" i="74"/>
  <c r="U136" i="74"/>
  <c r="R136" i="74"/>
  <c r="AM139" i="74"/>
  <c r="AN139" i="74" s="1"/>
  <c r="AA139" i="74"/>
  <c r="U144" i="74"/>
  <c r="R144" i="74"/>
  <c r="AM147" i="74"/>
  <c r="AN147" i="74" s="1"/>
  <c r="AA147" i="74"/>
  <c r="AK183" i="74"/>
  <c r="AT183" i="74"/>
  <c r="AQ197" i="74"/>
  <c r="Z56" i="74"/>
  <c r="AU56" i="74" s="1"/>
  <c r="Z64" i="74"/>
  <c r="AU64" i="74" s="1"/>
  <c r="AQ68" i="74"/>
  <c r="AZ68" i="74" s="1"/>
  <c r="BA68" i="74" s="1"/>
  <c r="Z72" i="74"/>
  <c r="AU72" i="74" s="1"/>
  <c r="AQ76" i="74"/>
  <c r="AZ76" i="74" s="1"/>
  <c r="BA76" i="74" s="1"/>
  <c r="U81" i="74"/>
  <c r="R81" i="74"/>
  <c r="X83" i="74"/>
  <c r="Y83" i="74" s="1"/>
  <c r="AI83" i="74" s="1"/>
  <c r="AK83" i="74" s="1"/>
  <c r="U85" i="74"/>
  <c r="R85" i="74"/>
  <c r="U89" i="74"/>
  <c r="X91" i="74"/>
  <c r="Y91" i="74" s="1"/>
  <c r="AI91" i="74" s="1"/>
  <c r="AK91" i="74" s="1"/>
  <c r="AB91" i="74"/>
  <c r="AQ91" i="74"/>
  <c r="U92" i="74"/>
  <c r="R92" i="74"/>
  <c r="AM93" i="74"/>
  <c r="AA93" i="74"/>
  <c r="AM101" i="74"/>
  <c r="AN101" i="74" s="1"/>
  <c r="AA101" i="74"/>
  <c r="AM109" i="74"/>
  <c r="AN109" i="74" s="1"/>
  <c r="AA109" i="74"/>
  <c r="U113" i="74"/>
  <c r="U116" i="74"/>
  <c r="R116" i="74"/>
  <c r="AM117" i="74"/>
  <c r="AN117" i="74" s="1"/>
  <c r="AA117" i="74"/>
  <c r="AM120" i="74"/>
  <c r="AN120" i="74" s="1"/>
  <c r="AA120" i="74"/>
  <c r="AM121" i="74"/>
  <c r="AN121" i="74" s="1"/>
  <c r="AA121" i="74"/>
  <c r="AM122" i="74"/>
  <c r="AN122" i="74" s="1"/>
  <c r="AA122" i="74"/>
  <c r="AM123" i="74"/>
  <c r="AN123" i="74" s="1"/>
  <c r="AA123" i="74"/>
  <c r="AM124" i="74"/>
  <c r="AN124" i="74" s="1"/>
  <c r="AA124" i="74"/>
  <c r="AM125" i="74"/>
  <c r="AN125" i="74" s="1"/>
  <c r="AA125" i="74"/>
  <c r="AM126" i="74"/>
  <c r="AN126" i="74" s="1"/>
  <c r="AA126" i="74"/>
  <c r="AM127" i="74"/>
  <c r="AN127" i="74" s="1"/>
  <c r="AA127" i="74"/>
  <c r="AM128" i="74"/>
  <c r="AN128" i="74" s="1"/>
  <c r="AA128" i="74"/>
  <c r="AM129" i="74"/>
  <c r="AN129" i="74" s="1"/>
  <c r="AA129" i="74"/>
  <c r="AM130" i="74"/>
  <c r="AN130" i="74" s="1"/>
  <c r="AA130" i="74"/>
  <c r="AM131" i="74"/>
  <c r="AN131" i="74" s="1"/>
  <c r="AA131" i="74"/>
  <c r="AM132" i="74"/>
  <c r="AN132" i="74" s="1"/>
  <c r="AA132" i="74"/>
  <c r="U137" i="74"/>
  <c r="R137" i="74"/>
  <c r="AM140" i="74"/>
  <c r="AA140" i="74"/>
  <c r="U145" i="74"/>
  <c r="R145" i="74"/>
  <c r="AM148" i="74"/>
  <c r="AA148" i="74"/>
  <c r="AK182" i="74"/>
  <c r="AT182" i="74"/>
  <c r="AT193" i="74"/>
  <c r="AQ19" i="74"/>
  <c r="AZ19" i="74" s="1"/>
  <c r="BA19" i="74" s="1"/>
  <c r="AQ27" i="74"/>
  <c r="AZ27" i="74" s="1"/>
  <c r="AQ35" i="74"/>
  <c r="AZ35" i="74" s="1"/>
  <c r="BA35" i="74" s="1"/>
  <c r="AQ43" i="74"/>
  <c r="AZ43" i="74" s="1"/>
  <c r="BA43" i="74" s="1"/>
  <c r="AQ51" i="74"/>
  <c r="AZ51" i="74" s="1"/>
  <c r="BA51" i="74" s="1"/>
  <c r="AQ59" i="74"/>
  <c r="AZ59" i="74" s="1"/>
  <c r="BA59" i="74" s="1"/>
  <c r="Z63" i="74"/>
  <c r="AU63" i="74" s="1"/>
  <c r="AQ67" i="74"/>
  <c r="AZ67" i="74" s="1"/>
  <c r="BA67" i="74" s="1"/>
  <c r="Z71" i="74"/>
  <c r="AU71" i="74" s="1"/>
  <c r="AQ75" i="74"/>
  <c r="AZ75" i="74" s="1"/>
  <c r="AB82" i="74"/>
  <c r="AQ83" i="74"/>
  <c r="X86" i="74"/>
  <c r="Y86" i="74" s="1"/>
  <c r="AI86" i="74" s="1"/>
  <c r="AK86" i="74" s="1"/>
  <c r="AB86" i="74"/>
  <c r="AQ86" i="74"/>
  <c r="U87" i="74"/>
  <c r="R87" i="74"/>
  <c r="Z88" i="74"/>
  <c r="X94" i="74"/>
  <c r="Y94" i="74" s="1"/>
  <c r="AI94" i="74" s="1"/>
  <c r="AK94" i="74" s="1"/>
  <c r="AB94" i="74"/>
  <c r="AQ94" i="74"/>
  <c r="AZ94" i="74" s="1"/>
  <c r="Z96" i="74"/>
  <c r="U100" i="74"/>
  <c r="U103" i="74"/>
  <c r="R103" i="74"/>
  <c r="U108" i="74"/>
  <c r="AM133" i="74"/>
  <c r="AN133" i="74" s="1"/>
  <c r="AA133" i="74"/>
  <c r="U138" i="74"/>
  <c r="R138" i="74"/>
  <c r="AM141" i="74"/>
  <c r="AA141" i="74"/>
  <c r="U146" i="74"/>
  <c r="R146" i="74"/>
  <c r="AK181" i="74"/>
  <c r="AT181" i="74"/>
  <c r="Z83" i="74"/>
  <c r="U84" i="74"/>
  <c r="R84" i="74"/>
  <c r="X89" i="74"/>
  <c r="Y89" i="74" s="1"/>
  <c r="AI89" i="74" s="1"/>
  <c r="AK89" i="74" s="1"/>
  <c r="AB89" i="74"/>
  <c r="AQ89" i="74"/>
  <c r="AZ89" i="74" s="1"/>
  <c r="Z91" i="74"/>
  <c r="U98" i="74"/>
  <c r="R98" i="74"/>
  <c r="U114" i="74"/>
  <c r="R114" i="74"/>
  <c r="AM134" i="74"/>
  <c r="AN134" i="74" s="1"/>
  <c r="AA134" i="74"/>
  <c r="U139" i="74"/>
  <c r="R139" i="74"/>
  <c r="AM142" i="74"/>
  <c r="AN142" i="74" s="1"/>
  <c r="AA142" i="74"/>
  <c r="U147" i="74"/>
  <c r="R147" i="74"/>
  <c r="AK180" i="74"/>
  <c r="AT180" i="74"/>
  <c r="AM182" i="74"/>
  <c r="AN182" i="74" s="1"/>
  <c r="AA182" i="74"/>
  <c r="AM190" i="74"/>
  <c r="AN190" i="74" s="1"/>
  <c r="AA190" i="74"/>
  <c r="AQ82" i="74"/>
  <c r="X92" i="74"/>
  <c r="Y92" i="74" s="1"/>
  <c r="AI92" i="74" s="1"/>
  <c r="AK92" i="74" s="1"/>
  <c r="AB92" i="74"/>
  <c r="AQ92" i="74"/>
  <c r="AZ92" i="74" s="1"/>
  <c r="U93" i="74"/>
  <c r="R93" i="74"/>
  <c r="U101" i="74"/>
  <c r="R101" i="74"/>
  <c r="U117" i="74"/>
  <c r="R117" i="74"/>
  <c r="AM135" i="74"/>
  <c r="AN135" i="74" s="1"/>
  <c r="AA135" i="74"/>
  <c r="U140" i="74"/>
  <c r="R140" i="74"/>
  <c r="AM143" i="74"/>
  <c r="AA143" i="74"/>
  <c r="U148" i="74"/>
  <c r="R148" i="74"/>
  <c r="AM149" i="74"/>
  <c r="AK179" i="74"/>
  <c r="AM181" i="74"/>
  <c r="AN181" i="74" s="1"/>
  <c r="AA181" i="74"/>
  <c r="Y150" i="74"/>
  <c r="AI150" i="74" s="1"/>
  <c r="AK150" i="74" s="1"/>
  <c r="Y151" i="74"/>
  <c r="AI151" i="74" s="1"/>
  <c r="AK151" i="74" s="1"/>
  <c r="Y152" i="74"/>
  <c r="AI152" i="74" s="1"/>
  <c r="AK152" i="74" s="1"/>
  <c r="Y153" i="74"/>
  <c r="AI153" i="74" s="1"/>
  <c r="AK153" i="74" s="1"/>
  <c r="Y154" i="74"/>
  <c r="AI154" i="74" s="1"/>
  <c r="AK154" i="74" s="1"/>
  <c r="Y155" i="74"/>
  <c r="AI155" i="74" s="1"/>
  <c r="AK155" i="74" s="1"/>
  <c r="Y156" i="74"/>
  <c r="AI156" i="74" s="1"/>
  <c r="AK156" i="74" s="1"/>
  <c r="Y157" i="74"/>
  <c r="AI157" i="74" s="1"/>
  <c r="AK157" i="74" s="1"/>
  <c r="Y158" i="74"/>
  <c r="AI158" i="74" s="1"/>
  <c r="AK158" i="74" s="1"/>
  <c r="Y159" i="74"/>
  <c r="AI159" i="74" s="1"/>
  <c r="AK159" i="74" s="1"/>
  <c r="Y160" i="74"/>
  <c r="AI160" i="74" s="1"/>
  <c r="AK160" i="74" s="1"/>
  <c r="Y161" i="74"/>
  <c r="AI161" i="74" s="1"/>
  <c r="AK161" i="74" s="1"/>
  <c r="Y162" i="74"/>
  <c r="AI162" i="74" s="1"/>
  <c r="AK162" i="74" s="1"/>
  <c r="Y163" i="74"/>
  <c r="AI163" i="74" s="1"/>
  <c r="AK163" i="74" s="1"/>
  <c r="AM170" i="74"/>
  <c r="AN170" i="74" s="1"/>
  <c r="AA170" i="74"/>
  <c r="R187" i="74"/>
  <c r="U187" i="74"/>
  <c r="AM197" i="74"/>
  <c r="AN197" i="74" s="1"/>
  <c r="AA197" i="74"/>
  <c r="AM202" i="74"/>
  <c r="AA202" i="74"/>
  <c r="AM204" i="74"/>
  <c r="AA204" i="74"/>
  <c r="AB207" i="74"/>
  <c r="Z207" i="74"/>
  <c r="X207" i="74"/>
  <c r="Y207" i="74" s="1"/>
  <c r="AI207" i="74" s="1"/>
  <c r="AK207" i="74" s="1"/>
  <c r="U167" i="74"/>
  <c r="AT167" i="74"/>
  <c r="AM172" i="74"/>
  <c r="AN172" i="74" s="1"/>
  <c r="AA172" i="74"/>
  <c r="U175" i="74"/>
  <c r="AT175" i="74"/>
  <c r="AQ177" i="74"/>
  <c r="AM189" i="74"/>
  <c r="AN189" i="74" s="1"/>
  <c r="AA189" i="74"/>
  <c r="AM203" i="74"/>
  <c r="AA203" i="74"/>
  <c r="AB97" i="74"/>
  <c r="AB98" i="74"/>
  <c r="AB99" i="74"/>
  <c r="AB100" i="74"/>
  <c r="AB101" i="74"/>
  <c r="AB102" i="74"/>
  <c r="AB103" i="74"/>
  <c r="AB104" i="74"/>
  <c r="AB105" i="74"/>
  <c r="AB106" i="74"/>
  <c r="AB107" i="74"/>
  <c r="AB108" i="74"/>
  <c r="AB109" i="74"/>
  <c r="AB110" i="74"/>
  <c r="AB111" i="74"/>
  <c r="AB112" i="74"/>
  <c r="AB113" i="74"/>
  <c r="AB114" i="74"/>
  <c r="AB115" i="74"/>
  <c r="AB116" i="74"/>
  <c r="AB117" i="74"/>
  <c r="AB118" i="74"/>
  <c r="AB119" i="74"/>
  <c r="AB120" i="74"/>
  <c r="AB121" i="74"/>
  <c r="AB122" i="74"/>
  <c r="AB123" i="74"/>
  <c r="AB124" i="74"/>
  <c r="AB125" i="74"/>
  <c r="AB126" i="74"/>
  <c r="AB127" i="74"/>
  <c r="AB128" i="74"/>
  <c r="AB129" i="74"/>
  <c r="AB130" i="74"/>
  <c r="AB131" i="74"/>
  <c r="AB132" i="74"/>
  <c r="AM165" i="74"/>
  <c r="AN165" i="74" s="1"/>
  <c r="AA165" i="74"/>
  <c r="AM173" i="74"/>
  <c r="AN173" i="74" s="1"/>
  <c r="AA173" i="74"/>
  <c r="U177" i="74"/>
  <c r="R177" i="74"/>
  <c r="AQ189" i="74"/>
  <c r="AM194" i="74"/>
  <c r="AN194" i="74" s="1"/>
  <c r="AA194" i="74"/>
  <c r="AM196" i="74"/>
  <c r="AN196" i="74" s="1"/>
  <c r="AA196" i="74"/>
  <c r="X200" i="74"/>
  <c r="Y200" i="74" s="1"/>
  <c r="AI200" i="74" s="1"/>
  <c r="AM201" i="74"/>
  <c r="AA201" i="74"/>
  <c r="R203" i="74"/>
  <c r="U203" i="74"/>
  <c r="X149" i="74"/>
  <c r="Y149" i="74" s="1"/>
  <c r="AI149" i="74" s="1"/>
  <c r="AK149" i="74" s="1"/>
  <c r="AB149" i="74"/>
  <c r="AM166" i="74"/>
  <c r="AN166" i="74" s="1"/>
  <c r="AA166" i="74"/>
  <c r="U169" i="74"/>
  <c r="AM174" i="74"/>
  <c r="AN174" i="74" s="1"/>
  <c r="AA174" i="74"/>
  <c r="AT194" i="74"/>
  <c r="AK194" i="74"/>
  <c r="U208" i="74"/>
  <c r="R208" i="74"/>
  <c r="AM209" i="74"/>
  <c r="AN209" i="74" s="1"/>
  <c r="AA209" i="74"/>
  <c r="AM213" i="74"/>
  <c r="AA213" i="74"/>
  <c r="AM217" i="74"/>
  <c r="AN217" i="74" s="1"/>
  <c r="AA217" i="74"/>
  <c r="BA217" i="74"/>
  <c r="AQ97" i="74"/>
  <c r="AQ98" i="74"/>
  <c r="AZ98" i="74" s="1"/>
  <c r="AQ99" i="74"/>
  <c r="AQ100" i="74"/>
  <c r="AZ100" i="74" s="1"/>
  <c r="AQ101" i="74"/>
  <c r="AQ102" i="74"/>
  <c r="AQ103" i="74"/>
  <c r="AQ104" i="74"/>
  <c r="AQ105" i="74"/>
  <c r="AQ106" i="74"/>
  <c r="AQ107" i="74"/>
  <c r="AQ108" i="74"/>
  <c r="AQ109" i="74"/>
  <c r="AQ110" i="74"/>
  <c r="AQ111" i="74"/>
  <c r="AQ112" i="74"/>
  <c r="AQ113" i="74"/>
  <c r="AQ114" i="74"/>
  <c r="AQ115" i="74"/>
  <c r="AQ116" i="74"/>
  <c r="AQ117" i="74"/>
  <c r="AQ118" i="74"/>
  <c r="AQ119" i="74"/>
  <c r="AQ120" i="74"/>
  <c r="AQ121" i="74"/>
  <c r="AQ122" i="74"/>
  <c r="AQ123" i="74"/>
  <c r="AQ124" i="74"/>
  <c r="AQ125" i="74"/>
  <c r="AQ126" i="74"/>
  <c r="AQ127" i="74"/>
  <c r="AQ128" i="74"/>
  <c r="AQ129" i="74"/>
  <c r="AQ130" i="74"/>
  <c r="AQ131" i="74"/>
  <c r="AQ132" i="74"/>
  <c r="AQ133" i="74"/>
  <c r="AQ134" i="74"/>
  <c r="AQ135" i="74"/>
  <c r="AQ136" i="74"/>
  <c r="AQ137" i="74"/>
  <c r="AQ138" i="74"/>
  <c r="AQ139" i="74"/>
  <c r="AZ139" i="74" s="1"/>
  <c r="AQ140" i="74"/>
  <c r="AZ140" i="74" s="1"/>
  <c r="AQ141" i="74"/>
  <c r="AQ142" i="74"/>
  <c r="AQ143" i="74"/>
  <c r="AQ144" i="74"/>
  <c r="AQ145" i="74"/>
  <c r="AQ146" i="74"/>
  <c r="AQ147" i="74"/>
  <c r="AQ148" i="74"/>
  <c r="U150" i="74"/>
  <c r="R150" i="74"/>
  <c r="U151" i="74"/>
  <c r="R151" i="74"/>
  <c r="U159" i="74"/>
  <c r="R159" i="74"/>
  <c r="U162" i="74"/>
  <c r="R162" i="74"/>
  <c r="AM167" i="74"/>
  <c r="AN167" i="74" s="1"/>
  <c r="AA167" i="74"/>
  <c r="U170" i="74"/>
  <c r="AM175" i="74"/>
  <c r="AN175" i="74" s="1"/>
  <c r="AA175" i="74"/>
  <c r="AM183" i="74"/>
  <c r="AN183" i="74" s="1"/>
  <c r="AA183" i="74"/>
  <c r="AM184" i="74"/>
  <c r="AN184" i="74" s="1"/>
  <c r="AA184" i="74"/>
  <c r="AM188" i="74"/>
  <c r="AN188" i="74" s="1"/>
  <c r="AA188" i="74"/>
  <c r="AM193" i="74"/>
  <c r="AN193" i="74" s="1"/>
  <c r="AA193" i="74"/>
  <c r="AM195" i="74"/>
  <c r="AN195" i="74" s="1"/>
  <c r="AA195" i="74"/>
  <c r="AM199" i="74"/>
  <c r="AA199" i="74"/>
  <c r="AM200" i="74"/>
  <c r="AA200" i="74"/>
  <c r="AM205" i="74"/>
  <c r="AA205" i="74"/>
  <c r="Y213" i="74"/>
  <c r="AI213" i="74" s="1"/>
  <c r="AK213" i="74" s="1"/>
  <c r="AQ215" i="74"/>
  <c r="AQ149" i="74"/>
  <c r="AQ150" i="74"/>
  <c r="AZ150" i="74" s="1"/>
  <c r="AQ151" i="74"/>
  <c r="AZ151" i="74" s="1"/>
  <c r="U152" i="74"/>
  <c r="AQ152" i="74"/>
  <c r="AZ152" i="74" s="1"/>
  <c r="U153" i="74"/>
  <c r="AQ153" i="74"/>
  <c r="U154" i="74"/>
  <c r="AQ154" i="74"/>
  <c r="U155" i="74"/>
  <c r="AQ155" i="74"/>
  <c r="AQ156" i="74"/>
  <c r="AQ157" i="74"/>
  <c r="AZ157" i="74" s="1"/>
  <c r="AQ158" i="74"/>
  <c r="AZ158" i="74" s="1"/>
  <c r="AQ159" i="74"/>
  <c r="AQ160" i="74"/>
  <c r="AZ160" i="74" s="1"/>
  <c r="AQ161" i="74"/>
  <c r="AQ162" i="74"/>
  <c r="AZ162" i="74" s="1"/>
  <c r="BA168" i="74"/>
  <c r="AM168" i="74"/>
  <c r="AN168" i="74" s="1"/>
  <c r="AA168" i="74"/>
  <c r="AT171" i="74"/>
  <c r="U172" i="74"/>
  <c r="R172" i="74"/>
  <c r="AX176" i="74"/>
  <c r="BA176" i="74"/>
  <c r="AM176" i="74"/>
  <c r="AN176" i="74" s="1"/>
  <c r="AA176" i="74"/>
  <c r="Y186" i="74"/>
  <c r="AI186" i="74" s="1"/>
  <c r="R195" i="74"/>
  <c r="U195" i="74"/>
  <c r="R217" i="74"/>
  <c r="U217" i="74"/>
  <c r="AQ221" i="74"/>
  <c r="AM231" i="74"/>
  <c r="AN231" i="74" s="1"/>
  <c r="AA231" i="74"/>
  <c r="U164" i="74"/>
  <c r="AT164" i="74"/>
  <c r="U165" i="74"/>
  <c r="R165" i="74"/>
  <c r="AM169" i="74"/>
  <c r="AN169" i="74" s="1"/>
  <c r="AA169" i="74"/>
  <c r="BA171" i="74"/>
  <c r="AT172" i="74"/>
  <c r="AM177" i="74"/>
  <c r="AN177" i="74" s="1"/>
  <c r="AA177" i="74"/>
  <c r="AM185" i="74"/>
  <c r="AN185" i="74" s="1"/>
  <c r="AA185" i="74"/>
  <c r="AM187" i="74"/>
  <c r="AN187" i="74" s="1"/>
  <c r="AA187" i="74"/>
  <c r="AM191" i="74"/>
  <c r="AN191" i="74" s="1"/>
  <c r="AA191" i="74"/>
  <c r="AM192" i="74"/>
  <c r="AN192" i="74" s="1"/>
  <c r="AA192" i="74"/>
  <c r="AM198" i="74"/>
  <c r="AN198" i="74" s="1"/>
  <c r="AA198" i="74"/>
  <c r="AQ210" i="74"/>
  <c r="AQ224" i="74"/>
  <c r="AB177" i="74"/>
  <c r="AB189" i="74"/>
  <c r="AB197" i="74"/>
  <c r="AB199" i="74"/>
  <c r="X199" i="74"/>
  <c r="Y199" i="74" s="1"/>
  <c r="AI199" i="74" s="1"/>
  <c r="AK199" i="74" s="1"/>
  <c r="AT209" i="74"/>
  <c r="AB213" i="74"/>
  <c r="AB214" i="74"/>
  <c r="Z214" i="74"/>
  <c r="AU214" i="74" s="1"/>
  <c r="AM216" i="74"/>
  <c r="AN216" i="74" s="1"/>
  <c r="AA216" i="74"/>
  <c r="AQ235" i="74"/>
  <c r="AB150" i="74"/>
  <c r="AB151" i="74"/>
  <c r="AB152" i="74"/>
  <c r="AB153" i="74"/>
  <c r="AB154" i="74"/>
  <c r="AB155" i="74"/>
  <c r="AB156" i="74"/>
  <c r="AB157" i="74"/>
  <c r="AB158" i="74"/>
  <c r="AB159" i="74"/>
  <c r="AB160" i="74"/>
  <c r="AB161" i="74"/>
  <c r="AB162" i="74"/>
  <c r="AB163" i="74"/>
  <c r="AB164" i="74"/>
  <c r="AB165" i="74"/>
  <c r="AB166" i="74"/>
  <c r="AB167" i="74"/>
  <c r="AB168" i="74"/>
  <c r="AB169" i="74"/>
  <c r="AB170" i="74"/>
  <c r="AB171" i="74"/>
  <c r="AB172" i="74"/>
  <c r="AB173" i="74"/>
  <c r="AB174" i="74"/>
  <c r="AB175" i="74"/>
  <c r="AB176" i="74"/>
  <c r="BA187" i="74"/>
  <c r="AB188" i="74"/>
  <c r="AT191" i="74"/>
  <c r="AB196" i="74"/>
  <c r="AQ206" i="74"/>
  <c r="AB219" i="74"/>
  <c r="Z219" i="74"/>
  <c r="AU219" i="74" s="1"/>
  <c r="X219" i="74"/>
  <c r="Y219" i="74" s="1"/>
  <c r="AI219" i="74" s="1"/>
  <c r="AK219" i="74" s="1"/>
  <c r="AM221" i="74"/>
  <c r="AN221" i="74" s="1"/>
  <c r="AA221" i="74"/>
  <c r="AB222" i="74"/>
  <c r="Z222" i="74"/>
  <c r="AU222" i="74" s="1"/>
  <c r="Z224" i="74"/>
  <c r="AU224" i="74" s="1"/>
  <c r="X224" i="74"/>
  <c r="Y224" i="74" s="1"/>
  <c r="AI224" i="74" s="1"/>
  <c r="AK224" i="74" s="1"/>
  <c r="AB224" i="74"/>
  <c r="AQ226" i="74"/>
  <c r="AB230" i="74"/>
  <c r="X230" i="74"/>
  <c r="Y230" i="74" s="1"/>
  <c r="AI230" i="74" s="1"/>
  <c r="AK230" i="74" s="1"/>
  <c r="AB187" i="74"/>
  <c r="U188" i="74"/>
  <c r="AT190" i="74"/>
  <c r="AB195" i="74"/>
  <c r="U196" i="74"/>
  <c r="AT198" i="74"/>
  <c r="U204" i="74"/>
  <c r="X205" i="74"/>
  <c r="Y205" i="74" s="1"/>
  <c r="AI205" i="74" s="1"/>
  <c r="AK205" i="74" s="1"/>
  <c r="AB210" i="74"/>
  <c r="Z210" i="74"/>
  <c r="AM212" i="74"/>
  <c r="AN212" i="74" s="1"/>
  <c r="AA212" i="74"/>
  <c r="AT212" i="74"/>
  <c r="AB221" i="74"/>
  <c r="AB223" i="74"/>
  <c r="Z223" i="74"/>
  <c r="AU223" i="74" s="1"/>
  <c r="X223" i="74"/>
  <c r="Y223" i="74" s="1"/>
  <c r="AI223" i="74" s="1"/>
  <c r="AK223" i="74" s="1"/>
  <c r="AB237" i="74"/>
  <c r="Z237" i="74"/>
  <c r="AU237" i="74" s="1"/>
  <c r="X237" i="74"/>
  <c r="Y237" i="74" s="1"/>
  <c r="AI237" i="74" s="1"/>
  <c r="AK237" i="74" s="1"/>
  <c r="AM282" i="74"/>
  <c r="AN282" i="74" s="1"/>
  <c r="AA282" i="74"/>
  <c r="AB186" i="74"/>
  <c r="AB194" i="74"/>
  <c r="X204" i="74"/>
  <c r="Y204" i="74" s="1"/>
  <c r="AI204" i="74" s="1"/>
  <c r="AK204" i="74" s="1"/>
  <c r="AB215" i="74"/>
  <c r="Z215" i="74"/>
  <c r="AU215" i="74" s="1"/>
  <c r="X215" i="74"/>
  <c r="Y215" i="74" s="1"/>
  <c r="AI215" i="74" s="1"/>
  <c r="AK215" i="74" s="1"/>
  <c r="AQ218" i="74"/>
  <c r="AM239" i="74"/>
  <c r="AA239" i="74"/>
  <c r="AB244" i="74"/>
  <c r="Z244" i="74"/>
  <c r="AU244" i="74" s="1"/>
  <c r="AZ244" i="74" s="1"/>
  <c r="X244" i="74"/>
  <c r="Y244" i="74" s="1"/>
  <c r="AI244" i="74" s="1"/>
  <c r="AK244" i="74" s="1"/>
  <c r="AM251" i="74"/>
  <c r="AA251" i="74"/>
  <c r="U262" i="74"/>
  <c r="R262" i="74"/>
  <c r="AB185" i="74"/>
  <c r="U186" i="74"/>
  <c r="AT188" i="74"/>
  <c r="AB193" i="74"/>
  <c r="U194" i="74"/>
  <c r="AT196" i="74"/>
  <c r="U202" i="74"/>
  <c r="AB203" i="74"/>
  <c r="X203" i="74"/>
  <c r="Y203" i="74" s="1"/>
  <c r="AI203" i="74" s="1"/>
  <c r="AK203" i="74" s="1"/>
  <c r="AB206" i="74"/>
  <c r="Z206" i="74"/>
  <c r="AM208" i="74"/>
  <c r="AN208" i="74" s="1"/>
  <c r="AA208" i="74"/>
  <c r="X210" i="74"/>
  <c r="Y210" i="74" s="1"/>
  <c r="AI210" i="74" s="1"/>
  <c r="AK210" i="74" s="1"/>
  <c r="AT217" i="74"/>
  <c r="AQ227" i="74"/>
  <c r="AA232" i="74"/>
  <c r="AM232" i="74"/>
  <c r="AN232" i="74" s="1"/>
  <c r="AM238" i="74"/>
  <c r="AN238" i="74" s="1"/>
  <c r="AA238" i="74"/>
  <c r="AB178" i="74"/>
  <c r="AB179" i="74"/>
  <c r="AB180" i="74"/>
  <c r="AB181" i="74"/>
  <c r="AB182" i="74"/>
  <c r="AB183" i="74"/>
  <c r="AB184" i="74"/>
  <c r="AT187" i="74"/>
  <c r="AX187" i="74" s="1"/>
  <c r="AB192" i="74"/>
  <c r="U201" i="74"/>
  <c r="AB202" i="74"/>
  <c r="X202" i="74"/>
  <c r="Y202" i="74" s="1"/>
  <c r="AI202" i="74" s="1"/>
  <c r="AB211" i="74"/>
  <c r="Z211" i="74"/>
  <c r="X211" i="74"/>
  <c r="Y211" i="74" s="1"/>
  <c r="AI211" i="74" s="1"/>
  <c r="AK211" i="74" s="1"/>
  <c r="U213" i="74"/>
  <c r="AQ214" i="74"/>
  <c r="R216" i="74"/>
  <c r="AT220" i="74"/>
  <c r="AQ231" i="74"/>
  <c r="AT238" i="74"/>
  <c r="AX238" i="74" s="1"/>
  <c r="X201" i="74"/>
  <c r="Y201" i="74" s="1"/>
  <c r="AI201" i="74" s="1"/>
  <c r="AB218" i="74"/>
  <c r="Z218" i="74"/>
  <c r="AU218" i="74" s="1"/>
  <c r="AM220" i="74"/>
  <c r="AN220" i="74" s="1"/>
  <c r="AA220" i="74"/>
  <c r="AQ222" i="74"/>
  <c r="AQ223" i="74"/>
  <c r="AB229" i="74"/>
  <c r="Z229" i="74"/>
  <c r="AU229" i="74" s="1"/>
  <c r="AZ229" i="74" s="1"/>
  <c r="X229" i="74"/>
  <c r="Y229" i="74" s="1"/>
  <c r="AI229" i="74" s="1"/>
  <c r="AK229" i="74" s="1"/>
  <c r="AQ232" i="74"/>
  <c r="AZ232" i="74" s="1"/>
  <c r="Z227" i="74"/>
  <c r="AU227" i="74" s="1"/>
  <c r="X227" i="74"/>
  <c r="Y227" i="74" s="1"/>
  <c r="AI227" i="74" s="1"/>
  <c r="AK227" i="74" s="1"/>
  <c r="Z230" i="74"/>
  <c r="AU230" i="74" s="1"/>
  <c r="AZ230" i="74" s="1"/>
  <c r="U232" i="74"/>
  <c r="U233" i="74"/>
  <c r="U234" i="74"/>
  <c r="Z235" i="74"/>
  <c r="AU235" i="74" s="1"/>
  <c r="X235" i="74"/>
  <c r="Y235" i="74" s="1"/>
  <c r="AI235" i="74" s="1"/>
  <c r="AK235" i="74" s="1"/>
  <c r="AM249" i="74"/>
  <c r="AA249" i="74"/>
  <c r="U254" i="74"/>
  <c r="Y257" i="74"/>
  <c r="AI257" i="74" s="1"/>
  <c r="AK257" i="74" s="1"/>
  <c r="AM258" i="74"/>
  <c r="AN258" i="74" s="1"/>
  <c r="AA258" i="74"/>
  <c r="AA259" i="74"/>
  <c r="AM260" i="74"/>
  <c r="AA260" i="74"/>
  <c r="X239" i="74"/>
  <c r="Y239" i="74" s="1"/>
  <c r="AI239" i="74" s="1"/>
  <c r="X245" i="74"/>
  <c r="Y245" i="74" s="1"/>
  <c r="AI245" i="74" s="1"/>
  <c r="AK245" i="74" s="1"/>
  <c r="AM246" i="74"/>
  <c r="AN246" i="74" s="1"/>
  <c r="AA246" i="74"/>
  <c r="AM263" i="74"/>
  <c r="AN263" i="74" s="1"/>
  <c r="AA263" i="74"/>
  <c r="AM271" i="74"/>
  <c r="AA271" i="74"/>
  <c r="AQ276" i="74"/>
  <c r="AM247" i="74"/>
  <c r="AA247" i="74"/>
  <c r="AM257" i="74"/>
  <c r="AA257" i="74"/>
  <c r="Z264" i="74"/>
  <c r="AU264" i="74" s="1"/>
  <c r="X264" i="74"/>
  <c r="Y264" i="74" s="1"/>
  <c r="AI264" i="74" s="1"/>
  <c r="AK264" i="74" s="1"/>
  <c r="AB264" i="74"/>
  <c r="AM267" i="74"/>
  <c r="AA267" i="74"/>
  <c r="Z226" i="74"/>
  <c r="AU226" i="74" s="1"/>
  <c r="X226" i="74"/>
  <c r="Y226" i="74" s="1"/>
  <c r="AI226" i="74" s="1"/>
  <c r="AK226" i="74" s="1"/>
  <c r="AB227" i="74"/>
  <c r="AB231" i="74"/>
  <c r="AM234" i="74"/>
  <c r="AN234" i="74" s="1"/>
  <c r="AB235" i="74"/>
  <c r="AM243" i="74"/>
  <c r="AM245" i="74"/>
  <c r="AA245" i="74"/>
  <c r="U250" i="74"/>
  <c r="Y253" i="74"/>
  <c r="AI253" i="74" s="1"/>
  <c r="AK253" i="74" s="1"/>
  <c r="BA254" i="74"/>
  <c r="AM254" i="74"/>
  <c r="AN254" i="74" s="1"/>
  <c r="AA254" i="74"/>
  <c r="AA261" i="74"/>
  <c r="AM261" i="74"/>
  <c r="AM265" i="74"/>
  <c r="AN265" i="74" s="1"/>
  <c r="AA265" i="74"/>
  <c r="U231" i="74"/>
  <c r="Z236" i="74"/>
  <c r="AU236" i="74" s="1"/>
  <c r="X236" i="74"/>
  <c r="Y236" i="74" s="1"/>
  <c r="AI236" i="74" s="1"/>
  <c r="AK236" i="74" s="1"/>
  <c r="AM240" i="74"/>
  <c r="AN240" i="74" s="1"/>
  <c r="AA240" i="74"/>
  <c r="AM255" i="74"/>
  <c r="AA255" i="74"/>
  <c r="AQ259" i="74"/>
  <c r="Z269" i="74"/>
  <c r="AU269" i="74" s="1"/>
  <c r="AZ269" i="74" s="1"/>
  <c r="AQ272" i="74"/>
  <c r="AZ272" i="74" s="1"/>
  <c r="AM286" i="74"/>
  <c r="AN286" i="74" s="1"/>
  <c r="AA286" i="74"/>
  <c r="Z228" i="74"/>
  <c r="AU228" i="74" s="1"/>
  <c r="AZ228" i="74" s="1"/>
  <c r="X228" i="74"/>
  <c r="Y228" i="74" s="1"/>
  <c r="AI228" i="74" s="1"/>
  <c r="AK228" i="74" s="1"/>
  <c r="AM233" i="74"/>
  <c r="AN233" i="74" s="1"/>
  <c r="AA234" i="74"/>
  <c r="U242" i="74"/>
  <c r="AM253" i="74"/>
  <c r="AA253" i="74"/>
  <c r="U258" i="74"/>
  <c r="U259" i="74"/>
  <c r="R259" i="74"/>
  <c r="Z225" i="74"/>
  <c r="AU225" i="74" s="1"/>
  <c r="AZ225" i="74" s="1"/>
  <c r="X225" i="74"/>
  <c r="Y225" i="74" s="1"/>
  <c r="AI225" i="74" s="1"/>
  <c r="AK225" i="74" s="1"/>
  <c r="AA233" i="74"/>
  <c r="AQ236" i="74"/>
  <c r="AQ237" i="74"/>
  <c r="AQ240" i="74"/>
  <c r="Z241" i="74"/>
  <c r="AU241" i="74" s="1"/>
  <c r="U246" i="74"/>
  <c r="Y249" i="74"/>
  <c r="AI249" i="74" s="1"/>
  <c r="AK249" i="74" s="1"/>
  <c r="AM250" i="74"/>
  <c r="AN250" i="74" s="1"/>
  <c r="AA250" i="74"/>
  <c r="AM259" i="74"/>
  <c r="AN259" i="74" s="1"/>
  <c r="AQ261" i="74"/>
  <c r="AZ261" i="74" s="1"/>
  <c r="AQ264" i="74"/>
  <c r="Z272" i="74"/>
  <c r="AU272" i="74" s="1"/>
  <c r="X272" i="74"/>
  <c r="Y272" i="74" s="1"/>
  <c r="AI272" i="74" s="1"/>
  <c r="AK272" i="74" s="1"/>
  <c r="AB272" i="74"/>
  <c r="AM275" i="74"/>
  <c r="AA275" i="74"/>
  <c r="Y275" i="74"/>
  <c r="AI275" i="74" s="1"/>
  <c r="AK275" i="74" s="1"/>
  <c r="AQ280" i="74"/>
  <c r="AM284" i="74"/>
  <c r="AA284" i="74"/>
  <c r="AQ304" i="74"/>
  <c r="AZ304" i="74" s="1"/>
  <c r="AN305" i="74"/>
  <c r="AB268" i="74"/>
  <c r="Z268" i="74"/>
  <c r="AU268" i="74" s="1"/>
  <c r="AZ268" i="74" s="1"/>
  <c r="X268" i="74"/>
  <c r="Y268" i="74" s="1"/>
  <c r="AI268" i="74" s="1"/>
  <c r="AK268" i="74" s="1"/>
  <c r="Y269" i="74"/>
  <c r="AI269" i="74" s="1"/>
  <c r="AK269" i="74" s="1"/>
  <c r="U271" i="74"/>
  <c r="Y277" i="74"/>
  <c r="AI277" i="74" s="1"/>
  <c r="AK277" i="74" s="1"/>
  <c r="AM279" i="74"/>
  <c r="AN279" i="74" s="1"/>
  <c r="AA279" i="74"/>
  <c r="AQ281" i="74"/>
  <c r="AQ299" i="74"/>
  <c r="AB258" i="74"/>
  <c r="AQ260" i="74"/>
  <c r="AZ260" i="74" s="1"/>
  <c r="X261" i="74"/>
  <c r="Y261" i="74" s="1"/>
  <c r="AI261" i="74" s="1"/>
  <c r="AK261" i="74" s="1"/>
  <c r="Z262" i="74"/>
  <c r="AU262" i="74" s="1"/>
  <c r="AZ262" i="74" s="1"/>
  <c r="Y274" i="74"/>
  <c r="AI274" i="74" s="1"/>
  <c r="AK274" i="74" s="1"/>
  <c r="Z277" i="74"/>
  <c r="AM285" i="74"/>
  <c r="AN285" i="74" s="1"/>
  <c r="AA285" i="74"/>
  <c r="BA285" i="74"/>
  <c r="Z301" i="74"/>
  <c r="AW301" i="74" s="1"/>
  <c r="AB301" i="74"/>
  <c r="X301" i="74"/>
  <c r="Y301" i="74" s="1"/>
  <c r="AI301" i="74" s="1"/>
  <c r="AK301" i="74" s="1"/>
  <c r="AQ234" i="74"/>
  <c r="AQ242" i="74"/>
  <c r="Z274" i="74"/>
  <c r="AQ282" i="74"/>
  <c r="AM287" i="74"/>
  <c r="AN287" i="74" s="1"/>
  <c r="AA287" i="74"/>
  <c r="Z291" i="74"/>
  <c r="AW291" i="74" s="1"/>
  <c r="AB291" i="74"/>
  <c r="X291" i="74"/>
  <c r="Y291" i="74" s="1"/>
  <c r="AI291" i="74" s="1"/>
  <c r="AK291" i="74" s="1"/>
  <c r="AA304" i="74"/>
  <c r="AM304" i="74"/>
  <c r="R307" i="74"/>
  <c r="U307" i="74"/>
  <c r="AQ308" i="74"/>
  <c r="AZ308" i="74" s="1"/>
  <c r="AQ309" i="74"/>
  <c r="AM346" i="74"/>
  <c r="AA346" i="74"/>
  <c r="AQ346" i="74"/>
  <c r="AQ233" i="74"/>
  <c r="AQ241" i="74"/>
  <c r="X243" i="74"/>
  <c r="Y243" i="74" s="1"/>
  <c r="AI243" i="74" s="1"/>
  <c r="AK243" i="74" s="1"/>
  <c r="X247" i="74"/>
  <c r="Y247" i="74" s="1"/>
  <c r="AI247" i="74" s="1"/>
  <c r="AK247" i="74" s="1"/>
  <c r="Z248" i="74"/>
  <c r="AU248" i="74" s="1"/>
  <c r="AZ248" i="74" s="1"/>
  <c r="X251" i="74"/>
  <c r="Y251" i="74" s="1"/>
  <c r="AI251" i="74" s="1"/>
  <c r="AK251" i="74" s="1"/>
  <c r="Z252" i="74"/>
  <c r="AU252" i="74" s="1"/>
  <c r="AZ252" i="74" s="1"/>
  <c r="X255" i="74"/>
  <c r="Y255" i="74" s="1"/>
  <c r="AI255" i="74" s="1"/>
  <c r="AK255" i="74" s="1"/>
  <c r="Z256" i="74"/>
  <c r="AU256" i="74" s="1"/>
  <c r="AZ256" i="74" s="1"/>
  <c r="AQ258" i="74"/>
  <c r="X260" i="74"/>
  <c r="Y260" i="74" s="1"/>
  <c r="AI260" i="74" s="1"/>
  <c r="AK260" i="74" s="1"/>
  <c r="U263" i="74"/>
  <c r="AQ263" i="74"/>
  <c r="U265" i="74"/>
  <c r="AB266" i="74"/>
  <c r="Z266" i="74"/>
  <c r="AU266" i="74" s="1"/>
  <c r="X266" i="74"/>
  <c r="Y266" i="74" s="1"/>
  <c r="AI266" i="74" s="1"/>
  <c r="AK266" i="74" s="1"/>
  <c r="Y267" i="74"/>
  <c r="AI267" i="74" s="1"/>
  <c r="AK267" i="74" s="1"/>
  <c r="Y276" i="74"/>
  <c r="AI276" i="74" s="1"/>
  <c r="AK276" i="74" s="1"/>
  <c r="AQ278" i="74"/>
  <c r="AT279" i="74"/>
  <c r="AM280" i="74"/>
  <c r="AN280" i="74" s="1"/>
  <c r="AA280" i="74"/>
  <c r="AQ313" i="74"/>
  <c r="X262" i="74"/>
  <c r="Y262" i="74" s="1"/>
  <c r="AI262" i="74" s="1"/>
  <c r="AK262" i="74" s="1"/>
  <c r="R264" i="74"/>
  <c r="AT265" i="74"/>
  <c r="AX265" i="74" s="1"/>
  <c r="U266" i="74"/>
  <c r="U269" i="74"/>
  <c r="X270" i="74"/>
  <c r="Y270" i="74" s="1"/>
  <c r="AI270" i="74" s="1"/>
  <c r="AB270" i="74"/>
  <c r="Z270" i="74"/>
  <c r="AU270" i="74" s="1"/>
  <c r="AZ270" i="74" s="1"/>
  <c r="Y271" i="74"/>
  <c r="AI271" i="74" s="1"/>
  <c r="AK271" i="74" s="1"/>
  <c r="R272" i="74"/>
  <c r="Y273" i="74"/>
  <c r="AI273" i="74" s="1"/>
  <c r="AK273" i="74" s="1"/>
  <c r="AQ273" i="74"/>
  <c r="Z276" i="74"/>
  <c r="AT277" i="74"/>
  <c r="Y278" i="74"/>
  <c r="AI278" i="74" s="1"/>
  <c r="AK278" i="74" s="1"/>
  <c r="AQ284" i="74"/>
  <c r="AZ284" i="74" s="1"/>
  <c r="AM290" i="74"/>
  <c r="AN290" i="74" s="1"/>
  <c r="AA290" i="74"/>
  <c r="AT269" i="74"/>
  <c r="AX269" i="74" s="1"/>
  <c r="U270" i="74"/>
  <c r="Z273" i="74"/>
  <c r="Z278" i="74"/>
  <c r="AM281" i="74"/>
  <c r="AN281" i="74" s="1"/>
  <c r="AA281" i="74"/>
  <c r="AB283" i="74"/>
  <c r="Z283" i="74"/>
  <c r="X283" i="74"/>
  <c r="Y283" i="74" s="1"/>
  <c r="AI283" i="74" s="1"/>
  <c r="AK283" i="74" s="1"/>
  <c r="Z288" i="74"/>
  <c r="AW288" i="74" s="1"/>
  <c r="R306" i="74"/>
  <c r="U306" i="74"/>
  <c r="U284" i="74"/>
  <c r="AB287" i="74"/>
  <c r="AT287" i="74"/>
  <c r="Z292" i="74"/>
  <c r="AW292" i="74" s="1"/>
  <c r="Z293" i="74"/>
  <c r="AW293" i="74" s="1"/>
  <c r="Z294" i="74"/>
  <c r="AW294" i="74" s="1"/>
  <c r="Z295" i="74"/>
  <c r="AW295" i="74" s="1"/>
  <c r="AQ296" i="74"/>
  <c r="Z298" i="74"/>
  <c r="AW298" i="74" s="1"/>
  <c r="AB299" i="74"/>
  <c r="AB315" i="74"/>
  <c r="Z315" i="74"/>
  <c r="AW315" i="74" s="1"/>
  <c r="X315" i="74"/>
  <c r="Y315" i="74" s="1"/>
  <c r="AI315" i="74" s="1"/>
  <c r="AQ322" i="74"/>
  <c r="AM425" i="74"/>
  <c r="AA425" i="74"/>
  <c r="AQ301" i="74"/>
  <c r="AM303" i="74"/>
  <c r="AN303" i="74" s="1"/>
  <c r="AA303" i="74"/>
  <c r="AA309" i="74"/>
  <c r="AN313" i="74"/>
  <c r="AM344" i="74"/>
  <c r="AA344" i="74"/>
  <c r="AQ420" i="74"/>
  <c r="AT285" i="74"/>
  <c r="U290" i="74"/>
  <c r="AQ290" i="74"/>
  <c r="Y298" i="74"/>
  <c r="AI298" i="74" s="1"/>
  <c r="AK298" i="74" s="1"/>
  <c r="AQ298" i="74"/>
  <c r="Z300" i="74"/>
  <c r="AW300" i="74" s="1"/>
  <c r="AB307" i="74"/>
  <c r="Z307" i="74"/>
  <c r="AW307" i="74" s="1"/>
  <c r="X307" i="74"/>
  <c r="Y307" i="74" s="1"/>
  <c r="AI307" i="74" s="1"/>
  <c r="AT310" i="74"/>
  <c r="AQ312" i="74"/>
  <c r="AA317" i="74"/>
  <c r="AM317" i="74"/>
  <c r="AN317" i="74" s="1"/>
  <c r="X289" i="74"/>
  <c r="Y289" i="74" s="1"/>
  <c r="AI289" i="74" s="1"/>
  <c r="AK289" i="74" s="1"/>
  <c r="AQ295" i="74"/>
  <c r="AM297" i="74"/>
  <c r="AA297" i="74"/>
  <c r="AQ303" i="74"/>
  <c r="AM311" i="74"/>
  <c r="AB312" i="74"/>
  <c r="X312" i="74"/>
  <c r="Y312" i="74" s="1"/>
  <c r="AI312" i="74" s="1"/>
  <c r="AK312" i="74" s="1"/>
  <c r="R318" i="74"/>
  <c r="U318" i="74"/>
  <c r="AM329" i="74"/>
  <c r="AN329" i="74" s="1"/>
  <c r="AA329" i="74"/>
  <c r="AM337" i="74"/>
  <c r="AN337" i="74" s="1"/>
  <c r="AA337" i="74"/>
  <c r="AK342" i="74"/>
  <c r="AT342" i="74"/>
  <c r="AM348" i="74"/>
  <c r="AA348" i="74"/>
  <c r="X284" i="74"/>
  <c r="Y284" i="74" s="1"/>
  <c r="AI284" i="74" s="1"/>
  <c r="AK284" i="74" s="1"/>
  <c r="U288" i="74"/>
  <c r="AQ288" i="74"/>
  <c r="AQ291" i="74"/>
  <c r="AB292" i="74"/>
  <c r="AQ292" i="74"/>
  <c r="AB293" i="74"/>
  <c r="AQ293" i="74"/>
  <c r="AB294" i="74"/>
  <c r="AQ294" i="74"/>
  <c r="AB295" i="74"/>
  <c r="X300" i="74"/>
  <c r="Y300" i="74" s="1"/>
  <c r="AI300" i="74" s="1"/>
  <c r="AK300" i="74" s="1"/>
  <c r="AQ300" i="74"/>
  <c r="Z302" i="74"/>
  <c r="AW302" i="74" s="1"/>
  <c r="AB303" i="74"/>
  <c r="AA305" i="74"/>
  <c r="Y306" i="74"/>
  <c r="AI306" i="74" s="1"/>
  <c r="AK306" i="74" s="1"/>
  <c r="Z310" i="74"/>
  <c r="AW310" i="74" s="1"/>
  <c r="Y314" i="74"/>
  <c r="AI314" i="74" s="1"/>
  <c r="AK314" i="74" s="1"/>
  <c r="AA316" i="74"/>
  <c r="AM316" i="74"/>
  <c r="AQ316" i="74"/>
  <c r="Z289" i="74"/>
  <c r="AW289" i="74" s="1"/>
  <c r="X297" i="74"/>
  <c r="Y297" i="74" s="1"/>
  <c r="AI297" i="74" s="1"/>
  <c r="AK297" i="74" s="1"/>
  <c r="AQ297" i="74"/>
  <c r="AZ297" i="74" s="1"/>
  <c r="AM299" i="74"/>
  <c r="AN299" i="74" s="1"/>
  <c r="AA299" i="74"/>
  <c r="AQ305" i="74"/>
  <c r="Z306" i="74"/>
  <c r="AW306" i="74" s="1"/>
  <c r="AA311" i="74"/>
  <c r="Z312" i="74"/>
  <c r="AW312" i="74" s="1"/>
  <c r="Z314" i="74"/>
  <c r="AW314" i="74" s="1"/>
  <c r="AM351" i="74"/>
  <c r="AA351" i="74"/>
  <c r="U286" i="74"/>
  <c r="AQ286" i="74"/>
  <c r="Z296" i="74"/>
  <c r="AW296" i="74" s="1"/>
  <c r="AB297" i="74"/>
  <c r="Y302" i="74"/>
  <c r="AI302" i="74" s="1"/>
  <c r="AK302" i="74" s="1"/>
  <c r="AQ302" i="74"/>
  <c r="AB304" i="74"/>
  <c r="X304" i="74"/>
  <c r="Y304" i="74" s="1"/>
  <c r="AI304" i="74" s="1"/>
  <c r="AK304" i="74" s="1"/>
  <c r="AM308" i="74"/>
  <c r="AM309" i="74"/>
  <c r="AN309" i="74" s="1"/>
  <c r="AA313" i="74"/>
  <c r="AQ314" i="74"/>
  <c r="AM320" i="74"/>
  <c r="AA320" i="74"/>
  <c r="AB306" i="74"/>
  <c r="R309" i="74"/>
  <c r="AB314" i="74"/>
  <c r="R317" i="74"/>
  <c r="AT317" i="74"/>
  <c r="U321" i="74"/>
  <c r="U327" i="74"/>
  <c r="R330" i="74"/>
  <c r="U335" i="74"/>
  <c r="R338" i="74"/>
  <c r="AQ384" i="74"/>
  <c r="U315" i="74"/>
  <c r="X319" i="74"/>
  <c r="Y319" i="74" s="1"/>
  <c r="AI319" i="74" s="1"/>
  <c r="AK319" i="74" s="1"/>
  <c r="AB319" i="74"/>
  <c r="U322" i="74"/>
  <c r="U325" i="74"/>
  <c r="U333" i="74"/>
  <c r="R336" i="74"/>
  <c r="U341" i="74"/>
  <c r="AM342" i="74"/>
  <c r="AN342" i="74" s="1"/>
  <c r="AA342" i="74"/>
  <c r="AM343" i="74"/>
  <c r="AA343" i="74"/>
  <c r="AM350" i="74"/>
  <c r="AA350" i="74"/>
  <c r="AB351" i="74"/>
  <c r="X351" i="74"/>
  <c r="Y351" i="74" s="1"/>
  <c r="AI351" i="74" s="1"/>
  <c r="AK351" i="74" s="1"/>
  <c r="U374" i="74"/>
  <c r="R374" i="74"/>
  <c r="AB414" i="74"/>
  <c r="Z414" i="74"/>
  <c r="X414" i="74"/>
  <c r="Y414" i="74" s="1"/>
  <c r="AI414" i="74" s="1"/>
  <c r="AK414" i="74" s="1"/>
  <c r="U308" i="74"/>
  <c r="AB309" i="74"/>
  <c r="U316" i="74"/>
  <c r="AB317" i="74"/>
  <c r="U319" i="74"/>
  <c r="AA324" i="74"/>
  <c r="U328" i="74"/>
  <c r="AA332" i="74"/>
  <c r="AA340" i="74"/>
  <c r="R346" i="74"/>
  <c r="U346" i="74"/>
  <c r="U373" i="74"/>
  <c r="R373" i="74"/>
  <c r="AQ373" i="74"/>
  <c r="AZ373" i="74" s="1"/>
  <c r="R305" i="74"/>
  <c r="X308" i="74"/>
  <c r="Y308" i="74" s="1"/>
  <c r="AI308" i="74" s="1"/>
  <c r="AK308" i="74" s="1"/>
  <c r="AB310" i="74"/>
  <c r="R313" i="74"/>
  <c r="X316" i="74"/>
  <c r="Y316" i="74" s="1"/>
  <c r="AI316" i="74" s="1"/>
  <c r="AK316" i="74" s="1"/>
  <c r="X318" i="74"/>
  <c r="Y318" i="74" s="1"/>
  <c r="AI318" i="74" s="1"/>
  <c r="AK318" i="74" s="1"/>
  <c r="AB318" i="74"/>
  <c r="Z319" i="74"/>
  <c r="AW319" i="74" s="1"/>
  <c r="R320" i="74"/>
  <c r="AA321" i="74"/>
  <c r="U323" i="74"/>
  <c r="R326" i="74"/>
  <c r="AA327" i="74"/>
  <c r="U331" i="74"/>
  <c r="R334" i="74"/>
  <c r="AA335" i="74"/>
  <c r="U339" i="74"/>
  <c r="U342" i="74"/>
  <c r="R342" i="74"/>
  <c r="R343" i="74"/>
  <c r="U343" i="74"/>
  <c r="AT345" i="74"/>
  <c r="AB311" i="74"/>
  <c r="R314" i="74"/>
  <c r="AQ320" i="74"/>
  <c r="AN323" i="74"/>
  <c r="R329" i="74"/>
  <c r="R337" i="74"/>
  <c r="AN339" i="74"/>
  <c r="AM347" i="74"/>
  <c r="AA347" i="74"/>
  <c r="AM349" i="74"/>
  <c r="AA349" i="74"/>
  <c r="AQ386" i="74"/>
  <c r="AQ387" i="74"/>
  <c r="AB305" i="74"/>
  <c r="X311" i="74"/>
  <c r="Y311" i="74" s="1"/>
  <c r="AI311" i="74" s="1"/>
  <c r="AK311" i="74" s="1"/>
  <c r="AB313" i="74"/>
  <c r="AA318" i="74"/>
  <c r="X320" i="74"/>
  <c r="Y320" i="74" s="1"/>
  <c r="AI320" i="74" s="1"/>
  <c r="AK320" i="74" s="1"/>
  <c r="AB320" i="74"/>
  <c r="AQ321" i="74"/>
  <c r="U324" i="74"/>
  <c r="AA328" i="74"/>
  <c r="U332" i="74"/>
  <c r="AA336" i="74"/>
  <c r="U340" i="74"/>
  <c r="AM345" i="74"/>
  <c r="AN345" i="74" s="1"/>
  <c r="AA345" i="74"/>
  <c r="AQ349" i="74"/>
  <c r="AQ385" i="74"/>
  <c r="U345" i="74"/>
  <c r="AB348" i="74"/>
  <c r="X348" i="74"/>
  <c r="Y348" i="74" s="1"/>
  <c r="AI348" i="74" s="1"/>
  <c r="AK348" i="74" s="1"/>
  <c r="AB350" i="74"/>
  <c r="X350" i="74"/>
  <c r="Y350" i="74" s="1"/>
  <c r="AI350" i="74" s="1"/>
  <c r="AQ372" i="74"/>
  <c r="AZ372" i="74" s="1"/>
  <c r="AQ382" i="74"/>
  <c r="AB321" i="74"/>
  <c r="AB322" i="74"/>
  <c r="AB323" i="74"/>
  <c r="AB324" i="74"/>
  <c r="AB325" i="74"/>
  <c r="AB326" i="74"/>
  <c r="AB327" i="74"/>
  <c r="AB328" i="74"/>
  <c r="AB329" i="74"/>
  <c r="AB330" i="74"/>
  <c r="AB331" i="74"/>
  <c r="AB332" i="74"/>
  <c r="AB333" i="74"/>
  <c r="AB334" i="74"/>
  <c r="AB335" i="74"/>
  <c r="AB336" i="74"/>
  <c r="AB337" i="74"/>
  <c r="AB338" i="74"/>
  <c r="AB339" i="74"/>
  <c r="AB340" i="74"/>
  <c r="AB341" i="74"/>
  <c r="U344" i="74"/>
  <c r="AB347" i="74"/>
  <c r="X347" i="74"/>
  <c r="Y347" i="74" s="1"/>
  <c r="AI347" i="74" s="1"/>
  <c r="AK347" i="74" s="1"/>
  <c r="AM352" i="74"/>
  <c r="AA352" i="74"/>
  <c r="AM353" i="74"/>
  <c r="AA353" i="74"/>
  <c r="AM354" i="74"/>
  <c r="AA354" i="74"/>
  <c r="AM355" i="74"/>
  <c r="AA355" i="74"/>
  <c r="AM356" i="74"/>
  <c r="AA356" i="74"/>
  <c r="AM357" i="74"/>
  <c r="AA357" i="74"/>
  <c r="AM358" i="74"/>
  <c r="AA358" i="74"/>
  <c r="AM372" i="74"/>
  <c r="AA372" i="74"/>
  <c r="Z393" i="74"/>
  <c r="AW393" i="74" s="1"/>
  <c r="X393" i="74"/>
  <c r="Y393" i="74" s="1"/>
  <c r="AI393" i="74" s="1"/>
  <c r="AK393" i="74" s="1"/>
  <c r="AB393" i="74"/>
  <c r="AQ410" i="74"/>
  <c r="X344" i="74"/>
  <c r="Y344" i="74" s="1"/>
  <c r="AI344" i="74" s="1"/>
  <c r="AB352" i="74"/>
  <c r="X352" i="74"/>
  <c r="Y352" i="74" s="1"/>
  <c r="AI352" i="74" s="1"/>
  <c r="AK352" i="74" s="1"/>
  <c r="AB353" i="74"/>
  <c r="X353" i="74"/>
  <c r="Y353" i="74" s="1"/>
  <c r="AI353" i="74" s="1"/>
  <c r="AB354" i="74"/>
  <c r="X354" i="74"/>
  <c r="Y354" i="74" s="1"/>
  <c r="AI354" i="74" s="1"/>
  <c r="AB355" i="74"/>
  <c r="X355" i="74"/>
  <c r="Y355" i="74" s="1"/>
  <c r="AI355" i="74" s="1"/>
  <c r="AK355" i="74" s="1"/>
  <c r="AB356" i="74"/>
  <c r="X356" i="74"/>
  <c r="Y356" i="74" s="1"/>
  <c r="AI356" i="74" s="1"/>
  <c r="AK356" i="74" s="1"/>
  <c r="AB357" i="74"/>
  <c r="X357" i="74"/>
  <c r="Y357" i="74" s="1"/>
  <c r="AI357" i="74" s="1"/>
  <c r="AB358" i="74"/>
  <c r="X358" i="74"/>
  <c r="Y358" i="74" s="1"/>
  <c r="AI358" i="74" s="1"/>
  <c r="AB359" i="74"/>
  <c r="X359" i="74"/>
  <c r="Y359" i="74" s="1"/>
  <c r="AI359" i="74" s="1"/>
  <c r="AK359" i="74" s="1"/>
  <c r="AB360" i="74"/>
  <c r="X360" i="74"/>
  <c r="Y360" i="74" s="1"/>
  <c r="AI360" i="74" s="1"/>
  <c r="AK360" i="74" s="1"/>
  <c r="AB361" i="74"/>
  <c r="X361" i="74"/>
  <c r="Y361" i="74" s="1"/>
  <c r="AI361" i="74" s="1"/>
  <c r="AB362" i="74"/>
  <c r="X362" i="74"/>
  <c r="Y362" i="74" s="1"/>
  <c r="AI362" i="74" s="1"/>
  <c r="AB363" i="74"/>
  <c r="X363" i="74"/>
  <c r="Y363" i="74" s="1"/>
  <c r="AI363" i="74" s="1"/>
  <c r="AK363" i="74" s="1"/>
  <c r="AB364" i="74"/>
  <c r="X364" i="74"/>
  <c r="Y364" i="74" s="1"/>
  <c r="AI364" i="74" s="1"/>
  <c r="AK364" i="74" s="1"/>
  <c r="AB365" i="74"/>
  <c r="X365" i="74"/>
  <c r="Y365" i="74" s="1"/>
  <c r="AI365" i="74" s="1"/>
  <c r="AB366" i="74"/>
  <c r="X366" i="74"/>
  <c r="Y366" i="74" s="1"/>
  <c r="AI366" i="74" s="1"/>
  <c r="AB367" i="74"/>
  <c r="X367" i="74"/>
  <c r="Y367" i="74" s="1"/>
  <c r="AI367" i="74" s="1"/>
  <c r="AK367" i="74" s="1"/>
  <c r="AB368" i="74"/>
  <c r="X368" i="74"/>
  <c r="Y368" i="74" s="1"/>
  <c r="AI368" i="74" s="1"/>
  <c r="AK368" i="74" s="1"/>
  <c r="AB369" i="74"/>
  <c r="X369" i="74"/>
  <c r="Y369" i="74" s="1"/>
  <c r="AI369" i="74" s="1"/>
  <c r="AB370" i="74"/>
  <c r="X370" i="74"/>
  <c r="Y370" i="74" s="1"/>
  <c r="AI370" i="74" s="1"/>
  <c r="AM373" i="74"/>
  <c r="AA373" i="74"/>
  <c r="AQ395" i="74"/>
  <c r="AQ323" i="74"/>
  <c r="AZ323" i="74" s="1"/>
  <c r="AQ324" i="74"/>
  <c r="AQ325" i="74"/>
  <c r="AQ326" i="74"/>
  <c r="AQ327" i="74"/>
  <c r="AZ327" i="74" s="1"/>
  <c r="AQ328" i="74"/>
  <c r="AZ328" i="74" s="1"/>
  <c r="AQ329" i="74"/>
  <c r="AQ330" i="74"/>
  <c r="AZ330" i="74" s="1"/>
  <c r="AQ331" i="74"/>
  <c r="AQ332" i="74"/>
  <c r="AQ333" i="74"/>
  <c r="AQ334" i="74"/>
  <c r="AQ335" i="74"/>
  <c r="AZ335" i="74" s="1"/>
  <c r="AQ336" i="74"/>
  <c r="AQ337" i="74"/>
  <c r="AZ337" i="74" s="1"/>
  <c r="AQ338" i="74"/>
  <c r="AZ338" i="74" s="1"/>
  <c r="AQ339" i="74"/>
  <c r="AQ340" i="74"/>
  <c r="AQ341" i="74"/>
  <c r="AZ341" i="74" s="1"/>
  <c r="AB349" i="74"/>
  <c r="X349" i="74"/>
  <c r="Y349" i="74" s="1"/>
  <c r="AI349" i="74" s="1"/>
  <c r="AK349" i="74" s="1"/>
  <c r="AM359" i="74"/>
  <c r="AA359" i="74"/>
  <c r="AM360" i="74"/>
  <c r="AA360" i="74"/>
  <c r="AM361" i="74"/>
  <c r="AA361" i="74"/>
  <c r="AM362" i="74"/>
  <c r="AA362" i="74"/>
  <c r="AM363" i="74"/>
  <c r="AA363" i="74"/>
  <c r="AM364" i="74"/>
  <c r="AA364" i="74"/>
  <c r="AM365" i="74"/>
  <c r="AA365" i="74"/>
  <c r="AM366" i="74"/>
  <c r="AA366" i="74"/>
  <c r="AM367" i="74"/>
  <c r="AA367" i="74"/>
  <c r="AM368" i="74"/>
  <c r="AA368" i="74"/>
  <c r="AM369" i="74"/>
  <c r="AA369" i="74"/>
  <c r="AM370" i="74"/>
  <c r="AA370" i="74"/>
  <c r="AM371" i="74"/>
  <c r="AN371" i="74" s="1"/>
  <c r="AA371" i="74"/>
  <c r="AT374" i="74"/>
  <c r="AQ376" i="74"/>
  <c r="AA399" i="74"/>
  <c r="AM399" i="74"/>
  <c r="X346" i="74"/>
  <c r="Y346" i="74" s="1"/>
  <c r="AI346" i="74" s="1"/>
  <c r="AK346" i="74" s="1"/>
  <c r="AQ371" i="74"/>
  <c r="AZ371" i="74" s="1"/>
  <c r="AM374" i="74"/>
  <c r="AN374" i="74" s="1"/>
  <c r="AA374" i="74"/>
  <c r="AQ378" i="74"/>
  <c r="AB343" i="74"/>
  <c r="X343" i="74"/>
  <c r="Y343" i="74" s="1"/>
  <c r="AI343" i="74" s="1"/>
  <c r="AK343" i="74" s="1"/>
  <c r="AQ380" i="74"/>
  <c r="Z390" i="74"/>
  <c r="AW390" i="74" s="1"/>
  <c r="X390" i="74"/>
  <c r="Y390" i="74" s="1"/>
  <c r="AI390" i="74" s="1"/>
  <c r="AK390" i="74" s="1"/>
  <c r="AB390" i="74"/>
  <c r="AQ390" i="74"/>
  <c r="AB372" i="74"/>
  <c r="X375" i="74"/>
  <c r="Y375" i="74" s="1"/>
  <c r="AI375" i="74" s="1"/>
  <c r="AK375" i="74" s="1"/>
  <c r="AQ392" i="74"/>
  <c r="Z395" i="74"/>
  <c r="AW395" i="74" s="1"/>
  <c r="X395" i="74"/>
  <c r="Y395" i="74" s="1"/>
  <c r="AI395" i="74" s="1"/>
  <c r="AK395" i="74" s="1"/>
  <c r="AB422" i="74"/>
  <c r="Z422" i="74"/>
  <c r="X422" i="74"/>
  <c r="Y422" i="74" s="1"/>
  <c r="AI422" i="74" s="1"/>
  <c r="AK422" i="74" s="1"/>
  <c r="U427" i="74"/>
  <c r="R427" i="74"/>
  <c r="Z376" i="74"/>
  <c r="AW376" i="74" s="1"/>
  <c r="X376" i="74"/>
  <c r="Y376" i="74" s="1"/>
  <c r="AI376" i="74" s="1"/>
  <c r="AK376" i="74" s="1"/>
  <c r="Z378" i="74"/>
  <c r="AW378" i="74" s="1"/>
  <c r="X378" i="74"/>
  <c r="Y378" i="74" s="1"/>
  <c r="AI378" i="74" s="1"/>
  <c r="AK378" i="74" s="1"/>
  <c r="Z380" i="74"/>
  <c r="AW380" i="74" s="1"/>
  <c r="X380" i="74"/>
  <c r="Y380" i="74" s="1"/>
  <c r="AI380" i="74" s="1"/>
  <c r="AK380" i="74" s="1"/>
  <c r="Z382" i="74"/>
  <c r="AW382" i="74" s="1"/>
  <c r="X382" i="74"/>
  <c r="Y382" i="74" s="1"/>
  <c r="AI382" i="74" s="1"/>
  <c r="AK382" i="74" s="1"/>
  <c r="Z384" i="74"/>
  <c r="AW384" i="74" s="1"/>
  <c r="X384" i="74"/>
  <c r="Y384" i="74" s="1"/>
  <c r="AI384" i="74" s="1"/>
  <c r="AK384" i="74" s="1"/>
  <c r="Z386" i="74"/>
  <c r="AW386" i="74" s="1"/>
  <c r="X386" i="74"/>
  <c r="Y386" i="74" s="1"/>
  <c r="AI386" i="74" s="1"/>
  <c r="AK386" i="74" s="1"/>
  <c r="Z388" i="74"/>
  <c r="AW388" i="74" s="1"/>
  <c r="X388" i="74"/>
  <c r="Y388" i="74" s="1"/>
  <c r="AI388" i="74" s="1"/>
  <c r="AK388" i="74" s="1"/>
  <c r="AQ393" i="74"/>
  <c r="Z396" i="74"/>
  <c r="AW396" i="74" s="1"/>
  <c r="X396" i="74"/>
  <c r="Y396" i="74" s="1"/>
  <c r="AI396" i="74" s="1"/>
  <c r="AK396" i="74" s="1"/>
  <c r="AQ397" i="74"/>
  <c r="Z412" i="74"/>
  <c r="X412" i="74"/>
  <c r="Y412" i="74" s="1"/>
  <c r="AI412" i="74" s="1"/>
  <c r="AK412" i="74" s="1"/>
  <c r="AB412" i="74"/>
  <c r="AQ388" i="74"/>
  <c r="Z391" i="74"/>
  <c r="AW391" i="74" s="1"/>
  <c r="X391" i="74"/>
  <c r="Y391" i="74" s="1"/>
  <c r="AI391" i="74" s="1"/>
  <c r="AK391" i="74" s="1"/>
  <c r="AQ396" i="74"/>
  <c r="AQ409" i="74"/>
  <c r="AK415" i="74"/>
  <c r="AT415" i="74"/>
  <c r="AM416" i="74"/>
  <c r="AN416" i="74" s="1"/>
  <c r="AA416" i="74"/>
  <c r="AQ416" i="74"/>
  <c r="AQ417" i="74"/>
  <c r="AM375" i="74"/>
  <c r="AA375" i="74"/>
  <c r="AQ391" i="74"/>
  <c r="Z394" i="74"/>
  <c r="AW394" i="74" s="1"/>
  <c r="X394" i="74"/>
  <c r="Y394" i="74" s="1"/>
  <c r="AI394" i="74" s="1"/>
  <c r="AK394" i="74" s="1"/>
  <c r="R409" i="74"/>
  <c r="U409" i="74"/>
  <c r="AM415" i="74"/>
  <c r="AN415" i="74" s="1"/>
  <c r="AA415" i="74"/>
  <c r="AQ436" i="74"/>
  <c r="X372" i="74"/>
  <c r="Y372" i="74" s="1"/>
  <c r="AI372" i="74" s="1"/>
  <c r="AK372" i="74" s="1"/>
  <c r="AB376" i="74"/>
  <c r="AB378" i="74"/>
  <c r="AB380" i="74"/>
  <c r="AB382" i="74"/>
  <c r="AB384" i="74"/>
  <c r="AB386" i="74"/>
  <c r="AB388" i="74"/>
  <c r="Z389" i="74"/>
  <c r="AW389" i="74" s="1"/>
  <c r="X389" i="74"/>
  <c r="Y389" i="74" s="1"/>
  <c r="AI389" i="74" s="1"/>
  <c r="AK389" i="74" s="1"/>
  <c r="AQ394" i="74"/>
  <c r="AB396" i="74"/>
  <c r="X397" i="74"/>
  <c r="Y397" i="74" s="1"/>
  <c r="AI397" i="74" s="1"/>
  <c r="AK397" i="74" s="1"/>
  <c r="AB397" i="74"/>
  <c r="Z397" i="74"/>
  <c r="AW397" i="74" s="1"/>
  <c r="X398" i="74"/>
  <c r="Y398" i="74" s="1"/>
  <c r="AI398" i="74" s="1"/>
  <c r="AK398" i="74" s="1"/>
  <c r="AB398" i="74"/>
  <c r="Z398" i="74"/>
  <c r="AW398" i="74" s="1"/>
  <c r="AQ399" i="74"/>
  <c r="AZ399" i="74" s="1"/>
  <c r="Y373" i="74"/>
  <c r="AI373" i="74" s="1"/>
  <c r="AK373" i="74" s="1"/>
  <c r="Z377" i="74"/>
  <c r="AW377" i="74" s="1"/>
  <c r="X377" i="74"/>
  <c r="Y377" i="74" s="1"/>
  <c r="AI377" i="74" s="1"/>
  <c r="Z379" i="74"/>
  <c r="AW379" i="74" s="1"/>
  <c r="X379" i="74"/>
  <c r="Y379" i="74" s="1"/>
  <c r="AI379" i="74" s="1"/>
  <c r="AK379" i="74" s="1"/>
  <c r="Z381" i="74"/>
  <c r="AW381" i="74" s="1"/>
  <c r="X381" i="74"/>
  <c r="Y381" i="74" s="1"/>
  <c r="AI381" i="74" s="1"/>
  <c r="Z383" i="74"/>
  <c r="AW383" i="74" s="1"/>
  <c r="X383" i="74"/>
  <c r="Y383" i="74" s="1"/>
  <c r="AI383" i="74" s="1"/>
  <c r="Z385" i="74"/>
  <c r="AW385" i="74" s="1"/>
  <c r="X385" i="74"/>
  <c r="Y385" i="74" s="1"/>
  <c r="AI385" i="74" s="1"/>
  <c r="AK385" i="74" s="1"/>
  <c r="Z387" i="74"/>
  <c r="AW387" i="74" s="1"/>
  <c r="X387" i="74"/>
  <c r="Y387" i="74" s="1"/>
  <c r="AI387" i="74" s="1"/>
  <c r="AK387" i="74" s="1"/>
  <c r="AQ389" i="74"/>
  <c r="Z392" i="74"/>
  <c r="AW392" i="74" s="1"/>
  <c r="X392" i="74"/>
  <c r="Y392" i="74" s="1"/>
  <c r="AI392" i="74" s="1"/>
  <c r="AK392" i="74" s="1"/>
  <c r="AM400" i="74"/>
  <c r="X399" i="74"/>
  <c r="Y399" i="74" s="1"/>
  <c r="AI399" i="74" s="1"/>
  <c r="AK399" i="74" s="1"/>
  <c r="AB399" i="74"/>
  <c r="R401" i="74"/>
  <c r="R403" i="74"/>
  <c r="R405" i="74"/>
  <c r="R407" i="74"/>
  <c r="R421" i="74"/>
  <c r="U421" i="74"/>
  <c r="U398" i="74"/>
  <c r="R400" i="74"/>
  <c r="Z401" i="74"/>
  <c r="AW401" i="74" s="1"/>
  <c r="X401" i="74"/>
  <c r="Y401" i="74" s="1"/>
  <c r="AI401" i="74" s="1"/>
  <c r="AK401" i="74" s="1"/>
  <c r="AB401" i="74"/>
  <c r="Z403" i="74"/>
  <c r="AW403" i="74" s="1"/>
  <c r="X403" i="74"/>
  <c r="Y403" i="74" s="1"/>
  <c r="AI403" i="74" s="1"/>
  <c r="AK403" i="74" s="1"/>
  <c r="AB403" i="74"/>
  <c r="Z405" i="74"/>
  <c r="AW405" i="74" s="1"/>
  <c r="X405" i="74"/>
  <c r="Y405" i="74" s="1"/>
  <c r="AI405" i="74" s="1"/>
  <c r="AK405" i="74" s="1"/>
  <c r="AB405" i="74"/>
  <c r="Z407" i="74"/>
  <c r="AW407" i="74" s="1"/>
  <c r="X407" i="74"/>
  <c r="Y407" i="74" s="1"/>
  <c r="AI407" i="74" s="1"/>
  <c r="AK407" i="74" s="1"/>
  <c r="AB407" i="74"/>
  <c r="Z409" i="74"/>
  <c r="X409" i="74"/>
  <c r="Y409" i="74" s="1"/>
  <c r="AI409" i="74" s="1"/>
  <c r="AK409" i="74" s="1"/>
  <c r="AB409" i="74"/>
  <c r="Z411" i="74"/>
  <c r="X411" i="74"/>
  <c r="Y411" i="74" s="1"/>
  <c r="AI411" i="74" s="1"/>
  <c r="AK411" i="74" s="1"/>
  <c r="AB411" i="74"/>
  <c r="R416" i="74"/>
  <c r="U416" i="74"/>
  <c r="AB417" i="74"/>
  <c r="Z417" i="74"/>
  <c r="X417" i="74"/>
  <c r="Y417" i="74" s="1"/>
  <c r="AI417" i="74" s="1"/>
  <c r="AK417" i="74" s="1"/>
  <c r="AQ423" i="74"/>
  <c r="AT423" i="74" s="1"/>
  <c r="AX423" i="74" s="1"/>
  <c r="R425" i="74"/>
  <c r="U425" i="74"/>
  <c r="AK431" i="74"/>
  <c r="AT431" i="74"/>
  <c r="AX431" i="74" s="1"/>
  <c r="AN449" i="74"/>
  <c r="U450" i="74"/>
  <c r="R450" i="74"/>
  <c r="Z410" i="74"/>
  <c r="X410" i="74"/>
  <c r="Y410" i="74" s="1"/>
  <c r="AI410" i="74" s="1"/>
  <c r="AK410" i="74" s="1"/>
  <c r="AB410" i="74"/>
  <c r="Y413" i="74"/>
  <c r="AI413" i="74" s="1"/>
  <c r="AK413" i="74" s="1"/>
  <c r="AM418" i="74"/>
  <c r="AN418" i="74" s="1"/>
  <c r="AA418" i="74"/>
  <c r="Z452" i="74"/>
  <c r="AU452" i="74" s="1"/>
  <c r="X452" i="74"/>
  <c r="Y452" i="74" s="1"/>
  <c r="AI452" i="74" s="1"/>
  <c r="AK452" i="74" s="1"/>
  <c r="AB452" i="74"/>
  <c r="AM420" i="74"/>
  <c r="AN420" i="74" s="1"/>
  <c r="AA420" i="74"/>
  <c r="AA426" i="74"/>
  <c r="AM426" i="74"/>
  <c r="AN426" i="74" s="1"/>
  <c r="AQ428" i="74"/>
  <c r="AM430" i="74"/>
  <c r="AA430" i="74"/>
  <c r="AZ430" i="74"/>
  <c r="X400" i="74"/>
  <c r="Y400" i="74" s="1"/>
  <c r="AI400" i="74" s="1"/>
  <c r="AK400" i="74" s="1"/>
  <c r="AB400" i="74"/>
  <c r="AM421" i="74"/>
  <c r="AN421" i="74" s="1"/>
  <c r="AA421" i="74"/>
  <c r="AQ421" i="74"/>
  <c r="AQ422" i="74"/>
  <c r="Z428" i="74"/>
  <c r="AU428" i="74" s="1"/>
  <c r="X428" i="74"/>
  <c r="Y428" i="74" s="1"/>
  <c r="AI428" i="74" s="1"/>
  <c r="AK428" i="74" s="1"/>
  <c r="AB428" i="74"/>
  <c r="AK433" i="74"/>
  <c r="AT433" i="74"/>
  <c r="AX433" i="74" s="1"/>
  <c r="AN433" i="74"/>
  <c r="AK438" i="74"/>
  <c r="AT438" i="74"/>
  <c r="AX438" i="74" s="1"/>
  <c r="Z402" i="74"/>
  <c r="AW402" i="74" s="1"/>
  <c r="X402" i="74"/>
  <c r="Y402" i="74" s="1"/>
  <c r="AI402" i="74" s="1"/>
  <c r="AK402" i="74" s="1"/>
  <c r="AB402" i="74"/>
  <c r="Z404" i="74"/>
  <c r="AW404" i="74" s="1"/>
  <c r="X404" i="74"/>
  <c r="Y404" i="74" s="1"/>
  <c r="AI404" i="74" s="1"/>
  <c r="AK404" i="74" s="1"/>
  <c r="AB404" i="74"/>
  <c r="Z406" i="74"/>
  <c r="AW406" i="74" s="1"/>
  <c r="X406" i="74"/>
  <c r="Y406" i="74" s="1"/>
  <c r="AI406" i="74" s="1"/>
  <c r="AK406" i="74" s="1"/>
  <c r="AB406" i="74"/>
  <c r="Z408" i="74"/>
  <c r="X408" i="74"/>
  <c r="Y408" i="74" s="1"/>
  <c r="AI408" i="74" s="1"/>
  <c r="AK408" i="74" s="1"/>
  <c r="AB408" i="74"/>
  <c r="AQ413" i="74"/>
  <c r="AQ419" i="74"/>
  <c r="R410" i="74"/>
  <c r="R411" i="74"/>
  <c r="R412" i="74"/>
  <c r="AT418" i="74"/>
  <c r="AB420" i="74"/>
  <c r="AB424" i="74"/>
  <c r="AZ427" i="74"/>
  <c r="AM437" i="74"/>
  <c r="AA437" i="74"/>
  <c r="AZ437" i="74"/>
  <c r="X437" i="74"/>
  <c r="Y437" i="74" s="1"/>
  <c r="AI437" i="74" s="1"/>
  <c r="AK437" i="74" s="1"/>
  <c r="Y439" i="74"/>
  <c r="AI439" i="74" s="1"/>
  <c r="AK439" i="74" s="1"/>
  <c r="AM448" i="74"/>
  <c r="AA448" i="74"/>
  <c r="AA457" i="74"/>
  <c r="AB461" i="74"/>
  <c r="X461" i="74"/>
  <c r="Y461" i="74" s="1"/>
  <c r="AI461" i="74" s="1"/>
  <c r="AK461" i="74" s="1"/>
  <c r="AQ470" i="74"/>
  <c r="Z413" i="74"/>
  <c r="U422" i="74"/>
  <c r="AQ425" i="74"/>
  <c r="AZ425" i="74" s="1"/>
  <c r="Z429" i="74"/>
  <c r="AU429" i="74" s="1"/>
  <c r="X429" i="74"/>
  <c r="Y429" i="74" s="1"/>
  <c r="AI429" i="74" s="1"/>
  <c r="AK429" i="74" s="1"/>
  <c r="AB429" i="74"/>
  <c r="AM440" i="74"/>
  <c r="AA440" i="74"/>
  <c r="AA449" i="74"/>
  <c r="AB453" i="74"/>
  <c r="X453" i="74"/>
  <c r="Y453" i="74" s="1"/>
  <c r="AI453" i="74" s="1"/>
  <c r="AK453" i="74" s="1"/>
  <c r="AQ477" i="74"/>
  <c r="AB416" i="74"/>
  <c r="U419" i="74"/>
  <c r="AB430" i="74"/>
  <c r="AB434" i="74"/>
  <c r="U442" i="74"/>
  <c r="R442" i="74"/>
  <c r="X419" i="74"/>
  <c r="Y419" i="74" s="1"/>
  <c r="AI419" i="74" s="1"/>
  <c r="AK419" i="74" s="1"/>
  <c r="AB421" i="74"/>
  <c r="AB423" i="74"/>
  <c r="Z423" i="74"/>
  <c r="AU423" i="74" s="1"/>
  <c r="AM427" i="74"/>
  <c r="AN427" i="74" s="1"/>
  <c r="AB432" i="74"/>
  <c r="Z444" i="74"/>
  <c r="AU444" i="74" s="1"/>
  <c r="X444" i="74"/>
  <c r="Y444" i="74" s="1"/>
  <c r="AI444" i="74" s="1"/>
  <c r="AK444" i="74" s="1"/>
  <c r="AB444" i="74"/>
  <c r="AM456" i="74"/>
  <c r="AA456" i="74"/>
  <c r="Z477" i="74"/>
  <c r="AU477" i="74" s="1"/>
  <c r="X477" i="74"/>
  <c r="Y477" i="74" s="1"/>
  <c r="AI477" i="74" s="1"/>
  <c r="AK477" i="74" s="1"/>
  <c r="AB477" i="74"/>
  <c r="AB418" i="74"/>
  <c r="Z419" i="74"/>
  <c r="U426" i="74"/>
  <c r="AM435" i="74"/>
  <c r="AN435" i="74" s="1"/>
  <c r="AA435" i="74"/>
  <c r="AA441" i="74"/>
  <c r="AB445" i="74"/>
  <c r="X445" i="74"/>
  <c r="Y445" i="74" s="1"/>
  <c r="AI445" i="74" s="1"/>
  <c r="AK445" i="74" s="1"/>
  <c r="AM457" i="74"/>
  <c r="AN457" i="74" s="1"/>
  <c r="U458" i="74"/>
  <c r="R458" i="74"/>
  <c r="AB415" i="74"/>
  <c r="AB425" i="74"/>
  <c r="X425" i="74"/>
  <c r="Y425" i="74" s="1"/>
  <c r="AI425" i="74" s="1"/>
  <c r="AK425" i="74" s="1"/>
  <c r="AA427" i="74"/>
  <c r="AZ433" i="74"/>
  <c r="BA433" i="74" s="1"/>
  <c r="AT454" i="74"/>
  <c r="AX454" i="74" s="1"/>
  <c r="Z460" i="74"/>
  <c r="AU460" i="74" s="1"/>
  <c r="X460" i="74"/>
  <c r="Y460" i="74" s="1"/>
  <c r="AI460" i="74" s="1"/>
  <c r="AK460" i="74" s="1"/>
  <c r="AB460" i="74"/>
  <c r="AB433" i="74"/>
  <c r="X434" i="74"/>
  <c r="Y434" i="74" s="1"/>
  <c r="AI434" i="74" s="1"/>
  <c r="AK434" i="74" s="1"/>
  <c r="R436" i="74"/>
  <c r="Z443" i="74"/>
  <c r="AU443" i="74" s="1"/>
  <c r="X443" i="74"/>
  <c r="Y443" i="74" s="1"/>
  <c r="AI443" i="74" s="1"/>
  <c r="AK443" i="74" s="1"/>
  <c r="AQ443" i="74"/>
  <c r="AQ447" i="74"/>
  <c r="AT447" i="74" s="1"/>
  <c r="AX447" i="74" s="1"/>
  <c r="Z451" i="74"/>
  <c r="AU451" i="74" s="1"/>
  <c r="X451" i="74"/>
  <c r="Y451" i="74" s="1"/>
  <c r="AI451" i="74" s="1"/>
  <c r="AK451" i="74" s="1"/>
  <c r="AQ451" i="74"/>
  <c r="Z453" i="74"/>
  <c r="AU453" i="74" s="1"/>
  <c r="AQ455" i="74"/>
  <c r="AT455" i="74" s="1"/>
  <c r="AX455" i="74" s="1"/>
  <c r="Z459" i="74"/>
  <c r="AU459" i="74" s="1"/>
  <c r="X459" i="74"/>
  <c r="Y459" i="74" s="1"/>
  <c r="AI459" i="74" s="1"/>
  <c r="AK459" i="74" s="1"/>
  <c r="AQ459" i="74"/>
  <c r="Z461" i="74"/>
  <c r="AU461" i="74" s="1"/>
  <c r="X462" i="74"/>
  <c r="Y462" i="74" s="1"/>
  <c r="AI462" i="74" s="1"/>
  <c r="AK462" i="74" s="1"/>
  <c r="AB462" i="74"/>
  <c r="Z462" i="74"/>
  <c r="AU462" i="74" s="1"/>
  <c r="AM465" i="74"/>
  <c r="AN465" i="74" s="1"/>
  <c r="AA465" i="74"/>
  <c r="AQ467" i="74"/>
  <c r="AQ472" i="74"/>
  <c r="AT472" i="74" s="1"/>
  <c r="AX472" i="74" s="1"/>
  <c r="AM474" i="74"/>
  <c r="AA474" i="74"/>
  <c r="U475" i="74"/>
  <c r="AQ475" i="74"/>
  <c r="AZ475" i="74" s="1"/>
  <c r="BA475" i="74" s="1"/>
  <c r="AM480" i="74"/>
  <c r="AA480" i="74"/>
  <c r="Z424" i="74"/>
  <c r="AU424" i="74" s="1"/>
  <c r="X430" i="74"/>
  <c r="Y430" i="74" s="1"/>
  <c r="AI430" i="74" s="1"/>
  <c r="AK430" i="74" s="1"/>
  <c r="Z432" i="74"/>
  <c r="AU432" i="74" s="1"/>
  <c r="Z436" i="74"/>
  <c r="AU436" i="74" s="1"/>
  <c r="X436" i="74"/>
  <c r="Y436" i="74" s="1"/>
  <c r="AI436" i="74" s="1"/>
  <c r="AK436" i="74" s="1"/>
  <c r="AB436" i="74"/>
  <c r="U440" i="74"/>
  <c r="R440" i="74"/>
  <c r="AQ440" i="74"/>
  <c r="AZ440" i="74" s="1"/>
  <c r="Z445" i="74"/>
  <c r="AU445" i="74" s="1"/>
  <c r="AB447" i="74"/>
  <c r="U448" i="74"/>
  <c r="R448" i="74"/>
  <c r="AQ448" i="74"/>
  <c r="AQ456" i="74"/>
  <c r="AZ456" i="74" s="1"/>
  <c r="AT471" i="74"/>
  <c r="AX471" i="74" s="1"/>
  <c r="AQ484" i="74"/>
  <c r="AZ484" i="74" s="1"/>
  <c r="AM491" i="74"/>
  <c r="AN491" i="74" s="1"/>
  <c r="AA491" i="74"/>
  <c r="Z431" i="74"/>
  <c r="AU431" i="74" s="1"/>
  <c r="AQ434" i="74"/>
  <c r="Z439" i="74"/>
  <c r="AU439" i="74" s="1"/>
  <c r="AB455" i="74"/>
  <c r="AM466" i="74"/>
  <c r="AA466" i="74"/>
  <c r="AQ426" i="74"/>
  <c r="AZ426" i="74" s="1"/>
  <c r="BA426" i="74" s="1"/>
  <c r="AQ432" i="74"/>
  <c r="Z434" i="74"/>
  <c r="AU434" i="74" s="1"/>
  <c r="U435" i="74"/>
  <c r="AB438" i="74"/>
  <c r="Z438" i="74"/>
  <c r="AU438" i="74" s="1"/>
  <c r="R441" i="74"/>
  <c r="R449" i="74"/>
  <c r="R457" i="74"/>
  <c r="AQ461" i="74"/>
  <c r="AQ463" i="74"/>
  <c r="AB440" i="74"/>
  <c r="Z447" i="74"/>
  <c r="AU447" i="74" s="1"/>
  <c r="AB448" i="74"/>
  <c r="Z455" i="74"/>
  <c r="AU455" i="74" s="1"/>
  <c r="AB456" i="74"/>
  <c r="AT481" i="74"/>
  <c r="AX481" i="74" s="1"/>
  <c r="AM495" i="74"/>
  <c r="AA495" i="74"/>
  <c r="AQ496" i="74"/>
  <c r="AQ441" i="74"/>
  <c r="AT441" i="74" s="1"/>
  <c r="AX441" i="74" s="1"/>
  <c r="AQ449" i="74"/>
  <c r="AT449" i="74" s="1"/>
  <c r="AX449" i="74" s="1"/>
  <c r="AQ457" i="74"/>
  <c r="AT457" i="74" s="1"/>
  <c r="AX457" i="74" s="1"/>
  <c r="AQ487" i="74"/>
  <c r="X494" i="74"/>
  <c r="Y494" i="74" s="1"/>
  <c r="AI494" i="74" s="1"/>
  <c r="AK494" i="74" s="1"/>
  <c r="AB494" i="74"/>
  <c r="Z494" i="74"/>
  <c r="AU494" i="74" s="1"/>
  <c r="U439" i="74"/>
  <c r="X440" i="74"/>
  <c r="Y440" i="74" s="1"/>
  <c r="AI440" i="74" s="1"/>
  <c r="AK440" i="74" s="1"/>
  <c r="Z442" i="74"/>
  <c r="AU442" i="74" s="1"/>
  <c r="U447" i="74"/>
  <c r="X448" i="74"/>
  <c r="Y448" i="74" s="1"/>
  <c r="AI448" i="74" s="1"/>
  <c r="AK448" i="74" s="1"/>
  <c r="Z450" i="74"/>
  <c r="AU450" i="74" s="1"/>
  <c r="R452" i="74"/>
  <c r="U455" i="74"/>
  <c r="X456" i="74"/>
  <c r="Y456" i="74" s="1"/>
  <c r="AI456" i="74" s="1"/>
  <c r="AK456" i="74" s="1"/>
  <c r="Z458" i="74"/>
  <c r="AU458" i="74" s="1"/>
  <c r="R460" i="74"/>
  <c r="AT464" i="74"/>
  <c r="AX464" i="74" s="1"/>
  <c r="R467" i="74"/>
  <c r="AM468" i="74"/>
  <c r="Z481" i="74"/>
  <c r="AU481" i="74" s="1"/>
  <c r="AM483" i="74"/>
  <c r="AN483" i="74" s="1"/>
  <c r="AA483" i="74"/>
  <c r="X486" i="74"/>
  <c r="Y486" i="74" s="1"/>
  <c r="AI486" i="74" s="1"/>
  <c r="AK486" i="74" s="1"/>
  <c r="AB486" i="74"/>
  <c r="Z486" i="74"/>
  <c r="AU486" i="74" s="1"/>
  <c r="AM493" i="74"/>
  <c r="AN493" i="74" s="1"/>
  <c r="AA493" i="74"/>
  <c r="Y495" i="74"/>
  <c r="AI495" i="74" s="1"/>
  <c r="AK495" i="74" s="1"/>
  <c r="Z469" i="74"/>
  <c r="AU469" i="74" s="1"/>
  <c r="X469" i="74"/>
  <c r="Y469" i="74" s="1"/>
  <c r="AI469" i="74" s="1"/>
  <c r="AK469" i="74" s="1"/>
  <c r="AQ469" i="74"/>
  <c r="X478" i="74"/>
  <c r="Y478" i="74" s="1"/>
  <c r="AI478" i="74" s="1"/>
  <c r="AK478" i="74" s="1"/>
  <c r="AB478" i="74"/>
  <c r="Z478" i="74"/>
  <c r="AU478" i="74" s="1"/>
  <c r="AZ479" i="74"/>
  <c r="BA479" i="74" s="1"/>
  <c r="AM479" i="74"/>
  <c r="AN479" i="74" s="1"/>
  <c r="AA479" i="74"/>
  <c r="AQ483" i="74"/>
  <c r="AZ483" i="74" s="1"/>
  <c r="BA483" i="74" s="1"/>
  <c r="AM489" i="74"/>
  <c r="AN489" i="74" s="1"/>
  <c r="AA489" i="74"/>
  <c r="AQ497" i="74"/>
  <c r="AQ442" i="74"/>
  <c r="AT442" i="74" s="1"/>
  <c r="AX442" i="74" s="1"/>
  <c r="Z446" i="74"/>
  <c r="AU446" i="74" s="1"/>
  <c r="AQ450" i="74"/>
  <c r="AT450" i="74" s="1"/>
  <c r="AX450" i="74" s="1"/>
  <c r="Z454" i="74"/>
  <c r="AU454" i="74" s="1"/>
  <c r="AQ458" i="74"/>
  <c r="X463" i="74"/>
  <c r="Y463" i="74" s="1"/>
  <c r="AI463" i="74" s="1"/>
  <c r="AK463" i="74" s="1"/>
  <c r="AQ465" i="74"/>
  <c r="Y467" i="74"/>
  <c r="AI467" i="74" s="1"/>
  <c r="AK467" i="74" s="1"/>
  <c r="AM467" i="74"/>
  <c r="X470" i="74"/>
  <c r="Y470" i="74" s="1"/>
  <c r="AI470" i="74" s="1"/>
  <c r="AK470" i="74" s="1"/>
  <c r="AB470" i="74"/>
  <c r="Z470" i="74"/>
  <c r="AU470" i="74" s="1"/>
  <c r="AZ471" i="74"/>
  <c r="BA471" i="74" s="1"/>
  <c r="AM471" i="74"/>
  <c r="AN471" i="74" s="1"/>
  <c r="AA471" i="74"/>
  <c r="Z472" i="74"/>
  <c r="AU472" i="74" s="1"/>
  <c r="AQ473" i="74"/>
  <c r="AM475" i="74"/>
  <c r="AN475" i="74" s="1"/>
  <c r="AB479" i="74"/>
  <c r="AB482" i="74"/>
  <c r="U483" i="74"/>
  <c r="R484" i="74"/>
  <c r="U484" i="74"/>
  <c r="AM484" i="74"/>
  <c r="AZ488" i="74"/>
  <c r="AM488" i="74"/>
  <c r="AA488" i="74"/>
  <c r="AT489" i="74"/>
  <c r="AX489" i="74" s="1"/>
  <c r="AQ492" i="74"/>
  <c r="AZ492" i="74" s="1"/>
  <c r="AB469" i="74"/>
  <c r="AQ476" i="74"/>
  <c r="AZ476" i="74" s="1"/>
  <c r="AZ480" i="74"/>
  <c r="AQ486" i="74"/>
  <c r="AQ491" i="74"/>
  <c r="AT491" i="74" s="1"/>
  <c r="AX491" i="74" s="1"/>
  <c r="AQ495" i="74"/>
  <c r="Z497" i="74"/>
  <c r="AU497" i="74" s="1"/>
  <c r="AQ468" i="74"/>
  <c r="AZ468" i="74" s="1"/>
  <c r="Z473" i="74"/>
  <c r="AU473" i="74" s="1"/>
  <c r="R476" i="74"/>
  <c r="AT479" i="74"/>
  <c r="AX479" i="74" s="1"/>
  <c r="AM485" i="74"/>
  <c r="AN485" i="74" s="1"/>
  <c r="AA485" i="74"/>
  <c r="Y487" i="74"/>
  <c r="AI487" i="74" s="1"/>
  <c r="AK487" i="74" s="1"/>
  <c r="AZ489" i="74"/>
  <c r="BA489" i="74" s="1"/>
  <c r="R492" i="74"/>
  <c r="U492" i="74"/>
  <c r="AM492" i="74"/>
  <c r="AM496" i="74"/>
  <c r="AA496" i="74"/>
  <c r="Z464" i="74"/>
  <c r="AU464" i="74" s="1"/>
  <c r="AB464" i="74"/>
  <c r="AB466" i="74"/>
  <c r="AB473" i="74"/>
  <c r="R474" i="74"/>
  <c r="U474" i="74"/>
  <c r="AQ474" i="74"/>
  <c r="AM476" i="74"/>
  <c r="AB487" i="74"/>
  <c r="Z487" i="74"/>
  <c r="AU487" i="74" s="1"/>
  <c r="AQ494" i="74"/>
  <c r="Z463" i="74"/>
  <c r="AU463" i="74" s="1"/>
  <c r="AB465" i="74"/>
  <c r="X468" i="74"/>
  <c r="Y468" i="74" s="1"/>
  <c r="AI468" i="74" s="1"/>
  <c r="AK468" i="74" s="1"/>
  <c r="AB472" i="74"/>
  <c r="X476" i="74"/>
  <c r="Y476" i="74" s="1"/>
  <c r="AI476" i="74" s="1"/>
  <c r="AK476" i="74" s="1"/>
  <c r="AB480" i="74"/>
  <c r="AQ482" i="74"/>
  <c r="X484" i="74"/>
  <c r="Y484" i="74" s="1"/>
  <c r="AI484" i="74" s="1"/>
  <c r="AK484" i="74" s="1"/>
  <c r="AB488" i="74"/>
  <c r="AQ490" i="74"/>
  <c r="X492" i="74"/>
  <c r="Y492" i="74" s="1"/>
  <c r="AI492" i="74" s="1"/>
  <c r="AK492" i="74" s="1"/>
  <c r="AB496" i="74"/>
  <c r="U490" i="74"/>
  <c r="R495" i="74"/>
  <c r="X466" i="74"/>
  <c r="Y466" i="74" s="1"/>
  <c r="AI466" i="74" s="1"/>
  <c r="AK466" i="74" s="1"/>
  <c r="X474" i="74"/>
  <c r="Y474" i="74" s="1"/>
  <c r="AI474" i="74" s="1"/>
  <c r="AK474" i="74" s="1"/>
  <c r="X482" i="74"/>
  <c r="Y482" i="74" s="1"/>
  <c r="AI482" i="74" s="1"/>
  <c r="AK482" i="74" s="1"/>
  <c r="X490" i="74"/>
  <c r="Y490" i="74" s="1"/>
  <c r="AI490" i="74" s="1"/>
  <c r="AK490" i="74" s="1"/>
  <c r="R494" i="74"/>
  <c r="X480" i="74"/>
  <c r="Y480" i="74" s="1"/>
  <c r="AI480" i="74" s="1"/>
  <c r="Z482" i="74"/>
  <c r="AU482" i="74" s="1"/>
  <c r="X488" i="74"/>
  <c r="Y488" i="74" s="1"/>
  <c r="AI488" i="74" s="1"/>
  <c r="Z490" i="74"/>
  <c r="AU490" i="74" s="1"/>
  <c r="X496" i="74"/>
  <c r="Y496" i="74" s="1"/>
  <c r="AI496" i="74" s="1"/>
  <c r="AK496" i="74" s="1"/>
  <c r="AQ485" i="74"/>
  <c r="AZ485" i="74" s="1"/>
  <c r="BA485" i="74" s="1"/>
  <c r="AQ493" i="74"/>
  <c r="AZ493" i="74" s="1"/>
  <c r="BA493" i="74" s="1"/>
  <c r="AZ204" i="74" l="1"/>
  <c r="AZ159" i="74"/>
  <c r="AZ153" i="74"/>
  <c r="AZ146" i="74"/>
  <c r="BA361" i="74"/>
  <c r="AZ163" i="74"/>
  <c r="BA163" i="74" s="1"/>
  <c r="AZ326" i="74"/>
  <c r="BA326" i="74" s="1"/>
  <c r="AZ199" i="74"/>
  <c r="AZ333" i="74"/>
  <c r="AZ142" i="74"/>
  <c r="AZ202" i="74"/>
  <c r="AZ165" i="74"/>
  <c r="AZ141" i="74"/>
  <c r="AN136" i="74"/>
  <c r="AZ167" i="74"/>
  <c r="BA167" i="74" s="1"/>
  <c r="AZ320" i="74"/>
  <c r="AZ166" i="74"/>
  <c r="BA166" i="74" s="1"/>
  <c r="AZ324" i="74"/>
  <c r="AZ349" i="74"/>
  <c r="AN200" i="74"/>
  <c r="AZ418" i="74"/>
  <c r="BA418" i="74" s="1"/>
  <c r="AZ193" i="74"/>
  <c r="BA193" i="74" s="1"/>
  <c r="AZ316" i="74"/>
  <c r="AZ154" i="74"/>
  <c r="BA154" i="74" s="1"/>
  <c r="AN143" i="74"/>
  <c r="AZ363" i="74"/>
  <c r="AZ212" i="74"/>
  <c r="BA212" i="74" s="1"/>
  <c r="AZ114" i="74"/>
  <c r="AZ201" i="74"/>
  <c r="AZ366" i="74"/>
  <c r="BA366" i="74" s="1"/>
  <c r="AT473" i="74"/>
  <c r="AX473" i="74" s="1"/>
  <c r="AN146" i="74"/>
  <c r="AZ195" i="74"/>
  <c r="BA195" i="74" s="1"/>
  <c r="AZ346" i="74"/>
  <c r="AZ144" i="74"/>
  <c r="AZ104" i="74"/>
  <c r="AZ356" i="74"/>
  <c r="AZ360" i="74"/>
  <c r="BA360" i="74" s="1"/>
  <c r="AZ164" i="74"/>
  <c r="BA164" i="74" s="1"/>
  <c r="AZ169" i="74"/>
  <c r="BA169" i="74" s="1"/>
  <c r="AZ325" i="74"/>
  <c r="BA325" i="74" s="1"/>
  <c r="BA365" i="74"/>
  <c r="AZ135" i="74"/>
  <c r="AZ86" i="74"/>
  <c r="AZ186" i="74"/>
  <c r="AU102" i="74"/>
  <c r="AZ102" i="74"/>
  <c r="AU403" i="74"/>
  <c r="AZ403" i="74" s="1"/>
  <c r="AU392" i="74"/>
  <c r="AZ392" i="74" s="1"/>
  <c r="AU398" i="74"/>
  <c r="AU394" i="74"/>
  <c r="AZ386" i="74"/>
  <c r="BA386" i="74" s="1"/>
  <c r="AU314" i="74"/>
  <c r="AZ314" i="74" s="1"/>
  <c r="BA314" i="74" s="1"/>
  <c r="AU307" i="74"/>
  <c r="AZ307" i="74" s="1"/>
  <c r="AU298" i="74"/>
  <c r="AZ99" i="74"/>
  <c r="BA99" i="74" s="1"/>
  <c r="AU83" i="74"/>
  <c r="AT22" i="74"/>
  <c r="AX22" i="74" s="1"/>
  <c r="AU80" i="74"/>
  <c r="AZ80" i="74" s="1"/>
  <c r="BA80" i="74" s="1"/>
  <c r="AU118" i="74"/>
  <c r="AZ277" i="74"/>
  <c r="AU277" i="74"/>
  <c r="AU96" i="74"/>
  <c r="AU381" i="74"/>
  <c r="AZ381" i="74" s="1"/>
  <c r="BA381" i="74" s="1"/>
  <c r="AU389" i="74"/>
  <c r="AZ389" i="74" s="1"/>
  <c r="AU412" i="74"/>
  <c r="AU386" i="74"/>
  <c r="AU378" i="74"/>
  <c r="AU390" i="74"/>
  <c r="AZ390" i="74" s="1"/>
  <c r="BA390" i="74" s="1"/>
  <c r="AZ331" i="74"/>
  <c r="BA331" i="74" s="1"/>
  <c r="AU414" i="74"/>
  <c r="AZ414" i="74" s="1"/>
  <c r="AU312" i="74"/>
  <c r="AU289" i="74"/>
  <c r="AZ289" i="74" s="1"/>
  <c r="AU278" i="74"/>
  <c r="AZ278" i="74" s="1"/>
  <c r="BA278" i="74" s="1"/>
  <c r="AT230" i="74"/>
  <c r="AX230" i="74" s="1"/>
  <c r="AZ138" i="74"/>
  <c r="BA138" i="74" s="1"/>
  <c r="AU81" i="74"/>
  <c r="AZ347" i="74"/>
  <c r="BA347" i="74" s="1"/>
  <c r="AU406" i="74"/>
  <c r="AZ406" i="74" s="1"/>
  <c r="AU422" i="74"/>
  <c r="AZ422" i="74" s="1"/>
  <c r="BA422" i="74" s="1"/>
  <c r="AU393" i="74"/>
  <c r="AZ393" i="74" s="1"/>
  <c r="BA393" i="74" s="1"/>
  <c r="AZ310" i="74"/>
  <c r="AU310" i="74"/>
  <c r="AU404" i="74"/>
  <c r="AZ404" i="74" s="1"/>
  <c r="AU407" i="74"/>
  <c r="AU395" i="74"/>
  <c r="AZ395" i="74"/>
  <c r="BA395" i="74" s="1"/>
  <c r="AZ319" i="74"/>
  <c r="BA319" i="74" s="1"/>
  <c r="AU319" i="74"/>
  <c r="AU300" i="74"/>
  <c r="AU295" i="74"/>
  <c r="AZ295" i="74" s="1"/>
  <c r="BA295" i="74" s="1"/>
  <c r="AU273" i="74"/>
  <c r="AU276" i="74"/>
  <c r="AU291" i="74"/>
  <c r="AZ156" i="74"/>
  <c r="BA156" i="74" s="1"/>
  <c r="AU91" i="74"/>
  <c r="AU78" i="74"/>
  <c r="AT474" i="74"/>
  <c r="AX474" i="74" s="1"/>
  <c r="AZ401" i="74"/>
  <c r="AU401" i="74"/>
  <c r="AU387" i="74"/>
  <c r="AZ387" i="74"/>
  <c r="AU379" i="74"/>
  <c r="AZ379" i="74" s="1"/>
  <c r="BA379" i="74" s="1"/>
  <c r="AU397" i="74"/>
  <c r="AZ397" i="74" s="1"/>
  <c r="BA397" i="74" s="1"/>
  <c r="AU384" i="74"/>
  <c r="AU376" i="74"/>
  <c r="AU296" i="74"/>
  <c r="AU306" i="74"/>
  <c r="AU302" i="74"/>
  <c r="AZ302" i="74" s="1"/>
  <c r="BA302" i="74" s="1"/>
  <c r="AU294" i="74"/>
  <c r="AU288" i="74"/>
  <c r="AZ288" i="74" s="1"/>
  <c r="BA288" i="74" s="1"/>
  <c r="AU301" i="74"/>
  <c r="AT213" i="74"/>
  <c r="AX213" i="74" s="1"/>
  <c r="AU206" i="74"/>
  <c r="AW206" i="74"/>
  <c r="AX206" i="74" s="1"/>
  <c r="AW210" i="74"/>
  <c r="AZ210" i="74" s="1"/>
  <c r="AU210" i="74"/>
  <c r="AZ155" i="74"/>
  <c r="AU88" i="74"/>
  <c r="AZ87" i="74"/>
  <c r="BA87" i="74" s="1"/>
  <c r="AU87" i="74"/>
  <c r="AZ394" i="74"/>
  <c r="BA394" i="74" s="1"/>
  <c r="AZ380" i="74"/>
  <c r="BA380" i="74" s="1"/>
  <c r="AU380" i="74"/>
  <c r="AU419" i="74"/>
  <c r="AU408" i="74"/>
  <c r="AU410" i="74"/>
  <c r="AZ410" i="74"/>
  <c r="BA410" i="74" s="1"/>
  <c r="AU411" i="74"/>
  <c r="AZ411" i="74" s="1"/>
  <c r="BA411" i="74" s="1"/>
  <c r="AU396" i="74"/>
  <c r="AU293" i="74"/>
  <c r="AZ293" i="74" s="1"/>
  <c r="BA293" i="74" s="1"/>
  <c r="AU211" i="74"/>
  <c r="AW211" i="74"/>
  <c r="AZ143" i="74"/>
  <c r="AZ82" i="74"/>
  <c r="AU82" i="74"/>
  <c r="AU90" i="74"/>
  <c r="AZ90" i="74" s="1"/>
  <c r="BA90" i="74" s="1"/>
  <c r="AN137" i="74"/>
  <c r="BA200" i="74"/>
  <c r="BA364" i="74"/>
  <c r="AU409" i="74"/>
  <c r="AZ383" i="74"/>
  <c r="AU383" i="74"/>
  <c r="AX388" i="74"/>
  <c r="AU388" i="74"/>
  <c r="AZ388" i="74" s="1"/>
  <c r="BA388" i="74" s="1"/>
  <c r="BA369" i="74"/>
  <c r="AU207" i="74"/>
  <c r="AW207" i="74"/>
  <c r="AU413" i="74"/>
  <c r="AU402" i="74"/>
  <c r="AU405" i="74"/>
  <c r="AU385" i="74"/>
  <c r="AU377" i="74"/>
  <c r="AZ377" i="74" s="1"/>
  <c r="BA377" i="74" s="1"/>
  <c r="AZ416" i="74"/>
  <c r="AU391" i="74"/>
  <c r="AZ391" i="74" s="1"/>
  <c r="BA391" i="74" s="1"/>
  <c r="AU382" i="74"/>
  <c r="AZ382" i="74" s="1"/>
  <c r="BA382" i="74" s="1"/>
  <c r="AZ384" i="74"/>
  <c r="AU315" i="74"/>
  <c r="AZ315" i="74" s="1"/>
  <c r="AX292" i="74"/>
  <c r="AU292" i="74"/>
  <c r="AZ292" i="74" s="1"/>
  <c r="BA292" i="74" s="1"/>
  <c r="AU283" i="74"/>
  <c r="AZ149" i="74"/>
  <c r="AN140" i="74"/>
  <c r="AU95" i="74"/>
  <c r="AU110" i="74"/>
  <c r="AZ110" i="74" s="1"/>
  <c r="AZ354" i="74"/>
  <c r="BA354" i="74" s="1"/>
  <c r="AZ275" i="74"/>
  <c r="AU417" i="74"/>
  <c r="AU274" i="74"/>
  <c r="AZ274" i="74" s="1"/>
  <c r="AZ236" i="74"/>
  <c r="AZ117" i="74"/>
  <c r="AU85" i="74"/>
  <c r="AU79" i="74"/>
  <c r="AZ79" i="74" s="1"/>
  <c r="BA79" i="74" s="1"/>
  <c r="AU84" i="74"/>
  <c r="AT286" i="74"/>
  <c r="AZ286" i="74"/>
  <c r="BA286" i="74" s="1"/>
  <c r="AZ121" i="74"/>
  <c r="BA121" i="74" s="1"/>
  <c r="AT189" i="74"/>
  <c r="AZ189" i="74"/>
  <c r="AT462" i="74"/>
  <c r="AX462" i="74" s="1"/>
  <c r="AT451" i="74"/>
  <c r="AX451" i="74" s="1"/>
  <c r="AT435" i="74"/>
  <c r="AX435" i="74" s="1"/>
  <c r="AZ329" i="74"/>
  <c r="BA329" i="74" s="1"/>
  <c r="AT292" i="74"/>
  <c r="AZ298" i="74"/>
  <c r="AT322" i="74"/>
  <c r="AX322" i="74" s="1"/>
  <c r="AZ322" i="74"/>
  <c r="BA322" i="74" s="1"/>
  <c r="AZ264" i="74"/>
  <c r="BA264" i="74" s="1"/>
  <c r="AT195" i="74"/>
  <c r="AX195" i="74" s="1"/>
  <c r="AZ226" i="74"/>
  <c r="AZ130" i="74"/>
  <c r="BA130" i="74" s="1"/>
  <c r="AZ122" i="74"/>
  <c r="BA122" i="74" s="1"/>
  <c r="AZ106" i="74"/>
  <c r="BA106" i="74" s="1"/>
  <c r="AT177" i="74"/>
  <c r="AZ177" i="74"/>
  <c r="BA177" i="74" s="1"/>
  <c r="AZ240" i="74"/>
  <c r="BA240" i="74" s="1"/>
  <c r="AZ161" i="74"/>
  <c r="BA161" i="74" s="1"/>
  <c r="AZ145" i="74"/>
  <c r="BA145" i="74" s="1"/>
  <c r="AT421" i="74"/>
  <c r="AZ421" i="74"/>
  <c r="BA421" i="74" s="1"/>
  <c r="AZ290" i="74"/>
  <c r="BA290" i="74" s="1"/>
  <c r="AZ258" i="74"/>
  <c r="BA258" i="74" s="1"/>
  <c r="AT241" i="74"/>
  <c r="AX241" i="74" s="1"/>
  <c r="AZ241" i="74"/>
  <c r="BA241" i="74" s="1"/>
  <c r="AZ282" i="74"/>
  <c r="BA282" i="74" s="1"/>
  <c r="AT299" i="74"/>
  <c r="AZ299" i="74"/>
  <c r="AT237" i="74"/>
  <c r="AX237" i="74" s="1"/>
  <c r="AZ237" i="74"/>
  <c r="BA237" i="74" s="1"/>
  <c r="AT223" i="74"/>
  <c r="AZ223" i="74"/>
  <c r="AZ215" i="74"/>
  <c r="BA215" i="74" s="1"/>
  <c r="AT170" i="74"/>
  <c r="AX170" i="74" s="1"/>
  <c r="AZ136" i="74"/>
  <c r="BA136" i="74" s="1"/>
  <c r="AZ128" i="74"/>
  <c r="BA128" i="74" s="1"/>
  <c r="AZ120" i="74"/>
  <c r="BA120" i="74" s="1"/>
  <c r="AZ112" i="74"/>
  <c r="BA112" i="74" s="1"/>
  <c r="AN148" i="74"/>
  <c r="AT85" i="74"/>
  <c r="AZ178" i="74"/>
  <c r="BA178" i="74" s="1"/>
  <c r="AZ305" i="74"/>
  <c r="BA305" i="74" s="1"/>
  <c r="AZ113" i="74"/>
  <c r="BA113" i="74" s="1"/>
  <c r="AZ334" i="74"/>
  <c r="AT288" i="74"/>
  <c r="AT303" i="74"/>
  <c r="AZ303" i="74"/>
  <c r="BA303" i="74" s="1"/>
  <c r="AZ233" i="74"/>
  <c r="BA233" i="74" s="1"/>
  <c r="AT281" i="74"/>
  <c r="AX281" i="74" s="1"/>
  <c r="AZ281" i="74"/>
  <c r="AT222" i="74"/>
  <c r="AX222" i="74" s="1"/>
  <c r="AZ222" i="74"/>
  <c r="AZ224" i="74"/>
  <c r="BA224" i="74" s="1"/>
  <c r="AZ127" i="74"/>
  <c r="BA127" i="74" s="1"/>
  <c r="AZ119" i="74"/>
  <c r="BA119" i="74" s="1"/>
  <c r="AZ111" i="74"/>
  <c r="BA111" i="74" s="1"/>
  <c r="AZ103" i="74"/>
  <c r="BA103" i="74" s="1"/>
  <c r="AZ96" i="74"/>
  <c r="AZ95" i="74"/>
  <c r="BA95" i="74" s="1"/>
  <c r="AT208" i="74"/>
  <c r="AZ208" i="74"/>
  <c r="BA208" i="74" s="1"/>
  <c r="AZ211" i="74"/>
  <c r="AT422" i="74"/>
  <c r="AZ129" i="74"/>
  <c r="BA129" i="74" s="1"/>
  <c r="AZ413" i="74"/>
  <c r="AT294" i="74"/>
  <c r="AZ301" i="74"/>
  <c r="AT313" i="74"/>
  <c r="AX313" i="74" s="1"/>
  <c r="AZ313" i="74"/>
  <c r="AZ242" i="74"/>
  <c r="BA242" i="74" s="1"/>
  <c r="BA231" i="74"/>
  <c r="AZ231" i="74"/>
  <c r="AT206" i="74"/>
  <c r="AZ235" i="74"/>
  <c r="BA235" i="74" s="1"/>
  <c r="AZ134" i="74"/>
  <c r="BA134" i="74" s="1"/>
  <c r="AZ126" i="74"/>
  <c r="BA126" i="74" s="1"/>
  <c r="AT110" i="74"/>
  <c r="AZ219" i="74"/>
  <c r="AZ105" i="74"/>
  <c r="BA105" i="74" s="1"/>
  <c r="AZ409" i="74"/>
  <c r="BA409" i="74" s="1"/>
  <c r="AZ340" i="74"/>
  <c r="BA340" i="74" s="1"/>
  <c r="AZ332" i="74"/>
  <c r="BA332" i="74" s="1"/>
  <c r="AZ321" i="74"/>
  <c r="BA321" i="74" s="1"/>
  <c r="AT420" i="74"/>
  <c r="AX420" i="74" s="1"/>
  <c r="AZ420" i="74"/>
  <c r="BA420" i="74" s="1"/>
  <c r="AZ234" i="74"/>
  <c r="BA234" i="74" s="1"/>
  <c r="AZ133" i="74"/>
  <c r="BA133" i="74" s="1"/>
  <c r="AZ125" i="74"/>
  <c r="BA125" i="74" s="1"/>
  <c r="AZ109" i="74"/>
  <c r="BA109" i="74" s="1"/>
  <c r="AZ101" i="74"/>
  <c r="BA101" i="74" s="1"/>
  <c r="AZ266" i="74"/>
  <c r="AZ336" i="74"/>
  <c r="BA336" i="74" s="1"/>
  <c r="AT280" i="74"/>
  <c r="AX280" i="74" s="1"/>
  <c r="AZ280" i="74"/>
  <c r="AZ97" i="74"/>
  <c r="BA97" i="74" s="1"/>
  <c r="AZ339" i="74"/>
  <c r="BA339" i="74" s="1"/>
  <c r="AT293" i="74"/>
  <c r="AT296" i="74"/>
  <c r="AZ296" i="74"/>
  <c r="AZ259" i="74"/>
  <c r="BA259" i="74" s="1"/>
  <c r="AZ227" i="74"/>
  <c r="BA227" i="74" s="1"/>
  <c r="AT221" i="74"/>
  <c r="AX221" i="74" s="1"/>
  <c r="AZ221" i="74"/>
  <c r="AZ148" i="74"/>
  <c r="BA148" i="74" s="1"/>
  <c r="AZ132" i="74"/>
  <c r="BA132" i="74" s="1"/>
  <c r="AZ124" i="74"/>
  <c r="BA124" i="74" s="1"/>
  <c r="AZ116" i="74"/>
  <c r="BA116" i="74" s="1"/>
  <c r="AZ108" i="74"/>
  <c r="BA108" i="74" s="1"/>
  <c r="AT197" i="74"/>
  <c r="AX197" i="74" s="1"/>
  <c r="AZ197" i="74"/>
  <c r="BA197" i="74" s="1"/>
  <c r="AZ88" i="74"/>
  <c r="AN144" i="74"/>
  <c r="AZ137" i="74"/>
  <c r="BA137" i="74" s="1"/>
  <c r="AZ263" i="74"/>
  <c r="BA263" i="74" s="1"/>
  <c r="AT309" i="74"/>
  <c r="AX309" i="74" s="1"/>
  <c r="AZ309" i="74"/>
  <c r="AT214" i="74"/>
  <c r="AZ214" i="74"/>
  <c r="BA214" i="74" s="1"/>
  <c r="BA199" i="74"/>
  <c r="AT218" i="74"/>
  <c r="AX218" i="74" s="1"/>
  <c r="AZ218" i="74"/>
  <c r="AZ147" i="74"/>
  <c r="BA147" i="74" s="1"/>
  <c r="AZ131" i="74"/>
  <c r="BA131" i="74" s="1"/>
  <c r="AZ123" i="74"/>
  <c r="BA123" i="74" s="1"/>
  <c r="AZ115" i="74"/>
  <c r="BA115" i="74" s="1"/>
  <c r="AZ107" i="74"/>
  <c r="BA107" i="74" s="1"/>
  <c r="AT82" i="74"/>
  <c r="AN141" i="74"/>
  <c r="AZ306" i="74"/>
  <c r="AZ179" i="74"/>
  <c r="BA179" i="74" s="1"/>
  <c r="AN467" i="74"/>
  <c r="AT460" i="74"/>
  <c r="AX460" i="74" s="1"/>
  <c r="AT393" i="74"/>
  <c r="AT283" i="74"/>
  <c r="BA363" i="74"/>
  <c r="AT289" i="74"/>
  <c r="BA144" i="74"/>
  <c r="AT427" i="74"/>
  <c r="AX427" i="74" s="1"/>
  <c r="AT118" i="74"/>
  <c r="AT83" i="74"/>
  <c r="AX83" i="74" s="1"/>
  <c r="AT30" i="74"/>
  <c r="AX30" i="74" s="1"/>
  <c r="AT414" i="74"/>
  <c r="BA427" i="74"/>
  <c r="BA370" i="74"/>
  <c r="BA362" i="74"/>
  <c r="BA324" i="74"/>
  <c r="AT179" i="74"/>
  <c r="AT388" i="74"/>
  <c r="BA367" i="74"/>
  <c r="BA359" i="74"/>
  <c r="AT163" i="74"/>
  <c r="AT297" i="74"/>
  <c r="AX297" i="74" s="1"/>
  <c r="BA456" i="74"/>
  <c r="AT412" i="74"/>
  <c r="BA159" i="74"/>
  <c r="AT93" i="74"/>
  <c r="AX93" i="74" s="1"/>
  <c r="AT95" i="74"/>
  <c r="AX95" i="74" s="1"/>
  <c r="AT268" i="74"/>
  <c r="AX268" i="74" s="1"/>
  <c r="AT203" i="74"/>
  <c r="AX203" i="74" s="1"/>
  <c r="BA205" i="74"/>
  <c r="AT46" i="74"/>
  <c r="AX46" i="74" s="1"/>
  <c r="AT394" i="74"/>
  <c r="AX394" i="74" s="1"/>
  <c r="BA42" i="74"/>
  <c r="AT351" i="74"/>
  <c r="AT295" i="74"/>
  <c r="AX295" i="74" s="1"/>
  <c r="BA245" i="74"/>
  <c r="BA94" i="74"/>
  <c r="AT403" i="74"/>
  <c r="AT389" i="74"/>
  <c r="AX389" i="74" s="1"/>
  <c r="AT469" i="74"/>
  <c r="AX469" i="74" s="1"/>
  <c r="BA351" i="74"/>
  <c r="BA344" i="74"/>
  <c r="AT273" i="74"/>
  <c r="AT207" i="74"/>
  <c r="AT314" i="74"/>
  <c r="AT302" i="74"/>
  <c r="AT272" i="74"/>
  <c r="AX272" i="74" s="1"/>
  <c r="BA149" i="74"/>
  <c r="AX193" i="74"/>
  <c r="AT66" i="74"/>
  <c r="AX66" i="74" s="1"/>
  <c r="AT32" i="74"/>
  <c r="AX32" i="74" s="1"/>
  <c r="BA352" i="74"/>
  <c r="AT319" i="74"/>
  <c r="AT301" i="74"/>
  <c r="AX301" i="74" s="1"/>
  <c r="AT264" i="74"/>
  <c r="AX264" i="74" s="1"/>
  <c r="AT215" i="74"/>
  <c r="BA75" i="74"/>
  <c r="AN93" i="74"/>
  <c r="AT62" i="74"/>
  <c r="AX62" i="74" s="1"/>
  <c r="AT31" i="74"/>
  <c r="AX31" i="74" s="1"/>
  <c r="BA480" i="74"/>
  <c r="BA356" i="74"/>
  <c r="AT373" i="74"/>
  <c r="AX373" i="74" s="1"/>
  <c r="AT312" i="74"/>
  <c r="AT271" i="74"/>
  <c r="AX271" i="74" s="1"/>
  <c r="AT47" i="74"/>
  <c r="AX47" i="74" s="1"/>
  <c r="AT15" i="74"/>
  <c r="AX15" i="74" s="1"/>
  <c r="BA186" i="74"/>
  <c r="BA350" i="74"/>
  <c r="AT490" i="74"/>
  <c r="AX490" i="74" s="1"/>
  <c r="AT452" i="74"/>
  <c r="AX452" i="74" s="1"/>
  <c r="AT405" i="74"/>
  <c r="AT224" i="74"/>
  <c r="BA152" i="74"/>
  <c r="BA86" i="74"/>
  <c r="BA468" i="74"/>
  <c r="AT349" i="74"/>
  <c r="AX349" i="74" s="1"/>
  <c r="BA255" i="74"/>
  <c r="BA213" i="74"/>
  <c r="AN495" i="74"/>
  <c r="AN370" i="74"/>
  <c r="AN368" i="74"/>
  <c r="AN366" i="74"/>
  <c r="AN364" i="74"/>
  <c r="AN362" i="74"/>
  <c r="AN360" i="74"/>
  <c r="BA355" i="74"/>
  <c r="AT372" i="74"/>
  <c r="AX372" i="74" s="1"/>
  <c r="BA257" i="74"/>
  <c r="BA249" i="74"/>
  <c r="AT227" i="74"/>
  <c r="BA243" i="74"/>
  <c r="AX173" i="74"/>
  <c r="AT178" i="74"/>
  <c r="AX178" i="74" s="1"/>
  <c r="AX192" i="74"/>
  <c r="AX342" i="74"/>
  <c r="AX175" i="74"/>
  <c r="AT77" i="74"/>
  <c r="AX77" i="74" s="1"/>
  <c r="AT37" i="74"/>
  <c r="AX37" i="74" s="1"/>
  <c r="AT11" i="74"/>
  <c r="AX11" i="74" s="1"/>
  <c r="AX220" i="74"/>
  <c r="AX415" i="74"/>
  <c r="AX166" i="74"/>
  <c r="AX165" i="74"/>
  <c r="AX198" i="74"/>
  <c r="AX183" i="74"/>
  <c r="AT475" i="74"/>
  <c r="AX475" i="74" s="1"/>
  <c r="AT231" i="74"/>
  <c r="AX231" i="74" s="1"/>
  <c r="AX216" i="74"/>
  <c r="AX421" i="74"/>
  <c r="AX299" i="74"/>
  <c r="AT282" i="74"/>
  <c r="AX282" i="74" s="1"/>
  <c r="AT233" i="74"/>
  <c r="AX233" i="74" s="1"/>
  <c r="AT86" i="74"/>
  <c r="AZ495" i="74"/>
  <c r="BA495" i="74" s="1"/>
  <c r="AZ465" i="74"/>
  <c r="BA465" i="74" s="1"/>
  <c r="AT467" i="74"/>
  <c r="AX467" i="74" s="1"/>
  <c r="AN430" i="74"/>
  <c r="AT411" i="74"/>
  <c r="BA400" i="74"/>
  <c r="BA341" i="74"/>
  <c r="BA333" i="74"/>
  <c r="AX317" i="74"/>
  <c r="BA162" i="74"/>
  <c r="BA150" i="74"/>
  <c r="BA146" i="74"/>
  <c r="BA114" i="74"/>
  <c r="BA98" i="74"/>
  <c r="BA173" i="74"/>
  <c r="AT12" i="74"/>
  <c r="AX12" i="74" s="1"/>
  <c r="BA11" i="74"/>
  <c r="BA160" i="74"/>
  <c r="BA104" i="74"/>
  <c r="AT69" i="74"/>
  <c r="AX69" i="74" s="1"/>
  <c r="BA440" i="74"/>
  <c r="AT378" i="74"/>
  <c r="BA338" i="74"/>
  <c r="BA330" i="74"/>
  <c r="AT382" i="74"/>
  <c r="AT385" i="74"/>
  <c r="BA320" i="74"/>
  <c r="AT263" i="74"/>
  <c r="AX263" i="74" s="1"/>
  <c r="AT234" i="74"/>
  <c r="AX234" i="74" s="1"/>
  <c r="AT229" i="74"/>
  <c r="AX229" i="74" s="1"/>
  <c r="AT204" i="74"/>
  <c r="AX204" i="74" s="1"/>
  <c r="BA192" i="74"/>
  <c r="BA153" i="74"/>
  <c r="BA143" i="74"/>
  <c r="BA135" i="74"/>
  <c r="BA27" i="74"/>
  <c r="BA415" i="74"/>
  <c r="BA353" i="74"/>
  <c r="AT482" i="74"/>
  <c r="AX482" i="74" s="1"/>
  <c r="AN488" i="74"/>
  <c r="AT425" i="74"/>
  <c r="AX425" i="74" s="1"/>
  <c r="AT453" i="74"/>
  <c r="AX453" i="74" s="1"/>
  <c r="AN437" i="74"/>
  <c r="BA375" i="74"/>
  <c r="AN369" i="74"/>
  <c r="AN367" i="74"/>
  <c r="AN365" i="74"/>
  <c r="AN363" i="74"/>
  <c r="AN361" i="74"/>
  <c r="AN359" i="74"/>
  <c r="BA337" i="74"/>
  <c r="AT352" i="74"/>
  <c r="AX352" i="74" s="1"/>
  <c r="BA318" i="74"/>
  <c r="AT300" i="74"/>
  <c r="AN275" i="74"/>
  <c r="AX177" i="74"/>
  <c r="AX169" i="74"/>
  <c r="BA158" i="74"/>
  <c r="BA142" i="74"/>
  <c r="BA174" i="74"/>
  <c r="BA165" i="74"/>
  <c r="AN149" i="74"/>
  <c r="AT44" i="74"/>
  <c r="AX44" i="74" s="1"/>
  <c r="BA488" i="74"/>
  <c r="AT463" i="74"/>
  <c r="AX463" i="74" s="1"/>
  <c r="AT429" i="74"/>
  <c r="AX429" i="74" s="1"/>
  <c r="BA328" i="74"/>
  <c r="BA253" i="74"/>
  <c r="BA232" i="74"/>
  <c r="AT226" i="74"/>
  <c r="BA157" i="74"/>
  <c r="AX184" i="74"/>
  <c r="AX167" i="74"/>
  <c r="BA141" i="74"/>
  <c r="BA117" i="74"/>
  <c r="BA437" i="74"/>
  <c r="AZ448" i="74"/>
  <c r="BA448" i="74" s="1"/>
  <c r="BA430" i="74"/>
  <c r="AT399" i="74"/>
  <c r="AX399" i="74" s="1"/>
  <c r="BA335" i="74"/>
  <c r="BA327" i="74"/>
  <c r="AT386" i="74"/>
  <c r="BA342" i="74"/>
  <c r="BA198" i="74"/>
  <c r="AX208" i="74"/>
  <c r="BA183" i="74"/>
  <c r="BA140" i="74"/>
  <c r="BA100" i="74"/>
  <c r="AT10" i="74"/>
  <c r="AX10" i="74" s="1"/>
  <c r="BA357" i="74"/>
  <c r="AZ474" i="74"/>
  <c r="BA474" i="74" s="1"/>
  <c r="AN468" i="74"/>
  <c r="AT437" i="74"/>
  <c r="AX437" i="74" s="1"/>
  <c r="BA416" i="74"/>
  <c r="AT376" i="74"/>
  <c r="BA334" i="74"/>
  <c r="AT347" i="74"/>
  <c r="AX347" i="74" s="1"/>
  <c r="AT274" i="74"/>
  <c r="BA284" i="74"/>
  <c r="BA184" i="74"/>
  <c r="BA155" i="74"/>
  <c r="BA151" i="74"/>
  <c r="BA139" i="74"/>
  <c r="BA172" i="74"/>
  <c r="AX182" i="74"/>
  <c r="AT88" i="74"/>
  <c r="AT23" i="74"/>
  <c r="AX23" i="74" s="1"/>
  <c r="AT61" i="74"/>
  <c r="AX61" i="74" s="1"/>
  <c r="AT34" i="74"/>
  <c r="AX34" i="74" s="1"/>
  <c r="AT4" i="74"/>
  <c r="AX4" i="74" s="1"/>
  <c r="AM455" i="74"/>
  <c r="AN455" i="74" s="1"/>
  <c r="AA455" i="74"/>
  <c r="AZ443" i="74"/>
  <c r="BA443" i="74" s="1"/>
  <c r="AM443" i="74"/>
  <c r="AN443" i="74" s="1"/>
  <c r="AA443" i="74"/>
  <c r="AK488" i="74"/>
  <c r="AT488" i="74"/>
  <c r="AX488" i="74" s="1"/>
  <c r="AM487" i="74"/>
  <c r="AN487" i="74" s="1"/>
  <c r="AA487" i="74"/>
  <c r="AN492" i="74"/>
  <c r="AZ491" i="74"/>
  <c r="BA491" i="74" s="1"/>
  <c r="AN484" i="74"/>
  <c r="AM446" i="74"/>
  <c r="AN446" i="74" s="1"/>
  <c r="AA446" i="74"/>
  <c r="AZ446" i="74"/>
  <c r="BA446" i="74" s="1"/>
  <c r="AT483" i="74"/>
  <c r="AX483" i="74" s="1"/>
  <c r="AM486" i="74"/>
  <c r="AN486" i="74" s="1"/>
  <c r="AA486" i="74"/>
  <c r="AT478" i="74"/>
  <c r="AX478" i="74" s="1"/>
  <c r="AM494" i="74"/>
  <c r="AN494" i="74" s="1"/>
  <c r="AA494" i="74"/>
  <c r="AZ457" i="74"/>
  <c r="BA457" i="74" s="1"/>
  <c r="AZ441" i="74"/>
  <c r="BA441" i="74" s="1"/>
  <c r="AZ463" i="74"/>
  <c r="BA463" i="74" s="1"/>
  <c r="AM438" i="74"/>
  <c r="AN438" i="74" s="1"/>
  <c r="AA438" i="74"/>
  <c r="AZ438" i="74"/>
  <c r="BA438" i="74" s="1"/>
  <c r="AN466" i="74"/>
  <c r="AT448" i="74"/>
  <c r="AX448" i="74" s="1"/>
  <c r="AZ459" i="74"/>
  <c r="BA459" i="74" s="1"/>
  <c r="AM459" i="74"/>
  <c r="AN459" i="74" s="1"/>
  <c r="AA459" i="74"/>
  <c r="AM419" i="74"/>
  <c r="AN419" i="74" s="1"/>
  <c r="AA419" i="74"/>
  <c r="AT445" i="74"/>
  <c r="AX445" i="74" s="1"/>
  <c r="BA425" i="74"/>
  <c r="AM406" i="74"/>
  <c r="AN406" i="74" s="1"/>
  <c r="AA406" i="74"/>
  <c r="AT407" i="74"/>
  <c r="AM410" i="74"/>
  <c r="AN410" i="74" s="1"/>
  <c r="AA410" i="74"/>
  <c r="AA401" i="74"/>
  <c r="AM401" i="74"/>
  <c r="AN401" i="74" s="1"/>
  <c r="AM392" i="74"/>
  <c r="AN392" i="74" s="1"/>
  <c r="AA392" i="74"/>
  <c r="AM383" i="74"/>
  <c r="AN383" i="74" s="1"/>
  <c r="AA383" i="74"/>
  <c r="AA397" i="74"/>
  <c r="AM397" i="74"/>
  <c r="AN397" i="74" s="1"/>
  <c r="AT408" i="74"/>
  <c r="AM394" i="74"/>
  <c r="AN394" i="74" s="1"/>
  <c r="AA394" i="74"/>
  <c r="AM390" i="74"/>
  <c r="AN390" i="74" s="1"/>
  <c r="AA390" i="74"/>
  <c r="BA323" i="74"/>
  <c r="AN347" i="74"/>
  <c r="AM414" i="74"/>
  <c r="AN414" i="74" s="1"/>
  <c r="AA414" i="74"/>
  <c r="AX414" i="74"/>
  <c r="AN308" i="74"/>
  <c r="AM302" i="74"/>
  <c r="AN302" i="74" s="1"/>
  <c r="AA302" i="74"/>
  <c r="BA298" i="74"/>
  <c r="BA270" i="74"/>
  <c r="AM270" i="74"/>
  <c r="AN270" i="74" s="1"/>
  <c r="AA270" i="74"/>
  <c r="AM248" i="74"/>
  <c r="AN248" i="74" s="1"/>
  <c r="AA248" i="74"/>
  <c r="BA248" i="74"/>
  <c r="AM291" i="74"/>
  <c r="AN291" i="74" s="1"/>
  <c r="AA291" i="74"/>
  <c r="AM274" i="74"/>
  <c r="AN274" i="74" s="1"/>
  <c r="AA274" i="74"/>
  <c r="AT262" i="74"/>
  <c r="AX262" i="74" s="1"/>
  <c r="BA280" i="74"/>
  <c r="AN253" i="74"/>
  <c r="AN245" i="74"/>
  <c r="BA267" i="74"/>
  <c r="AN257" i="74"/>
  <c r="AN260" i="74"/>
  <c r="AT232" i="74"/>
  <c r="AX232" i="74" s="1"/>
  <c r="BA201" i="74"/>
  <c r="AT205" i="74"/>
  <c r="AX205" i="74" s="1"/>
  <c r="AT219" i="74"/>
  <c r="BA204" i="74"/>
  <c r="BA221" i="74"/>
  <c r="AT186" i="74"/>
  <c r="AX186" i="74" s="1"/>
  <c r="AK186" i="74"/>
  <c r="AX188" i="74"/>
  <c r="AT159" i="74"/>
  <c r="AX159" i="74" s="1"/>
  <c r="AT151" i="74"/>
  <c r="AX151" i="74" s="1"/>
  <c r="AN204" i="74"/>
  <c r="AX181" i="74"/>
  <c r="AM64" i="74"/>
  <c r="AN64" i="74" s="1"/>
  <c r="AA64" i="74"/>
  <c r="AZ64" i="74"/>
  <c r="BA64" i="74" s="1"/>
  <c r="AT141" i="74"/>
  <c r="AX141" i="74" s="1"/>
  <c r="AT117" i="74"/>
  <c r="AX117" i="74" s="1"/>
  <c r="BA93" i="74"/>
  <c r="AT123" i="74"/>
  <c r="AX123" i="74" s="1"/>
  <c r="AM33" i="74"/>
  <c r="AN33" i="74" s="1"/>
  <c r="AA33" i="74"/>
  <c r="AZ33" i="74"/>
  <c r="BA33" i="74" s="1"/>
  <c r="AN161" i="74"/>
  <c r="AT124" i="74"/>
  <c r="AX124" i="74" s="1"/>
  <c r="AM66" i="74"/>
  <c r="AN66" i="74" s="1"/>
  <c r="AA66" i="74"/>
  <c r="AN151" i="74"/>
  <c r="AT63" i="74"/>
  <c r="AX63" i="74" s="1"/>
  <c r="AM49" i="74"/>
  <c r="AN49" i="74" s="1"/>
  <c r="AA49" i="74"/>
  <c r="AZ49" i="74"/>
  <c r="BA49" i="74" s="1"/>
  <c r="AN86" i="74"/>
  <c r="AN152" i="74"/>
  <c r="AT121" i="74"/>
  <c r="AX121" i="74" s="1"/>
  <c r="AT68" i="74"/>
  <c r="AX68" i="74" s="1"/>
  <c r="AA46" i="74"/>
  <c r="AM46" i="74"/>
  <c r="AN46" i="74" s="1"/>
  <c r="AN155" i="74"/>
  <c r="AT7" i="74"/>
  <c r="AX7" i="74" s="1"/>
  <c r="AN5" i="74"/>
  <c r="AM482" i="74"/>
  <c r="AN482" i="74" s="1"/>
  <c r="AA482" i="74"/>
  <c r="AZ482" i="74"/>
  <c r="BA482" i="74" s="1"/>
  <c r="AT484" i="74"/>
  <c r="AX484" i="74" s="1"/>
  <c r="AN480" i="74"/>
  <c r="AN474" i="74"/>
  <c r="AZ462" i="74"/>
  <c r="BA462" i="74" s="1"/>
  <c r="AA462" i="74"/>
  <c r="AM462" i="74"/>
  <c r="AN462" i="74" s="1"/>
  <c r="AT413" i="74"/>
  <c r="AM411" i="74"/>
  <c r="AN411" i="74" s="1"/>
  <c r="AA411" i="74"/>
  <c r="AK381" i="74"/>
  <c r="AT381" i="74"/>
  <c r="AT436" i="74"/>
  <c r="AX436" i="74" s="1"/>
  <c r="AT406" i="74"/>
  <c r="AT416" i="74"/>
  <c r="AX416" i="74" s="1"/>
  <c r="AM382" i="74"/>
  <c r="AN382" i="74" s="1"/>
  <c r="AA382" i="74"/>
  <c r="AT392" i="74"/>
  <c r="AK370" i="74"/>
  <c r="AT370" i="74"/>
  <c r="AX370" i="74" s="1"/>
  <c r="AK366" i="74"/>
  <c r="AT366" i="74"/>
  <c r="AX366" i="74" s="1"/>
  <c r="AK362" i="74"/>
  <c r="AT362" i="74"/>
  <c r="AK358" i="74"/>
  <c r="AT358" i="74"/>
  <c r="AX358" i="74" s="1"/>
  <c r="AK354" i="74"/>
  <c r="AT354" i="74"/>
  <c r="AX354" i="74" s="1"/>
  <c r="AT410" i="74"/>
  <c r="BA372" i="74"/>
  <c r="BA348" i="74"/>
  <c r="AT339" i="74"/>
  <c r="AT333" i="74"/>
  <c r="AX333" i="74" s="1"/>
  <c r="AT379" i="74"/>
  <c r="AN351" i="74"/>
  <c r="AT318" i="74"/>
  <c r="AX318" i="74" s="1"/>
  <c r="BA311" i="74"/>
  <c r="AN425" i="74"/>
  <c r="AK315" i="74"/>
  <c r="AT315" i="74"/>
  <c r="BA313" i="74"/>
  <c r="AM301" i="74"/>
  <c r="AN301" i="74" s="1"/>
  <c r="AA301" i="74"/>
  <c r="BA262" i="74"/>
  <c r="AM262" i="74"/>
  <c r="AN262" i="74" s="1"/>
  <c r="AA262" i="74"/>
  <c r="BA281" i="74"/>
  <c r="BA272" i="74"/>
  <c r="AA272" i="74"/>
  <c r="AM272" i="74"/>
  <c r="AN272" i="74" s="1"/>
  <c r="AM269" i="74"/>
  <c r="AN269" i="74" s="1"/>
  <c r="AA269" i="74"/>
  <c r="BA269" i="74"/>
  <c r="AN243" i="74"/>
  <c r="BA251" i="74"/>
  <c r="AM244" i="74"/>
  <c r="AN244" i="74" s="1"/>
  <c r="AA244" i="74"/>
  <c r="BA244" i="74"/>
  <c r="BA216" i="74"/>
  <c r="AN213" i="74"/>
  <c r="AT158" i="74"/>
  <c r="AX158" i="74" s="1"/>
  <c r="AT150" i="74"/>
  <c r="AX150" i="74" s="1"/>
  <c r="AX194" i="74"/>
  <c r="AN203" i="74"/>
  <c r="AT116" i="74"/>
  <c r="AX116" i="74" s="1"/>
  <c r="AT97" i="74"/>
  <c r="AX97" i="74" s="1"/>
  <c r="AM83" i="74"/>
  <c r="AN83" i="74" s="1"/>
  <c r="AA83" i="74"/>
  <c r="AM96" i="74"/>
  <c r="AN96" i="74" s="1"/>
  <c r="AA96" i="74"/>
  <c r="AM71" i="74"/>
  <c r="AN71" i="74" s="1"/>
  <c r="AA71" i="74"/>
  <c r="AZ71" i="74"/>
  <c r="BA71" i="74" s="1"/>
  <c r="AT107" i="74"/>
  <c r="AM56" i="74"/>
  <c r="AN56" i="74" s="1"/>
  <c r="AA56" i="74"/>
  <c r="AZ56" i="74"/>
  <c r="BA56" i="74" s="1"/>
  <c r="AT109" i="74"/>
  <c r="AX109" i="74" s="1"/>
  <c r="AM58" i="74"/>
  <c r="AN58" i="74" s="1"/>
  <c r="AA58" i="74"/>
  <c r="AZ58" i="74"/>
  <c r="BA58" i="74" s="1"/>
  <c r="AM23" i="74"/>
  <c r="AN23" i="74" s="1"/>
  <c r="AA23" i="74"/>
  <c r="AZ23" i="74"/>
  <c r="BA23" i="74" s="1"/>
  <c r="AM70" i="74"/>
  <c r="AN70" i="74" s="1"/>
  <c r="AA70" i="74"/>
  <c r="AN156" i="74"/>
  <c r="AM40" i="74"/>
  <c r="AN40" i="74" s="1"/>
  <c r="AA40" i="74"/>
  <c r="AM26" i="74"/>
  <c r="AN26" i="74" s="1"/>
  <c r="AA26" i="74"/>
  <c r="AZ26" i="74"/>
  <c r="BA26" i="74" s="1"/>
  <c r="AT127" i="74"/>
  <c r="AX127" i="74" s="1"/>
  <c r="AN94" i="74"/>
  <c r="AZ46" i="74"/>
  <c r="BA46" i="74" s="1"/>
  <c r="AM39" i="74"/>
  <c r="AN39" i="74" s="1"/>
  <c r="AA39" i="74"/>
  <c r="AA22" i="74"/>
  <c r="AM22" i="74"/>
  <c r="AN22" i="74" s="1"/>
  <c r="AZ9" i="74"/>
  <c r="BA9" i="74" s="1"/>
  <c r="AA9" i="74"/>
  <c r="AM9" i="74"/>
  <c r="AN9" i="74" s="1"/>
  <c r="AM118" i="74"/>
  <c r="AN118" i="74" s="1"/>
  <c r="AA118" i="74"/>
  <c r="AT65" i="74"/>
  <c r="AX65" i="74" s="1"/>
  <c r="AT43" i="74"/>
  <c r="AX43" i="74" s="1"/>
  <c r="AM84" i="74"/>
  <c r="AN84" i="74" s="1"/>
  <c r="AA84" i="74"/>
  <c r="AN11" i="74"/>
  <c r="AK480" i="74"/>
  <c r="AT480" i="74"/>
  <c r="AX480" i="74" s="1"/>
  <c r="AT485" i="74"/>
  <c r="AX485" i="74" s="1"/>
  <c r="AT492" i="74"/>
  <c r="AX492" i="74" s="1"/>
  <c r="AM472" i="74"/>
  <c r="AN472" i="74" s="1"/>
  <c r="AA472" i="74"/>
  <c r="AM469" i="74"/>
  <c r="AN469" i="74" s="1"/>
  <c r="AA469" i="74"/>
  <c r="AZ469" i="74"/>
  <c r="BA469" i="74" s="1"/>
  <c r="AZ450" i="74"/>
  <c r="BA450" i="74" s="1"/>
  <c r="AA450" i="74"/>
  <c r="AM450" i="74"/>
  <c r="AN450" i="74" s="1"/>
  <c r="AT496" i="74"/>
  <c r="AX496" i="74" s="1"/>
  <c r="AM447" i="74"/>
  <c r="AN447" i="74" s="1"/>
  <c r="AA447" i="74"/>
  <c r="AZ447" i="74"/>
  <c r="BA447" i="74" s="1"/>
  <c r="AM439" i="74"/>
  <c r="AN439" i="74" s="1"/>
  <c r="AA439" i="74"/>
  <c r="AZ439" i="74"/>
  <c r="BA439" i="74" s="1"/>
  <c r="BA484" i="74"/>
  <c r="AZ455" i="74"/>
  <c r="BA455" i="74" s="1"/>
  <c r="AM444" i="74"/>
  <c r="AN444" i="74" s="1"/>
  <c r="AA444" i="74"/>
  <c r="AZ444" i="74"/>
  <c r="BA444" i="74" s="1"/>
  <c r="AT430" i="74"/>
  <c r="AX430" i="74" s="1"/>
  <c r="AX418" i="74"/>
  <c r="AX405" i="74"/>
  <c r="AA405" i="74"/>
  <c r="AM405" i="74"/>
  <c r="AN405" i="74" s="1"/>
  <c r="AM381" i="74"/>
  <c r="AN381" i="74" s="1"/>
  <c r="AA381" i="74"/>
  <c r="AT404" i="74"/>
  <c r="AT391" i="74"/>
  <c r="AT409" i="74"/>
  <c r="AT380" i="74"/>
  <c r="AX374" i="74"/>
  <c r="AT395" i="74"/>
  <c r="AK350" i="74"/>
  <c r="AT350" i="74"/>
  <c r="AX350" i="74" s="1"/>
  <c r="AT368" i="74"/>
  <c r="AX368" i="74" s="1"/>
  <c r="AT334" i="74"/>
  <c r="AX334" i="74" s="1"/>
  <c r="AT336" i="74"/>
  <c r="AX336" i="74" s="1"/>
  <c r="AT363" i="74"/>
  <c r="AX363" i="74" s="1"/>
  <c r="AT329" i="74"/>
  <c r="AX329" i="74" s="1"/>
  <c r="AM296" i="74"/>
  <c r="AN296" i="74" s="1"/>
  <c r="AA296" i="74"/>
  <c r="AX296" i="74"/>
  <c r="AA314" i="74"/>
  <c r="AM314" i="74"/>
  <c r="AN314" i="74" s="1"/>
  <c r="AX310" i="74"/>
  <c r="AA310" i="74"/>
  <c r="AM310" i="74"/>
  <c r="AN310" i="74" s="1"/>
  <c r="AN344" i="74"/>
  <c r="AT364" i="74"/>
  <c r="AX364" i="74" s="1"/>
  <c r="AA315" i="74"/>
  <c r="AM315" i="74"/>
  <c r="AN315" i="74" s="1"/>
  <c r="AM295" i="74"/>
  <c r="AN295" i="74" s="1"/>
  <c r="AA295" i="74"/>
  <c r="AM276" i="74"/>
  <c r="AN276" i="74" s="1"/>
  <c r="AA276" i="74"/>
  <c r="AK270" i="74"/>
  <c r="AT270" i="74"/>
  <c r="AX270" i="74" s="1"/>
  <c r="AN304" i="74"/>
  <c r="AX287" i="74"/>
  <c r="BA304" i="74"/>
  <c r="AT258" i="74"/>
  <c r="AX258" i="74" s="1"/>
  <c r="AM228" i="74"/>
  <c r="AN228" i="74" s="1"/>
  <c r="AA228" i="74"/>
  <c r="BA228" i="74"/>
  <c r="AN267" i="74"/>
  <c r="AN247" i="74"/>
  <c r="AN271" i="74"/>
  <c r="AT228" i="74"/>
  <c r="AX228" i="74" s="1"/>
  <c r="AM215" i="74"/>
  <c r="AN215" i="74" s="1"/>
  <c r="AA215" i="74"/>
  <c r="AT157" i="74"/>
  <c r="AX157" i="74" s="1"/>
  <c r="AT149" i="74"/>
  <c r="AX149" i="74" s="1"/>
  <c r="AT138" i="74"/>
  <c r="AX138" i="74" s="1"/>
  <c r="AM91" i="74"/>
  <c r="AN91" i="74" s="1"/>
  <c r="AA91" i="74"/>
  <c r="AT135" i="74"/>
  <c r="AX135" i="74" s="1"/>
  <c r="AM81" i="74"/>
  <c r="AN81" i="74" s="1"/>
  <c r="AA81" i="74"/>
  <c r="AN186" i="74"/>
  <c r="AX164" i="74"/>
  <c r="AT106" i="74"/>
  <c r="AX106" i="74" s="1"/>
  <c r="AT67" i="74"/>
  <c r="AX67" i="74" s="1"/>
  <c r="AM10" i="74"/>
  <c r="AN10" i="74" s="1"/>
  <c r="AA10" i="74"/>
  <c r="AZ10" i="74"/>
  <c r="BA10" i="74" s="1"/>
  <c r="AZ70" i="74"/>
  <c r="BA70" i="74" s="1"/>
  <c r="AT42" i="74"/>
  <c r="AX42" i="74" s="1"/>
  <c r="AK42" i="74"/>
  <c r="AN162" i="74"/>
  <c r="AT78" i="74"/>
  <c r="AT55" i="74"/>
  <c r="AX55" i="74" s="1"/>
  <c r="AT19" i="74"/>
  <c r="AX19" i="74" s="1"/>
  <c r="AZ8" i="74"/>
  <c r="BA8" i="74" s="1"/>
  <c r="AM463" i="74"/>
  <c r="AN463" i="74" s="1"/>
  <c r="AA463" i="74"/>
  <c r="AZ442" i="74"/>
  <c r="BA442" i="74" s="1"/>
  <c r="AA442" i="74"/>
  <c r="AM442" i="74"/>
  <c r="AN442" i="74" s="1"/>
  <c r="AM431" i="74"/>
  <c r="AN431" i="74" s="1"/>
  <c r="AA431" i="74"/>
  <c r="AZ431" i="74"/>
  <c r="BA431" i="74" s="1"/>
  <c r="AN476" i="74"/>
  <c r="AM473" i="74"/>
  <c r="AN473" i="74" s="1"/>
  <c r="AA473" i="74"/>
  <c r="AZ473" i="74"/>
  <c r="BA473" i="74" s="1"/>
  <c r="AZ486" i="74"/>
  <c r="BA486" i="74" s="1"/>
  <c r="BA492" i="74"/>
  <c r="AT497" i="74"/>
  <c r="AX497" i="74" s="1"/>
  <c r="AT465" i="74"/>
  <c r="AX465" i="74" s="1"/>
  <c r="AZ487" i="74"/>
  <c r="BA487" i="74" s="1"/>
  <c r="AZ496" i="74"/>
  <c r="BA496" i="74" s="1"/>
  <c r="AT458" i="74"/>
  <c r="AX458" i="74" s="1"/>
  <c r="AA434" i="74"/>
  <c r="AM434" i="74"/>
  <c r="AN434" i="74" s="1"/>
  <c r="AZ434" i="74"/>
  <c r="BA434" i="74" s="1"/>
  <c r="AZ472" i="74"/>
  <c r="BA472" i="74" s="1"/>
  <c r="AM453" i="74"/>
  <c r="AN453" i="74" s="1"/>
  <c r="AA453" i="74"/>
  <c r="AZ453" i="74"/>
  <c r="BA453" i="74" s="1"/>
  <c r="AT443" i="74"/>
  <c r="AX443" i="74" s="1"/>
  <c r="AT439" i="74"/>
  <c r="AX439" i="74" s="1"/>
  <c r="AT477" i="74"/>
  <c r="AX477" i="74" s="1"/>
  <c r="AN440" i="74"/>
  <c r="AM404" i="74"/>
  <c r="AN404" i="74" s="1"/>
  <c r="AA404" i="74"/>
  <c r="AT401" i="74"/>
  <c r="AM417" i="74"/>
  <c r="AN417" i="74" s="1"/>
  <c r="AA417" i="74"/>
  <c r="AT402" i="74"/>
  <c r="AM412" i="74"/>
  <c r="AN412" i="74" s="1"/>
  <c r="AA412" i="74"/>
  <c r="AM388" i="74"/>
  <c r="AN388" i="74" s="1"/>
  <c r="AA388" i="74"/>
  <c r="AM380" i="74"/>
  <c r="AN380" i="74" s="1"/>
  <c r="AA380" i="74"/>
  <c r="AM422" i="74"/>
  <c r="AN422" i="74" s="1"/>
  <c r="AA422" i="74"/>
  <c r="AX422" i="74"/>
  <c r="BA371" i="74"/>
  <c r="AK369" i="74"/>
  <c r="AT369" i="74"/>
  <c r="AX369" i="74" s="1"/>
  <c r="AK365" i="74"/>
  <c r="AT365" i="74"/>
  <c r="AX365" i="74" s="1"/>
  <c r="AK361" i="74"/>
  <c r="AT361" i="74"/>
  <c r="AX361" i="74" s="1"/>
  <c r="AK357" i="74"/>
  <c r="AT357" i="74"/>
  <c r="AX357" i="74" s="1"/>
  <c r="AK353" i="74"/>
  <c r="AT353" i="74"/>
  <c r="AX353" i="74" s="1"/>
  <c r="AN358" i="74"/>
  <c r="AN356" i="74"/>
  <c r="AN354" i="74"/>
  <c r="AN352" i="74"/>
  <c r="AX345" i="74"/>
  <c r="AT387" i="74"/>
  <c r="AT341" i="74"/>
  <c r="AX341" i="74" s="1"/>
  <c r="AT330" i="74"/>
  <c r="AX330" i="74" s="1"/>
  <c r="AN343" i="74"/>
  <c r="AT335" i="74"/>
  <c r="AX335" i="74" s="1"/>
  <c r="AA312" i="74"/>
  <c r="AM312" i="74"/>
  <c r="AN312" i="74" s="1"/>
  <c r="BA316" i="74"/>
  <c r="AT367" i="74"/>
  <c r="AX367" i="74" s="1"/>
  <c r="AT359" i="74"/>
  <c r="AX359" i="74" s="1"/>
  <c r="AK307" i="74"/>
  <c r="AT307" i="74"/>
  <c r="BA301" i="74"/>
  <c r="AM294" i="74"/>
  <c r="AN294" i="74" s="1"/>
  <c r="AA294" i="74"/>
  <c r="AM288" i="74"/>
  <c r="AN288" i="74" s="1"/>
  <c r="AA288" i="74"/>
  <c r="AM278" i="74"/>
  <c r="AN278" i="74" s="1"/>
  <c r="AA278" i="74"/>
  <c r="AN346" i="74"/>
  <c r="AX285" i="74"/>
  <c r="BA260" i="74"/>
  <c r="AT304" i="74"/>
  <c r="AX304" i="74" s="1"/>
  <c r="AT266" i="74"/>
  <c r="AX266" i="74" s="1"/>
  <c r="AT259" i="74"/>
  <c r="AX259" i="74" s="1"/>
  <c r="AM230" i="74"/>
  <c r="AN230" i="74" s="1"/>
  <c r="AA230" i="74"/>
  <c r="BA230" i="74"/>
  <c r="AK201" i="74"/>
  <c r="AT201" i="74"/>
  <c r="AX201" i="74" s="1"/>
  <c r="AM237" i="74"/>
  <c r="AN237" i="74" s="1"/>
  <c r="AA237" i="74"/>
  <c r="AX212" i="74"/>
  <c r="BA202" i="74"/>
  <c r="BA203" i="74"/>
  <c r="AT210" i="74"/>
  <c r="AX217" i="74"/>
  <c r="AX209" i="74"/>
  <c r="AT156" i="74"/>
  <c r="AX156" i="74" s="1"/>
  <c r="AN201" i="74"/>
  <c r="AX189" i="74"/>
  <c r="AM207" i="74"/>
  <c r="AN207" i="74" s="1"/>
  <c r="AA207" i="74"/>
  <c r="AN202" i="74"/>
  <c r="AT146" i="74"/>
  <c r="AX146" i="74" s="1"/>
  <c r="AT108" i="74"/>
  <c r="AX108" i="74" s="1"/>
  <c r="BA92" i="74"/>
  <c r="AX190" i="74"/>
  <c r="BA89" i="74"/>
  <c r="AT94" i="74"/>
  <c r="AX94" i="74" s="1"/>
  <c r="AM63" i="74"/>
  <c r="AN63" i="74" s="1"/>
  <c r="AA63" i="74"/>
  <c r="AZ63" i="74"/>
  <c r="BA63" i="74" s="1"/>
  <c r="AT143" i="74"/>
  <c r="AX143" i="74" s="1"/>
  <c r="AT134" i="74"/>
  <c r="AX134" i="74" s="1"/>
  <c r="BA96" i="74"/>
  <c r="AT119" i="74"/>
  <c r="AX119" i="74" s="1"/>
  <c r="AT103" i="74"/>
  <c r="AX103" i="74" s="1"/>
  <c r="AN150" i="74"/>
  <c r="AT53" i="74"/>
  <c r="AX53" i="74" s="1"/>
  <c r="AM16" i="74"/>
  <c r="AN16" i="74" s="1"/>
  <c r="AA16" i="74"/>
  <c r="AZ16" i="74"/>
  <c r="BA16" i="74" s="1"/>
  <c r="AM78" i="74"/>
  <c r="AN78" i="74" s="1"/>
  <c r="AA78" i="74"/>
  <c r="AT59" i="74"/>
  <c r="AX59" i="74" s="1"/>
  <c r="AT70" i="74"/>
  <c r="AX70" i="74" s="1"/>
  <c r="AT54" i="74"/>
  <c r="AX54" i="74" s="1"/>
  <c r="AZ39" i="74"/>
  <c r="BA39" i="74" s="1"/>
  <c r="AM90" i="74"/>
  <c r="AN90" i="74" s="1"/>
  <c r="AA90" i="74"/>
  <c r="AM32" i="74"/>
  <c r="AN32" i="74" s="1"/>
  <c r="AA32" i="74"/>
  <c r="AM18" i="74"/>
  <c r="AN18" i="74" s="1"/>
  <c r="AA18" i="74"/>
  <c r="AZ18" i="74"/>
  <c r="BA18" i="74" s="1"/>
  <c r="BA5" i="74"/>
  <c r="AT79" i="74"/>
  <c r="AM15" i="74"/>
  <c r="AN15" i="74" s="1"/>
  <c r="AA15" i="74"/>
  <c r="AZ15" i="74"/>
  <c r="BA15" i="74" s="1"/>
  <c r="AN75" i="74"/>
  <c r="AN42" i="74"/>
  <c r="AT148" i="74"/>
  <c r="AX148" i="74" s="1"/>
  <c r="AT76" i="74"/>
  <c r="AX76" i="74" s="1"/>
  <c r="AN13" i="74"/>
  <c r="AT8" i="74"/>
  <c r="AX8" i="74" s="1"/>
  <c r="AT3" i="74"/>
  <c r="AX3" i="74" s="1"/>
  <c r="AZ490" i="74"/>
  <c r="BA490" i="74" s="1"/>
  <c r="AM464" i="74"/>
  <c r="AN464" i="74" s="1"/>
  <c r="AA464" i="74"/>
  <c r="AZ464" i="74"/>
  <c r="BA464" i="74" s="1"/>
  <c r="AT468" i="74"/>
  <c r="AX468" i="74" s="1"/>
  <c r="AT486" i="74"/>
  <c r="AX486" i="74" s="1"/>
  <c r="AT495" i="74"/>
  <c r="AX495" i="74" s="1"/>
  <c r="AZ478" i="74"/>
  <c r="BA478" i="74" s="1"/>
  <c r="AM478" i="74"/>
  <c r="AN478" i="74" s="1"/>
  <c r="AA478" i="74"/>
  <c r="AT487" i="74"/>
  <c r="AX487" i="74" s="1"/>
  <c r="AZ449" i="74"/>
  <c r="BA449" i="74" s="1"/>
  <c r="AT444" i="74"/>
  <c r="AX444" i="74" s="1"/>
  <c r="AT461" i="74"/>
  <c r="AX461" i="74" s="1"/>
  <c r="AT434" i="74"/>
  <c r="AX434" i="74" s="1"/>
  <c r="AM445" i="74"/>
  <c r="AN445" i="74" s="1"/>
  <c r="AA445" i="74"/>
  <c r="AZ445" i="74"/>
  <c r="BA445" i="74" s="1"/>
  <c r="AZ436" i="74"/>
  <c r="BA436" i="74" s="1"/>
  <c r="AA436" i="74"/>
  <c r="AM436" i="74"/>
  <c r="AN436" i="74" s="1"/>
  <c r="AZ467" i="74"/>
  <c r="BA467" i="74" s="1"/>
  <c r="AM461" i="74"/>
  <c r="AN461" i="74" s="1"/>
  <c r="AZ461" i="74"/>
  <c r="BA461" i="74" s="1"/>
  <c r="AA461" i="74"/>
  <c r="AM460" i="74"/>
  <c r="AN460" i="74" s="1"/>
  <c r="AA460" i="74"/>
  <c r="AZ460" i="74"/>
  <c r="BA460" i="74" s="1"/>
  <c r="AM477" i="74"/>
  <c r="AN477" i="74" s="1"/>
  <c r="AA477" i="74"/>
  <c r="AZ477" i="74"/>
  <c r="BA477" i="74" s="1"/>
  <c r="AT432" i="74"/>
  <c r="AX432" i="74" s="1"/>
  <c r="AM413" i="74"/>
  <c r="AN413" i="74" s="1"/>
  <c r="AA413" i="74"/>
  <c r="AX413" i="74"/>
  <c r="AT398" i="74"/>
  <c r="AM409" i="74"/>
  <c r="AN409" i="74" s="1"/>
  <c r="AA409" i="74"/>
  <c r="AN400" i="74"/>
  <c r="AM387" i="74"/>
  <c r="AN387" i="74" s="1"/>
  <c r="AA387" i="74"/>
  <c r="AM379" i="74"/>
  <c r="AN379" i="74" s="1"/>
  <c r="AA379" i="74"/>
  <c r="BA399" i="74"/>
  <c r="AT400" i="74"/>
  <c r="AX400" i="74" s="1"/>
  <c r="AN375" i="74"/>
  <c r="AT396" i="74"/>
  <c r="AT371" i="74"/>
  <c r="AX371" i="74" s="1"/>
  <c r="AX362" i="74"/>
  <c r="AX393" i="74"/>
  <c r="AM393" i="74"/>
  <c r="AN393" i="74" s="1"/>
  <c r="AA393" i="74"/>
  <c r="AT348" i="74"/>
  <c r="AX348" i="74" s="1"/>
  <c r="AT360" i="74"/>
  <c r="AX360" i="74" s="1"/>
  <c r="AT321" i="74"/>
  <c r="AX321" i="74" s="1"/>
  <c r="AN349" i="74"/>
  <c r="AT331" i="74"/>
  <c r="AX331" i="74" s="1"/>
  <c r="AT355" i="74"/>
  <c r="AX355" i="74" s="1"/>
  <c r="AA319" i="74"/>
  <c r="AM319" i="74"/>
  <c r="AN319" i="74" s="1"/>
  <c r="BA297" i="74"/>
  <c r="AT316" i="74"/>
  <c r="AX316" i="74" s="1"/>
  <c r="AN297" i="74"/>
  <c r="AM307" i="74"/>
  <c r="AN307" i="74" s="1"/>
  <c r="AA307" i="74"/>
  <c r="AT290" i="74"/>
  <c r="AX290" i="74" s="1"/>
  <c r="AT340" i="74"/>
  <c r="AX340" i="74" s="1"/>
  <c r="AT311" i="74"/>
  <c r="AX311" i="74" s="1"/>
  <c r="AM293" i="74"/>
  <c r="AN293" i="74" s="1"/>
  <c r="AA293" i="74"/>
  <c r="AX293" i="74"/>
  <c r="AT267" i="74"/>
  <c r="AX267" i="74" s="1"/>
  <c r="AM256" i="74"/>
  <c r="AN256" i="74" s="1"/>
  <c r="AA256" i="74"/>
  <c r="BA256" i="74"/>
  <c r="AX279" i="74"/>
  <c r="BA261" i="74"/>
  <c r="AX286" i="74"/>
  <c r="BA239" i="74"/>
  <c r="AN249" i="74"/>
  <c r="AM211" i="74"/>
  <c r="AN211" i="74" s="1"/>
  <c r="AA211" i="74"/>
  <c r="AM206" i="74"/>
  <c r="AN206" i="74" s="1"/>
  <c r="AA206" i="74"/>
  <c r="AM224" i="74"/>
  <c r="AN224" i="74" s="1"/>
  <c r="AA224" i="74"/>
  <c r="AM219" i="74"/>
  <c r="AN219" i="74" s="1"/>
  <c r="AA219" i="74"/>
  <c r="AM214" i="74"/>
  <c r="AN214" i="74" s="1"/>
  <c r="AA214" i="74"/>
  <c r="AX214" i="74"/>
  <c r="AT199" i="74"/>
  <c r="AX199" i="74" s="1"/>
  <c r="AT155" i="74"/>
  <c r="AX155" i="74" s="1"/>
  <c r="AK200" i="74"/>
  <c r="AT200" i="74"/>
  <c r="AX200" i="74" s="1"/>
  <c r="AT92" i="74"/>
  <c r="AX92" i="74" s="1"/>
  <c r="AT89" i="74"/>
  <c r="AX89" i="74" s="1"/>
  <c r="AT115" i="74"/>
  <c r="AX115" i="74" s="1"/>
  <c r="AT91" i="74"/>
  <c r="AT142" i="74"/>
  <c r="AX142" i="74" s="1"/>
  <c r="AT96" i="74"/>
  <c r="AT84" i="74"/>
  <c r="AT101" i="74"/>
  <c r="AX101" i="74" s="1"/>
  <c r="AM87" i="74"/>
  <c r="AN87" i="74" s="1"/>
  <c r="AA87" i="74"/>
  <c r="AT139" i="74"/>
  <c r="AX139" i="74" s="1"/>
  <c r="AN89" i="74"/>
  <c r="AM82" i="74"/>
  <c r="AN82" i="74" s="1"/>
  <c r="AA82" i="74"/>
  <c r="AT29" i="74"/>
  <c r="AX29" i="74" s="1"/>
  <c r="AX179" i="74"/>
  <c r="AN153" i="74"/>
  <c r="AM62" i="74"/>
  <c r="AN62" i="74" s="1"/>
  <c r="AA62" i="74"/>
  <c r="AZ62" i="74"/>
  <c r="BA62" i="74" s="1"/>
  <c r="AM74" i="74"/>
  <c r="AN74" i="74" s="1"/>
  <c r="AA74" i="74"/>
  <c r="AZ74" i="74"/>
  <c r="BA74" i="74" s="1"/>
  <c r="AZ22" i="74"/>
  <c r="BA22" i="74" s="1"/>
  <c r="AN159" i="74"/>
  <c r="AZ66" i="74"/>
  <c r="BA66" i="74" s="1"/>
  <c r="AT74" i="74"/>
  <c r="AX74" i="74" s="1"/>
  <c r="AT45" i="74"/>
  <c r="AX45" i="74" s="1"/>
  <c r="AM17" i="74"/>
  <c r="AN17" i="74" s="1"/>
  <c r="AA17" i="74"/>
  <c r="AZ17" i="74"/>
  <c r="BA17" i="74" s="1"/>
  <c r="AZ32" i="74"/>
  <c r="BA32" i="74" s="1"/>
  <c r="AN160" i="74"/>
  <c r="AM31" i="74"/>
  <c r="AN31" i="74" s="1"/>
  <c r="AA31" i="74"/>
  <c r="AZ31" i="74"/>
  <c r="BA31" i="74" s="1"/>
  <c r="AN163" i="74"/>
  <c r="AT130" i="74"/>
  <c r="AX130" i="74" s="1"/>
  <c r="AN92" i="74"/>
  <c r="AT13" i="74"/>
  <c r="AX13" i="74" s="1"/>
  <c r="AN44" i="74"/>
  <c r="AT48" i="74"/>
  <c r="AX48" i="74" s="1"/>
  <c r="AN8" i="74"/>
  <c r="AA403" i="74"/>
  <c r="AM403" i="74"/>
  <c r="AN403" i="74" s="1"/>
  <c r="AK377" i="74"/>
  <c r="AT377" i="74"/>
  <c r="AA398" i="74"/>
  <c r="AM398" i="74"/>
  <c r="AN398" i="74" s="1"/>
  <c r="AT397" i="74"/>
  <c r="AM386" i="74"/>
  <c r="AN386" i="74" s="1"/>
  <c r="AA386" i="74"/>
  <c r="AM378" i="74"/>
  <c r="AN378" i="74" s="1"/>
  <c r="AA378" i="74"/>
  <c r="AT390" i="74"/>
  <c r="AT343" i="74"/>
  <c r="AX343" i="74" s="1"/>
  <c r="BA358" i="74"/>
  <c r="BA373" i="74"/>
  <c r="AT337" i="74"/>
  <c r="AX337" i="74" s="1"/>
  <c r="AA306" i="74"/>
  <c r="AM306" i="74"/>
  <c r="AN306" i="74" s="1"/>
  <c r="AT332" i="74"/>
  <c r="AX332" i="74" s="1"/>
  <c r="AT306" i="74"/>
  <c r="AM292" i="74"/>
  <c r="AN292" i="74" s="1"/>
  <c r="AA292" i="74"/>
  <c r="AM283" i="74"/>
  <c r="AN283" i="74" s="1"/>
  <c r="AA283" i="74"/>
  <c r="AX283" i="74"/>
  <c r="AM273" i="74"/>
  <c r="AN273" i="74" s="1"/>
  <c r="AA273" i="74"/>
  <c r="BA266" i="74"/>
  <c r="AM266" i="74"/>
  <c r="AN266" i="74" s="1"/>
  <c r="AA266" i="74"/>
  <c r="BA309" i="74"/>
  <c r="AT356" i="74"/>
  <c r="AX356" i="74" s="1"/>
  <c r="AN318" i="74"/>
  <c r="AT261" i="74"/>
  <c r="AX261" i="74" s="1"/>
  <c r="AM241" i="74"/>
  <c r="AN241" i="74" s="1"/>
  <c r="AA241" i="74"/>
  <c r="AM225" i="74"/>
  <c r="AN225" i="74" s="1"/>
  <c r="AA225" i="74"/>
  <c r="AT236" i="74"/>
  <c r="AX236" i="74" s="1"/>
  <c r="AN255" i="74"/>
  <c r="AN261" i="74"/>
  <c r="BA247" i="74"/>
  <c r="AA264" i="74"/>
  <c r="AM264" i="74"/>
  <c r="AN264" i="74" s="1"/>
  <c r="AT242" i="74"/>
  <c r="AX242" i="74" s="1"/>
  <c r="AM227" i="74"/>
  <c r="AN227" i="74" s="1"/>
  <c r="AA227" i="74"/>
  <c r="AX227" i="74"/>
  <c r="AM229" i="74"/>
  <c r="AN229" i="74" s="1"/>
  <c r="AA229" i="74"/>
  <c r="BA229" i="74"/>
  <c r="AN239" i="74"/>
  <c r="AT225" i="74"/>
  <c r="AM222" i="74"/>
  <c r="AN222" i="74" s="1"/>
  <c r="AA222" i="74"/>
  <c r="AX191" i="74"/>
  <c r="AT162" i="74"/>
  <c r="AX162" i="74" s="1"/>
  <c r="AT154" i="74"/>
  <c r="AX154" i="74" s="1"/>
  <c r="BA189" i="74"/>
  <c r="AT113" i="74"/>
  <c r="AX113" i="74" s="1"/>
  <c r="AT136" i="74"/>
  <c r="AX136" i="74" s="1"/>
  <c r="AT99" i="74"/>
  <c r="AX99" i="74" s="1"/>
  <c r="AT104" i="74"/>
  <c r="AX104" i="74" s="1"/>
  <c r="AM95" i="74"/>
  <c r="AN95" i="74" s="1"/>
  <c r="AA95" i="74"/>
  <c r="AT147" i="74"/>
  <c r="AX147" i="74" s="1"/>
  <c r="AZ38" i="74"/>
  <c r="BA38" i="74" s="1"/>
  <c r="AM38" i="74"/>
  <c r="AN38" i="74" s="1"/>
  <c r="AA38" i="74"/>
  <c r="AM110" i="74"/>
  <c r="AN110" i="74" s="1"/>
  <c r="AA110" i="74"/>
  <c r="AM47" i="74"/>
  <c r="AN47" i="74" s="1"/>
  <c r="AA47" i="74"/>
  <c r="AZ47" i="74"/>
  <c r="BA47" i="74" s="1"/>
  <c r="AT126" i="74"/>
  <c r="AX126" i="74" s="1"/>
  <c r="AM79" i="74"/>
  <c r="AN79" i="74" s="1"/>
  <c r="AA79" i="74"/>
  <c r="AM54" i="74"/>
  <c r="AN54" i="74" s="1"/>
  <c r="AA54" i="74"/>
  <c r="AZ54" i="74"/>
  <c r="BA54" i="74" s="1"/>
  <c r="AT72" i="74"/>
  <c r="AX72" i="74" s="1"/>
  <c r="AA14" i="74"/>
  <c r="AM14" i="74"/>
  <c r="AN14" i="74" s="1"/>
  <c r="AZ14" i="74"/>
  <c r="BA14" i="74" s="1"/>
  <c r="AT98" i="74"/>
  <c r="AX98" i="74" s="1"/>
  <c r="AT73" i="74"/>
  <c r="AX73" i="74" s="1"/>
  <c r="AT122" i="74"/>
  <c r="AX122" i="74" s="1"/>
  <c r="AN12" i="74"/>
  <c r="BA44" i="74"/>
  <c r="BA13" i="74"/>
  <c r="AT33" i="74"/>
  <c r="AX33" i="74" s="1"/>
  <c r="AT56" i="74"/>
  <c r="AX56" i="74" s="1"/>
  <c r="AZ40" i="74"/>
  <c r="BA40" i="74" s="1"/>
  <c r="AZ432" i="74"/>
  <c r="BA432" i="74" s="1"/>
  <c r="AA432" i="74"/>
  <c r="AM432" i="74"/>
  <c r="AN432" i="74" s="1"/>
  <c r="AZ494" i="74"/>
  <c r="BA494" i="74" s="1"/>
  <c r="AN496" i="74"/>
  <c r="AM497" i="74"/>
  <c r="AN497" i="74" s="1"/>
  <c r="AA497" i="74"/>
  <c r="AZ497" i="74"/>
  <c r="BA497" i="74" s="1"/>
  <c r="AT476" i="74"/>
  <c r="AX476" i="74" s="1"/>
  <c r="AZ470" i="74"/>
  <c r="BA470" i="74" s="1"/>
  <c r="AM470" i="74"/>
  <c r="AN470" i="74" s="1"/>
  <c r="AA470" i="74"/>
  <c r="AM454" i="74"/>
  <c r="AN454" i="74" s="1"/>
  <c r="AA454" i="74"/>
  <c r="AZ454" i="74"/>
  <c r="BA454" i="74" s="1"/>
  <c r="AM481" i="74"/>
  <c r="AN481" i="74" s="1"/>
  <c r="AA481" i="74"/>
  <c r="AZ481" i="74"/>
  <c r="BA481" i="74" s="1"/>
  <c r="AZ458" i="74"/>
  <c r="BA458" i="74" s="1"/>
  <c r="AA458" i="74"/>
  <c r="AM458" i="74"/>
  <c r="AN458" i="74" s="1"/>
  <c r="AT466" i="74"/>
  <c r="AX466" i="74" s="1"/>
  <c r="BA466" i="74"/>
  <c r="AT456" i="74"/>
  <c r="AX456" i="74" s="1"/>
  <c r="AT440" i="74"/>
  <c r="AX440" i="74" s="1"/>
  <c r="AT459" i="74"/>
  <c r="AX459" i="74" s="1"/>
  <c r="AT470" i="74"/>
  <c r="AX470" i="74" s="1"/>
  <c r="AN448" i="74"/>
  <c r="AT419" i="74"/>
  <c r="AM402" i="74"/>
  <c r="AN402" i="74" s="1"/>
  <c r="AA402" i="74"/>
  <c r="AM385" i="74"/>
  <c r="AN385" i="74" s="1"/>
  <c r="AA385" i="74"/>
  <c r="AM377" i="74"/>
  <c r="AN377" i="74" s="1"/>
  <c r="AA377" i="74"/>
  <c r="AM391" i="74"/>
  <c r="AN391" i="74" s="1"/>
  <c r="AA391" i="74"/>
  <c r="AT375" i="74"/>
  <c r="AX375" i="74" s="1"/>
  <c r="BA343" i="74"/>
  <c r="AN372" i="74"/>
  <c r="AT320" i="74"/>
  <c r="AX320" i="74" s="1"/>
  <c r="AN350" i="74"/>
  <c r="AN320" i="74"/>
  <c r="AM289" i="74"/>
  <c r="AN289" i="74" s="1"/>
  <c r="AA289" i="74"/>
  <c r="AN316" i="74"/>
  <c r="AN348" i="74"/>
  <c r="AN311" i="74"/>
  <c r="AM300" i="74"/>
  <c r="AN300" i="74" s="1"/>
  <c r="AA300" i="74"/>
  <c r="AX300" i="74"/>
  <c r="AT426" i="74"/>
  <c r="AX426" i="74" s="1"/>
  <c r="AT324" i="74"/>
  <c r="AX324" i="74" s="1"/>
  <c r="AM252" i="74"/>
  <c r="AN252" i="74" s="1"/>
  <c r="AA252" i="74"/>
  <c r="BA252" i="74"/>
  <c r="BA346" i="74"/>
  <c r="BA308" i="74"/>
  <c r="AM277" i="74"/>
  <c r="AN277" i="74" s="1"/>
  <c r="AA277" i="74"/>
  <c r="AX277" i="74"/>
  <c r="BA268" i="74"/>
  <c r="AA268" i="74"/>
  <c r="AM268" i="74"/>
  <c r="AN268" i="74" s="1"/>
  <c r="BA271" i="74"/>
  <c r="AM236" i="74"/>
  <c r="AN236" i="74" s="1"/>
  <c r="AA236" i="74"/>
  <c r="BA236" i="74"/>
  <c r="AT276" i="74"/>
  <c r="AK239" i="74"/>
  <c r="AT239" i="74"/>
  <c r="AX239" i="74" s="1"/>
  <c r="AN251" i="74"/>
  <c r="AM210" i="74"/>
  <c r="AN210" i="74" s="1"/>
  <c r="AA210" i="74"/>
  <c r="AN205" i="74"/>
  <c r="AT161" i="74"/>
  <c r="AX161" i="74" s="1"/>
  <c r="AT153" i="74"/>
  <c r="AX153" i="74" s="1"/>
  <c r="AX196" i="74"/>
  <c r="AX172" i="74"/>
  <c r="AT137" i="74"/>
  <c r="AX137" i="74" s="1"/>
  <c r="AT105" i="74"/>
  <c r="AX105" i="74" s="1"/>
  <c r="AT144" i="74"/>
  <c r="AX144" i="74" s="1"/>
  <c r="BA88" i="74"/>
  <c r="AM88" i="74"/>
  <c r="AN88" i="74" s="1"/>
  <c r="AA88" i="74"/>
  <c r="AX88" i="74"/>
  <c r="AM72" i="74"/>
  <c r="AN72" i="74" s="1"/>
  <c r="AA72" i="74"/>
  <c r="AZ72" i="74"/>
  <c r="BA72" i="74" s="1"/>
  <c r="AX180" i="74"/>
  <c r="AX171" i="74"/>
  <c r="AT140" i="74"/>
  <c r="AX140" i="74" s="1"/>
  <c r="AM48" i="74"/>
  <c r="AN48" i="74" s="1"/>
  <c r="AA48" i="74"/>
  <c r="AZ48" i="74"/>
  <c r="BA48" i="74" s="1"/>
  <c r="AT35" i="74"/>
  <c r="AX35" i="74" s="1"/>
  <c r="AT75" i="74"/>
  <c r="AX75" i="74" s="1"/>
  <c r="AT125" i="74"/>
  <c r="AX125" i="74" s="1"/>
  <c r="AZ30" i="74"/>
  <c r="BA30" i="74" s="1"/>
  <c r="AA30" i="74"/>
  <c r="AM30" i="74"/>
  <c r="AN30" i="74" s="1"/>
  <c r="AT114" i="74"/>
  <c r="AX114" i="74" s="1"/>
  <c r="AN154" i="74"/>
  <c r="AT71" i="74"/>
  <c r="AX71" i="74" s="1"/>
  <c r="AT128" i="74"/>
  <c r="AX128" i="74" s="1"/>
  <c r="AX86" i="74"/>
  <c r="AT51" i="74"/>
  <c r="AX51" i="74" s="1"/>
  <c r="AM24" i="74"/>
  <c r="AN24" i="74" s="1"/>
  <c r="AA24" i="74"/>
  <c r="AZ24" i="74"/>
  <c r="BA24" i="74" s="1"/>
  <c r="AX163" i="74"/>
  <c r="BA12" i="74"/>
  <c r="AT6" i="74"/>
  <c r="AX6" i="74" s="1"/>
  <c r="AT40" i="74"/>
  <c r="AX40" i="74" s="1"/>
  <c r="AN27" i="74"/>
  <c r="AN6" i="74"/>
  <c r="AN7" i="74"/>
  <c r="AM408" i="74"/>
  <c r="AN408" i="74" s="1"/>
  <c r="AA408" i="74"/>
  <c r="AM490" i="74"/>
  <c r="AN490" i="74" s="1"/>
  <c r="AA490" i="74"/>
  <c r="AT494" i="74"/>
  <c r="AX494" i="74" s="1"/>
  <c r="BA476" i="74"/>
  <c r="AT493" i="74"/>
  <c r="AX493" i="74" s="1"/>
  <c r="AM424" i="74"/>
  <c r="AN424" i="74" s="1"/>
  <c r="AA424" i="74"/>
  <c r="AZ424" i="74"/>
  <c r="BA424" i="74" s="1"/>
  <c r="AZ451" i="74"/>
  <c r="BA451" i="74" s="1"/>
  <c r="AM451" i="74"/>
  <c r="AN451" i="74" s="1"/>
  <c r="AA451" i="74"/>
  <c r="AN456" i="74"/>
  <c r="AM423" i="74"/>
  <c r="AN423" i="74" s="1"/>
  <c r="AA423" i="74"/>
  <c r="AZ423" i="74"/>
  <c r="BA423" i="74" s="1"/>
  <c r="AM429" i="74"/>
  <c r="AN429" i="74" s="1"/>
  <c r="AA429" i="74"/>
  <c r="AZ429" i="74"/>
  <c r="BA429" i="74" s="1"/>
  <c r="AZ428" i="74"/>
  <c r="BA428" i="74" s="1"/>
  <c r="AM428" i="74"/>
  <c r="AN428" i="74" s="1"/>
  <c r="AA428" i="74"/>
  <c r="AT428" i="74"/>
  <c r="AX428" i="74" s="1"/>
  <c r="AM452" i="74"/>
  <c r="AN452" i="74" s="1"/>
  <c r="AA452" i="74"/>
  <c r="AZ452" i="74"/>
  <c r="BA452" i="74" s="1"/>
  <c r="AA407" i="74"/>
  <c r="AM407" i="74"/>
  <c r="AN407" i="74" s="1"/>
  <c r="AK383" i="74"/>
  <c r="AT383" i="74"/>
  <c r="AM389" i="74"/>
  <c r="AN389" i="74" s="1"/>
  <c r="AA389" i="74"/>
  <c r="AT417" i="74"/>
  <c r="AM396" i="74"/>
  <c r="AN396" i="74" s="1"/>
  <c r="AA396" i="74"/>
  <c r="AM384" i="74"/>
  <c r="AN384" i="74" s="1"/>
  <c r="AA384" i="74"/>
  <c r="AX376" i="74"/>
  <c r="AM376" i="74"/>
  <c r="AN376" i="74" s="1"/>
  <c r="AA376" i="74"/>
  <c r="AM395" i="74"/>
  <c r="AN395" i="74" s="1"/>
  <c r="AA395" i="74"/>
  <c r="AN399" i="74"/>
  <c r="AN373" i="74"/>
  <c r="AK344" i="74"/>
  <c r="AT344" i="74"/>
  <c r="AX344" i="74" s="1"/>
  <c r="AN357" i="74"/>
  <c r="AN355" i="74"/>
  <c r="AN353" i="74"/>
  <c r="BA349" i="74"/>
  <c r="AX339" i="74"/>
  <c r="AT326" i="74"/>
  <c r="AX326" i="74" s="1"/>
  <c r="AT323" i="74"/>
  <c r="AX323" i="74" s="1"/>
  <c r="AT328" i="74"/>
  <c r="AX328" i="74" s="1"/>
  <c r="AT325" i="74"/>
  <c r="AX325" i="74" s="1"/>
  <c r="AT338" i="74"/>
  <c r="AX338" i="74" s="1"/>
  <c r="BA345" i="74"/>
  <c r="AT327" i="74"/>
  <c r="AX327" i="74" s="1"/>
  <c r="AT384" i="74"/>
  <c r="AX351" i="74"/>
  <c r="AT305" i="74"/>
  <c r="AX305" i="74" s="1"/>
  <c r="AT291" i="74"/>
  <c r="AT298" i="74"/>
  <c r="AX303" i="74"/>
  <c r="AM298" i="74"/>
  <c r="AN298" i="74" s="1"/>
  <c r="AA298" i="74"/>
  <c r="AT284" i="74"/>
  <c r="AX284" i="74" s="1"/>
  <c r="AT346" i="74"/>
  <c r="AX346" i="74" s="1"/>
  <c r="AT308" i="74"/>
  <c r="AX308" i="74" s="1"/>
  <c r="AT275" i="74"/>
  <c r="AX275" i="74" s="1"/>
  <c r="BA299" i="74"/>
  <c r="AT278" i="74"/>
  <c r="AN284" i="74"/>
  <c r="AT240" i="74"/>
  <c r="AX240" i="74" s="1"/>
  <c r="AM226" i="74"/>
  <c r="AN226" i="74" s="1"/>
  <c r="AA226" i="74"/>
  <c r="BA275" i="74"/>
  <c r="AT260" i="74"/>
  <c r="AX260" i="74" s="1"/>
  <c r="AM235" i="74"/>
  <c r="AN235" i="74" s="1"/>
  <c r="AA235" i="74"/>
  <c r="AM218" i="74"/>
  <c r="AN218" i="74" s="1"/>
  <c r="AA218" i="74"/>
  <c r="BA218" i="74"/>
  <c r="AT202" i="74"/>
  <c r="AX202" i="74" s="1"/>
  <c r="AK202" i="74"/>
  <c r="AT211" i="74"/>
  <c r="AM223" i="74"/>
  <c r="AN223" i="74" s="1"/>
  <c r="AA223" i="74"/>
  <c r="AX223" i="74"/>
  <c r="AT235" i="74"/>
  <c r="AX235" i="74" s="1"/>
  <c r="AN199" i="74"/>
  <c r="AT160" i="74"/>
  <c r="AX160" i="74" s="1"/>
  <c r="AT152" i="74"/>
  <c r="AX152" i="74" s="1"/>
  <c r="AT100" i="74"/>
  <c r="AX100" i="74" s="1"/>
  <c r="AT145" i="74"/>
  <c r="AX145" i="74" s="1"/>
  <c r="AT102" i="74"/>
  <c r="AT112" i="74"/>
  <c r="AX112" i="74" s="1"/>
  <c r="AT80" i="74"/>
  <c r="AT133" i="74"/>
  <c r="AX133" i="74" s="1"/>
  <c r="AM85" i="74"/>
  <c r="AN85" i="74" s="1"/>
  <c r="AA85" i="74"/>
  <c r="AT111" i="74"/>
  <c r="AX111" i="74" s="1"/>
  <c r="AT87" i="74"/>
  <c r="AN158" i="74"/>
  <c r="AT131" i="74"/>
  <c r="AX131" i="74" s="1"/>
  <c r="AM34" i="74"/>
  <c r="AN34" i="74" s="1"/>
  <c r="AA34" i="74"/>
  <c r="AZ34" i="74"/>
  <c r="BA34" i="74" s="1"/>
  <c r="AT132" i="74"/>
  <c r="AX132" i="74" s="1"/>
  <c r="AM55" i="74"/>
  <c r="AN55" i="74" s="1"/>
  <c r="AA55" i="74"/>
  <c r="AZ55" i="74"/>
  <c r="BA55" i="74" s="1"/>
  <c r="AT27" i="74"/>
  <c r="AX27" i="74" s="1"/>
  <c r="AT21" i="74"/>
  <c r="AX21" i="74" s="1"/>
  <c r="AX107" i="74"/>
  <c r="AM80" i="74"/>
  <c r="AN80" i="74" s="1"/>
  <c r="AA80" i="74"/>
  <c r="AT64" i="74"/>
  <c r="AX64" i="74" s="1"/>
  <c r="AM50" i="74"/>
  <c r="AN50" i="74" s="1"/>
  <c r="AA50" i="74"/>
  <c r="AZ50" i="74"/>
  <c r="BA50" i="74" s="1"/>
  <c r="AT39" i="74"/>
  <c r="AX39" i="74" s="1"/>
  <c r="AN157" i="74"/>
  <c r="AT120" i="74"/>
  <c r="AX120" i="74" s="1"/>
  <c r="BA6" i="74"/>
  <c r="AT129" i="74"/>
  <c r="AX129" i="74" s="1"/>
  <c r="AT81" i="74"/>
  <c r="AT38" i="74"/>
  <c r="AX38" i="74" s="1"/>
  <c r="AM102" i="74"/>
  <c r="AN102" i="74" s="1"/>
  <c r="AA102" i="74"/>
  <c r="AT90" i="74"/>
  <c r="AT9" i="74"/>
  <c r="AX9" i="74" s="1"/>
  <c r="AT24" i="74"/>
  <c r="AX24" i="74" s="1"/>
  <c r="AT16" i="74"/>
  <c r="AX16" i="74" s="1"/>
  <c r="BA7" i="74"/>
  <c r="AT5" i="74"/>
  <c r="AX5" i="74" s="1"/>
  <c r="AZ84" i="74" l="1"/>
  <c r="BA84" i="74" s="1"/>
  <c r="AX110" i="74"/>
  <c r="AZ83" i="74"/>
  <c r="AZ273" i="74"/>
  <c r="BA273" i="74" s="1"/>
  <c r="AZ206" i="74"/>
  <c r="AZ402" i="74"/>
  <c r="BA402" i="74" s="1"/>
  <c r="AZ294" i="74"/>
  <c r="BA294" i="74" s="1"/>
  <c r="AZ376" i="74"/>
  <c r="BA376" i="74" s="1"/>
  <c r="AZ91" i="74"/>
  <c r="BA91" i="74" s="1"/>
  <c r="AZ81" i="74"/>
  <c r="BA81" i="74" s="1"/>
  <c r="AZ118" i="74"/>
  <c r="BA118" i="74" s="1"/>
  <c r="AX412" i="74"/>
  <c r="AX312" i="74"/>
  <c r="AX378" i="74"/>
  <c r="AX288" i="74"/>
  <c r="AZ85" i="74"/>
  <c r="BA85" i="74" s="1"/>
  <c r="AZ417" i="74"/>
  <c r="BA417" i="74" s="1"/>
  <c r="AZ396" i="74"/>
  <c r="BA396" i="74" s="1"/>
  <c r="AZ408" i="74"/>
  <c r="BA408" i="74" s="1"/>
  <c r="AZ291" i="74"/>
  <c r="BA291" i="74" s="1"/>
  <c r="AZ300" i="74"/>
  <c r="BA300" i="74" s="1"/>
  <c r="AZ407" i="74"/>
  <c r="BA407" i="74" s="1"/>
  <c r="AZ398" i="74"/>
  <c r="BA398" i="74" s="1"/>
  <c r="AX289" i="74"/>
  <c r="AX207" i="74"/>
  <c r="AX409" i="74"/>
  <c r="AZ385" i="74"/>
  <c r="BA385" i="74" s="1"/>
  <c r="AZ419" i="74"/>
  <c r="BA419" i="74" s="1"/>
  <c r="AZ276" i="74"/>
  <c r="BA276" i="74" s="1"/>
  <c r="AZ283" i="74"/>
  <c r="BA283" i="74" s="1"/>
  <c r="AZ405" i="74"/>
  <c r="BA405" i="74" s="1"/>
  <c r="AZ412" i="74"/>
  <c r="BA412" i="74" s="1"/>
  <c r="AX273" i="74"/>
  <c r="AZ312" i="74"/>
  <c r="BA312" i="74" s="1"/>
  <c r="AZ207" i="74"/>
  <c r="BA207" i="74" s="1"/>
  <c r="AX85" i="74"/>
  <c r="AX294" i="74"/>
  <c r="AX82" i="74"/>
  <c r="AZ378" i="74"/>
  <c r="BA378" i="74" s="1"/>
  <c r="AX118" i="74"/>
  <c r="AX403" i="74"/>
  <c r="AX302" i="74"/>
  <c r="AX226" i="74"/>
  <c r="AX319" i="74"/>
  <c r="AX314" i="74"/>
  <c r="AX307" i="74"/>
  <c r="AX215" i="74"/>
  <c r="AX219" i="74"/>
  <c r="AX224" i="74"/>
  <c r="AX411" i="74"/>
  <c r="AX385" i="74"/>
  <c r="AX79" i="74"/>
  <c r="AX398" i="74"/>
  <c r="AX210" i="74"/>
  <c r="AX386" i="74"/>
  <c r="AX382" i="74"/>
  <c r="AX315" i="74"/>
  <c r="AX404" i="74"/>
  <c r="AX380" i="74"/>
  <c r="AX407" i="74"/>
  <c r="AX381" i="74"/>
  <c r="AX274" i="74"/>
  <c r="AX406" i="74"/>
  <c r="AX377" i="74"/>
  <c r="AX387" i="74"/>
  <c r="AX78" i="74"/>
  <c r="AX396" i="74"/>
  <c r="AX379" i="74"/>
  <c r="BA102" i="74"/>
  <c r="BA289" i="74"/>
  <c r="BA83" i="74"/>
  <c r="BA222" i="74"/>
  <c r="BA206" i="74"/>
  <c r="BA296" i="74"/>
  <c r="BA392" i="74"/>
  <c r="AX408" i="74"/>
  <c r="BA110" i="74"/>
  <c r="BA223" i="74"/>
  <c r="BA226" i="74"/>
  <c r="BA384" i="74"/>
  <c r="BA210" i="74"/>
  <c r="BA307" i="74"/>
  <c r="BA387" i="74"/>
  <c r="BA413" i="74"/>
  <c r="BA310" i="74"/>
  <c r="AX395" i="74"/>
  <c r="AX384" i="74"/>
  <c r="BA389" i="74"/>
  <c r="BA82" i="74"/>
  <c r="AX278" i="74"/>
  <c r="BA383" i="74"/>
  <c r="BA401" i="74"/>
  <c r="BA277" i="74"/>
  <c r="AX391" i="74"/>
  <c r="BA219" i="74"/>
  <c r="BA315" i="74"/>
  <c r="AX96" i="74"/>
  <c r="BA274" i="74"/>
  <c r="AX383" i="74"/>
  <c r="AX401" i="74"/>
  <c r="BA406" i="74"/>
  <c r="AZ78" i="74"/>
  <c r="BA78" i="74" s="1"/>
  <c r="BA306" i="74"/>
  <c r="BA404" i="74"/>
  <c r="AN501" i="74"/>
  <c r="AN499" i="74"/>
  <c r="AN498" i="74"/>
  <c r="AN500" i="74"/>
  <c r="BA414" i="74"/>
  <c r="AX410" i="74"/>
  <c r="BA225" i="74"/>
  <c r="AX417" i="74"/>
  <c r="AX84" i="74"/>
  <c r="AX225" i="74"/>
  <c r="AX91" i="74"/>
  <c r="AX397" i="74"/>
  <c r="AX392" i="74"/>
  <c r="AX306" i="74"/>
  <c r="AX87" i="74"/>
  <c r="AX291" i="74"/>
  <c r="AX102" i="74"/>
  <c r="AX80" i="74"/>
  <c r="AX298" i="74"/>
  <c r="BA403" i="74"/>
  <c r="BA211" i="74"/>
  <c r="AX90" i="74"/>
  <c r="AX419" i="74"/>
  <c r="AX402" i="74"/>
  <c r="AX211" i="74"/>
  <c r="AX81" i="74"/>
  <c r="AX276" i="74"/>
  <c r="AX390" i="74"/>
  <c r="BA500" i="74" l="1"/>
  <c r="BA498" i="74"/>
  <c r="BA501" i="74"/>
  <c r="BA499" i="74"/>
</calcChain>
</file>

<file path=xl/sharedStrings.xml><?xml version="1.0" encoding="utf-8"?>
<sst xmlns="http://schemas.openxmlformats.org/spreadsheetml/2006/main" count="561" uniqueCount="66">
  <si>
    <t>K</t>
    <phoneticPr fontId="4" type="noConversion"/>
  </si>
  <si>
    <t>aPy</t>
  </si>
  <si>
    <t>Mcr,LT</t>
  </si>
  <si>
    <t>E</t>
  </si>
  <si>
    <t>G</t>
  </si>
  <si>
    <t>Iy</t>
  </si>
  <si>
    <t>Iw</t>
  </si>
  <si>
    <t>IPE300S</t>
  </si>
  <si>
    <t>C1P</t>
  </si>
  <si>
    <t>Section</t>
  </si>
  <si>
    <t>LTBN</t>
  </si>
  <si>
    <t>l</t>
  </si>
  <si>
    <t>It</t>
  </si>
  <si>
    <t>βy</t>
  </si>
  <si>
    <t>IyT</t>
  </si>
  <si>
    <t>IyB</t>
  </si>
  <si>
    <t>ρ</t>
  </si>
  <si>
    <t>hs</t>
  </si>
  <si>
    <t>a1</t>
  </si>
  <si>
    <t>ψf</t>
  </si>
  <si>
    <t>μy</t>
  </si>
  <si>
    <t>μw</t>
  </si>
  <si>
    <t>Pcry</t>
  </si>
  <si>
    <t>Mocr</t>
  </si>
  <si>
    <t>K/μw</t>
  </si>
  <si>
    <t>J</t>
  </si>
  <si>
    <t>ξ</t>
  </si>
  <si>
    <t>αy</t>
  </si>
  <si>
    <t>Cb</t>
  </si>
  <si>
    <t>IPE450S</t>
  </si>
  <si>
    <t>IPE600S</t>
  </si>
  <si>
    <t>h</t>
  </si>
  <si>
    <t>bT</t>
  </si>
  <si>
    <t>bB</t>
  </si>
  <si>
    <t>tf</t>
  </si>
  <si>
    <t>tw</t>
  </si>
  <si>
    <t xml:space="preserve">                                         </t>
    <phoneticPr fontId="4" type="noConversion"/>
  </si>
  <si>
    <t>β</t>
    <phoneticPr fontId="4" type="noConversion"/>
  </si>
  <si>
    <t>CbE</t>
    <phoneticPr fontId="4" type="noConversion"/>
  </si>
  <si>
    <t>Ratio Cb</t>
    <phoneticPr fontId="4" type="noConversion"/>
  </si>
  <si>
    <t>CbMF</t>
    <phoneticPr fontId="4" type="noConversion"/>
  </si>
  <si>
    <t>ave.</t>
    <phoneticPr fontId="4" type="noConversion"/>
  </si>
  <si>
    <t>std.</t>
    <phoneticPr fontId="4" type="noConversion"/>
  </si>
  <si>
    <t>min.</t>
    <phoneticPr fontId="4" type="noConversion"/>
  </si>
  <si>
    <t>max.</t>
    <phoneticPr fontId="4" type="noConversion"/>
  </si>
  <si>
    <t>M</t>
    <phoneticPr fontId="4" type="noConversion"/>
  </si>
  <si>
    <t>Cb  β=1</t>
    <phoneticPr fontId="4" type="noConversion"/>
  </si>
  <si>
    <t>Cb  β/β1</t>
    <phoneticPr fontId="4" type="noConversion"/>
  </si>
  <si>
    <t>ave</t>
    <phoneticPr fontId="4" type="noConversion"/>
  </si>
  <si>
    <t>std</t>
    <phoneticPr fontId="4" type="noConversion"/>
  </si>
  <si>
    <t>min</t>
    <phoneticPr fontId="4" type="noConversion"/>
  </si>
  <si>
    <t>max</t>
    <phoneticPr fontId="4" type="noConversion"/>
  </si>
  <si>
    <t>C1k</t>
    <phoneticPr fontId="4" type="noConversion"/>
  </si>
  <si>
    <t>Xmax</t>
    <phoneticPr fontId="4" type="noConversion"/>
  </si>
  <si>
    <t>v</t>
    <phoneticPr fontId="4" type="noConversion"/>
  </si>
  <si>
    <t>C1kl-ratio</t>
    <phoneticPr fontId="4" type="noConversion"/>
  </si>
  <si>
    <t>Cb-formula</t>
    <phoneticPr fontId="4" type="noConversion"/>
  </si>
  <si>
    <t>Cb-ratio</t>
    <phoneticPr fontId="4" type="noConversion"/>
  </si>
  <si>
    <t>C1k-fit</t>
    <phoneticPr fontId="4" type="noConversion"/>
  </si>
  <si>
    <t>C1l-fit</t>
    <phoneticPr fontId="4" type="noConversion"/>
  </si>
  <si>
    <t>C1kl^2</t>
    <phoneticPr fontId="4" type="noConversion"/>
  </si>
  <si>
    <t>C1kl-fit^2</t>
    <phoneticPr fontId="4" type="noConversion"/>
  </si>
  <si>
    <t>M/MPM</t>
    <phoneticPr fontId="4" type="noConversion"/>
  </si>
  <si>
    <t>PM</t>
    <phoneticPr fontId="4" type="noConversion"/>
  </si>
  <si>
    <t>PM</t>
    <phoneticPr fontId="4" type="noConversion"/>
  </si>
  <si>
    <t>M0/MPM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</si>
</sst>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029"/>
        <bgColor indexed="64"/>
      </patternFill>
    </fill>
    <fill>
      <patternFill patternType="solid">
        <fgColor rgb="FFEAFF6D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5" fillId="0" borderId="2" xfId="0" applyFont="1" applyBorder="1"/>
    <xf numFmtId="177" fontId="5" fillId="4" borderId="0" xfId="0" applyNumberFormat="1" applyFont="1" applyFill="1"/>
    <xf numFmtId="177" fontId="5" fillId="0" borderId="0" xfId="0" applyNumberFormat="1" applyFont="1"/>
    <xf numFmtId="177" fontId="5" fillId="4" borderId="1" xfId="0" applyNumberFormat="1" applyFont="1" applyFill="1" applyBorder="1"/>
    <xf numFmtId="176" fontId="5" fillId="0" borderId="0" xfId="0" applyNumberFormat="1" applyFont="1"/>
    <xf numFmtId="0" fontId="6" fillId="0" borderId="0" xfId="0" applyFont="1"/>
    <xf numFmtId="176" fontId="5" fillId="0" borderId="1" xfId="0" applyNumberFormat="1" applyFont="1" applyBorder="1"/>
    <xf numFmtId="177" fontId="5" fillId="0" borderId="1" xfId="0" applyNumberFormat="1" applyFont="1" applyBorder="1"/>
    <xf numFmtId="0" fontId="6" fillId="0" borderId="1" xfId="0" applyFont="1" applyBorder="1"/>
    <xf numFmtId="176" fontId="6" fillId="0" borderId="1" xfId="0" applyNumberFormat="1" applyFont="1" applyBorder="1"/>
    <xf numFmtId="0" fontId="6" fillId="3" borderId="0" xfId="0" applyFont="1" applyFill="1"/>
    <xf numFmtId="0" fontId="6" fillId="3" borderId="1" xfId="0" applyFont="1" applyFill="1" applyBorder="1"/>
    <xf numFmtId="177" fontId="5" fillId="3" borderId="0" xfId="0" applyNumberFormat="1" applyFont="1" applyFill="1"/>
    <xf numFmtId="177" fontId="5" fillId="3" borderId="1" xfId="0" applyNumberFormat="1" applyFont="1" applyFill="1" applyBorder="1"/>
    <xf numFmtId="0" fontId="5" fillId="3" borderId="0" xfId="0" applyFont="1" applyFill="1"/>
    <xf numFmtId="0" fontId="6" fillId="4" borderId="0" xfId="0" applyFont="1" applyFill="1"/>
    <xf numFmtId="0" fontId="6" fillId="4" borderId="1" xfId="0" applyFont="1" applyFill="1" applyBorder="1"/>
    <xf numFmtId="0" fontId="5" fillId="4" borderId="0" xfId="0" applyFont="1" applyFill="1"/>
    <xf numFmtId="0" fontId="6" fillId="5" borderId="0" xfId="0" applyFont="1" applyFill="1"/>
    <xf numFmtId="0" fontId="6" fillId="5" borderId="1" xfId="0" applyFont="1" applyFill="1" applyBorder="1"/>
    <xf numFmtId="177" fontId="5" fillId="5" borderId="0" xfId="0" applyNumberFormat="1" applyFont="1" applyFill="1"/>
    <xf numFmtId="177" fontId="5" fillId="5" borderId="1" xfId="0" applyNumberFormat="1" applyFont="1" applyFill="1" applyBorder="1"/>
    <xf numFmtId="0" fontId="5" fillId="5" borderId="0" xfId="0" applyFont="1" applyFill="1"/>
    <xf numFmtId="177" fontId="6" fillId="0" borderId="0" xfId="0" applyNumberFormat="1" applyFont="1"/>
    <xf numFmtId="0" fontId="6" fillId="4" borderId="0" xfId="0" applyFont="1" applyFill="1" applyBorder="1"/>
    <xf numFmtId="177" fontId="6" fillId="0" borderId="1" xfId="0" applyNumberFormat="1" applyFont="1" applyBorder="1"/>
    <xf numFmtId="177" fontId="6" fillId="2" borderId="0" xfId="0" applyNumberFormat="1" applyFont="1" applyFill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/>
    <xf numFmtId="177" fontId="6" fillId="0" borderId="0" xfId="0" applyNumberFormat="1" applyFont="1" applyBorder="1"/>
    <xf numFmtId="177" fontId="5" fillId="2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/>
    <xf numFmtId="177" fontId="5" fillId="3" borderId="2" xfId="0" applyNumberFormat="1" applyFont="1" applyFill="1" applyBorder="1"/>
    <xf numFmtId="177" fontId="5" fillId="0" borderId="2" xfId="0" applyNumberFormat="1" applyFont="1" applyBorder="1"/>
    <xf numFmtId="177" fontId="5" fillId="5" borderId="2" xfId="0" applyNumberFormat="1" applyFont="1" applyFill="1" applyBorder="1"/>
    <xf numFmtId="177" fontId="5" fillId="4" borderId="2" xfId="0" applyNumberFormat="1" applyFont="1" applyFill="1" applyBorder="1"/>
    <xf numFmtId="177" fontId="5" fillId="0" borderId="0" xfId="0" applyNumberFormat="1" applyFont="1" applyFill="1"/>
    <xf numFmtId="177" fontId="5" fillId="2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Border="1"/>
    <xf numFmtId="177" fontId="5" fillId="3" borderId="0" xfId="0" applyNumberFormat="1" applyFont="1" applyFill="1" applyBorder="1"/>
    <xf numFmtId="177" fontId="5" fillId="5" borderId="0" xfId="0" applyNumberFormat="1" applyFont="1" applyFill="1" applyBorder="1"/>
    <xf numFmtId="177" fontId="5" fillId="4" borderId="0" xfId="0" applyNumberFormat="1" applyFont="1" applyFill="1" applyBorder="1"/>
    <xf numFmtId="177" fontId="7" fillId="2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/>
    <xf numFmtId="0" fontId="5" fillId="0" borderId="0" xfId="0" applyFont="1" applyFill="1" applyBorder="1"/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FF6D"/>
      <color rgb="FFFFE029"/>
      <color rgb="FFE2F478"/>
      <color rgb="FFFFF86D"/>
      <color rgb="FFFFDCB5"/>
      <color rgb="FFECF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'C1PM-M'!$AI$2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'C1PM-M'!$Z$3:$Z$497</c:f>
              <c:numCache>
                <c:formatCode>0.000_ </c:formatCode>
                <c:ptCount val="495"/>
                <c:pt idx="0">
                  <c:v>1.5370213680358233</c:v>
                </c:pt>
                <c:pt idx="1">
                  <c:v>0.76851068401791167</c:v>
                </c:pt>
                <c:pt idx="2">
                  <c:v>0.51234045601194111</c:v>
                </c:pt>
                <c:pt idx="3">
                  <c:v>0.38425534200895584</c:v>
                </c:pt>
                <c:pt idx="4">
                  <c:v>0.30740427360716466</c:v>
                </c:pt>
                <c:pt idx="5">
                  <c:v>2.1299497803907665</c:v>
                </c:pt>
                <c:pt idx="6">
                  <c:v>1.0649748901953833</c:v>
                </c:pt>
                <c:pt idx="7">
                  <c:v>0.70998326013025559</c:v>
                </c:pt>
                <c:pt idx="8">
                  <c:v>0.53248744509769164</c:v>
                </c:pt>
                <c:pt idx="9">
                  <c:v>0.42598995607815332</c:v>
                </c:pt>
                <c:pt idx="10">
                  <c:v>2.5085675762161346</c:v>
                </c:pt>
                <c:pt idx="11">
                  <c:v>1.2542837881080673</c:v>
                </c:pt>
                <c:pt idx="12">
                  <c:v>0.8361891920720449</c:v>
                </c:pt>
                <c:pt idx="13">
                  <c:v>0.62714189405403364</c:v>
                </c:pt>
                <c:pt idx="14">
                  <c:v>0.50171351524322694</c:v>
                </c:pt>
                <c:pt idx="15">
                  <c:v>1.5370213680358233</c:v>
                </c:pt>
                <c:pt idx="16">
                  <c:v>0.76851068401791167</c:v>
                </c:pt>
                <c:pt idx="17">
                  <c:v>0.51234045601194111</c:v>
                </c:pt>
                <c:pt idx="18">
                  <c:v>0.38425534200895584</c:v>
                </c:pt>
                <c:pt idx="19">
                  <c:v>0.30740427360716466</c:v>
                </c:pt>
                <c:pt idx="20">
                  <c:v>2.1299497803907665</c:v>
                </c:pt>
                <c:pt idx="21">
                  <c:v>1.0649748901953833</c:v>
                </c:pt>
                <c:pt idx="22">
                  <c:v>0.70998326013025559</c:v>
                </c:pt>
                <c:pt idx="23">
                  <c:v>0.53248744509769164</c:v>
                </c:pt>
                <c:pt idx="24">
                  <c:v>0.42598995607815332</c:v>
                </c:pt>
                <c:pt idx="25">
                  <c:v>2.5085675762161346</c:v>
                </c:pt>
                <c:pt idx="26">
                  <c:v>1.2542837881080673</c:v>
                </c:pt>
                <c:pt idx="27">
                  <c:v>0.8361891920720449</c:v>
                </c:pt>
                <c:pt idx="28">
                  <c:v>0.62714189405403364</c:v>
                </c:pt>
                <c:pt idx="29">
                  <c:v>0.50171351524322694</c:v>
                </c:pt>
                <c:pt idx="30">
                  <c:v>1.5370213680358233</c:v>
                </c:pt>
                <c:pt idx="31">
                  <c:v>0.76851068401791167</c:v>
                </c:pt>
                <c:pt idx="32">
                  <c:v>0.51234045601194111</c:v>
                </c:pt>
                <c:pt idx="33">
                  <c:v>0.38425534200895584</c:v>
                </c:pt>
                <c:pt idx="34">
                  <c:v>0.30740427360716466</c:v>
                </c:pt>
                <c:pt idx="35">
                  <c:v>2.1299497803907665</c:v>
                </c:pt>
                <c:pt idx="36">
                  <c:v>1.0649748901953833</c:v>
                </c:pt>
                <c:pt idx="37">
                  <c:v>0.70998326013025559</c:v>
                </c:pt>
                <c:pt idx="38">
                  <c:v>0.53248744509769164</c:v>
                </c:pt>
                <c:pt idx="39">
                  <c:v>0.42598995607815332</c:v>
                </c:pt>
                <c:pt idx="40">
                  <c:v>2.5085675762161346</c:v>
                </c:pt>
                <c:pt idx="41">
                  <c:v>1.2542837881080673</c:v>
                </c:pt>
                <c:pt idx="42">
                  <c:v>0.8361891920720449</c:v>
                </c:pt>
                <c:pt idx="43">
                  <c:v>0.62714189405403364</c:v>
                </c:pt>
                <c:pt idx="44">
                  <c:v>0.50171351524322694</c:v>
                </c:pt>
                <c:pt idx="45">
                  <c:v>1.5370213680358233</c:v>
                </c:pt>
                <c:pt idx="46">
                  <c:v>0.76851068401791167</c:v>
                </c:pt>
                <c:pt idx="47">
                  <c:v>0.51234045601194111</c:v>
                </c:pt>
                <c:pt idx="48">
                  <c:v>0.38425534200895584</c:v>
                </c:pt>
                <c:pt idx="49">
                  <c:v>0.30740427360716466</c:v>
                </c:pt>
                <c:pt idx="50">
                  <c:v>2.1299497803907665</c:v>
                </c:pt>
                <c:pt idx="51">
                  <c:v>1.0649748901953833</c:v>
                </c:pt>
                <c:pt idx="52">
                  <c:v>0.70998326013025559</c:v>
                </c:pt>
                <c:pt idx="53">
                  <c:v>0.53248744509769164</c:v>
                </c:pt>
                <c:pt idx="54">
                  <c:v>0.42598995607815332</c:v>
                </c:pt>
                <c:pt idx="55">
                  <c:v>2.5085675762161346</c:v>
                </c:pt>
                <c:pt idx="56">
                  <c:v>1.2542837881080673</c:v>
                </c:pt>
                <c:pt idx="57">
                  <c:v>0.8361891920720449</c:v>
                </c:pt>
                <c:pt idx="58">
                  <c:v>0.62714189405403364</c:v>
                </c:pt>
                <c:pt idx="59">
                  <c:v>0.50171351524322694</c:v>
                </c:pt>
                <c:pt idx="60">
                  <c:v>1.5370213680358233</c:v>
                </c:pt>
                <c:pt idx="61">
                  <c:v>0.76851068401791167</c:v>
                </c:pt>
                <c:pt idx="62">
                  <c:v>0.51234045601194111</c:v>
                </c:pt>
                <c:pt idx="63">
                  <c:v>0.38425534200895584</c:v>
                </c:pt>
                <c:pt idx="64">
                  <c:v>0.30740427360716466</c:v>
                </c:pt>
                <c:pt idx="65">
                  <c:v>2.1299497803907665</c:v>
                </c:pt>
                <c:pt idx="66">
                  <c:v>1.0649748901953833</c:v>
                </c:pt>
                <c:pt idx="67">
                  <c:v>0.70998326013025559</c:v>
                </c:pt>
                <c:pt idx="68">
                  <c:v>0.53248744509769164</c:v>
                </c:pt>
                <c:pt idx="69">
                  <c:v>0.42598995607815332</c:v>
                </c:pt>
                <c:pt idx="70">
                  <c:v>2.5085675762161346</c:v>
                </c:pt>
                <c:pt idx="71">
                  <c:v>1.2542837881080673</c:v>
                </c:pt>
                <c:pt idx="72">
                  <c:v>0.8361891920720449</c:v>
                </c:pt>
                <c:pt idx="73">
                  <c:v>0.62714189405403364</c:v>
                </c:pt>
                <c:pt idx="74">
                  <c:v>0.50171351524322694</c:v>
                </c:pt>
                <c:pt idx="75">
                  <c:v>1.5370213680358233</c:v>
                </c:pt>
                <c:pt idx="76">
                  <c:v>0.76851068401791167</c:v>
                </c:pt>
                <c:pt idx="77">
                  <c:v>0.51234045601194111</c:v>
                </c:pt>
                <c:pt idx="78">
                  <c:v>0.38425534200895584</c:v>
                </c:pt>
                <c:pt idx="79">
                  <c:v>0.30740427360716466</c:v>
                </c:pt>
                <c:pt idx="80">
                  <c:v>2.1299497803907665</c:v>
                </c:pt>
                <c:pt idx="81">
                  <c:v>1.0649748901953833</c:v>
                </c:pt>
                <c:pt idx="82">
                  <c:v>0.70998326013025559</c:v>
                </c:pt>
                <c:pt idx="83">
                  <c:v>0.53248744509769164</c:v>
                </c:pt>
                <c:pt idx="84">
                  <c:v>0.42598995607815332</c:v>
                </c:pt>
                <c:pt idx="85">
                  <c:v>2.5085675762161346</c:v>
                </c:pt>
                <c:pt idx="86">
                  <c:v>1.2542837881080673</c:v>
                </c:pt>
                <c:pt idx="87">
                  <c:v>0.8361891920720449</c:v>
                </c:pt>
                <c:pt idx="88">
                  <c:v>0.62714189405403364</c:v>
                </c:pt>
                <c:pt idx="89">
                  <c:v>0.50171351524322694</c:v>
                </c:pt>
                <c:pt idx="90">
                  <c:v>1.5370213680358233</c:v>
                </c:pt>
                <c:pt idx="91">
                  <c:v>0.76851068401791167</c:v>
                </c:pt>
                <c:pt idx="92">
                  <c:v>0.51234045601194111</c:v>
                </c:pt>
                <c:pt idx="93">
                  <c:v>0.38425534200895584</c:v>
                </c:pt>
                <c:pt idx="94">
                  <c:v>0.30740427360716466</c:v>
                </c:pt>
                <c:pt idx="95">
                  <c:v>2.1299497803907665</c:v>
                </c:pt>
                <c:pt idx="96">
                  <c:v>1.0649748901953833</c:v>
                </c:pt>
                <c:pt idx="97">
                  <c:v>0.70998326013025559</c:v>
                </c:pt>
                <c:pt idx="98">
                  <c:v>0.53248744509769164</c:v>
                </c:pt>
                <c:pt idx="99">
                  <c:v>0.42598995607815332</c:v>
                </c:pt>
                <c:pt idx="100">
                  <c:v>2.5085675762161346</c:v>
                </c:pt>
                <c:pt idx="101">
                  <c:v>1.2542837881080673</c:v>
                </c:pt>
                <c:pt idx="102">
                  <c:v>0.8361891920720449</c:v>
                </c:pt>
                <c:pt idx="103">
                  <c:v>0.62714189405403364</c:v>
                </c:pt>
                <c:pt idx="104">
                  <c:v>0.50171351524322694</c:v>
                </c:pt>
                <c:pt idx="105">
                  <c:v>1.5370213680358233</c:v>
                </c:pt>
                <c:pt idx="106">
                  <c:v>0.76851068401791167</c:v>
                </c:pt>
                <c:pt idx="107">
                  <c:v>0.51234045601194111</c:v>
                </c:pt>
                <c:pt idx="108">
                  <c:v>0.38425534200895584</c:v>
                </c:pt>
                <c:pt idx="109">
                  <c:v>0.30740427360716466</c:v>
                </c:pt>
                <c:pt idx="110">
                  <c:v>2.1299497803907665</c:v>
                </c:pt>
                <c:pt idx="111">
                  <c:v>1.0649748901953833</c:v>
                </c:pt>
                <c:pt idx="112">
                  <c:v>0.70998326013025559</c:v>
                </c:pt>
                <c:pt idx="113">
                  <c:v>0.53248744509769164</c:v>
                </c:pt>
                <c:pt idx="114">
                  <c:v>0.42598995607815332</c:v>
                </c:pt>
                <c:pt idx="115">
                  <c:v>2.5085675762161346</c:v>
                </c:pt>
                <c:pt idx="116">
                  <c:v>1.2542837881080673</c:v>
                </c:pt>
                <c:pt idx="117">
                  <c:v>0.8361891920720449</c:v>
                </c:pt>
                <c:pt idx="118">
                  <c:v>0.62714189405403364</c:v>
                </c:pt>
                <c:pt idx="119">
                  <c:v>0.50171351524322694</c:v>
                </c:pt>
                <c:pt idx="120">
                  <c:v>1.5370213680358233</c:v>
                </c:pt>
                <c:pt idx="121">
                  <c:v>0.76851068401791167</c:v>
                </c:pt>
                <c:pt idx="122">
                  <c:v>0.51234045601194111</c:v>
                </c:pt>
                <c:pt idx="123">
                  <c:v>0.38425534200895584</c:v>
                </c:pt>
                <c:pt idx="124">
                  <c:v>0.30740427360716466</c:v>
                </c:pt>
                <c:pt idx="125">
                  <c:v>2.1299497803907665</c:v>
                </c:pt>
                <c:pt idx="126">
                  <c:v>1.0649748901953833</c:v>
                </c:pt>
                <c:pt idx="127">
                  <c:v>0.70998326013025559</c:v>
                </c:pt>
                <c:pt idx="128">
                  <c:v>0.53248744509769164</c:v>
                </c:pt>
                <c:pt idx="129">
                  <c:v>0.42598995607815332</c:v>
                </c:pt>
                <c:pt idx="130">
                  <c:v>2.5085675762161346</c:v>
                </c:pt>
                <c:pt idx="131">
                  <c:v>1.2542837881080673</c:v>
                </c:pt>
                <c:pt idx="132">
                  <c:v>0.8361891920720449</c:v>
                </c:pt>
                <c:pt idx="133">
                  <c:v>0.62714189405403364</c:v>
                </c:pt>
                <c:pt idx="134">
                  <c:v>0.50171351524322694</c:v>
                </c:pt>
                <c:pt idx="135">
                  <c:v>1.5370213680358233</c:v>
                </c:pt>
                <c:pt idx="136">
                  <c:v>0.76851068401791167</c:v>
                </c:pt>
                <c:pt idx="137">
                  <c:v>0.51234045601194111</c:v>
                </c:pt>
                <c:pt idx="138">
                  <c:v>0.38425534200895584</c:v>
                </c:pt>
                <c:pt idx="139">
                  <c:v>0.30740427360716466</c:v>
                </c:pt>
                <c:pt idx="140">
                  <c:v>2.1299497803907665</c:v>
                </c:pt>
                <c:pt idx="141">
                  <c:v>1.0649748901953833</c:v>
                </c:pt>
                <c:pt idx="142">
                  <c:v>0.70998326013025559</c:v>
                </c:pt>
                <c:pt idx="143">
                  <c:v>0.53248744509769164</c:v>
                </c:pt>
                <c:pt idx="144">
                  <c:v>0.42598995607815332</c:v>
                </c:pt>
                <c:pt idx="145">
                  <c:v>2.5085675762161346</c:v>
                </c:pt>
                <c:pt idx="146">
                  <c:v>1.2542837881080673</c:v>
                </c:pt>
                <c:pt idx="147">
                  <c:v>0.8361891920720449</c:v>
                </c:pt>
                <c:pt idx="148">
                  <c:v>0.62714189405403364</c:v>
                </c:pt>
                <c:pt idx="149">
                  <c:v>0.50171351524322694</c:v>
                </c:pt>
                <c:pt idx="150">
                  <c:v>1.5370213680358233</c:v>
                </c:pt>
                <c:pt idx="151">
                  <c:v>0.76851068401791167</c:v>
                </c:pt>
                <c:pt idx="152">
                  <c:v>0.51234045601194111</c:v>
                </c:pt>
                <c:pt idx="153">
                  <c:v>0.38425534200895584</c:v>
                </c:pt>
                <c:pt idx="154">
                  <c:v>0.30740427360716466</c:v>
                </c:pt>
                <c:pt idx="155">
                  <c:v>2.1299497803907665</c:v>
                </c:pt>
                <c:pt idx="156">
                  <c:v>1.0649748901953833</c:v>
                </c:pt>
                <c:pt idx="157">
                  <c:v>0.70998326013025559</c:v>
                </c:pt>
                <c:pt idx="158">
                  <c:v>0.53248744509769164</c:v>
                </c:pt>
                <c:pt idx="159">
                  <c:v>0.42598995607815332</c:v>
                </c:pt>
                <c:pt idx="160">
                  <c:v>2.5085675762161346</c:v>
                </c:pt>
                <c:pt idx="161">
                  <c:v>1.2542837881080673</c:v>
                </c:pt>
                <c:pt idx="162">
                  <c:v>0.8361891920720449</c:v>
                </c:pt>
                <c:pt idx="163">
                  <c:v>0.62714189405403364</c:v>
                </c:pt>
                <c:pt idx="164">
                  <c:v>0.50171351524322694</c:v>
                </c:pt>
                <c:pt idx="165">
                  <c:v>1.5370213680358233</c:v>
                </c:pt>
                <c:pt idx="166">
                  <c:v>0.76851068401791167</c:v>
                </c:pt>
                <c:pt idx="167">
                  <c:v>0.51234045601194111</c:v>
                </c:pt>
                <c:pt idx="168">
                  <c:v>0.38425534200895584</c:v>
                </c:pt>
                <c:pt idx="169">
                  <c:v>0.30740427360716466</c:v>
                </c:pt>
                <c:pt idx="170">
                  <c:v>2.1299497803907665</c:v>
                </c:pt>
                <c:pt idx="171">
                  <c:v>1.0649748901953833</c:v>
                </c:pt>
                <c:pt idx="172">
                  <c:v>0.70998326013025559</c:v>
                </c:pt>
                <c:pt idx="173">
                  <c:v>0.53248744509769164</c:v>
                </c:pt>
                <c:pt idx="174">
                  <c:v>0.42598995607815332</c:v>
                </c:pt>
                <c:pt idx="175">
                  <c:v>2.5085675762161346</c:v>
                </c:pt>
                <c:pt idx="176">
                  <c:v>1.2542837881080673</c:v>
                </c:pt>
                <c:pt idx="177">
                  <c:v>0.8361891920720449</c:v>
                </c:pt>
                <c:pt idx="178">
                  <c:v>0.62714189405403364</c:v>
                </c:pt>
                <c:pt idx="179">
                  <c:v>0.50171351524322694</c:v>
                </c:pt>
                <c:pt idx="180">
                  <c:v>1.5370213680358233</c:v>
                </c:pt>
                <c:pt idx="181">
                  <c:v>0.76851068401791167</c:v>
                </c:pt>
                <c:pt idx="182">
                  <c:v>0.51234045601194111</c:v>
                </c:pt>
                <c:pt idx="183">
                  <c:v>0.38425534200895584</c:v>
                </c:pt>
                <c:pt idx="184">
                  <c:v>0.30740427360716466</c:v>
                </c:pt>
                <c:pt idx="185">
                  <c:v>2.1299497803907665</c:v>
                </c:pt>
                <c:pt idx="186">
                  <c:v>1.0649748901953833</c:v>
                </c:pt>
                <c:pt idx="187">
                  <c:v>0.70998326013025559</c:v>
                </c:pt>
                <c:pt idx="188">
                  <c:v>0.53248744509769164</c:v>
                </c:pt>
                <c:pt idx="189">
                  <c:v>0.42598995607815332</c:v>
                </c:pt>
                <c:pt idx="190">
                  <c:v>2.5085675762161346</c:v>
                </c:pt>
                <c:pt idx="191">
                  <c:v>1.2542837881080673</c:v>
                </c:pt>
                <c:pt idx="192">
                  <c:v>0.8361891920720449</c:v>
                </c:pt>
                <c:pt idx="193">
                  <c:v>0.62714189405403364</c:v>
                </c:pt>
                <c:pt idx="194">
                  <c:v>0.50171351524322694</c:v>
                </c:pt>
                <c:pt idx="195">
                  <c:v>1.5370213680358233</c:v>
                </c:pt>
                <c:pt idx="196">
                  <c:v>0.76851068401791167</c:v>
                </c:pt>
                <c:pt idx="197">
                  <c:v>0.51234045601194111</c:v>
                </c:pt>
                <c:pt idx="198">
                  <c:v>0.38425534200895584</c:v>
                </c:pt>
                <c:pt idx="199">
                  <c:v>0.30740427360716466</c:v>
                </c:pt>
                <c:pt idx="200">
                  <c:v>2.1299497803907665</c:v>
                </c:pt>
                <c:pt idx="201">
                  <c:v>1.0649748901953833</c:v>
                </c:pt>
                <c:pt idx="202">
                  <c:v>0.70998326013025559</c:v>
                </c:pt>
                <c:pt idx="203">
                  <c:v>0.53248744509769164</c:v>
                </c:pt>
                <c:pt idx="204">
                  <c:v>0.42598995607815332</c:v>
                </c:pt>
                <c:pt idx="205">
                  <c:v>2.5085675762161346</c:v>
                </c:pt>
                <c:pt idx="206">
                  <c:v>1.2542837881080673</c:v>
                </c:pt>
                <c:pt idx="207">
                  <c:v>0.8361891920720449</c:v>
                </c:pt>
                <c:pt idx="208">
                  <c:v>0.62714189405403364</c:v>
                </c:pt>
                <c:pt idx="209">
                  <c:v>0.50171351524322694</c:v>
                </c:pt>
                <c:pt idx="210">
                  <c:v>1.5370213680358233</c:v>
                </c:pt>
                <c:pt idx="211">
                  <c:v>0.76851068401791167</c:v>
                </c:pt>
                <c:pt idx="212">
                  <c:v>0.51234045601194111</c:v>
                </c:pt>
                <c:pt idx="213">
                  <c:v>0.38425534200895584</c:v>
                </c:pt>
                <c:pt idx="214">
                  <c:v>0.30740427360716466</c:v>
                </c:pt>
                <c:pt idx="215">
                  <c:v>2.1299497803907665</c:v>
                </c:pt>
                <c:pt idx="216">
                  <c:v>1.0649748901953833</c:v>
                </c:pt>
                <c:pt idx="217">
                  <c:v>0.70998326013025559</c:v>
                </c:pt>
                <c:pt idx="218">
                  <c:v>0.53248744509769164</c:v>
                </c:pt>
                <c:pt idx="219">
                  <c:v>0.42598995607815332</c:v>
                </c:pt>
                <c:pt idx="220">
                  <c:v>2.5085675762161346</c:v>
                </c:pt>
                <c:pt idx="221">
                  <c:v>1.2542837881080673</c:v>
                </c:pt>
                <c:pt idx="222">
                  <c:v>0.8361891920720449</c:v>
                </c:pt>
                <c:pt idx="223">
                  <c:v>0.62714189405403364</c:v>
                </c:pt>
                <c:pt idx="224">
                  <c:v>0.50171351524322694</c:v>
                </c:pt>
                <c:pt idx="225">
                  <c:v>1.5370213680358233</c:v>
                </c:pt>
                <c:pt idx="226">
                  <c:v>0.76851068401791167</c:v>
                </c:pt>
                <c:pt idx="227">
                  <c:v>0.51234045601194111</c:v>
                </c:pt>
                <c:pt idx="228">
                  <c:v>0.38425534200895584</c:v>
                </c:pt>
                <c:pt idx="229">
                  <c:v>0.30740427360716466</c:v>
                </c:pt>
                <c:pt idx="230">
                  <c:v>2.1299497803907665</c:v>
                </c:pt>
                <c:pt idx="231">
                  <c:v>1.0649748901953833</c:v>
                </c:pt>
                <c:pt idx="232">
                  <c:v>0.70998326013025559</c:v>
                </c:pt>
                <c:pt idx="233">
                  <c:v>0.53248744509769164</c:v>
                </c:pt>
                <c:pt idx="234">
                  <c:v>0.42598995607815332</c:v>
                </c:pt>
                <c:pt idx="235">
                  <c:v>2.5085675762161346</c:v>
                </c:pt>
                <c:pt idx="236">
                  <c:v>1.2542837881080673</c:v>
                </c:pt>
                <c:pt idx="237">
                  <c:v>0.8361891920720449</c:v>
                </c:pt>
                <c:pt idx="238">
                  <c:v>0.62714189405403364</c:v>
                </c:pt>
                <c:pt idx="239">
                  <c:v>0.50171351524322694</c:v>
                </c:pt>
                <c:pt idx="240">
                  <c:v>1.5370213680358233</c:v>
                </c:pt>
                <c:pt idx="241">
                  <c:v>0.76851068401791167</c:v>
                </c:pt>
                <c:pt idx="242">
                  <c:v>0.51234045601194111</c:v>
                </c:pt>
                <c:pt idx="243">
                  <c:v>0.38425534200895584</c:v>
                </c:pt>
                <c:pt idx="244">
                  <c:v>0.30740427360716466</c:v>
                </c:pt>
                <c:pt idx="245">
                  <c:v>2.1299497803907665</c:v>
                </c:pt>
                <c:pt idx="246">
                  <c:v>1.0649748901953833</c:v>
                </c:pt>
                <c:pt idx="247">
                  <c:v>0.70998326013025559</c:v>
                </c:pt>
                <c:pt idx="248">
                  <c:v>0.53248744509769164</c:v>
                </c:pt>
                <c:pt idx="249">
                  <c:v>0.42598995607815332</c:v>
                </c:pt>
                <c:pt idx="250">
                  <c:v>2.5085675762161346</c:v>
                </c:pt>
                <c:pt idx="251">
                  <c:v>1.2542837881080673</c:v>
                </c:pt>
                <c:pt idx="252">
                  <c:v>0.8361891920720449</c:v>
                </c:pt>
                <c:pt idx="253">
                  <c:v>0.62714189405403364</c:v>
                </c:pt>
                <c:pt idx="254">
                  <c:v>0.50171351524322694</c:v>
                </c:pt>
                <c:pt idx="255">
                  <c:v>1.5370213680358233</c:v>
                </c:pt>
                <c:pt idx="256">
                  <c:v>0.76851068401791167</c:v>
                </c:pt>
                <c:pt idx="257">
                  <c:v>0.51234045601194111</c:v>
                </c:pt>
                <c:pt idx="258">
                  <c:v>0.38425534200895584</c:v>
                </c:pt>
                <c:pt idx="259">
                  <c:v>0.30740427360716466</c:v>
                </c:pt>
                <c:pt idx="260">
                  <c:v>2.1299497803907665</c:v>
                </c:pt>
                <c:pt idx="261">
                  <c:v>1.0649748901953833</c:v>
                </c:pt>
                <c:pt idx="262">
                  <c:v>0.70998326013025559</c:v>
                </c:pt>
                <c:pt idx="263">
                  <c:v>0.53248744509769164</c:v>
                </c:pt>
                <c:pt idx="264">
                  <c:v>0.42598995607815332</c:v>
                </c:pt>
                <c:pt idx="265">
                  <c:v>2.5085675762161346</c:v>
                </c:pt>
                <c:pt idx="266">
                  <c:v>1.2542837881080673</c:v>
                </c:pt>
                <c:pt idx="267">
                  <c:v>0.8361891920720449</c:v>
                </c:pt>
                <c:pt idx="268">
                  <c:v>0.62714189405403364</c:v>
                </c:pt>
                <c:pt idx="269">
                  <c:v>0.50171351524322694</c:v>
                </c:pt>
                <c:pt idx="270">
                  <c:v>1.5370213680358233</c:v>
                </c:pt>
                <c:pt idx="271">
                  <c:v>0.76851068401791167</c:v>
                </c:pt>
                <c:pt idx="272">
                  <c:v>0.51234045601194111</c:v>
                </c:pt>
                <c:pt idx="273">
                  <c:v>0.38425534200895584</c:v>
                </c:pt>
                <c:pt idx="274">
                  <c:v>0.30740427360716466</c:v>
                </c:pt>
                <c:pt idx="275">
                  <c:v>2.1299497803907665</c:v>
                </c:pt>
                <c:pt idx="276">
                  <c:v>1.0649748901953833</c:v>
                </c:pt>
                <c:pt idx="277">
                  <c:v>0.70998326013025559</c:v>
                </c:pt>
                <c:pt idx="278">
                  <c:v>0.53248744509769164</c:v>
                </c:pt>
                <c:pt idx="279">
                  <c:v>0.42598995607815332</c:v>
                </c:pt>
                <c:pt idx="280">
                  <c:v>2.5085675762161346</c:v>
                </c:pt>
                <c:pt idx="281">
                  <c:v>1.2542837881080673</c:v>
                </c:pt>
                <c:pt idx="282">
                  <c:v>0.8361891920720449</c:v>
                </c:pt>
                <c:pt idx="283">
                  <c:v>0.62714189405403364</c:v>
                </c:pt>
                <c:pt idx="284">
                  <c:v>0.50171351524322694</c:v>
                </c:pt>
                <c:pt idx="285">
                  <c:v>1.5370213680358233</c:v>
                </c:pt>
                <c:pt idx="286">
                  <c:v>0.76851068401791167</c:v>
                </c:pt>
                <c:pt idx="287">
                  <c:v>0.51234045601194111</c:v>
                </c:pt>
                <c:pt idx="288">
                  <c:v>0.38425534200895584</c:v>
                </c:pt>
                <c:pt idx="289">
                  <c:v>0.30740427360716466</c:v>
                </c:pt>
                <c:pt idx="290">
                  <c:v>2.1299497803907665</c:v>
                </c:pt>
                <c:pt idx="291">
                  <c:v>1.0649748901953833</c:v>
                </c:pt>
                <c:pt idx="292">
                  <c:v>0.70998326013025559</c:v>
                </c:pt>
                <c:pt idx="293">
                  <c:v>0.53248744509769164</c:v>
                </c:pt>
                <c:pt idx="294">
                  <c:v>0.42598995607815332</c:v>
                </c:pt>
                <c:pt idx="295">
                  <c:v>2.5085675762161346</c:v>
                </c:pt>
                <c:pt idx="296">
                  <c:v>1.2542837881080673</c:v>
                </c:pt>
                <c:pt idx="297">
                  <c:v>0.8361891920720449</c:v>
                </c:pt>
                <c:pt idx="298">
                  <c:v>0.62714189405403364</c:v>
                </c:pt>
                <c:pt idx="299">
                  <c:v>0.50171351524322694</c:v>
                </c:pt>
                <c:pt idx="300">
                  <c:v>1.5370213680358233</c:v>
                </c:pt>
                <c:pt idx="301">
                  <c:v>0.76851068401791167</c:v>
                </c:pt>
                <c:pt idx="302">
                  <c:v>0.51234045601194111</c:v>
                </c:pt>
                <c:pt idx="303">
                  <c:v>0.38425534200895584</c:v>
                </c:pt>
                <c:pt idx="304">
                  <c:v>0.30740427360716466</c:v>
                </c:pt>
                <c:pt idx="305">
                  <c:v>2.1299497803907665</c:v>
                </c:pt>
                <c:pt idx="306">
                  <c:v>1.0649748901953833</c:v>
                </c:pt>
                <c:pt idx="307">
                  <c:v>0.70998326013025559</c:v>
                </c:pt>
                <c:pt idx="308">
                  <c:v>0.53248744509769164</c:v>
                </c:pt>
                <c:pt idx="309">
                  <c:v>0.42598995607815332</c:v>
                </c:pt>
                <c:pt idx="310">
                  <c:v>2.5085675762161346</c:v>
                </c:pt>
                <c:pt idx="311">
                  <c:v>1.2542837881080673</c:v>
                </c:pt>
                <c:pt idx="312">
                  <c:v>0.8361891920720449</c:v>
                </c:pt>
                <c:pt idx="313">
                  <c:v>0.62714189405403364</c:v>
                </c:pt>
                <c:pt idx="314">
                  <c:v>0.50171351524322694</c:v>
                </c:pt>
                <c:pt idx="315">
                  <c:v>1.5370213680358233</c:v>
                </c:pt>
                <c:pt idx="316">
                  <c:v>0.76851068401791167</c:v>
                </c:pt>
                <c:pt idx="317">
                  <c:v>0.51234045601194111</c:v>
                </c:pt>
                <c:pt idx="318">
                  <c:v>0.38425534200895584</c:v>
                </c:pt>
                <c:pt idx="319">
                  <c:v>0.30740427360716466</c:v>
                </c:pt>
                <c:pt idx="320">
                  <c:v>2.1299497803907665</c:v>
                </c:pt>
                <c:pt idx="321">
                  <c:v>1.0649748901953833</c:v>
                </c:pt>
                <c:pt idx="322">
                  <c:v>0.70998326013025559</c:v>
                </c:pt>
                <c:pt idx="323">
                  <c:v>0.53248744509769164</c:v>
                </c:pt>
                <c:pt idx="324">
                  <c:v>0.42598995607815332</c:v>
                </c:pt>
                <c:pt idx="325">
                  <c:v>2.5085675762161346</c:v>
                </c:pt>
                <c:pt idx="326">
                  <c:v>1.2542837881080673</c:v>
                </c:pt>
                <c:pt idx="327">
                  <c:v>0.8361891920720449</c:v>
                </c:pt>
                <c:pt idx="328">
                  <c:v>0.62714189405403364</c:v>
                </c:pt>
                <c:pt idx="329">
                  <c:v>0.50171351524322694</c:v>
                </c:pt>
                <c:pt idx="330">
                  <c:v>1.5370213680358233</c:v>
                </c:pt>
                <c:pt idx="331">
                  <c:v>0.76851068401791167</c:v>
                </c:pt>
                <c:pt idx="332">
                  <c:v>0.51234045601194111</c:v>
                </c:pt>
                <c:pt idx="333">
                  <c:v>0.38425534200895584</c:v>
                </c:pt>
                <c:pt idx="334">
                  <c:v>0.30740427360716466</c:v>
                </c:pt>
                <c:pt idx="335">
                  <c:v>2.1299497803907665</c:v>
                </c:pt>
                <c:pt idx="336">
                  <c:v>1.0649748901953833</c:v>
                </c:pt>
                <c:pt idx="337">
                  <c:v>0.70998326013025559</c:v>
                </c:pt>
                <c:pt idx="338">
                  <c:v>0.53248744509769164</c:v>
                </c:pt>
                <c:pt idx="339">
                  <c:v>0.42598995607815332</c:v>
                </c:pt>
                <c:pt idx="340">
                  <c:v>2.5085675762161346</c:v>
                </c:pt>
                <c:pt idx="341">
                  <c:v>1.2542837881080673</c:v>
                </c:pt>
                <c:pt idx="342">
                  <c:v>0.8361891920720449</c:v>
                </c:pt>
                <c:pt idx="343">
                  <c:v>0.62714189405403364</c:v>
                </c:pt>
                <c:pt idx="344">
                  <c:v>0.50171351524322694</c:v>
                </c:pt>
                <c:pt idx="345">
                  <c:v>1.5370213680358233</c:v>
                </c:pt>
                <c:pt idx="346">
                  <c:v>0.76851068401791167</c:v>
                </c:pt>
                <c:pt idx="347">
                  <c:v>0.51234045601194111</c:v>
                </c:pt>
                <c:pt idx="348">
                  <c:v>0.38425534200895584</c:v>
                </c:pt>
                <c:pt idx="349">
                  <c:v>0.30740427360716466</c:v>
                </c:pt>
                <c:pt idx="350">
                  <c:v>2.1299497803907665</c:v>
                </c:pt>
                <c:pt idx="351">
                  <c:v>1.0649748901953833</c:v>
                </c:pt>
                <c:pt idx="352">
                  <c:v>0.70998326013025559</c:v>
                </c:pt>
                <c:pt idx="353">
                  <c:v>0.53248744509769164</c:v>
                </c:pt>
                <c:pt idx="354">
                  <c:v>0.42598995607815332</c:v>
                </c:pt>
                <c:pt idx="355">
                  <c:v>2.5085675762161346</c:v>
                </c:pt>
                <c:pt idx="356">
                  <c:v>1.2542837881080673</c:v>
                </c:pt>
                <c:pt idx="357">
                  <c:v>0.8361891920720449</c:v>
                </c:pt>
                <c:pt idx="358">
                  <c:v>0.62714189405403364</c:v>
                </c:pt>
                <c:pt idx="359">
                  <c:v>0.50171351524322694</c:v>
                </c:pt>
                <c:pt idx="360">
                  <c:v>1.5370213680358233</c:v>
                </c:pt>
                <c:pt idx="361">
                  <c:v>0.76851068401791167</c:v>
                </c:pt>
                <c:pt idx="362">
                  <c:v>0.51234045601194111</c:v>
                </c:pt>
                <c:pt idx="363">
                  <c:v>0.38425534200895584</c:v>
                </c:pt>
                <c:pt idx="364">
                  <c:v>0.30740427360716466</c:v>
                </c:pt>
                <c:pt idx="365">
                  <c:v>2.1299497803907665</c:v>
                </c:pt>
                <c:pt idx="366">
                  <c:v>1.0649748901953833</c:v>
                </c:pt>
                <c:pt idx="367">
                  <c:v>0.70998326013025559</c:v>
                </c:pt>
                <c:pt idx="368">
                  <c:v>0.53248744509769164</c:v>
                </c:pt>
                <c:pt idx="369">
                  <c:v>0.42598995607815332</c:v>
                </c:pt>
                <c:pt idx="370">
                  <c:v>2.5085675762161346</c:v>
                </c:pt>
                <c:pt idx="371">
                  <c:v>1.2542837881080673</c:v>
                </c:pt>
                <c:pt idx="372">
                  <c:v>0.8361891920720449</c:v>
                </c:pt>
                <c:pt idx="373">
                  <c:v>0.62714189405403364</c:v>
                </c:pt>
                <c:pt idx="374">
                  <c:v>0.50171351524322694</c:v>
                </c:pt>
                <c:pt idx="375">
                  <c:v>1.5370213680358233</c:v>
                </c:pt>
                <c:pt idx="376">
                  <c:v>0.76851068401791167</c:v>
                </c:pt>
                <c:pt idx="377">
                  <c:v>0.51234045601194111</c:v>
                </c:pt>
                <c:pt idx="378">
                  <c:v>0.38425534200895584</c:v>
                </c:pt>
                <c:pt idx="379">
                  <c:v>0.30740427360716466</c:v>
                </c:pt>
                <c:pt idx="380">
                  <c:v>2.1299497803907665</c:v>
                </c:pt>
                <c:pt idx="381">
                  <c:v>1.0649748901953833</c:v>
                </c:pt>
                <c:pt idx="382">
                  <c:v>0.70998326013025559</c:v>
                </c:pt>
                <c:pt idx="383">
                  <c:v>0.53248744509769164</c:v>
                </c:pt>
                <c:pt idx="384">
                  <c:v>0.42598995607815332</c:v>
                </c:pt>
                <c:pt idx="385">
                  <c:v>2.5085675762161346</c:v>
                </c:pt>
                <c:pt idx="386">
                  <c:v>1.2542837881080673</c:v>
                </c:pt>
                <c:pt idx="387">
                  <c:v>0.8361891920720449</c:v>
                </c:pt>
                <c:pt idx="388">
                  <c:v>0.62714189405403364</c:v>
                </c:pt>
                <c:pt idx="389">
                  <c:v>0.50171351524322694</c:v>
                </c:pt>
                <c:pt idx="390">
                  <c:v>1.5370213680358233</c:v>
                </c:pt>
                <c:pt idx="391">
                  <c:v>0.76851068401791167</c:v>
                </c:pt>
                <c:pt idx="392">
                  <c:v>0.51234045601194111</c:v>
                </c:pt>
                <c:pt idx="393">
                  <c:v>0.38425534200895584</c:v>
                </c:pt>
                <c:pt idx="394">
                  <c:v>0.30740427360716466</c:v>
                </c:pt>
                <c:pt idx="395">
                  <c:v>2.1299497803907665</c:v>
                </c:pt>
                <c:pt idx="396">
                  <c:v>1.0649748901953833</c:v>
                </c:pt>
                <c:pt idx="397">
                  <c:v>0.70998326013025559</c:v>
                </c:pt>
                <c:pt idx="398">
                  <c:v>0.53248744509769164</c:v>
                </c:pt>
                <c:pt idx="399">
                  <c:v>0.42598995607815332</c:v>
                </c:pt>
                <c:pt idx="400">
                  <c:v>2.5085675762161346</c:v>
                </c:pt>
                <c:pt idx="401">
                  <c:v>1.2542837881080673</c:v>
                </c:pt>
                <c:pt idx="402">
                  <c:v>0.8361891920720449</c:v>
                </c:pt>
                <c:pt idx="403">
                  <c:v>0.62714189405403364</c:v>
                </c:pt>
                <c:pt idx="404">
                  <c:v>0.50171351524322694</c:v>
                </c:pt>
                <c:pt idx="405">
                  <c:v>1.5370213680358233</c:v>
                </c:pt>
                <c:pt idx="406">
                  <c:v>0.76851068401791167</c:v>
                </c:pt>
                <c:pt idx="407">
                  <c:v>0.51234045601194111</c:v>
                </c:pt>
                <c:pt idx="408">
                  <c:v>0.38425534200895584</c:v>
                </c:pt>
                <c:pt idx="409">
                  <c:v>0.30740427360716466</c:v>
                </c:pt>
                <c:pt idx="410">
                  <c:v>2.1299497803907665</c:v>
                </c:pt>
                <c:pt idx="411">
                  <c:v>1.0649748901953833</c:v>
                </c:pt>
                <c:pt idx="412">
                  <c:v>0.70998326013025559</c:v>
                </c:pt>
                <c:pt idx="413">
                  <c:v>0.53248744509769164</c:v>
                </c:pt>
                <c:pt idx="414">
                  <c:v>0.42598995607815332</c:v>
                </c:pt>
                <c:pt idx="415">
                  <c:v>2.5085675762161346</c:v>
                </c:pt>
                <c:pt idx="416">
                  <c:v>1.2542837881080673</c:v>
                </c:pt>
                <c:pt idx="417">
                  <c:v>0.8361891920720449</c:v>
                </c:pt>
                <c:pt idx="418">
                  <c:v>0.62714189405403364</c:v>
                </c:pt>
                <c:pt idx="419">
                  <c:v>0.50171351524322694</c:v>
                </c:pt>
                <c:pt idx="420">
                  <c:v>1.5370213680358233</c:v>
                </c:pt>
                <c:pt idx="421">
                  <c:v>0.76851068401791167</c:v>
                </c:pt>
                <c:pt idx="422">
                  <c:v>0.51234045601194111</c:v>
                </c:pt>
                <c:pt idx="423">
                  <c:v>0.38425534200895584</c:v>
                </c:pt>
                <c:pt idx="424">
                  <c:v>0.30740427360716466</c:v>
                </c:pt>
                <c:pt idx="425">
                  <c:v>2.1299497803907665</c:v>
                </c:pt>
                <c:pt idx="426">
                  <c:v>1.0649748901953833</c:v>
                </c:pt>
                <c:pt idx="427">
                  <c:v>0.70998326013025559</c:v>
                </c:pt>
                <c:pt idx="428">
                  <c:v>0.53248744509769164</c:v>
                </c:pt>
                <c:pt idx="429">
                  <c:v>0.42598995607815332</c:v>
                </c:pt>
                <c:pt idx="430">
                  <c:v>2.5085675762161346</c:v>
                </c:pt>
                <c:pt idx="431">
                  <c:v>1.2542837881080673</c:v>
                </c:pt>
                <c:pt idx="432">
                  <c:v>0.8361891920720449</c:v>
                </c:pt>
                <c:pt idx="433">
                  <c:v>0.62714189405403364</c:v>
                </c:pt>
                <c:pt idx="434">
                  <c:v>0.50171351524322694</c:v>
                </c:pt>
                <c:pt idx="435">
                  <c:v>1.5370213680358233</c:v>
                </c:pt>
                <c:pt idx="436">
                  <c:v>0.76851068401791167</c:v>
                </c:pt>
                <c:pt idx="437">
                  <c:v>0.51234045601194111</c:v>
                </c:pt>
                <c:pt idx="438">
                  <c:v>0.38425534200895584</c:v>
                </c:pt>
                <c:pt idx="439">
                  <c:v>0.30740427360716466</c:v>
                </c:pt>
                <c:pt idx="440">
                  <c:v>2.1299497803907665</c:v>
                </c:pt>
                <c:pt idx="441">
                  <c:v>1.0649748901953833</c:v>
                </c:pt>
                <c:pt idx="442">
                  <c:v>0.70998326013025559</c:v>
                </c:pt>
                <c:pt idx="443">
                  <c:v>0.53248744509769164</c:v>
                </c:pt>
                <c:pt idx="444">
                  <c:v>0.42598995607815332</c:v>
                </c:pt>
                <c:pt idx="445">
                  <c:v>2.5085675762161346</c:v>
                </c:pt>
                <c:pt idx="446">
                  <c:v>1.2542837881080673</c:v>
                </c:pt>
                <c:pt idx="447">
                  <c:v>0.8361891920720449</c:v>
                </c:pt>
                <c:pt idx="448">
                  <c:v>0.62714189405403364</c:v>
                </c:pt>
                <c:pt idx="449">
                  <c:v>0.50171351524322694</c:v>
                </c:pt>
                <c:pt idx="450">
                  <c:v>1.5370213680358233</c:v>
                </c:pt>
                <c:pt idx="451">
                  <c:v>0.76851068401791167</c:v>
                </c:pt>
                <c:pt idx="452">
                  <c:v>0.51234045601194111</c:v>
                </c:pt>
                <c:pt idx="453">
                  <c:v>0.38425534200895584</c:v>
                </c:pt>
                <c:pt idx="454">
                  <c:v>0.30740427360716466</c:v>
                </c:pt>
                <c:pt idx="455">
                  <c:v>2.1299497803907665</c:v>
                </c:pt>
                <c:pt idx="456">
                  <c:v>1.0649748901953833</c:v>
                </c:pt>
                <c:pt idx="457">
                  <c:v>0.70998326013025559</c:v>
                </c:pt>
                <c:pt idx="458">
                  <c:v>0.53248744509769164</c:v>
                </c:pt>
                <c:pt idx="459">
                  <c:v>0.42598995607815332</c:v>
                </c:pt>
                <c:pt idx="460">
                  <c:v>2.5085675762161346</c:v>
                </c:pt>
                <c:pt idx="461">
                  <c:v>1.2542837881080673</c:v>
                </c:pt>
                <c:pt idx="462">
                  <c:v>0.8361891920720449</c:v>
                </c:pt>
                <c:pt idx="463">
                  <c:v>0.62714189405403364</c:v>
                </c:pt>
                <c:pt idx="464">
                  <c:v>0.50171351524322694</c:v>
                </c:pt>
                <c:pt idx="465">
                  <c:v>1.5370213680358233</c:v>
                </c:pt>
                <c:pt idx="466">
                  <c:v>0.76851068401791167</c:v>
                </c:pt>
                <c:pt idx="467">
                  <c:v>0.51234045601194111</c:v>
                </c:pt>
                <c:pt idx="468">
                  <c:v>0.38425534200895584</c:v>
                </c:pt>
                <c:pt idx="469">
                  <c:v>0.30740427360716466</c:v>
                </c:pt>
                <c:pt idx="470">
                  <c:v>2.1299497803907665</c:v>
                </c:pt>
                <c:pt idx="471">
                  <c:v>1.0649748901953833</c:v>
                </c:pt>
                <c:pt idx="472">
                  <c:v>0.70998326013025559</c:v>
                </c:pt>
                <c:pt idx="473">
                  <c:v>0.53248744509769164</c:v>
                </c:pt>
                <c:pt idx="474">
                  <c:v>0.42598995607815332</c:v>
                </c:pt>
                <c:pt idx="475">
                  <c:v>2.5085675762161346</c:v>
                </c:pt>
                <c:pt idx="476">
                  <c:v>1.2542837881080673</c:v>
                </c:pt>
                <c:pt idx="477">
                  <c:v>0.8361891920720449</c:v>
                </c:pt>
                <c:pt idx="478">
                  <c:v>0.62714189405403364</c:v>
                </c:pt>
                <c:pt idx="479">
                  <c:v>0.50171351524322694</c:v>
                </c:pt>
                <c:pt idx="480">
                  <c:v>1.5370213680358233</c:v>
                </c:pt>
                <c:pt idx="481">
                  <c:v>0.76851068401791167</c:v>
                </c:pt>
                <c:pt idx="482">
                  <c:v>0.51234045601194111</c:v>
                </c:pt>
                <c:pt idx="483">
                  <c:v>0.38425534200895584</c:v>
                </c:pt>
                <c:pt idx="484">
                  <c:v>0.30740427360716466</c:v>
                </c:pt>
                <c:pt idx="485">
                  <c:v>2.1299497803907665</c:v>
                </c:pt>
                <c:pt idx="486">
                  <c:v>1.0649748901953833</c:v>
                </c:pt>
                <c:pt idx="487">
                  <c:v>0.70998326013025559</c:v>
                </c:pt>
                <c:pt idx="488">
                  <c:v>0.53248744509769164</c:v>
                </c:pt>
                <c:pt idx="489">
                  <c:v>0.42598995607815332</c:v>
                </c:pt>
                <c:pt idx="490">
                  <c:v>2.5085675762161346</c:v>
                </c:pt>
                <c:pt idx="491">
                  <c:v>1.2542837881080673</c:v>
                </c:pt>
                <c:pt idx="492">
                  <c:v>0.8361891920720449</c:v>
                </c:pt>
                <c:pt idx="493">
                  <c:v>0.62714189405403364</c:v>
                </c:pt>
                <c:pt idx="494">
                  <c:v>0.50171351524322694</c:v>
                </c:pt>
              </c:numCache>
            </c:numRef>
          </c:xVal>
          <c:yVal>
            <c:numRef>
              <c:f>'C1PM-M'!$AI$3:$AI$497</c:f>
              <c:numCache>
                <c:formatCode>0.000_ </c:formatCode>
                <c:ptCount val="495"/>
                <c:pt idx="0">
                  <c:v>1.0068093695679032</c:v>
                </c:pt>
                <c:pt idx="1">
                  <c:v>1.0097747973254316</c:v>
                </c:pt>
                <c:pt idx="2">
                  <c:v>1.0105928563481397</c:v>
                </c:pt>
                <c:pt idx="3">
                  <c:v>1.0109095229685816</c:v>
                </c:pt>
                <c:pt idx="4">
                  <c:v>1.0110619352611299</c:v>
                </c:pt>
                <c:pt idx="5">
                  <c:v>1.0052885919242178</c:v>
                </c:pt>
                <c:pt idx="6">
                  <c:v>1.0094883432448214</c:v>
                </c:pt>
                <c:pt idx="7">
                  <c:v>1.0109581924336513</c:v>
                </c:pt>
                <c:pt idx="8">
                  <c:v>1.0115741127230284</c:v>
                </c:pt>
                <c:pt idx="9">
                  <c:v>1.0118810374563418</c:v>
                </c:pt>
                <c:pt idx="10">
                  <c:v>1.0047043101703588</c:v>
                </c:pt>
                <c:pt idx="11">
                  <c:v>1.009813904373966</c:v>
                </c:pt>
                <c:pt idx="12">
                  <c:v>1.0118790591975328</c:v>
                </c:pt>
                <c:pt idx="13">
                  <c:v>1.0127945856906311</c:v>
                </c:pt>
                <c:pt idx="14">
                  <c:v>1.0132626080382601</c:v>
                </c:pt>
                <c:pt idx="15">
                  <c:v>1.0065858368477747</c:v>
                </c:pt>
                <c:pt idx="16">
                  <c:v>1.0095502621059915</c:v>
                </c:pt>
                <c:pt idx="17">
                  <c:v>1.0103678020258511</c:v>
                </c:pt>
                <c:pt idx="18">
                  <c:v>1.0106840979687086</c:v>
                </c:pt>
                <c:pt idx="19">
                  <c:v>1.0108362794718366</c:v>
                </c:pt>
                <c:pt idx="20">
                  <c:v>1.005065561370684</c:v>
                </c:pt>
                <c:pt idx="21">
                  <c:v>1.009264099507545</c:v>
                </c:pt>
                <c:pt idx="22">
                  <c:v>1.0107333366168127</c:v>
                </c:pt>
                <c:pt idx="23">
                  <c:v>1.0113488833805717</c:v>
                </c:pt>
                <c:pt idx="24">
                  <c:v>1.0116554718617268</c:v>
                </c:pt>
                <c:pt idx="25">
                  <c:v>1.0044813693147863</c:v>
                </c:pt>
                <c:pt idx="26">
                  <c:v>1.0095896643887217</c:v>
                </c:pt>
                <c:pt idx="27">
                  <c:v>1.0116541359557141</c:v>
                </c:pt>
                <c:pt idx="28">
                  <c:v>1.0125692456923574</c:v>
                </c:pt>
                <c:pt idx="29">
                  <c:v>1.0130369270235935</c:v>
                </c:pt>
                <c:pt idx="30">
                  <c:v>1.0047936253360439</c:v>
                </c:pt>
                <c:pt idx="31">
                  <c:v>1.0077419172602449</c:v>
                </c:pt>
                <c:pt idx="32">
                  <c:v>1.0085464753457594</c:v>
                </c:pt>
                <c:pt idx="33">
                  <c:v>1.0088519081117824</c:v>
                </c:pt>
                <c:pt idx="34">
                  <c:v>1.00899503504479</c:v>
                </c:pt>
                <c:pt idx="35">
                  <c:v>1.0032782031119571</c:v>
                </c:pt>
                <c:pt idx="36">
                  <c:v>1.0074625860893507</c:v>
                </c:pt>
                <c:pt idx="37">
                  <c:v>1.0089208903193629</c:v>
                </c:pt>
                <c:pt idx="38">
                  <c:v>1.0095270059080925</c:v>
                </c:pt>
                <c:pt idx="39">
                  <c:v>1.0098253228732443</c:v>
                </c:pt>
                <c:pt idx="40">
                  <c:v>1.0026958825699048</c:v>
                </c:pt>
                <c:pt idx="41">
                  <c:v>1.0077898854330125</c:v>
                </c:pt>
                <c:pt idx="42">
                  <c:v>1.0098438294048224</c:v>
                </c:pt>
                <c:pt idx="43">
                  <c:v>1.0107500938577505</c:v>
                </c:pt>
                <c:pt idx="44">
                  <c:v>1.0112099733326334</c:v>
                </c:pt>
                <c:pt idx="45">
                  <c:v>1.0025431623584991</c:v>
                </c:pt>
                <c:pt idx="46">
                  <c:v>1.0054511023380952</c:v>
                </c:pt>
                <c:pt idx="47">
                  <c:v>1.0062180450895575</c:v>
                </c:pt>
                <c:pt idx="48">
                  <c:v>1.0064907568044419</c:v>
                </c:pt>
                <c:pt idx="49">
                  <c:v>1.0066061585251054</c:v>
                </c:pt>
                <c:pt idx="50">
                  <c:v>1.0010382342681317</c:v>
                </c:pt>
                <c:pt idx="51">
                  <c:v>1.005192135574448</c:v>
                </c:pt>
                <c:pt idx="52">
                  <c:v>1.0066212815007172</c:v>
                </c:pt>
                <c:pt idx="53">
                  <c:v>1.007200099429082</c:v>
                </c:pt>
                <c:pt idx="54">
                  <c:v>1.0074737854302869</c:v>
                </c:pt>
                <c:pt idx="55">
                  <c:v>1.0004594206539881</c:v>
                </c:pt>
                <c:pt idx="56">
                  <c:v>1.0055258057393797</c:v>
                </c:pt>
                <c:pt idx="57">
                  <c:v>1.0075539110812877</c:v>
                </c:pt>
                <c:pt idx="58">
                  <c:v>1.0084357031366817</c:v>
                </c:pt>
                <c:pt idx="59">
                  <c:v>1.0088729033935184</c:v>
                </c:pt>
                <c:pt idx="60">
                  <c:v>1.0014138160042223</c:v>
                </c:pt>
                <c:pt idx="61">
                  <c:v>1.0042931513019142</c:v>
                </c:pt>
                <c:pt idx="62">
                  <c:v>1.0050324915208895</c:v>
                </c:pt>
                <c:pt idx="63">
                  <c:v>1.0052809456773266</c:v>
                </c:pt>
                <c:pt idx="64">
                  <c:v>1.005375852086807</c:v>
                </c:pt>
                <c:pt idx="65">
                  <c:v>0.99991578662547764</c:v>
                </c:pt>
                <c:pt idx="66">
                  <c:v>1.0040492838326214</c:v>
                </c:pt>
                <c:pt idx="67">
                  <c:v>1.0054574422124123</c:v>
                </c:pt>
                <c:pt idx="68">
                  <c:v>1.006016203649049</c:v>
                </c:pt>
                <c:pt idx="69">
                  <c:v>1.0062716245967622</c:v>
                </c:pt>
                <c:pt idx="70">
                  <c:v>0.99933930362653289</c:v>
                </c:pt>
                <c:pt idx="71">
                  <c:v>1.0043878987279176</c:v>
                </c:pt>
                <c:pt idx="72">
                  <c:v>1.0063978085560121</c:v>
                </c:pt>
                <c:pt idx="73">
                  <c:v>1.007261809278736</c:v>
                </c:pt>
                <c:pt idx="74">
                  <c:v>1.0076823367798862</c:v>
                </c:pt>
                <c:pt idx="75">
                  <c:v>0.99572607654161727</c:v>
                </c:pt>
                <c:pt idx="76">
                  <c:v>0.9983807358543072</c:v>
                </c:pt>
                <c:pt idx="77">
                  <c:v>0.99889514332763263</c:v>
                </c:pt>
                <c:pt idx="78">
                  <c:v>0.99894504386359217</c:v>
                </c:pt>
                <c:pt idx="79">
                  <c:v>0.9988715157024215</c:v>
                </c:pt>
                <c:pt idx="80">
                  <c:v>0.99428008378284427</c:v>
                </c:pt>
                <c:pt idx="81">
                  <c:v>0.9982601287632471</c:v>
                </c:pt>
                <c:pt idx="82">
                  <c:v>0.9995003939580247</c:v>
                </c:pt>
                <c:pt idx="83">
                  <c:v>0.99989621934210071</c:v>
                </c:pt>
                <c:pt idx="84">
                  <c:v>1.000002395986838</c:v>
                </c:pt>
                <c:pt idx="85">
                  <c:v>0.99372077735301312</c:v>
                </c:pt>
                <c:pt idx="86">
                  <c:v>0.99864066727930867</c:v>
                </c:pt>
                <c:pt idx="87">
                  <c:v>1.0005080110795921</c:v>
                </c:pt>
                <c:pt idx="88">
                  <c:v>1.0012287199891341</c:v>
                </c:pt>
                <c:pt idx="89">
                  <c:v>1.0015133140513537</c:v>
                </c:pt>
                <c:pt idx="90">
                  <c:v>0.98996867578080072</c:v>
                </c:pt>
                <c:pt idx="91">
                  <c:v>0.99226458082571867</c:v>
                </c:pt>
                <c:pt idx="92">
                  <c:v>0.99241277221766688</c:v>
                </c:pt>
                <c:pt idx="93">
                  <c:v>0.99213856561978808</c:v>
                </c:pt>
                <c:pt idx="94">
                  <c:v>0.99179006054050467</c:v>
                </c:pt>
                <c:pt idx="95">
                  <c:v>0.98860266508433259</c:v>
                </c:pt>
                <c:pt idx="96">
                  <c:v>0.99234545870752533</c:v>
                </c:pt>
                <c:pt idx="97">
                  <c:v>0.99331518232762328</c:v>
                </c:pt>
                <c:pt idx="98">
                  <c:v>0.99344580099334634</c:v>
                </c:pt>
                <c:pt idx="99">
                  <c:v>0.99330845676785784</c:v>
                </c:pt>
                <c:pt idx="100">
                  <c:v>0.98806950436276009</c:v>
                </c:pt>
                <c:pt idx="101">
                  <c:v>0.99279609644751166</c:v>
                </c:pt>
                <c:pt idx="102">
                  <c:v>0.99443650975554609</c:v>
                </c:pt>
                <c:pt idx="103">
                  <c:v>0.99492512543788825</c:v>
                </c:pt>
                <c:pt idx="104">
                  <c:v>0.99498851168786373</c:v>
                </c:pt>
                <c:pt idx="105">
                  <c:v>0.98415787989221692</c:v>
                </c:pt>
                <c:pt idx="106">
                  <c:v>0.98596642801670165</c:v>
                </c:pt>
                <c:pt idx="107">
                  <c:v>0.9856133373056386</c:v>
                </c:pt>
                <c:pt idx="108">
                  <c:v>0.98489548901935398</c:v>
                </c:pt>
                <c:pt idx="109">
                  <c:v>0.98417109239178802</c:v>
                </c:pt>
                <c:pt idx="110">
                  <c:v>0.98289877448214491</c:v>
                </c:pt>
                <c:pt idx="111">
                  <c:v>0.9863238009176738</c:v>
                </c:pt>
                <c:pt idx="112">
                  <c:v>0.9869245696410045</c:v>
                </c:pt>
                <c:pt idx="113">
                  <c:v>0.98669220619525366</c:v>
                </c:pt>
                <c:pt idx="114">
                  <c:v>0.98622156938134831</c:v>
                </c:pt>
                <c:pt idx="115">
                  <c:v>0.98240042942803918</c:v>
                </c:pt>
                <c:pt idx="116">
                  <c:v>0.98687163271659939</c:v>
                </c:pt>
                <c:pt idx="117">
                  <c:v>0.98820413620952519</c:v>
                </c:pt>
                <c:pt idx="118">
                  <c:v>0.9883756973111687</c:v>
                </c:pt>
                <c:pt idx="119">
                  <c:v>0.98813631277297287</c:v>
                </c:pt>
                <c:pt idx="120">
                  <c:v>0.97631346634172012</c:v>
                </c:pt>
                <c:pt idx="121">
                  <c:v>0.97727881582479537</c:v>
                </c:pt>
                <c:pt idx="122">
                  <c:v>0.97605539563924881</c:v>
                </c:pt>
                <c:pt idx="123">
                  <c:v>0.97456848304602084</c:v>
                </c:pt>
                <c:pt idx="124">
                  <c:v>0.97319444500681052</c:v>
                </c:pt>
                <c:pt idx="125">
                  <c:v>0.97523764190752749</c:v>
                </c:pt>
                <c:pt idx="126">
                  <c:v>0.97811765142523033</c:v>
                </c:pt>
                <c:pt idx="127">
                  <c:v>0.97807856640914481</c:v>
                </c:pt>
                <c:pt idx="128">
                  <c:v>0.9772160646885264</c:v>
                </c:pt>
                <c:pt idx="129">
                  <c:v>0.97616756558845241</c:v>
                </c:pt>
                <c:pt idx="130">
                  <c:v>0.97479872111481214</c:v>
                </c:pt>
                <c:pt idx="131">
                  <c:v>0.97883575149203206</c:v>
                </c:pt>
                <c:pt idx="132">
                  <c:v>0.97963596692254107</c:v>
                </c:pt>
                <c:pt idx="133">
                  <c:v>0.97925742966748253</c:v>
                </c:pt>
                <c:pt idx="134">
                  <c:v>0.97849276078044789</c:v>
                </c:pt>
                <c:pt idx="135">
                  <c:v>0.96034264296407734</c:v>
                </c:pt>
                <c:pt idx="136">
                  <c:v>0.95900318157930686</c:v>
                </c:pt>
                <c:pt idx="137">
                  <c:v>0.95540283669611004</c:v>
                </c:pt>
                <c:pt idx="138">
                  <c:v>0.95182749829430024</c:v>
                </c:pt>
                <c:pt idx="139">
                  <c:v>0.94869859469845341</c:v>
                </c:pt>
                <c:pt idx="140">
                  <c:v>0.9597646445113569</c:v>
                </c:pt>
                <c:pt idx="141">
                  <c:v>0.96116476863546674</c:v>
                </c:pt>
                <c:pt idx="142">
                  <c:v>0.95937532180052765</c:v>
                </c:pt>
                <c:pt idx="143">
                  <c:v>0.95679216767769737</c:v>
                </c:pt>
                <c:pt idx="144">
                  <c:v>0.95417188720455048</c:v>
                </c:pt>
                <c:pt idx="145">
                  <c:v>0.95948657462185105</c:v>
                </c:pt>
                <c:pt idx="146">
                  <c:v>0.96235409765072433</c:v>
                </c:pt>
                <c:pt idx="147">
                  <c:v>0.96170049639445288</c:v>
                </c:pt>
                <c:pt idx="148">
                  <c:v>0.95981810599844408</c:v>
                </c:pt>
                <c:pt idx="149">
                  <c:v>0.9576210641643782</c:v>
                </c:pt>
                <c:pt idx="150">
                  <c:v>2.7322674448085547</c:v>
                </c:pt>
                <c:pt idx="151">
                  <c:v>2.6954477711884159</c:v>
                </c:pt>
                <c:pt idx="152">
                  <c:v>2.6516604406111282</c:v>
                </c:pt>
                <c:pt idx="153">
                  <c:v>2.6128737877840522</c:v>
                </c:pt>
                <c:pt idx="154">
                  <c:v>2.5806134283279842</c:v>
                </c:pt>
                <c:pt idx="155">
                  <c:v>2.7376461488189365</c:v>
                </c:pt>
                <c:pt idx="156">
                  <c:v>2.7207574869006703</c:v>
                </c:pt>
                <c:pt idx="157">
                  <c:v>2.6906190539320884</c:v>
                </c:pt>
                <c:pt idx="158">
                  <c:v>2.6590230599678319</c:v>
                </c:pt>
                <c:pt idx="159">
                  <c:v>2.6298826068457539</c:v>
                </c:pt>
                <c:pt idx="160">
                  <c:v>2.7391117829005514</c:v>
                </c:pt>
                <c:pt idx="161">
                  <c:v>2.7311391596832979</c:v>
                </c:pt>
                <c:pt idx="162">
                  <c:v>2.7085123941721276</c:v>
                </c:pt>
                <c:pt idx="163">
                  <c:v>2.681788512779042</c:v>
                </c:pt>
                <c:pt idx="164">
                  <c:v>2.655501746688929</c:v>
                </c:pt>
                <c:pt idx="165">
                  <c:v>6.8460697539238957</c:v>
                </c:pt>
                <c:pt idx="166">
                  <c:v>6.3415077923853449</c:v>
                </c:pt>
                <c:pt idx="167">
                  <c:v>5.8920487048211356</c:v>
                </c:pt>
                <c:pt idx="168">
                  <c:v>5.5571235814496589</c:v>
                </c:pt>
                <c:pt idx="169">
                  <c:v>5.3115782264543236</c:v>
                </c:pt>
                <c:pt idx="170">
                  <c:v>6.958335025471766</c:v>
                </c:pt>
                <c:pt idx="171">
                  <c:v>6.6340084055199648</c:v>
                </c:pt>
                <c:pt idx="172">
                  <c:v>6.2643560676027485</c:v>
                </c:pt>
                <c:pt idx="173">
                  <c:v>5.9416731289948093</c:v>
                </c:pt>
                <c:pt idx="174">
                  <c:v>5.6804925653372456</c:v>
                </c:pt>
                <c:pt idx="175">
                  <c:v>6.9945867603057374</c:v>
                </c:pt>
                <c:pt idx="176">
                  <c:v>6.750715164319983</c:v>
                </c:pt>
                <c:pt idx="177">
                  <c:v>6.4358724510491392</c:v>
                </c:pt>
                <c:pt idx="178">
                  <c:v>6.1361689067633129</c:v>
                </c:pt>
                <c:pt idx="179">
                  <c:v>5.8790056758084157</c:v>
                </c:pt>
                <c:pt idx="180">
                  <c:v>10.643145790267194</c:v>
                </c:pt>
                <c:pt idx="181">
                  <c:v>8.9734072379155858</c:v>
                </c:pt>
                <c:pt idx="182">
                  <c:v>7.8410347245194778</c:v>
                </c:pt>
                <c:pt idx="183">
                  <c:v>7.1264855299485639</c:v>
                </c:pt>
                <c:pt idx="184">
                  <c:v>6.6531612109436828</c:v>
                </c:pt>
                <c:pt idx="185">
                  <c:v>11.111696426725661</c:v>
                </c:pt>
                <c:pt idx="186">
                  <c:v>9.8595957879505018</c:v>
                </c:pt>
                <c:pt idx="187">
                  <c:v>8.7532417078157838</c:v>
                </c:pt>
                <c:pt idx="188">
                  <c:v>7.9490731939518424</c:v>
                </c:pt>
                <c:pt idx="189">
                  <c:v>7.3746860608880631</c:v>
                </c:pt>
                <c:pt idx="190">
                  <c:v>11.273580234200528</c:v>
                </c:pt>
                <c:pt idx="191">
                  <c:v>10.251965968870437</c:v>
                </c:pt>
                <c:pt idx="192">
                  <c:v>9.2230007201599271</c:v>
                </c:pt>
                <c:pt idx="193">
                  <c:v>8.4085362576751859</c:v>
                </c:pt>
                <c:pt idx="194">
                  <c:v>7.7972530829305562</c:v>
                </c:pt>
                <c:pt idx="195">
                  <c:v>11.714166110831485</c:v>
                </c:pt>
                <c:pt idx="196">
                  <c:v>9.5888765457963476</c:v>
                </c:pt>
                <c:pt idx="197">
                  <c:v>8.2525075977690445</c:v>
                </c:pt>
                <c:pt idx="198">
                  <c:v>7.4403187403468678</c:v>
                </c:pt>
                <c:pt idx="199">
                  <c:v>6.9131804535347721</c:v>
                </c:pt>
                <c:pt idx="200">
                  <c:v>12.355922750406014</c:v>
                </c:pt>
                <c:pt idx="201">
                  <c:v>10.687477073404963</c:v>
                </c:pt>
                <c:pt idx="202">
                  <c:v>9.3224604973928962</c:v>
                </c:pt>
                <c:pt idx="203">
                  <c:v>8.3763769951269591</c:v>
                </c:pt>
                <c:pt idx="204">
                  <c:v>7.7194105138454905</c:v>
                </c:pt>
                <c:pt idx="205">
                  <c:v>12.583255310263366</c:v>
                </c:pt>
                <c:pt idx="206">
                  <c:v>11.191204561354185</c:v>
                </c:pt>
                <c:pt idx="207">
                  <c:v>9.889956368063439</c:v>
                </c:pt>
                <c:pt idx="208">
                  <c:v>8.9112950367710191</c:v>
                </c:pt>
                <c:pt idx="209">
                  <c:v>8.2001395917175515</c:v>
                </c:pt>
                <c:pt idx="210">
                  <c:v>15.424995179207441</c:v>
                </c:pt>
                <c:pt idx="211">
                  <c:v>11.40621197387841</c:v>
                </c:pt>
                <c:pt idx="212">
                  <c:v>9.3962653337209758</c:v>
                </c:pt>
                <c:pt idx="213">
                  <c:v>8.2900203111372317</c:v>
                </c:pt>
                <c:pt idx="214">
                  <c:v>7.6079941760238015</c:v>
                </c:pt>
                <c:pt idx="215">
                  <c:v>16.98710394766864</c:v>
                </c:pt>
                <c:pt idx="216">
                  <c:v>13.308344957653329</c:v>
                </c:pt>
                <c:pt idx="217">
                  <c:v>10.979162979463515</c:v>
                </c:pt>
                <c:pt idx="218">
                  <c:v>9.5692933092577075</c:v>
                </c:pt>
                <c:pt idx="219">
                  <c:v>8.6602193486353212</c:v>
                </c:pt>
                <c:pt idx="220">
                  <c:v>17.600910147396466</c:v>
                </c:pt>
                <c:pt idx="221">
                  <c:v>14.284022969740024</c:v>
                </c:pt>
                <c:pt idx="222">
                  <c:v>11.890614080639176</c:v>
                </c:pt>
                <c:pt idx="223">
                  <c:v>10.345423521325806</c:v>
                </c:pt>
                <c:pt idx="224">
                  <c:v>9.3170228248668696</c:v>
                </c:pt>
                <c:pt idx="225">
                  <c:v>16.557568687264787</c:v>
                </c:pt>
                <c:pt idx="226">
                  <c:v>11.889899392597469</c:v>
                </c:pt>
                <c:pt idx="227">
                  <c:v>9.6875134183457252</c:v>
                </c:pt>
                <c:pt idx="228">
                  <c:v>8.5028411361106606</c:v>
                </c:pt>
                <c:pt idx="229">
                  <c:v>7.7808731053927973</c:v>
                </c:pt>
                <c:pt idx="230">
                  <c:v>18.5028344237484</c:v>
                </c:pt>
                <c:pt idx="231">
                  <c:v>14.046450025674547</c:v>
                </c:pt>
                <c:pt idx="232">
                  <c:v>11.415253939065462</c:v>
                </c:pt>
                <c:pt idx="233">
                  <c:v>9.8739562306508493</c:v>
                </c:pt>
                <c:pt idx="234">
                  <c:v>8.8969671920578453</c:v>
                </c:pt>
                <c:pt idx="235">
                  <c:v>19.292773185161536</c:v>
                </c:pt>
                <c:pt idx="236">
                  <c:v>15.185241090586532</c:v>
                </c:pt>
                <c:pt idx="237">
                  <c:v>12.429710552841961</c:v>
                </c:pt>
                <c:pt idx="238">
                  <c:v>10.717325534619535</c:v>
                </c:pt>
                <c:pt idx="239">
                  <c:v>9.6009154417745641</c:v>
                </c:pt>
                <c:pt idx="240">
                  <c:v>16.679696599806004</c:v>
                </c:pt>
                <c:pt idx="241">
                  <c:v>11.940585443911818</c:v>
                </c:pt>
                <c:pt idx="242">
                  <c:v>9.7178255787430725</c:v>
                </c:pt>
                <c:pt idx="243">
                  <c:v>8.5249589149362244</c:v>
                </c:pt>
                <c:pt idx="244">
                  <c:v>7.7988437568655993</c:v>
                </c:pt>
                <c:pt idx="245">
                  <c:v>18.669046797235101</c:v>
                </c:pt>
                <c:pt idx="246">
                  <c:v>14.124649572694436</c:v>
                </c:pt>
                <c:pt idx="247">
                  <c:v>11.460864789037181</c:v>
                </c:pt>
                <c:pt idx="248">
                  <c:v>9.9056753151163335</c:v>
                </c:pt>
                <c:pt idx="249">
                  <c:v>8.921577548589708</c:v>
                </c:pt>
                <c:pt idx="250">
                  <c:v>19.479706406892554</c:v>
                </c:pt>
                <c:pt idx="251">
                  <c:v>15.281414830399791</c:v>
                </c:pt>
                <c:pt idx="252">
                  <c:v>12.486331200309884</c:v>
                </c:pt>
                <c:pt idx="253">
                  <c:v>10.756129047806327</c:v>
                </c:pt>
                <c:pt idx="254">
                  <c:v>9.630454768765194</c:v>
                </c:pt>
                <c:pt idx="255">
                  <c:v>16.800806479143077</c:v>
                </c:pt>
                <c:pt idx="256">
                  <c:v>11.990590198810727</c:v>
                </c:pt>
                <c:pt idx="257">
                  <c:v>9.7476967867809297</c:v>
                </c:pt>
                <c:pt idx="258">
                  <c:v>8.5467537415592698</c:v>
                </c:pt>
                <c:pt idx="259">
                  <c:v>7.8165553776626266</c:v>
                </c:pt>
                <c:pt idx="260">
                  <c:v>18.834405744587269</c:v>
                </c:pt>
                <c:pt idx="261">
                  <c:v>14.201944801837836</c:v>
                </c:pt>
                <c:pt idx="262">
                  <c:v>11.505846970170614</c:v>
                </c:pt>
                <c:pt idx="263">
                  <c:v>9.9369354714610374</c:v>
                </c:pt>
                <c:pt idx="264">
                  <c:v>8.9458285789812795</c:v>
                </c:pt>
                <c:pt idx="265">
                  <c:v>19.665954857423131</c:v>
                </c:pt>
                <c:pt idx="266">
                  <c:v>15.376603806672305</c:v>
                </c:pt>
                <c:pt idx="267">
                  <c:v>12.542211007104275</c:v>
                </c:pt>
                <c:pt idx="268">
                  <c:v>10.79438243455224</c:v>
                </c:pt>
                <c:pt idx="269">
                  <c:v>9.6595649688654639</c:v>
                </c:pt>
                <c:pt idx="270">
                  <c:v>17.832461881139785</c:v>
                </c:pt>
                <c:pt idx="271">
                  <c:v>12.40668218010631</c:v>
                </c:pt>
                <c:pt idx="272">
                  <c:v>9.995439993204478</c:v>
                </c:pt>
                <c:pt idx="273">
                  <c:v>8.7276699472200505</c:v>
                </c:pt>
                <c:pt idx="274">
                  <c:v>7.9638337030531421</c:v>
                </c:pt>
                <c:pt idx="275">
                  <c:v>20.264834355071891</c:v>
                </c:pt>
                <c:pt idx="276">
                  <c:v>14.850443450603152</c:v>
                </c:pt>
                <c:pt idx="277">
                  <c:v>11.879700826438091</c:v>
                </c:pt>
                <c:pt idx="278">
                  <c:v>10.19620898046321</c:v>
                </c:pt>
                <c:pt idx="279">
                  <c:v>9.1470253324469937</c:v>
                </c:pt>
                <c:pt idx="280">
                  <c:v>21.288555970890904</c:v>
                </c:pt>
                <c:pt idx="281">
                  <c:v>16.180065701618584</c:v>
                </c:pt>
                <c:pt idx="282">
                  <c:v>13.00791159169208</c:v>
                </c:pt>
                <c:pt idx="283">
                  <c:v>11.111898448681773</c:v>
                </c:pt>
                <c:pt idx="284">
                  <c:v>9.9009919117656064</c:v>
                </c:pt>
                <c:pt idx="285">
                  <c:v>19.759888726551228</c:v>
                </c:pt>
                <c:pt idx="286">
                  <c:v>13.193776107696925</c:v>
                </c:pt>
                <c:pt idx="287">
                  <c:v>10.487311482520949</c:v>
                </c:pt>
                <c:pt idx="288">
                  <c:v>9.1010632934822482</c:v>
                </c:pt>
                <c:pt idx="289">
                  <c:v>8.2767416604525543</c:v>
                </c:pt>
                <c:pt idx="290">
                  <c:v>23.017857771090231</c:v>
                </c:pt>
                <c:pt idx="291">
                  <c:v>16.052328360274124</c:v>
                </c:pt>
                <c:pt idx="292">
                  <c:v>12.592727042889958</c:v>
                </c:pt>
                <c:pt idx="293">
                  <c:v>10.708424657758027</c:v>
                </c:pt>
                <c:pt idx="294">
                  <c:v>9.5566284281674445</c:v>
                </c:pt>
                <c:pt idx="295">
                  <c:v>24.467985967859708</c:v>
                </c:pt>
                <c:pt idx="296">
                  <c:v>17.66815804608779</c:v>
                </c:pt>
                <c:pt idx="297">
                  <c:v>13.882530048542023</c:v>
                </c:pt>
                <c:pt idx="298">
                  <c:v>11.726351093617316</c:v>
                </c:pt>
                <c:pt idx="299">
                  <c:v>10.381877536877187</c:v>
                </c:pt>
                <c:pt idx="300">
                  <c:v>19.394453984346306</c:v>
                </c:pt>
                <c:pt idx="301">
                  <c:v>13.179266972549266</c:v>
                </c:pt>
                <c:pt idx="302">
                  <c:v>10.513292459068477</c:v>
                </c:pt>
                <c:pt idx="303">
                  <c:v>9.135192383609823</c:v>
                </c:pt>
                <c:pt idx="304">
                  <c:v>8.3128477478520981</c:v>
                </c:pt>
                <c:pt idx="305">
                  <c:v>22.212162458990679</c:v>
                </c:pt>
                <c:pt idx="306">
                  <c:v>15.943446441406708</c:v>
                </c:pt>
                <c:pt idx="307">
                  <c:v>12.590841954638057</c:v>
                </c:pt>
                <c:pt idx="308">
                  <c:v>10.732559960482606</c:v>
                </c:pt>
                <c:pt idx="309">
                  <c:v>9.5889046884777258</c:v>
                </c:pt>
                <c:pt idx="310">
                  <c:v>23.36494287309101</c:v>
                </c:pt>
                <c:pt idx="311">
                  <c:v>17.472222973949631</c:v>
                </c:pt>
                <c:pt idx="312">
                  <c:v>13.851753255610951</c:v>
                </c:pt>
                <c:pt idx="313">
                  <c:v>11.738907322593702</c:v>
                </c:pt>
                <c:pt idx="314">
                  <c:v>10.409014808397703</c:v>
                </c:pt>
                <c:pt idx="315">
                  <c:v>12.517966162759322</c:v>
                </c:pt>
                <c:pt idx="316">
                  <c:v>10.887252049883987</c:v>
                </c:pt>
                <c:pt idx="317">
                  <c:v>9.4971816228330432</c:v>
                </c:pt>
                <c:pt idx="318">
                  <c:v>8.564330569417173</c:v>
                </c:pt>
                <c:pt idx="319">
                  <c:v>7.9411066835720723</c:v>
                </c:pt>
                <c:pt idx="320">
                  <c:v>12.86163260999701</c:v>
                </c:pt>
                <c:pt idx="321">
                  <c:v>11.831213642525773</c:v>
                </c:pt>
                <c:pt idx="322">
                  <c:v>10.63059039313041</c:v>
                </c:pt>
                <c:pt idx="323">
                  <c:v>9.6352795634002941</c:v>
                </c:pt>
                <c:pt idx="324">
                  <c:v>8.8897247807857447</c:v>
                </c:pt>
                <c:pt idx="325">
                  <c:v>12.969041771656507</c:v>
                </c:pt>
                <c:pt idx="326">
                  <c:v>12.198156466030428</c:v>
                </c:pt>
                <c:pt idx="327">
                  <c:v>11.170631641629369</c:v>
                </c:pt>
                <c:pt idx="328">
                  <c:v>10.213103433565276</c:v>
                </c:pt>
                <c:pt idx="329">
                  <c:v>9.4391202279153781</c:v>
                </c:pt>
                <c:pt idx="330">
                  <c:v>5.4249963170459843</c:v>
                </c:pt>
                <c:pt idx="331">
                  <c:v>5.3372577917040989</c:v>
                </c:pt>
                <c:pt idx="332">
                  <c:v>5.2314138855605909</c:v>
                </c:pt>
                <c:pt idx="333">
                  <c:v>5.1345743252282325</c:v>
                </c:pt>
                <c:pt idx="334">
                  <c:v>5.0519267146063447</c:v>
                </c:pt>
                <c:pt idx="335">
                  <c:v>5.4383916656124134</c:v>
                </c:pt>
                <c:pt idx="336">
                  <c:v>5.3964136819396691</c:v>
                </c:pt>
                <c:pt idx="337">
                  <c:v>5.3246773471656255</c:v>
                </c:pt>
                <c:pt idx="338">
                  <c:v>5.2481725746154559</c:v>
                </c:pt>
                <c:pt idx="339">
                  <c:v>5.1759199779099001</c:v>
                </c:pt>
                <c:pt idx="340">
                  <c:v>5.4421495113503093</c:v>
                </c:pt>
                <c:pt idx="341">
                  <c:v>5.419988982030695</c:v>
                </c:pt>
                <c:pt idx="342">
                  <c:v>5.3658309076488262</c:v>
                </c:pt>
                <c:pt idx="343">
                  <c:v>5.3017088110988224</c:v>
                </c:pt>
                <c:pt idx="344">
                  <c:v>5.2374898827239988</c:v>
                </c:pt>
                <c:pt idx="345">
                  <c:v>3.1473744126939809</c:v>
                </c:pt>
                <c:pt idx="346">
                  <c:v>3.1420430718555323</c:v>
                </c:pt>
                <c:pt idx="347">
                  <c:v>3.1290681845046207</c:v>
                </c:pt>
                <c:pt idx="348">
                  <c:v>3.1160979664805075</c:v>
                </c:pt>
                <c:pt idx="349">
                  <c:v>3.1046217615304301</c:v>
                </c:pt>
                <c:pt idx="350">
                  <c:v>3.1456651926492949</c:v>
                </c:pt>
                <c:pt idx="351">
                  <c:v>3.1496914981387918</c:v>
                </c:pt>
                <c:pt idx="352">
                  <c:v>3.1430742789604098</c:v>
                </c:pt>
                <c:pt idx="353">
                  <c:v>3.1337543850023981</c:v>
                </c:pt>
                <c:pt idx="354">
                  <c:v>3.124264839853276</c:v>
                </c:pt>
                <c:pt idx="355">
                  <c:v>3.1448117242172939</c:v>
                </c:pt>
                <c:pt idx="356">
                  <c:v>3.1537821445119829</c:v>
                </c:pt>
                <c:pt idx="357">
                  <c:v>3.1510468932976599</c:v>
                </c:pt>
                <c:pt idx="358">
                  <c:v>3.1441881147092827</c:v>
                </c:pt>
                <c:pt idx="359">
                  <c:v>3.1362412096356493</c:v>
                </c:pt>
                <c:pt idx="360">
                  <c:v>2.4166495510117678</c:v>
                </c:pt>
                <c:pt idx="361">
                  <c:v>2.4188300167312553</c:v>
                </c:pt>
                <c:pt idx="362">
                  <c:v>2.4155451057271997</c:v>
                </c:pt>
                <c:pt idx="363">
                  <c:v>2.4115919980505445</c:v>
                </c:pt>
                <c:pt idx="364">
                  <c:v>2.4079240893951939</c:v>
                </c:pt>
                <c:pt idx="365">
                  <c:v>2.414028085971665</c:v>
                </c:pt>
                <c:pt idx="366">
                  <c:v>2.4210310988565675</c:v>
                </c:pt>
                <c:pt idx="367">
                  <c:v>2.4207685992259886</c:v>
                </c:pt>
                <c:pt idx="368">
                  <c:v>2.4184471646891881</c:v>
                </c:pt>
                <c:pt idx="369">
                  <c:v>2.4156554053170671</c:v>
                </c:pt>
                <c:pt idx="370">
                  <c:v>2.4129547174406465</c:v>
                </c:pt>
                <c:pt idx="371">
                  <c:v>2.4228516407885903</c:v>
                </c:pt>
                <c:pt idx="372">
                  <c:v>2.4247009771194636</c:v>
                </c:pt>
                <c:pt idx="373">
                  <c:v>2.4236127274522685</c:v>
                </c:pt>
                <c:pt idx="374">
                  <c:v>2.4215571368032571</c:v>
                </c:pt>
                <c:pt idx="375">
                  <c:v>2.0575137666580163</c:v>
                </c:pt>
                <c:pt idx="376">
                  <c:v>2.0612204914916474</c:v>
                </c:pt>
                <c:pt idx="377">
                  <c:v>2.0603915781747957</c:v>
                </c:pt>
                <c:pt idx="378">
                  <c:v>2.0587943763987311</c:v>
                </c:pt>
                <c:pt idx="379">
                  <c:v>2.0571861255968114</c:v>
                </c:pt>
                <c:pt idx="380">
                  <c:v>2.0548963477150188</c:v>
                </c:pt>
                <c:pt idx="381">
                  <c:v>2.0620120161331505</c:v>
                </c:pt>
                <c:pt idx="382">
                  <c:v>2.0632090484404033</c:v>
                </c:pt>
                <c:pt idx="383">
                  <c:v>2.0626572444971245</c:v>
                </c:pt>
                <c:pt idx="384">
                  <c:v>2.0616040644997073</c:v>
                </c:pt>
                <c:pt idx="385">
                  <c:v>2.053859155380175</c:v>
                </c:pt>
                <c:pt idx="386">
                  <c:v>2.0631725335670854</c:v>
                </c:pt>
                <c:pt idx="387">
                  <c:v>2.0659116565524558</c:v>
                </c:pt>
                <c:pt idx="388">
                  <c:v>2.0662166427217086</c:v>
                </c:pt>
                <c:pt idx="389">
                  <c:v>2.0656586609205125</c:v>
                </c:pt>
                <c:pt idx="390">
                  <c:v>1.7910288070174429</c:v>
                </c:pt>
                <c:pt idx="391">
                  <c:v>1.7951559148754148</c:v>
                </c:pt>
                <c:pt idx="392">
                  <c:v>1.795391522373802</c:v>
                </c:pt>
                <c:pt idx="393">
                  <c:v>1.7948609991459683</c:v>
                </c:pt>
                <c:pt idx="394">
                  <c:v>1.79419693457156</c:v>
                </c:pt>
                <c:pt idx="395">
                  <c:v>1.7885628073091941</c:v>
                </c:pt>
                <c:pt idx="396">
                  <c:v>1.7953180894547007</c:v>
                </c:pt>
                <c:pt idx="397">
                  <c:v>1.7970514568641387</c:v>
                </c:pt>
                <c:pt idx="398">
                  <c:v>1.7972641613523157</c:v>
                </c:pt>
                <c:pt idx="399">
                  <c:v>1.796990913648288</c:v>
                </c:pt>
                <c:pt idx="400">
                  <c:v>1.7875999448277755</c:v>
                </c:pt>
                <c:pt idx="401">
                  <c:v>1.7961388916793148</c:v>
                </c:pt>
                <c:pt idx="402">
                  <c:v>1.7990899503597584</c:v>
                </c:pt>
                <c:pt idx="403">
                  <c:v>1.7999547799575384</c:v>
                </c:pt>
                <c:pt idx="404">
                  <c:v>1.8000488463276303</c:v>
                </c:pt>
                <c:pt idx="405">
                  <c:v>1.5270774166715608</c:v>
                </c:pt>
                <c:pt idx="406">
                  <c:v>1.53114187606271</c:v>
                </c:pt>
                <c:pt idx="407">
                  <c:v>1.5319224370535114</c:v>
                </c:pt>
                <c:pt idx="408">
                  <c:v>1.5319902179933693</c:v>
                </c:pt>
                <c:pt idx="409">
                  <c:v>1.5318689544011728</c:v>
                </c:pt>
                <c:pt idx="410">
                  <c:v>1.5248611495446813</c:v>
                </c:pt>
                <c:pt idx="411">
                  <c:v>1.530960937553199</c:v>
                </c:pt>
                <c:pt idx="412">
                  <c:v>1.532857643555577</c:v>
                </c:pt>
                <c:pt idx="413">
                  <c:v>1.5334586670622663</c:v>
                </c:pt>
                <c:pt idx="414">
                  <c:v>1.5336152116853985</c:v>
                </c:pt>
                <c:pt idx="415">
                  <c:v>1.5240038297946779</c:v>
                </c:pt>
                <c:pt idx="416">
                  <c:v>1.5315459779742255</c:v>
                </c:pt>
                <c:pt idx="417">
                  <c:v>1.534405493516402</c:v>
                </c:pt>
                <c:pt idx="418">
                  <c:v>1.5355058455700237</c:v>
                </c:pt>
                <c:pt idx="419">
                  <c:v>1.5359370754103872</c:v>
                </c:pt>
                <c:pt idx="420">
                  <c:v>1.2657247574514592</c:v>
                </c:pt>
                <c:pt idx="421">
                  <c:v>1.2693634109192176</c:v>
                </c:pt>
                <c:pt idx="422">
                  <c:v>1.2702970034714427</c:v>
                </c:pt>
                <c:pt idx="423">
                  <c:v>1.2706101420451406</c:v>
                </c:pt>
                <c:pt idx="424">
                  <c:v>1.270729313057098</c:v>
                </c:pt>
                <c:pt idx="425">
                  <c:v>1.2638315423040667</c:v>
                </c:pt>
                <c:pt idx="426">
                  <c:v>1.2690555910310637</c:v>
                </c:pt>
                <c:pt idx="427">
                  <c:v>1.2708348342436064</c:v>
                </c:pt>
                <c:pt idx="428">
                  <c:v>1.2715404733475628</c:v>
                </c:pt>
                <c:pt idx="429">
                  <c:v>1.2718626610993791</c:v>
                </c:pt>
                <c:pt idx="430">
                  <c:v>1.2631028917667859</c:v>
                </c:pt>
                <c:pt idx="431">
                  <c:v>1.2694836736924671</c:v>
                </c:pt>
                <c:pt idx="432">
                  <c:v>1.2720236675168639</c:v>
                </c:pt>
                <c:pt idx="433">
                  <c:v>1.2731152026145309</c:v>
                </c:pt>
                <c:pt idx="434">
                  <c:v>1.2736461611903556</c:v>
                </c:pt>
                <c:pt idx="435">
                  <c:v>1.2137715620983851</c:v>
                </c:pt>
                <c:pt idx="436">
                  <c:v>1.2172917887399268</c:v>
                </c:pt>
                <c:pt idx="437">
                  <c:v>1.2182199348336931</c:v>
                </c:pt>
                <c:pt idx="438">
                  <c:v>1.2185496434162379</c:v>
                </c:pt>
                <c:pt idx="439">
                  <c:v>1.2186891096790331</c:v>
                </c:pt>
                <c:pt idx="440">
                  <c:v>1.2119496479332821</c:v>
                </c:pt>
                <c:pt idx="441">
                  <c:v>1.2169785398032662</c:v>
                </c:pt>
                <c:pt idx="442">
                  <c:v>1.2187084804148114</c:v>
                </c:pt>
                <c:pt idx="443">
                  <c:v>1.2194089519995193</c:v>
                </c:pt>
                <c:pt idx="444">
                  <c:v>1.2197399556833997</c:v>
                </c:pt>
                <c:pt idx="445">
                  <c:v>1.2112488468522031</c:v>
                </c:pt>
                <c:pt idx="446">
                  <c:v>1.217382547989369</c:v>
                </c:pt>
                <c:pt idx="447">
                  <c:v>1.2198377395870779</c:v>
                </c:pt>
                <c:pt idx="448">
                  <c:v>1.2209050557987966</c:v>
                </c:pt>
                <c:pt idx="449">
                  <c:v>1.2214340913398483</c:v>
                </c:pt>
                <c:pt idx="450">
                  <c:v>1.1101863696560139</c:v>
                </c:pt>
                <c:pt idx="451">
                  <c:v>1.1134439381314885</c:v>
                </c:pt>
                <c:pt idx="452">
                  <c:v>1.1143328337930889</c:v>
                </c:pt>
                <c:pt idx="453">
                  <c:v>1.1146702168296438</c:v>
                </c:pt>
                <c:pt idx="454">
                  <c:v>1.1148283597088242</c:v>
                </c:pt>
                <c:pt idx="455">
                  <c:v>1.108512172772693</c:v>
                </c:pt>
                <c:pt idx="456">
                  <c:v>1.1131353684768577</c:v>
                </c:pt>
                <c:pt idx="457">
                  <c:v>1.1147465803666701</c:v>
                </c:pt>
                <c:pt idx="458">
                  <c:v>1.115416205915235</c:v>
                </c:pt>
                <c:pt idx="459">
                  <c:v>1.1157457871576544</c:v>
                </c:pt>
                <c:pt idx="460">
                  <c:v>1.1078686568870708</c:v>
                </c:pt>
                <c:pt idx="461">
                  <c:v>1.1134969733502327</c:v>
                </c:pt>
                <c:pt idx="462">
                  <c:v>1.1157663464396261</c:v>
                </c:pt>
                <c:pt idx="463">
                  <c:v>1.1167676201430183</c:v>
                </c:pt>
                <c:pt idx="464">
                  <c:v>1.1172756968663331</c:v>
                </c:pt>
                <c:pt idx="465">
                  <c:v>1.0276288198478769</c:v>
                </c:pt>
                <c:pt idx="466">
                  <c:v>1.0306551969175253</c:v>
                </c:pt>
                <c:pt idx="467">
                  <c:v>1.0314898106526176</c:v>
                </c:pt>
                <c:pt idx="468">
                  <c:v>1.0318127147738401</c:v>
                </c:pt>
                <c:pt idx="469">
                  <c:v>1.0319679967815834</c:v>
                </c:pt>
                <c:pt idx="470">
                  <c:v>1.0260767004566971</c:v>
                </c:pt>
                <c:pt idx="471">
                  <c:v>1.0303630149320477</c:v>
                </c:pt>
                <c:pt idx="472">
                  <c:v>1.0318630204315804</c:v>
                </c:pt>
                <c:pt idx="473">
                  <c:v>1.0324913916772842</c:v>
                </c:pt>
                <c:pt idx="474">
                  <c:v>1.0328044340214009</c:v>
                </c:pt>
                <c:pt idx="475">
                  <c:v>1.0254803334956031</c:v>
                </c:pt>
                <c:pt idx="476">
                  <c:v>1.0306954203036673</c:v>
                </c:pt>
                <c:pt idx="477">
                  <c:v>1.0328030436286422</c:v>
                </c:pt>
                <c:pt idx="478">
                  <c:v>1.0337372896372106</c:v>
                </c:pt>
                <c:pt idx="479">
                  <c:v>1.0342147407708717</c:v>
                </c:pt>
                <c:pt idx="480">
                  <c:v>1.017328588488372</c:v>
                </c:pt>
                <c:pt idx="481">
                  <c:v>1.0203250389874259</c:v>
                </c:pt>
                <c:pt idx="482">
                  <c:v>1.0211516191629864</c:v>
                </c:pt>
                <c:pt idx="483">
                  <c:v>1.0214716009219762</c:v>
                </c:pt>
                <c:pt idx="484">
                  <c:v>1.0216257169525826</c:v>
                </c:pt>
                <c:pt idx="485">
                  <c:v>1.0157919843409289</c:v>
                </c:pt>
                <c:pt idx="486">
                  <c:v>1.0200355950967981</c:v>
                </c:pt>
                <c:pt idx="487">
                  <c:v>1.0215207849496266</c:v>
                </c:pt>
                <c:pt idx="488">
                  <c:v>1.0221431444569278</c:v>
                </c:pt>
                <c:pt idx="489">
                  <c:v>1.0224532616472986</c:v>
                </c:pt>
                <c:pt idx="490">
                  <c:v>1.0152015557465723</c:v>
                </c:pt>
                <c:pt idx="491">
                  <c:v>1.0203645569320989</c:v>
                </c:pt>
                <c:pt idx="492">
                  <c:v>1.0224512810585633</c:v>
                </c:pt>
                <c:pt idx="493">
                  <c:v>1.0233763651896726</c:v>
                </c:pt>
                <c:pt idx="494">
                  <c:v>1.0238492817069598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966272"/>
        <c:axId val="-1881965184"/>
      </c:scatterChart>
      <c:valAx>
        <c:axId val="-18819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65184"/>
        <c:crosses val="autoZero"/>
        <c:crossBetween val="midCat"/>
      </c:valAx>
      <c:valAx>
        <c:axId val="-1881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5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6"/>
          <c:order val="1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2"/>
          <c:order val="1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3"/>
          <c:order val="1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4"/>
          <c:order val="1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19"/>
          <c:tx>
            <c:strRef>
              <c:f>'C1PM-M'!$AI$2</c:f>
              <c:strCache>
                <c:ptCount val="1"/>
                <c:pt idx="0">
                  <c:v>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'C1PM-M'!$A$3:$A$497</c:f>
              <c:numCache>
                <c:formatCode>0.000_ </c:formatCode>
                <c:ptCount val="495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-1.333</c:v>
                </c:pt>
                <c:pt idx="91">
                  <c:v>-1.333</c:v>
                </c:pt>
                <c:pt idx="92">
                  <c:v>-1.333</c:v>
                </c:pt>
                <c:pt idx="93">
                  <c:v>-1.333</c:v>
                </c:pt>
                <c:pt idx="94">
                  <c:v>-1.333</c:v>
                </c:pt>
                <c:pt idx="95">
                  <c:v>-1.333</c:v>
                </c:pt>
                <c:pt idx="96">
                  <c:v>-1.333</c:v>
                </c:pt>
                <c:pt idx="97">
                  <c:v>-1.333</c:v>
                </c:pt>
                <c:pt idx="98">
                  <c:v>-1.333</c:v>
                </c:pt>
                <c:pt idx="99">
                  <c:v>-1.333</c:v>
                </c:pt>
                <c:pt idx="100">
                  <c:v>-1.333</c:v>
                </c:pt>
                <c:pt idx="101">
                  <c:v>-1.333</c:v>
                </c:pt>
                <c:pt idx="102">
                  <c:v>-1.333</c:v>
                </c:pt>
                <c:pt idx="103">
                  <c:v>-1.333</c:v>
                </c:pt>
                <c:pt idx="104">
                  <c:v>-1.333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-0.75</c:v>
                </c:pt>
                <c:pt idx="121">
                  <c:v>-0.75</c:v>
                </c:pt>
                <c:pt idx="122">
                  <c:v>-0.75</c:v>
                </c:pt>
                <c:pt idx="123">
                  <c:v>-0.75</c:v>
                </c:pt>
                <c:pt idx="124">
                  <c:v>-0.75</c:v>
                </c:pt>
                <c:pt idx="125">
                  <c:v>-0.75</c:v>
                </c:pt>
                <c:pt idx="126">
                  <c:v>-0.75</c:v>
                </c:pt>
                <c:pt idx="127">
                  <c:v>-0.75</c:v>
                </c:pt>
                <c:pt idx="128">
                  <c:v>-0.75</c:v>
                </c:pt>
                <c:pt idx="129">
                  <c:v>-0.75</c:v>
                </c:pt>
                <c:pt idx="130">
                  <c:v>-0.75</c:v>
                </c:pt>
                <c:pt idx="131">
                  <c:v>-0.75</c:v>
                </c:pt>
                <c:pt idx="132">
                  <c:v>-0.75</c:v>
                </c:pt>
                <c:pt idx="133">
                  <c:v>-0.75</c:v>
                </c:pt>
                <c:pt idx="134">
                  <c:v>-0.75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-0.05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-0.05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-0.05</c:v>
                </c:pt>
                <c:pt idx="194">
                  <c:v>-0.05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-1E-3</c:v>
                </c:pt>
                <c:pt idx="226">
                  <c:v>-1E-3</c:v>
                </c:pt>
                <c:pt idx="227">
                  <c:v>-1E-3</c:v>
                </c:pt>
                <c:pt idx="228">
                  <c:v>-1E-3</c:v>
                </c:pt>
                <c:pt idx="229">
                  <c:v>-1E-3</c:v>
                </c:pt>
                <c:pt idx="230">
                  <c:v>-1E-3</c:v>
                </c:pt>
                <c:pt idx="231">
                  <c:v>-1E-3</c:v>
                </c:pt>
                <c:pt idx="232">
                  <c:v>-1E-3</c:v>
                </c:pt>
                <c:pt idx="233">
                  <c:v>-1E-3</c:v>
                </c:pt>
                <c:pt idx="234">
                  <c:v>-1E-3</c:v>
                </c:pt>
                <c:pt idx="235">
                  <c:v>-1E-3</c:v>
                </c:pt>
                <c:pt idx="236">
                  <c:v>-1E-3</c:v>
                </c:pt>
                <c:pt idx="237">
                  <c:v>-1E-3</c:v>
                </c:pt>
                <c:pt idx="238">
                  <c:v>-1E-3</c:v>
                </c:pt>
                <c:pt idx="239">
                  <c:v>-1E-3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1.3333333333333333</c:v>
                </c:pt>
                <c:pt idx="391">
                  <c:v>1.3333333333333333</c:v>
                </c:pt>
                <c:pt idx="392">
                  <c:v>1.3333333333333333</c:v>
                </c:pt>
                <c:pt idx="393">
                  <c:v>1.3333333333333333</c:v>
                </c:pt>
                <c:pt idx="394">
                  <c:v>1.3333333333333333</c:v>
                </c:pt>
                <c:pt idx="395">
                  <c:v>1.3333333333333333</c:v>
                </c:pt>
                <c:pt idx="396">
                  <c:v>1.3333333333333333</c:v>
                </c:pt>
                <c:pt idx="397">
                  <c:v>1.3333333333333333</c:v>
                </c:pt>
                <c:pt idx="398">
                  <c:v>1.3333333333333333</c:v>
                </c:pt>
                <c:pt idx="399">
                  <c:v>1.3333333333333333</c:v>
                </c:pt>
                <c:pt idx="400">
                  <c:v>1.3333333333333333</c:v>
                </c:pt>
                <c:pt idx="401">
                  <c:v>1.3333333333333333</c:v>
                </c:pt>
                <c:pt idx="402">
                  <c:v>1.3333333333333333</c:v>
                </c:pt>
                <c:pt idx="403">
                  <c:v>1.3333333333333333</c:v>
                </c:pt>
                <c:pt idx="404">
                  <c:v>1.3333333333333333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</c:numCache>
            </c:numRef>
          </c:xVal>
          <c:yVal>
            <c:numRef>
              <c:f>'C1PM-M'!$AI$3:$AI$497</c:f>
              <c:numCache>
                <c:formatCode>0.000_ </c:formatCode>
                <c:ptCount val="495"/>
                <c:pt idx="0">
                  <c:v>1.0068093695679032</c:v>
                </c:pt>
                <c:pt idx="1">
                  <c:v>1.0097747973254316</c:v>
                </c:pt>
                <c:pt idx="2">
                  <c:v>1.0105928563481397</c:v>
                </c:pt>
                <c:pt idx="3">
                  <c:v>1.0109095229685816</c:v>
                </c:pt>
                <c:pt idx="4">
                  <c:v>1.0110619352611299</c:v>
                </c:pt>
                <c:pt idx="5">
                  <c:v>1.0052885919242178</c:v>
                </c:pt>
                <c:pt idx="6">
                  <c:v>1.0094883432448214</c:v>
                </c:pt>
                <c:pt idx="7">
                  <c:v>1.0109581924336513</c:v>
                </c:pt>
                <c:pt idx="8">
                  <c:v>1.0115741127230284</c:v>
                </c:pt>
                <c:pt idx="9">
                  <c:v>1.0118810374563418</c:v>
                </c:pt>
                <c:pt idx="10">
                  <c:v>1.0047043101703588</c:v>
                </c:pt>
                <c:pt idx="11">
                  <c:v>1.009813904373966</c:v>
                </c:pt>
                <c:pt idx="12">
                  <c:v>1.0118790591975328</c:v>
                </c:pt>
                <c:pt idx="13">
                  <c:v>1.0127945856906311</c:v>
                </c:pt>
                <c:pt idx="14">
                  <c:v>1.0132626080382601</c:v>
                </c:pt>
                <c:pt idx="15">
                  <c:v>1.0065858368477747</c:v>
                </c:pt>
                <c:pt idx="16">
                  <c:v>1.0095502621059915</c:v>
                </c:pt>
                <c:pt idx="17">
                  <c:v>1.0103678020258511</c:v>
                </c:pt>
                <c:pt idx="18">
                  <c:v>1.0106840979687086</c:v>
                </c:pt>
                <c:pt idx="19">
                  <c:v>1.0108362794718366</c:v>
                </c:pt>
                <c:pt idx="20">
                  <c:v>1.005065561370684</c:v>
                </c:pt>
                <c:pt idx="21">
                  <c:v>1.009264099507545</c:v>
                </c:pt>
                <c:pt idx="22">
                  <c:v>1.0107333366168127</c:v>
                </c:pt>
                <c:pt idx="23">
                  <c:v>1.0113488833805717</c:v>
                </c:pt>
                <c:pt idx="24">
                  <c:v>1.0116554718617268</c:v>
                </c:pt>
                <c:pt idx="25">
                  <c:v>1.0044813693147863</c:v>
                </c:pt>
                <c:pt idx="26">
                  <c:v>1.0095896643887217</c:v>
                </c:pt>
                <c:pt idx="27">
                  <c:v>1.0116541359557141</c:v>
                </c:pt>
                <c:pt idx="28">
                  <c:v>1.0125692456923574</c:v>
                </c:pt>
                <c:pt idx="29">
                  <c:v>1.0130369270235935</c:v>
                </c:pt>
                <c:pt idx="30">
                  <c:v>1.0047936253360439</c:v>
                </c:pt>
                <c:pt idx="31">
                  <c:v>1.0077419172602449</c:v>
                </c:pt>
                <c:pt idx="32">
                  <c:v>1.0085464753457594</c:v>
                </c:pt>
                <c:pt idx="33">
                  <c:v>1.0088519081117824</c:v>
                </c:pt>
                <c:pt idx="34">
                  <c:v>1.00899503504479</c:v>
                </c:pt>
                <c:pt idx="35">
                  <c:v>1.0032782031119571</c:v>
                </c:pt>
                <c:pt idx="36">
                  <c:v>1.0074625860893507</c:v>
                </c:pt>
                <c:pt idx="37">
                  <c:v>1.0089208903193629</c:v>
                </c:pt>
                <c:pt idx="38">
                  <c:v>1.0095270059080925</c:v>
                </c:pt>
                <c:pt idx="39">
                  <c:v>1.0098253228732443</c:v>
                </c:pt>
                <c:pt idx="40">
                  <c:v>1.0026958825699048</c:v>
                </c:pt>
                <c:pt idx="41">
                  <c:v>1.0077898854330125</c:v>
                </c:pt>
                <c:pt idx="42">
                  <c:v>1.0098438294048224</c:v>
                </c:pt>
                <c:pt idx="43">
                  <c:v>1.0107500938577505</c:v>
                </c:pt>
                <c:pt idx="44">
                  <c:v>1.0112099733326334</c:v>
                </c:pt>
                <c:pt idx="45">
                  <c:v>1.0025431623584991</c:v>
                </c:pt>
                <c:pt idx="46">
                  <c:v>1.0054511023380952</c:v>
                </c:pt>
                <c:pt idx="47">
                  <c:v>1.0062180450895575</c:v>
                </c:pt>
                <c:pt idx="48">
                  <c:v>1.0064907568044419</c:v>
                </c:pt>
                <c:pt idx="49">
                  <c:v>1.0066061585251054</c:v>
                </c:pt>
                <c:pt idx="50">
                  <c:v>1.0010382342681317</c:v>
                </c:pt>
                <c:pt idx="51">
                  <c:v>1.005192135574448</c:v>
                </c:pt>
                <c:pt idx="52">
                  <c:v>1.0066212815007172</c:v>
                </c:pt>
                <c:pt idx="53">
                  <c:v>1.007200099429082</c:v>
                </c:pt>
                <c:pt idx="54">
                  <c:v>1.0074737854302869</c:v>
                </c:pt>
                <c:pt idx="55">
                  <c:v>1.0004594206539881</c:v>
                </c:pt>
                <c:pt idx="56">
                  <c:v>1.0055258057393797</c:v>
                </c:pt>
                <c:pt idx="57">
                  <c:v>1.0075539110812877</c:v>
                </c:pt>
                <c:pt idx="58">
                  <c:v>1.0084357031366817</c:v>
                </c:pt>
                <c:pt idx="59">
                  <c:v>1.0088729033935184</c:v>
                </c:pt>
                <c:pt idx="60">
                  <c:v>1.0014138160042223</c:v>
                </c:pt>
                <c:pt idx="61">
                  <c:v>1.0042931513019142</c:v>
                </c:pt>
                <c:pt idx="62">
                  <c:v>1.0050324915208895</c:v>
                </c:pt>
                <c:pt idx="63">
                  <c:v>1.0052809456773266</c:v>
                </c:pt>
                <c:pt idx="64">
                  <c:v>1.005375852086807</c:v>
                </c:pt>
                <c:pt idx="65">
                  <c:v>0.99991578662547764</c:v>
                </c:pt>
                <c:pt idx="66">
                  <c:v>1.0040492838326214</c:v>
                </c:pt>
                <c:pt idx="67">
                  <c:v>1.0054574422124123</c:v>
                </c:pt>
                <c:pt idx="68">
                  <c:v>1.006016203649049</c:v>
                </c:pt>
                <c:pt idx="69">
                  <c:v>1.0062716245967622</c:v>
                </c:pt>
                <c:pt idx="70">
                  <c:v>0.99933930362653289</c:v>
                </c:pt>
                <c:pt idx="71">
                  <c:v>1.0043878987279176</c:v>
                </c:pt>
                <c:pt idx="72">
                  <c:v>1.0063978085560121</c:v>
                </c:pt>
                <c:pt idx="73">
                  <c:v>1.007261809278736</c:v>
                </c:pt>
                <c:pt idx="74">
                  <c:v>1.0076823367798862</c:v>
                </c:pt>
                <c:pt idx="75">
                  <c:v>0.99572607654161727</c:v>
                </c:pt>
                <c:pt idx="76">
                  <c:v>0.9983807358543072</c:v>
                </c:pt>
                <c:pt idx="77">
                  <c:v>0.99889514332763263</c:v>
                </c:pt>
                <c:pt idx="78">
                  <c:v>0.99894504386359217</c:v>
                </c:pt>
                <c:pt idx="79">
                  <c:v>0.9988715157024215</c:v>
                </c:pt>
                <c:pt idx="80">
                  <c:v>0.99428008378284427</c:v>
                </c:pt>
                <c:pt idx="81">
                  <c:v>0.9982601287632471</c:v>
                </c:pt>
                <c:pt idx="82">
                  <c:v>0.9995003939580247</c:v>
                </c:pt>
                <c:pt idx="83">
                  <c:v>0.99989621934210071</c:v>
                </c:pt>
                <c:pt idx="84">
                  <c:v>1.000002395986838</c:v>
                </c:pt>
                <c:pt idx="85">
                  <c:v>0.99372077735301312</c:v>
                </c:pt>
                <c:pt idx="86">
                  <c:v>0.99864066727930867</c:v>
                </c:pt>
                <c:pt idx="87">
                  <c:v>1.0005080110795921</c:v>
                </c:pt>
                <c:pt idx="88">
                  <c:v>1.0012287199891341</c:v>
                </c:pt>
                <c:pt idx="89">
                  <c:v>1.0015133140513537</c:v>
                </c:pt>
                <c:pt idx="90">
                  <c:v>0.98996867578080072</c:v>
                </c:pt>
                <c:pt idx="91">
                  <c:v>0.99226458082571867</c:v>
                </c:pt>
                <c:pt idx="92">
                  <c:v>0.99241277221766688</c:v>
                </c:pt>
                <c:pt idx="93">
                  <c:v>0.99213856561978808</c:v>
                </c:pt>
                <c:pt idx="94">
                  <c:v>0.99179006054050467</c:v>
                </c:pt>
                <c:pt idx="95">
                  <c:v>0.98860266508433259</c:v>
                </c:pt>
                <c:pt idx="96">
                  <c:v>0.99234545870752533</c:v>
                </c:pt>
                <c:pt idx="97">
                  <c:v>0.99331518232762328</c:v>
                </c:pt>
                <c:pt idx="98">
                  <c:v>0.99344580099334634</c:v>
                </c:pt>
                <c:pt idx="99">
                  <c:v>0.99330845676785784</c:v>
                </c:pt>
                <c:pt idx="100">
                  <c:v>0.98806950436276009</c:v>
                </c:pt>
                <c:pt idx="101">
                  <c:v>0.99279609644751166</c:v>
                </c:pt>
                <c:pt idx="102">
                  <c:v>0.99443650975554609</c:v>
                </c:pt>
                <c:pt idx="103">
                  <c:v>0.99492512543788825</c:v>
                </c:pt>
                <c:pt idx="104">
                  <c:v>0.99498851168786373</c:v>
                </c:pt>
                <c:pt idx="105">
                  <c:v>0.98415787989221692</c:v>
                </c:pt>
                <c:pt idx="106">
                  <c:v>0.98596642801670165</c:v>
                </c:pt>
                <c:pt idx="107">
                  <c:v>0.9856133373056386</c:v>
                </c:pt>
                <c:pt idx="108">
                  <c:v>0.98489548901935398</c:v>
                </c:pt>
                <c:pt idx="109">
                  <c:v>0.98417109239178802</c:v>
                </c:pt>
                <c:pt idx="110">
                  <c:v>0.98289877448214491</c:v>
                </c:pt>
                <c:pt idx="111">
                  <c:v>0.9863238009176738</c:v>
                </c:pt>
                <c:pt idx="112">
                  <c:v>0.9869245696410045</c:v>
                </c:pt>
                <c:pt idx="113">
                  <c:v>0.98669220619525366</c:v>
                </c:pt>
                <c:pt idx="114">
                  <c:v>0.98622156938134831</c:v>
                </c:pt>
                <c:pt idx="115">
                  <c:v>0.98240042942803918</c:v>
                </c:pt>
                <c:pt idx="116">
                  <c:v>0.98687163271659939</c:v>
                </c:pt>
                <c:pt idx="117">
                  <c:v>0.98820413620952519</c:v>
                </c:pt>
                <c:pt idx="118">
                  <c:v>0.9883756973111687</c:v>
                </c:pt>
                <c:pt idx="119">
                  <c:v>0.98813631277297287</c:v>
                </c:pt>
                <c:pt idx="120">
                  <c:v>0.97631346634172012</c:v>
                </c:pt>
                <c:pt idx="121">
                  <c:v>0.97727881582479537</c:v>
                </c:pt>
                <c:pt idx="122">
                  <c:v>0.97605539563924881</c:v>
                </c:pt>
                <c:pt idx="123">
                  <c:v>0.97456848304602084</c:v>
                </c:pt>
                <c:pt idx="124">
                  <c:v>0.97319444500681052</c:v>
                </c:pt>
                <c:pt idx="125">
                  <c:v>0.97523764190752749</c:v>
                </c:pt>
                <c:pt idx="126">
                  <c:v>0.97811765142523033</c:v>
                </c:pt>
                <c:pt idx="127">
                  <c:v>0.97807856640914481</c:v>
                </c:pt>
                <c:pt idx="128">
                  <c:v>0.9772160646885264</c:v>
                </c:pt>
                <c:pt idx="129">
                  <c:v>0.97616756558845241</c:v>
                </c:pt>
                <c:pt idx="130">
                  <c:v>0.97479872111481214</c:v>
                </c:pt>
                <c:pt idx="131">
                  <c:v>0.97883575149203206</c:v>
                </c:pt>
                <c:pt idx="132">
                  <c:v>0.97963596692254107</c:v>
                </c:pt>
                <c:pt idx="133">
                  <c:v>0.97925742966748253</c:v>
                </c:pt>
                <c:pt idx="134">
                  <c:v>0.97849276078044789</c:v>
                </c:pt>
                <c:pt idx="135">
                  <c:v>0.96034264296407734</c:v>
                </c:pt>
                <c:pt idx="136">
                  <c:v>0.95900318157930686</c:v>
                </c:pt>
                <c:pt idx="137">
                  <c:v>0.95540283669611004</c:v>
                </c:pt>
                <c:pt idx="138">
                  <c:v>0.95182749829430024</c:v>
                </c:pt>
                <c:pt idx="139">
                  <c:v>0.94869859469845341</c:v>
                </c:pt>
                <c:pt idx="140">
                  <c:v>0.9597646445113569</c:v>
                </c:pt>
                <c:pt idx="141">
                  <c:v>0.96116476863546674</c:v>
                </c:pt>
                <c:pt idx="142">
                  <c:v>0.95937532180052765</c:v>
                </c:pt>
                <c:pt idx="143">
                  <c:v>0.95679216767769737</c:v>
                </c:pt>
                <c:pt idx="144">
                  <c:v>0.95417188720455048</c:v>
                </c:pt>
                <c:pt idx="145">
                  <c:v>0.95948657462185105</c:v>
                </c:pt>
                <c:pt idx="146">
                  <c:v>0.96235409765072433</c:v>
                </c:pt>
                <c:pt idx="147">
                  <c:v>0.96170049639445288</c:v>
                </c:pt>
                <c:pt idx="148">
                  <c:v>0.95981810599844408</c:v>
                </c:pt>
                <c:pt idx="149">
                  <c:v>0.9576210641643782</c:v>
                </c:pt>
                <c:pt idx="150">
                  <c:v>2.7322674448085547</c:v>
                </c:pt>
                <c:pt idx="151">
                  <c:v>2.6954477711884159</c:v>
                </c:pt>
                <c:pt idx="152">
                  <c:v>2.6516604406111282</c:v>
                </c:pt>
                <c:pt idx="153">
                  <c:v>2.6128737877840522</c:v>
                </c:pt>
                <c:pt idx="154">
                  <c:v>2.5806134283279842</c:v>
                </c:pt>
                <c:pt idx="155">
                  <c:v>2.7376461488189365</c:v>
                </c:pt>
                <c:pt idx="156">
                  <c:v>2.7207574869006703</c:v>
                </c:pt>
                <c:pt idx="157">
                  <c:v>2.6906190539320884</c:v>
                </c:pt>
                <c:pt idx="158">
                  <c:v>2.6590230599678319</c:v>
                </c:pt>
                <c:pt idx="159">
                  <c:v>2.6298826068457539</c:v>
                </c:pt>
                <c:pt idx="160">
                  <c:v>2.7391117829005514</c:v>
                </c:pt>
                <c:pt idx="161">
                  <c:v>2.7311391596832979</c:v>
                </c:pt>
                <c:pt idx="162">
                  <c:v>2.7085123941721276</c:v>
                </c:pt>
                <c:pt idx="163">
                  <c:v>2.681788512779042</c:v>
                </c:pt>
                <c:pt idx="164">
                  <c:v>2.655501746688929</c:v>
                </c:pt>
                <c:pt idx="165">
                  <c:v>6.8460697539238957</c:v>
                </c:pt>
                <c:pt idx="166">
                  <c:v>6.3415077923853449</c:v>
                </c:pt>
                <c:pt idx="167">
                  <c:v>5.8920487048211356</c:v>
                </c:pt>
                <c:pt idx="168">
                  <c:v>5.5571235814496589</c:v>
                </c:pt>
                <c:pt idx="169">
                  <c:v>5.3115782264543236</c:v>
                </c:pt>
                <c:pt idx="170">
                  <c:v>6.958335025471766</c:v>
                </c:pt>
                <c:pt idx="171">
                  <c:v>6.6340084055199648</c:v>
                </c:pt>
                <c:pt idx="172">
                  <c:v>6.2643560676027485</c:v>
                </c:pt>
                <c:pt idx="173">
                  <c:v>5.9416731289948093</c:v>
                </c:pt>
                <c:pt idx="174">
                  <c:v>5.6804925653372456</c:v>
                </c:pt>
                <c:pt idx="175">
                  <c:v>6.9945867603057374</c:v>
                </c:pt>
                <c:pt idx="176">
                  <c:v>6.750715164319983</c:v>
                </c:pt>
                <c:pt idx="177">
                  <c:v>6.4358724510491392</c:v>
                </c:pt>
                <c:pt idx="178">
                  <c:v>6.1361689067633129</c:v>
                </c:pt>
                <c:pt idx="179">
                  <c:v>5.8790056758084157</c:v>
                </c:pt>
                <c:pt idx="180">
                  <c:v>10.643145790267194</c:v>
                </c:pt>
                <c:pt idx="181">
                  <c:v>8.9734072379155858</c:v>
                </c:pt>
                <c:pt idx="182">
                  <c:v>7.8410347245194778</c:v>
                </c:pt>
                <c:pt idx="183">
                  <c:v>7.1264855299485639</c:v>
                </c:pt>
                <c:pt idx="184">
                  <c:v>6.6531612109436828</c:v>
                </c:pt>
                <c:pt idx="185">
                  <c:v>11.111696426725661</c:v>
                </c:pt>
                <c:pt idx="186">
                  <c:v>9.8595957879505018</c:v>
                </c:pt>
                <c:pt idx="187">
                  <c:v>8.7532417078157838</c:v>
                </c:pt>
                <c:pt idx="188">
                  <c:v>7.9490731939518424</c:v>
                </c:pt>
                <c:pt idx="189">
                  <c:v>7.3746860608880631</c:v>
                </c:pt>
                <c:pt idx="190">
                  <c:v>11.273580234200528</c:v>
                </c:pt>
                <c:pt idx="191">
                  <c:v>10.251965968870437</c:v>
                </c:pt>
                <c:pt idx="192">
                  <c:v>9.2230007201599271</c:v>
                </c:pt>
                <c:pt idx="193">
                  <c:v>8.4085362576751859</c:v>
                </c:pt>
                <c:pt idx="194">
                  <c:v>7.7972530829305562</c:v>
                </c:pt>
                <c:pt idx="195">
                  <c:v>11.714166110831485</c:v>
                </c:pt>
                <c:pt idx="196">
                  <c:v>9.5888765457963476</c:v>
                </c:pt>
                <c:pt idx="197">
                  <c:v>8.2525075977690445</c:v>
                </c:pt>
                <c:pt idx="198">
                  <c:v>7.4403187403468678</c:v>
                </c:pt>
                <c:pt idx="199">
                  <c:v>6.9131804535347721</c:v>
                </c:pt>
                <c:pt idx="200">
                  <c:v>12.355922750406014</c:v>
                </c:pt>
                <c:pt idx="201">
                  <c:v>10.687477073404963</c:v>
                </c:pt>
                <c:pt idx="202">
                  <c:v>9.3224604973928962</c:v>
                </c:pt>
                <c:pt idx="203">
                  <c:v>8.3763769951269591</c:v>
                </c:pt>
                <c:pt idx="204">
                  <c:v>7.7194105138454905</c:v>
                </c:pt>
                <c:pt idx="205">
                  <c:v>12.583255310263366</c:v>
                </c:pt>
                <c:pt idx="206">
                  <c:v>11.191204561354185</c:v>
                </c:pt>
                <c:pt idx="207">
                  <c:v>9.889956368063439</c:v>
                </c:pt>
                <c:pt idx="208">
                  <c:v>8.9112950367710191</c:v>
                </c:pt>
                <c:pt idx="209">
                  <c:v>8.2001395917175515</c:v>
                </c:pt>
                <c:pt idx="210">
                  <c:v>15.424995179207441</c:v>
                </c:pt>
                <c:pt idx="211">
                  <c:v>11.40621197387841</c:v>
                </c:pt>
                <c:pt idx="212">
                  <c:v>9.3962653337209758</c:v>
                </c:pt>
                <c:pt idx="213">
                  <c:v>8.2900203111372317</c:v>
                </c:pt>
                <c:pt idx="214">
                  <c:v>7.6079941760238015</c:v>
                </c:pt>
                <c:pt idx="215">
                  <c:v>16.98710394766864</c:v>
                </c:pt>
                <c:pt idx="216">
                  <c:v>13.308344957653329</c:v>
                </c:pt>
                <c:pt idx="217">
                  <c:v>10.979162979463515</c:v>
                </c:pt>
                <c:pt idx="218">
                  <c:v>9.5692933092577075</c:v>
                </c:pt>
                <c:pt idx="219">
                  <c:v>8.6602193486353212</c:v>
                </c:pt>
                <c:pt idx="220">
                  <c:v>17.600910147396466</c:v>
                </c:pt>
                <c:pt idx="221">
                  <c:v>14.284022969740024</c:v>
                </c:pt>
                <c:pt idx="222">
                  <c:v>11.890614080639176</c:v>
                </c:pt>
                <c:pt idx="223">
                  <c:v>10.345423521325806</c:v>
                </c:pt>
                <c:pt idx="224">
                  <c:v>9.3170228248668696</c:v>
                </c:pt>
                <c:pt idx="225">
                  <c:v>16.557568687264787</c:v>
                </c:pt>
                <c:pt idx="226">
                  <c:v>11.889899392597469</c:v>
                </c:pt>
                <c:pt idx="227">
                  <c:v>9.6875134183457252</c:v>
                </c:pt>
                <c:pt idx="228">
                  <c:v>8.5028411361106606</c:v>
                </c:pt>
                <c:pt idx="229">
                  <c:v>7.7808731053927973</c:v>
                </c:pt>
                <c:pt idx="230">
                  <c:v>18.5028344237484</c:v>
                </c:pt>
                <c:pt idx="231">
                  <c:v>14.046450025674547</c:v>
                </c:pt>
                <c:pt idx="232">
                  <c:v>11.415253939065462</c:v>
                </c:pt>
                <c:pt idx="233">
                  <c:v>9.8739562306508493</c:v>
                </c:pt>
                <c:pt idx="234">
                  <c:v>8.8969671920578453</c:v>
                </c:pt>
                <c:pt idx="235">
                  <c:v>19.292773185161536</c:v>
                </c:pt>
                <c:pt idx="236">
                  <c:v>15.185241090586532</c:v>
                </c:pt>
                <c:pt idx="237">
                  <c:v>12.429710552841961</c:v>
                </c:pt>
                <c:pt idx="238">
                  <c:v>10.717325534619535</c:v>
                </c:pt>
                <c:pt idx="239">
                  <c:v>9.6009154417745641</c:v>
                </c:pt>
                <c:pt idx="240">
                  <c:v>16.679696599806004</c:v>
                </c:pt>
                <c:pt idx="241">
                  <c:v>11.940585443911818</c:v>
                </c:pt>
                <c:pt idx="242">
                  <c:v>9.7178255787430725</c:v>
                </c:pt>
                <c:pt idx="243">
                  <c:v>8.5249589149362244</c:v>
                </c:pt>
                <c:pt idx="244">
                  <c:v>7.7988437568655993</c:v>
                </c:pt>
                <c:pt idx="245">
                  <c:v>18.669046797235101</c:v>
                </c:pt>
                <c:pt idx="246">
                  <c:v>14.124649572694436</c:v>
                </c:pt>
                <c:pt idx="247">
                  <c:v>11.460864789037181</c:v>
                </c:pt>
                <c:pt idx="248">
                  <c:v>9.9056753151163335</c:v>
                </c:pt>
                <c:pt idx="249">
                  <c:v>8.921577548589708</c:v>
                </c:pt>
                <c:pt idx="250">
                  <c:v>19.479706406892554</c:v>
                </c:pt>
                <c:pt idx="251">
                  <c:v>15.281414830399791</c:v>
                </c:pt>
                <c:pt idx="252">
                  <c:v>12.486331200309884</c:v>
                </c:pt>
                <c:pt idx="253">
                  <c:v>10.756129047806327</c:v>
                </c:pt>
                <c:pt idx="254">
                  <c:v>9.630454768765194</c:v>
                </c:pt>
                <c:pt idx="255">
                  <c:v>16.800806479143077</c:v>
                </c:pt>
                <c:pt idx="256">
                  <c:v>11.990590198810727</c:v>
                </c:pt>
                <c:pt idx="257">
                  <c:v>9.7476967867809297</c:v>
                </c:pt>
                <c:pt idx="258">
                  <c:v>8.5467537415592698</c:v>
                </c:pt>
                <c:pt idx="259">
                  <c:v>7.8165553776626266</c:v>
                </c:pt>
                <c:pt idx="260">
                  <c:v>18.834405744587269</c:v>
                </c:pt>
                <c:pt idx="261">
                  <c:v>14.201944801837836</c:v>
                </c:pt>
                <c:pt idx="262">
                  <c:v>11.505846970170614</c:v>
                </c:pt>
                <c:pt idx="263">
                  <c:v>9.9369354714610374</c:v>
                </c:pt>
                <c:pt idx="264">
                  <c:v>8.9458285789812795</c:v>
                </c:pt>
                <c:pt idx="265">
                  <c:v>19.665954857423131</c:v>
                </c:pt>
                <c:pt idx="266">
                  <c:v>15.376603806672305</c:v>
                </c:pt>
                <c:pt idx="267">
                  <c:v>12.542211007104275</c:v>
                </c:pt>
                <c:pt idx="268">
                  <c:v>10.79438243455224</c:v>
                </c:pt>
                <c:pt idx="269">
                  <c:v>9.6595649688654639</c:v>
                </c:pt>
                <c:pt idx="270">
                  <c:v>17.832461881139785</c:v>
                </c:pt>
                <c:pt idx="271">
                  <c:v>12.40668218010631</c:v>
                </c:pt>
                <c:pt idx="272">
                  <c:v>9.995439993204478</c:v>
                </c:pt>
                <c:pt idx="273">
                  <c:v>8.7276699472200505</c:v>
                </c:pt>
                <c:pt idx="274">
                  <c:v>7.9638337030531421</c:v>
                </c:pt>
                <c:pt idx="275">
                  <c:v>20.264834355071891</c:v>
                </c:pt>
                <c:pt idx="276">
                  <c:v>14.850443450603152</c:v>
                </c:pt>
                <c:pt idx="277">
                  <c:v>11.879700826438091</c:v>
                </c:pt>
                <c:pt idx="278">
                  <c:v>10.19620898046321</c:v>
                </c:pt>
                <c:pt idx="279">
                  <c:v>9.1470253324469937</c:v>
                </c:pt>
                <c:pt idx="280">
                  <c:v>21.288555970890904</c:v>
                </c:pt>
                <c:pt idx="281">
                  <c:v>16.180065701618584</c:v>
                </c:pt>
                <c:pt idx="282">
                  <c:v>13.00791159169208</c:v>
                </c:pt>
                <c:pt idx="283">
                  <c:v>11.111898448681773</c:v>
                </c:pt>
                <c:pt idx="284">
                  <c:v>9.9009919117656064</c:v>
                </c:pt>
                <c:pt idx="285">
                  <c:v>19.759888726551228</c:v>
                </c:pt>
                <c:pt idx="286">
                  <c:v>13.193776107696925</c:v>
                </c:pt>
                <c:pt idx="287">
                  <c:v>10.487311482520949</c:v>
                </c:pt>
                <c:pt idx="288">
                  <c:v>9.1010632934822482</c:v>
                </c:pt>
                <c:pt idx="289">
                  <c:v>8.2767416604525543</c:v>
                </c:pt>
                <c:pt idx="290">
                  <c:v>23.017857771090231</c:v>
                </c:pt>
                <c:pt idx="291">
                  <c:v>16.052328360274124</c:v>
                </c:pt>
                <c:pt idx="292">
                  <c:v>12.592727042889958</c:v>
                </c:pt>
                <c:pt idx="293">
                  <c:v>10.708424657758027</c:v>
                </c:pt>
                <c:pt idx="294">
                  <c:v>9.5566284281674445</c:v>
                </c:pt>
                <c:pt idx="295">
                  <c:v>24.467985967859708</c:v>
                </c:pt>
                <c:pt idx="296">
                  <c:v>17.66815804608779</c:v>
                </c:pt>
                <c:pt idx="297">
                  <c:v>13.882530048542023</c:v>
                </c:pt>
                <c:pt idx="298">
                  <c:v>11.726351093617316</c:v>
                </c:pt>
                <c:pt idx="299">
                  <c:v>10.381877536877187</c:v>
                </c:pt>
                <c:pt idx="300">
                  <c:v>19.394453984346306</c:v>
                </c:pt>
                <c:pt idx="301">
                  <c:v>13.179266972549266</c:v>
                </c:pt>
                <c:pt idx="302">
                  <c:v>10.513292459068477</c:v>
                </c:pt>
                <c:pt idx="303">
                  <c:v>9.135192383609823</c:v>
                </c:pt>
                <c:pt idx="304">
                  <c:v>8.3128477478520981</c:v>
                </c:pt>
                <c:pt idx="305">
                  <c:v>22.212162458990679</c:v>
                </c:pt>
                <c:pt idx="306">
                  <c:v>15.943446441406708</c:v>
                </c:pt>
                <c:pt idx="307">
                  <c:v>12.590841954638057</c:v>
                </c:pt>
                <c:pt idx="308">
                  <c:v>10.732559960482606</c:v>
                </c:pt>
                <c:pt idx="309">
                  <c:v>9.5889046884777258</c:v>
                </c:pt>
                <c:pt idx="310">
                  <c:v>23.36494287309101</c:v>
                </c:pt>
                <c:pt idx="311">
                  <c:v>17.472222973949631</c:v>
                </c:pt>
                <c:pt idx="312">
                  <c:v>13.851753255610951</c:v>
                </c:pt>
                <c:pt idx="313">
                  <c:v>11.738907322593702</c:v>
                </c:pt>
                <c:pt idx="314">
                  <c:v>10.409014808397703</c:v>
                </c:pt>
                <c:pt idx="315">
                  <c:v>12.517966162759322</c:v>
                </c:pt>
                <c:pt idx="316">
                  <c:v>10.887252049883987</c:v>
                </c:pt>
                <c:pt idx="317">
                  <c:v>9.4971816228330432</c:v>
                </c:pt>
                <c:pt idx="318">
                  <c:v>8.564330569417173</c:v>
                </c:pt>
                <c:pt idx="319">
                  <c:v>7.9411066835720723</c:v>
                </c:pt>
                <c:pt idx="320">
                  <c:v>12.86163260999701</c:v>
                </c:pt>
                <c:pt idx="321">
                  <c:v>11.831213642525773</c:v>
                </c:pt>
                <c:pt idx="322">
                  <c:v>10.63059039313041</c:v>
                </c:pt>
                <c:pt idx="323">
                  <c:v>9.6352795634002941</c:v>
                </c:pt>
                <c:pt idx="324">
                  <c:v>8.8897247807857447</c:v>
                </c:pt>
                <c:pt idx="325">
                  <c:v>12.969041771656507</c:v>
                </c:pt>
                <c:pt idx="326">
                  <c:v>12.198156466030428</c:v>
                </c:pt>
                <c:pt idx="327">
                  <c:v>11.170631641629369</c:v>
                </c:pt>
                <c:pt idx="328">
                  <c:v>10.213103433565276</c:v>
                </c:pt>
                <c:pt idx="329">
                  <c:v>9.4391202279153781</c:v>
                </c:pt>
                <c:pt idx="330">
                  <c:v>5.4249963170459843</c:v>
                </c:pt>
                <c:pt idx="331">
                  <c:v>5.3372577917040989</c:v>
                </c:pt>
                <c:pt idx="332">
                  <c:v>5.2314138855605909</c:v>
                </c:pt>
                <c:pt idx="333">
                  <c:v>5.1345743252282325</c:v>
                </c:pt>
                <c:pt idx="334">
                  <c:v>5.0519267146063447</c:v>
                </c:pt>
                <c:pt idx="335">
                  <c:v>5.4383916656124134</c:v>
                </c:pt>
                <c:pt idx="336">
                  <c:v>5.3964136819396691</c:v>
                </c:pt>
                <c:pt idx="337">
                  <c:v>5.3246773471656255</c:v>
                </c:pt>
                <c:pt idx="338">
                  <c:v>5.2481725746154559</c:v>
                </c:pt>
                <c:pt idx="339">
                  <c:v>5.1759199779099001</c:v>
                </c:pt>
                <c:pt idx="340">
                  <c:v>5.4421495113503093</c:v>
                </c:pt>
                <c:pt idx="341">
                  <c:v>5.419988982030695</c:v>
                </c:pt>
                <c:pt idx="342">
                  <c:v>5.3658309076488262</c:v>
                </c:pt>
                <c:pt idx="343">
                  <c:v>5.3017088110988224</c:v>
                </c:pt>
                <c:pt idx="344">
                  <c:v>5.2374898827239988</c:v>
                </c:pt>
                <c:pt idx="345">
                  <c:v>3.1473744126939809</c:v>
                </c:pt>
                <c:pt idx="346">
                  <c:v>3.1420430718555323</c:v>
                </c:pt>
                <c:pt idx="347">
                  <c:v>3.1290681845046207</c:v>
                </c:pt>
                <c:pt idx="348">
                  <c:v>3.1160979664805075</c:v>
                </c:pt>
                <c:pt idx="349">
                  <c:v>3.1046217615304301</c:v>
                </c:pt>
                <c:pt idx="350">
                  <c:v>3.1456651926492949</c:v>
                </c:pt>
                <c:pt idx="351">
                  <c:v>3.1496914981387918</c:v>
                </c:pt>
                <c:pt idx="352">
                  <c:v>3.1430742789604098</c:v>
                </c:pt>
                <c:pt idx="353">
                  <c:v>3.1337543850023981</c:v>
                </c:pt>
                <c:pt idx="354">
                  <c:v>3.124264839853276</c:v>
                </c:pt>
                <c:pt idx="355">
                  <c:v>3.1448117242172939</c:v>
                </c:pt>
                <c:pt idx="356">
                  <c:v>3.1537821445119829</c:v>
                </c:pt>
                <c:pt idx="357">
                  <c:v>3.1510468932976599</c:v>
                </c:pt>
                <c:pt idx="358">
                  <c:v>3.1441881147092827</c:v>
                </c:pt>
                <c:pt idx="359">
                  <c:v>3.1362412096356493</c:v>
                </c:pt>
                <c:pt idx="360">
                  <c:v>2.4166495510117678</c:v>
                </c:pt>
                <c:pt idx="361">
                  <c:v>2.4188300167312553</c:v>
                </c:pt>
                <c:pt idx="362">
                  <c:v>2.4155451057271997</c:v>
                </c:pt>
                <c:pt idx="363">
                  <c:v>2.4115919980505445</c:v>
                </c:pt>
                <c:pt idx="364">
                  <c:v>2.4079240893951939</c:v>
                </c:pt>
                <c:pt idx="365">
                  <c:v>2.414028085971665</c:v>
                </c:pt>
                <c:pt idx="366">
                  <c:v>2.4210310988565675</c:v>
                </c:pt>
                <c:pt idx="367">
                  <c:v>2.4207685992259886</c:v>
                </c:pt>
                <c:pt idx="368">
                  <c:v>2.4184471646891881</c:v>
                </c:pt>
                <c:pt idx="369">
                  <c:v>2.4156554053170671</c:v>
                </c:pt>
                <c:pt idx="370">
                  <c:v>2.4129547174406465</c:v>
                </c:pt>
                <c:pt idx="371">
                  <c:v>2.4228516407885903</c:v>
                </c:pt>
                <c:pt idx="372">
                  <c:v>2.4247009771194636</c:v>
                </c:pt>
                <c:pt idx="373">
                  <c:v>2.4236127274522685</c:v>
                </c:pt>
                <c:pt idx="374">
                  <c:v>2.4215571368032571</c:v>
                </c:pt>
                <c:pt idx="375">
                  <c:v>2.0575137666580163</c:v>
                </c:pt>
                <c:pt idx="376">
                  <c:v>2.0612204914916474</c:v>
                </c:pt>
                <c:pt idx="377">
                  <c:v>2.0603915781747957</c:v>
                </c:pt>
                <c:pt idx="378">
                  <c:v>2.0587943763987311</c:v>
                </c:pt>
                <c:pt idx="379">
                  <c:v>2.0571861255968114</c:v>
                </c:pt>
                <c:pt idx="380">
                  <c:v>2.0548963477150188</c:v>
                </c:pt>
                <c:pt idx="381">
                  <c:v>2.0620120161331505</c:v>
                </c:pt>
                <c:pt idx="382">
                  <c:v>2.0632090484404033</c:v>
                </c:pt>
                <c:pt idx="383">
                  <c:v>2.0626572444971245</c:v>
                </c:pt>
                <c:pt idx="384">
                  <c:v>2.0616040644997073</c:v>
                </c:pt>
                <c:pt idx="385">
                  <c:v>2.053859155380175</c:v>
                </c:pt>
                <c:pt idx="386">
                  <c:v>2.0631725335670854</c:v>
                </c:pt>
                <c:pt idx="387">
                  <c:v>2.0659116565524558</c:v>
                </c:pt>
                <c:pt idx="388">
                  <c:v>2.0662166427217086</c:v>
                </c:pt>
                <c:pt idx="389">
                  <c:v>2.0656586609205125</c:v>
                </c:pt>
                <c:pt idx="390">
                  <c:v>1.7910288070174429</c:v>
                </c:pt>
                <c:pt idx="391">
                  <c:v>1.7951559148754148</c:v>
                </c:pt>
                <c:pt idx="392">
                  <c:v>1.795391522373802</c:v>
                </c:pt>
                <c:pt idx="393">
                  <c:v>1.7948609991459683</c:v>
                </c:pt>
                <c:pt idx="394">
                  <c:v>1.79419693457156</c:v>
                </c:pt>
                <c:pt idx="395">
                  <c:v>1.7885628073091941</c:v>
                </c:pt>
                <c:pt idx="396">
                  <c:v>1.7953180894547007</c:v>
                </c:pt>
                <c:pt idx="397">
                  <c:v>1.7970514568641387</c:v>
                </c:pt>
                <c:pt idx="398">
                  <c:v>1.7972641613523157</c:v>
                </c:pt>
                <c:pt idx="399">
                  <c:v>1.796990913648288</c:v>
                </c:pt>
                <c:pt idx="400">
                  <c:v>1.7875999448277755</c:v>
                </c:pt>
                <c:pt idx="401">
                  <c:v>1.7961388916793148</c:v>
                </c:pt>
                <c:pt idx="402">
                  <c:v>1.7990899503597584</c:v>
                </c:pt>
                <c:pt idx="403">
                  <c:v>1.7999547799575384</c:v>
                </c:pt>
                <c:pt idx="404">
                  <c:v>1.8000488463276303</c:v>
                </c:pt>
                <c:pt idx="405">
                  <c:v>1.5270774166715608</c:v>
                </c:pt>
                <c:pt idx="406">
                  <c:v>1.53114187606271</c:v>
                </c:pt>
                <c:pt idx="407">
                  <c:v>1.5319224370535114</c:v>
                </c:pt>
                <c:pt idx="408">
                  <c:v>1.5319902179933693</c:v>
                </c:pt>
                <c:pt idx="409">
                  <c:v>1.5318689544011728</c:v>
                </c:pt>
                <c:pt idx="410">
                  <c:v>1.5248611495446813</c:v>
                </c:pt>
                <c:pt idx="411">
                  <c:v>1.530960937553199</c:v>
                </c:pt>
                <c:pt idx="412">
                  <c:v>1.532857643555577</c:v>
                </c:pt>
                <c:pt idx="413">
                  <c:v>1.5334586670622663</c:v>
                </c:pt>
                <c:pt idx="414">
                  <c:v>1.5336152116853985</c:v>
                </c:pt>
                <c:pt idx="415">
                  <c:v>1.5240038297946779</c:v>
                </c:pt>
                <c:pt idx="416">
                  <c:v>1.5315459779742255</c:v>
                </c:pt>
                <c:pt idx="417">
                  <c:v>1.534405493516402</c:v>
                </c:pt>
                <c:pt idx="418">
                  <c:v>1.5355058455700237</c:v>
                </c:pt>
                <c:pt idx="419">
                  <c:v>1.5359370754103872</c:v>
                </c:pt>
                <c:pt idx="420">
                  <c:v>1.2657247574514592</c:v>
                </c:pt>
                <c:pt idx="421">
                  <c:v>1.2693634109192176</c:v>
                </c:pt>
                <c:pt idx="422">
                  <c:v>1.2702970034714427</c:v>
                </c:pt>
                <c:pt idx="423">
                  <c:v>1.2706101420451406</c:v>
                </c:pt>
                <c:pt idx="424">
                  <c:v>1.270729313057098</c:v>
                </c:pt>
                <c:pt idx="425">
                  <c:v>1.2638315423040667</c:v>
                </c:pt>
                <c:pt idx="426">
                  <c:v>1.2690555910310637</c:v>
                </c:pt>
                <c:pt idx="427">
                  <c:v>1.2708348342436064</c:v>
                </c:pt>
                <c:pt idx="428">
                  <c:v>1.2715404733475628</c:v>
                </c:pt>
                <c:pt idx="429">
                  <c:v>1.2718626610993791</c:v>
                </c:pt>
                <c:pt idx="430">
                  <c:v>1.2631028917667859</c:v>
                </c:pt>
                <c:pt idx="431">
                  <c:v>1.2694836736924671</c:v>
                </c:pt>
                <c:pt idx="432">
                  <c:v>1.2720236675168639</c:v>
                </c:pt>
                <c:pt idx="433">
                  <c:v>1.2731152026145309</c:v>
                </c:pt>
                <c:pt idx="434">
                  <c:v>1.2736461611903556</c:v>
                </c:pt>
                <c:pt idx="435">
                  <c:v>1.2137715620983851</c:v>
                </c:pt>
                <c:pt idx="436">
                  <c:v>1.2172917887399268</c:v>
                </c:pt>
                <c:pt idx="437">
                  <c:v>1.2182199348336931</c:v>
                </c:pt>
                <c:pt idx="438">
                  <c:v>1.2185496434162379</c:v>
                </c:pt>
                <c:pt idx="439">
                  <c:v>1.2186891096790331</c:v>
                </c:pt>
                <c:pt idx="440">
                  <c:v>1.2119496479332821</c:v>
                </c:pt>
                <c:pt idx="441">
                  <c:v>1.2169785398032662</c:v>
                </c:pt>
                <c:pt idx="442">
                  <c:v>1.2187084804148114</c:v>
                </c:pt>
                <c:pt idx="443">
                  <c:v>1.2194089519995193</c:v>
                </c:pt>
                <c:pt idx="444">
                  <c:v>1.2197399556833997</c:v>
                </c:pt>
                <c:pt idx="445">
                  <c:v>1.2112488468522031</c:v>
                </c:pt>
                <c:pt idx="446">
                  <c:v>1.217382547989369</c:v>
                </c:pt>
                <c:pt idx="447">
                  <c:v>1.2198377395870779</c:v>
                </c:pt>
                <c:pt idx="448">
                  <c:v>1.2209050557987966</c:v>
                </c:pt>
                <c:pt idx="449">
                  <c:v>1.2214340913398483</c:v>
                </c:pt>
                <c:pt idx="450">
                  <c:v>1.1101863696560139</c:v>
                </c:pt>
                <c:pt idx="451">
                  <c:v>1.1134439381314885</c:v>
                </c:pt>
                <c:pt idx="452">
                  <c:v>1.1143328337930889</c:v>
                </c:pt>
                <c:pt idx="453">
                  <c:v>1.1146702168296438</c:v>
                </c:pt>
                <c:pt idx="454">
                  <c:v>1.1148283597088242</c:v>
                </c:pt>
                <c:pt idx="455">
                  <c:v>1.108512172772693</c:v>
                </c:pt>
                <c:pt idx="456">
                  <c:v>1.1131353684768577</c:v>
                </c:pt>
                <c:pt idx="457">
                  <c:v>1.1147465803666701</c:v>
                </c:pt>
                <c:pt idx="458">
                  <c:v>1.115416205915235</c:v>
                </c:pt>
                <c:pt idx="459">
                  <c:v>1.1157457871576544</c:v>
                </c:pt>
                <c:pt idx="460">
                  <c:v>1.1078686568870708</c:v>
                </c:pt>
                <c:pt idx="461">
                  <c:v>1.1134969733502327</c:v>
                </c:pt>
                <c:pt idx="462">
                  <c:v>1.1157663464396261</c:v>
                </c:pt>
                <c:pt idx="463">
                  <c:v>1.1167676201430183</c:v>
                </c:pt>
                <c:pt idx="464">
                  <c:v>1.1172756968663331</c:v>
                </c:pt>
                <c:pt idx="465">
                  <c:v>1.0276288198478769</c:v>
                </c:pt>
                <c:pt idx="466">
                  <c:v>1.0306551969175253</c:v>
                </c:pt>
                <c:pt idx="467">
                  <c:v>1.0314898106526176</c:v>
                </c:pt>
                <c:pt idx="468">
                  <c:v>1.0318127147738401</c:v>
                </c:pt>
                <c:pt idx="469">
                  <c:v>1.0319679967815834</c:v>
                </c:pt>
                <c:pt idx="470">
                  <c:v>1.0260767004566971</c:v>
                </c:pt>
                <c:pt idx="471">
                  <c:v>1.0303630149320477</c:v>
                </c:pt>
                <c:pt idx="472">
                  <c:v>1.0318630204315804</c:v>
                </c:pt>
                <c:pt idx="473">
                  <c:v>1.0324913916772842</c:v>
                </c:pt>
                <c:pt idx="474">
                  <c:v>1.0328044340214009</c:v>
                </c:pt>
                <c:pt idx="475">
                  <c:v>1.0254803334956031</c:v>
                </c:pt>
                <c:pt idx="476">
                  <c:v>1.0306954203036673</c:v>
                </c:pt>
                <c:pt idx="477">
                  <c:v>1.0328030436286422</c:v>
                </c:pt>
                <c:pt idx="478">
                  <c:v>1.0337372896372106</c:v>
                </c:pt>
                <c:pt idx="479">
                  <c:v>1.0342147407708717</c:v>
                </c:pt>
                <c:pt idx="480">
                  <c:v>1.017328588488372</c:v>
                </c:pt>
                <c:pt idx="481">
                  <c:v>1.0203250389874259</c:v>
                </c:pt>
                <c:pt idx="482">
                  <c:v>1.0211516191629864</c:v>
                </c:pt>
                <c:pt idx="483">
                  <c:v>1.0214716009219762</c:v>
                </c:pt>
                <c:pt idx="484">
                  <c:v>1.0216257169525826</c:v>
                </c:pt>
                <c:pt idx="485">
                  <c:v>1.0157919843409289</c:v>
                </c:pt>
                <c:pt idx="486">
                  <c:v>1.0200355950967981</c:v>
                </c:pt>
                <c:pt idx="487">
                  <c:v>1.0215207849496266</c:v>
                </c:pt>
                <c:pt idx="488">
                  <c:v>1.0221431444569278</c:v>
                </c:pt>
                <c:pt idx="489">
                  <c:v>1.0224532616472986</c:v>
                </c:pt>
                <c:pt idx="490">
                  <c:v>1.0152015557465723</c:v>
                </c:pt>
                <c:pt idx="491">
                  <c:v>1.0203645569320989</c:v>
                </c:pt>
                <c:pt idx="492">
                  <c:v>1.0224512810585633</c:v>
                </c:pt>
                <c:pt idx="493">
                  <c:v>1.0233763651896726</c:v>
                </c:pt>
                <c:pt idx="494">
                  <c:v>1.0238492817069598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963552"/>
        <c:axId val="-1881964640"/>
      </c:scatterChart>
      <c:valAx>
        <c:axId val="-18819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64640"/>
        <c:crosses val="autoZero"/>
        <c:crossBetween val="midCat"/>
      </c:valAx>
      <c:valAx>
        <c:axId val="-1881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'C1PM-M'!$AT$2</c:f>
              <c:strCache>
                <c:ptCount val="1"/>
                <c:pt idx="0">
                  <c:v>C1kl^2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'C1PM-M'!$AP$3:$AP$497</c:f>
              <c:numCache>
                <c:formatCode>0.000_ </c:formatCode>
                <c:ptCount val="495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-1.333</c:v>
                </c:pt>
                <c:pt idx="91">
                  <c:v>-1.333</c:v>
                </c:pt>
                <c:pt idx="92">
                  <c:v>-1.333</c:v>
                </c:pt>
                <c:pt idx="93">
                  <c:v>-1.333</c:v>
                </c:pt>
                <c:pt idx="94">
                  <c:v>-1.333</c:v>
                </c:pt>
                <c:pt idx="95">
                  <c:v>-1.333</c:v>
                </c:pt>
                <c:pt idx="96">
                  <c:v>-1.333</c:v>
                </c:pt>
                <c:pt idx="97">
                  <c:v>-1.333</c:v>
                </c:pt>
                <c:pt idx="98">
                  <c:v>-1.333</c:v>
                </c:pt>
                <c:pt idx="99">
                  <c:v>-1.333</c:v>
                </c:pt>
                <c:pt idx="100">
                  <c:v>-1.333</c:v>
                </c:pt>
                <c:pt idx="101">
                  <c:v>-1.333</c:v>
                </c:pt>
                <c:pt idx="102">
                  <c:v>-1.333</c:v>
                </c:pt>
                <c:pt idx="103">
                  <c:v>-1.333</c:v>
                </c:pt>
                <c:pt idx="104">
                  <c:v>-1.333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-0.75</c:v>
                </c:pt>
                <c:pt idx="121">
                  <c:v>-0.75</c:v>
                </c:pt>
                <c:pt idx="122">
                  <c:v>-0.75</c:v>
                </c:pt>
                <c:pt idx="123">
                  <c:v>-0.75</c:v>
                </c:pt>
                <c:pt idx="124">
                  <c:v>-0.75</c:v>
                </c:pt>
                <c:pt idx="125">
                  <c:v>-0.75</c:v>
                </c:pt>
                <c:pt idx="126">
                  <c:v>-0.75</c:v>
                </c:pt>
                <c:pt idx="127">
                  <c:v>-0.75</c:v>
                </c:pt>
                <c:pt idx="128">
                  <c:v>-0.75</c:v>
                </c:pt>
                <c:pt idx="129">
                  <c:v>-0.75</c:v>
                </c:pt>
                <c:pt idx="130">
                  <c:v>-0.75</c:v>
                </c:pt>
                <c:pt idx="131">
                  <c:v>-0.75</c:v>
                </c:pt>
                <c:pt idx="132">
                  <c:v>-0.75</c:v>
                </c:pt>
                <c:pt idx="133">
                  <c:v>-0.75</c:v>
                </c:pt>
                <c:pt idx="134">
                  <c:v>-0.75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-0.10000000000000002</c:v>
                </c:pt>
                <c:pt idx="166">
                  <c:v>-0.10000000000000002</c:v>
                </c:pt>
                <c:pt idx="167">
                  <c:v>-0.1</c:v>
                </c:pt>
                <c:pt idx="168">
                  <c:v>-0.10000000000000002</c:v>
                </c:pt>
                <c:pt idx="169">
                  <c:v>-0.1</c:v>
                </c:pt>
                <c:pt idx="170">
                  <c:v>-0.10000000000000002</c:v>
                </c:pt>
                <c:pt idx="171">
                  <c:v>-0.10000000000000002</c:v>
                </c:pt>
                <c:pt idx="172">
                  <c:v>-0.1</c:v>
                </c:pt>
                <c:pt idx="173">
                  <c:v>-0.10000000000000002</c:v>
                </c:pt>
                <c:pt idx="174">
                  <c:v>-0.1</c:v>
                </c:pt>
                <c:pt idx="175">
                  <c:v>-0.10000000000000002</c:v>
                </c:pt>
                <c:pt idx="176">
                  <c:v>-0.10000000000000002</c:v>
                </c:pt>
                <c:pt idx="177">
                  <c:v>-0.1</c:v>
                </c:pt>
                <c:pt idx="178">
                  <c:v>-0.10000000000000002</c:v>
                </c:pt>
                <c:pt idx="179">
                  <c:v>-0.1</c:v>
                </c:pt>
                <c:pt idx="180">
                  <c:v>-5.000000000000001E-2</c:v>
                </c:pt>
                <c:pt idx="181">
                  <c:v>-5.000000000000001E-2</c:v>
                </c:pt>
                <c:pt idx="182">
                  <c:v>-0.05</c:v>
                </c:pt>
                <c:pt idx="183">
                  <c:v>-5.000000000000001E-2</c:v>
                </c:pt>
                <c:pt idx="184">
                  <c:v>-0.05</c:v>
                </c:pt>
                <c:pt idx="185">
                  <c:v>-5.000000000000001E-2</c:v>
                </c:pt>
                <c:pt idx="186">
                  <c:v>-5.000000000000001E-2</c:v>
                </c:pt>
                <c:pt idx="187">
                  <c:v>-0.05</c:v>
                </c:pt>
                <c:pt idx="188">
                  <c:v>-5.000000000000001E-2</c:v>
                </c:pt>
                <c:pt idx="189">
                  <c:v>-0.05</c:v>
                </c:pt>
                <c:pt idx="190">
                  <c:v>-5.000000000000001E-2</c:v>
                </c:pt>
                <c:pt idx="191">
                  <c:v>-5.000000000000001E-2</c:v>
                </c:pt>
                <c:pt idx="192">
                  <c:v>-0.05</c:v>
                </c:pt>
                <c:pt idx="193">
                  <c:v>-5.000000000000001E-2</c:v>
                </c:pt>
                <c:pt idx="194">
                  <c:v>-0.05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-1E-3</c:v>
                </c:pt>
                <c:pt idx="226">
                  <c:v>-1E-3</c:v>
                </c:pt>
                <c:pt idx="227">
                  <c:v>-1E-3</c:v>
                </c:pt>
                <c:pt idx="228">
                  <c:v>-1E-3</c:v>
                </c:pt>
                <c:pt idx="229">
                  <c:v>-1E-3</c:v>
                </c:pt>
                <c:pt idx="230">
                  <c:v>-1E-3</c:v>
                </c:pt>
                <c:pt idx="231">
                  <c:v>-1E-3</c:v>
                </c:pt>
                <c:pt idx="232">
                  <c:v>-1E-3</c:v>
                </c:pt>
                <c:pt idx="233">
                  <c:v>-1E-3</c:v>
                </c:pt>
                <c:pt idx="234">
                  <c:v>-1E-3</c:v>
                </c:pt>
                <c:pt idx="235">
                  <c:v>-1E-3</c:v>
                </c:pt>
                <c:pt idx="236">
                  <c:v>-1E-3</c:v>
                </c:pt>
                <c:pt idx="237">
                  <c:v>-1E-3</c:v>
                </c:pt>
                <c:pt idx="238">
                  <c:v>-1E-3</c:v>
                </c:pt>
                <c:pt idx="239">
                  <c:v>-1E-3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5.000000000000001E-2</c:v>
                </c:pt>
                <c:pt idx="301">
                  <c:v>5.000000000000001E-2</c:v>
                </c:pt>
                <c:pt idx="302">
                  <c:v>0.05</c:v>
                </c:pt>
                <c:pt idx="303">
                  <c:v>5.000000000000001E-2</c:v>
                </c:pt>
                <c:pt idx="304">
                  <c:v>0.05</c:v>
                </c:pt>
                <c:pt idx="305">
                  <c:v>5.000000000000001E-2</c:v>
                </c:pt>
                <c:pt idx="306">
                  <c:v>5.000000000000001E-2</c:v>
                </c:pt>
                <c:pt idx="307">
                  <c:v>0.05</c:v>
                </c:pt>
                <c:pt idx="308">
                  <c:v>5.000000000000001E-2</c:v>
                </c:pt>
                <c:pt idx="309">
                  <c:v>0.05</c:v>
                </c:pt>
                <c:pt idx="310">
                  <c:v>5.000000000000001E-2</c:v>
                </c:pt>
                <c:pt idx="311">
                  <c:v>5.000000000000001E-2</c:v>
                </c:pt>
                <c:pt idx="312">
                  <c:v>0.05</c:v>
                </c:pt>
                <c:pt idx="313">
                  <c:v>5.000000000000001E-2</c:v>
                </c:pt>
                <c:pt idx="314">
                  <c:v>0.05</c:v>
                </c:pt>
                <c:pt idx="315">
                  <c:v>0.10000000000000002</c:v>
                </c:pt>
                <c:pt idx="316">
                  <c:v>0.10000000000000002</c:v>
                </c:pt>
                <c:pt idx="317">
                  <c:v>0.1</c:v>
                </c:pt>
                <c:pt idx="318">
                  <c:v>0.10000000000000002</c:v>
                </c:pt>
                <c:pt idx="319">
                  <c:v>0.1</c:v>
                </c:pt>
                <c:pt idx="320">
                  <c:v>0.10000000000000002</c:v>
                </c:pt>
                <c:pt idx="321">
                  <c:v>0.10000000000000002</c:v>
                </c:pt>
                <c:pt idx="322">
                  <c:v>0.1</c:v>
                </c:pt>
                <c:pt idx="323">
                  <c:v>0.10000000000000002</c:v>
                </c:pt>
                <c:pt idx="324">
                  <c:v>0.1</c:v>
                </c:pt>
                <c:pt idx="325">
                  <c:v>0.10000000000000002</c:v>
                </c:pt>
                <c:pt idx="326">
                  <c:v>0.10000000000000002</c:v>
                </c:pt>
                <c:pt idx="327">
                  <c:v>0.1</c:v>
                </c:pt>
                <c:pt idx="328">
                  <c:v>0.10000000000000002</c:v>
                </c:pt>
                <c:pt idx="329">
                  <c:v>0.1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1.3333333333333333</c:v>
                </c:pt>
                <c:pt idx="391">
                  <c:v>1.3333333333333333</c:v>
                </c:pt>
                <c:pt idx="392">
                  <c:v>1.3333333333333333</c:v>
                </c:pt>
                <c:pt idx="393">
                  <c:v>1.3333333333333333</c:v>
                </c:pt>
                <c:pt idx="394">
                  <c:v>1.3333333333333333</c:v>
                </c:pt>
                <c:pt idx="395">
                  <c:v>1.3333333333333333</c:v>
                </c:pt>
                <c:pt idx="396">
                  <c:v>1.3333333333333333</c:v>
                </c:pt>
                <c:pt idx="397">
                  <c:v>1.3333333333333333</c:v>
                </c:pt>
                <c:pt idx="398">
                  <c:v>1.3333333333333333</c:v>
                </c:pt>
                <c:pt idx="399">
                  <c:v>1.3333333333333333</c:v>
                </c:pt>
                <c:pt idx="400">
                  <c:v>1.3333333333333333</c:v>
                </c:pt>
                <c:pt idx="401">
                  <c:v>1.3333333333333333</c:v>
                </c:pt>
                <c:pt idx="402">
                  <c:v>1.3333333333333333</c:v>
                </c:pt>
                <c:pt idx="403">
                  <c:v>1.3333333333333333</c:v>
                </c:pt>
                <c:pt idx="404">
                  <c:v>1.3333333333333333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</c:numCache>
            </c:numRef>
          </c:xVal>
          <c:yVal>
            <c:numRef>
              <c:f>'C1PM-M'!$AT$3:$AT$497</c:f>
              <c:numCache>
                <c:formatCode>0.000_ </c:formatCode>
                <c:ptCount val="495"/>
                <c:pt idx="0">
                  <c:v>1.4835421431227056</c:v>
                </c:pt>
                <c:pt idx="1">
                  <c:v>1.038025644893334</c:v>
                </c:pt>
                <c:pt idx="2">
                  <c:v>0.95901008349270556</c:v>
                </c:pt>
                <c:pt idx="3">
                  <c:v>0.93159777577664271</c:v>
                </c:pt>
                <c:pt idx="4">
                  <c:v>0.91895902608403335</c:v>
                </c:pt>
                <c:pt idx="5">
                  <c:v>1.9058235509292245</c:v>
                </c:pt>
                <c:pt idx="6">
                  <c:v>1.06891974553512</c:v>
                </c:pt>
                <c:pt idx="7">
                  <c:v>0.92755375687208164</c:v>
                </c:pt>
                <c:pt idx="8">
                  <c:v>0.87898651183676035</c:v>
                </c:pt>
                <c:pt idx="9">
                  <c:v>0.85666076410525904</c:v>
                </c:pt>
                <c:pt idx="10">
                  <c:v>2.1406615263085822</c:v>
                </c:pt>
                <c:pt idx="11">
                  <c:v>1.0339639694537301</c:v>
                </c:pt>
                <c:pt idx="12">
                  <c:v>0.85682348457154089</c:v>
                </c:pt>
                <c:pt idx="13">
                  <c:v>0.79658496179801475</c:v>
                </c:pt>
                <c:pt idx="14">
                  <c:v>0.76900056878971379</c:v>
                </c:pt>
                <c:pt idx="15">
                  <c:v>3.0665146257619473</c:v>
                </c:pt>
                <c:pt idx="16">
                  <c:v>2.1239144486668518</c:v>
                </c:pt>
                <c:pt idx="17">
                  <c:v>1.9586944160591222</c:v>
                </c:pt>
                <c:pt idx="18">
                  <c:v>1.9014963942128411</c:v>
                </c:pt>
                <c:pt idx="19">
                  <c:v>1.8751275323293892</c:v>
                </c:pt>
                <c:pt idx="20">
                  <c:v>3.9778009561155705</c:v>
                </c:pt>
                <c:pt idx="21">
                  <c:v>2.1886774285635231</c:v>
                </c:pt>
                <c:pt idx="22">
                  <c:v>1.89313395563439</c:v>
                </c:pt>
                <c:pt idx="23">
                  <c:v>1.79201699934428</c:v>
                </c:pt>
                <c:pt idx="24">
                  <c:v>1.7456072675173744</c:v>
                </c:pt>
                <c:pt idx="25">
                  <c:v>4.4924120569385675</c:v>
                </c:pt>
                <c:pt idx="26">
                  <c:v>2.1154347903096857</c:v>
                </c:pt>
                <c:pt idx="27">
                  <c:v>1.7459913220701491</c:v>
                </c:pt>
                <c:pt idx="28">
                  <c:v>1.6210206781465728</c:v>
                </c:pt>
                <c:pt idx="29">
                  <c:v>1.5639048623972003</c:v>
                </c:pt>
                <c:pt idx="30">
                  <c:v>20.932115694088715</c:v>
                </c:pt>
                <c:pt idx="31">
                  <c:v>13.007285562147617</c:v>
                </c:pt>
                <c:pt idx="32">
                  <c:v>11.777046668830682</c:v>
                </c:pt>
                <c:pt idx="33">
                  <c:v>11.357770031179195</c:v>
                </c:pt>
                <c:pt idx="34">
                  <c:v>11.164059013740326</c:v>
                </c:pt>
                <c:pt idx="35">
                  <c:v>30.520379881975895</c:v>
                </c:pt>
                <c:pt idx="36">
                  <c:v>13.504505203660329</c:v>
                </c:pt>
                <c:pt idx="37">
                  <c:v>11.310954384712371</c:v>
                </c:pt>
                <c:pt idx="38">
                  <c:v>10.58926511258297</c:v>
                </c:pt>
                <c:pt idx="39">
                  <c:v>10.26145175464147</c:v>
                </c:pt>
                <c:pt idx="40">
                  <c:v>37.061791490573597</c:v>
                </c:pt>
                <c:pt idx="41">
                  <c:v>12.95133869549189</c:v>
                </c:pt>
                <c:pt idx="42">
                  <c:v>10.27492346487889</c:v>
                </c:pt>
                <c:pt idx="43">
                  <c:v>9.414054103289212</c:v>
                </c:pt>
                <c:pt idx="44">
                  <c:v>9.026763780491363</c:v>
                </c:pt>
                <c:pt idx="45">
                  <c:v>76.764198886673938</c:v>
                </c:pt>
                <c:pt idx="46">
                  <c:v>36.054701120720381</c:v>
                </c:pt>
                <c:pt idx="47">
                  <c:v>31.385795428913607</c:v>
                </c:pt>
                <c:pt idx="48">
                  <c:v>29.836039728135749</c:v>
                </c:pt>
                <c:pt idx="49">
                  <c:v>29.111670526731338</c:v>
                </c:pt>
                <c:pt idx="50">
                  <c:v>182.81486642814514</c:v>
                </c:pt>
                <c:pt idx="51">
                  <c:v>38.079106678790289</c:v>
                </c:pt>
                <c:pt idx="52">
                  <c:v>29.813552547467165</c:v>
                </c:pt>
                <c:pt idx="53">
                  <c:v>27.296658265260085</c:v>
                </c:pt>
                <c:pt idx="54">
                  <c:v>26.170817167997271</c:v>
                </c:pt>
                <c:pt idx="55">
                  <c:v>390.76934908833164</c:v>
                </c:pt>
                <c:pt idx="56">
                  <c:v>35.93254865212019</c:v>
                </c:pt>
                <c:pt idx="57">
                  <c:v>26.324611237520312</c:v>
                </c:pt>
                <c:pt idx="58">
                  <c:v>23.521057899176586</c:v>
                </c:pt>
                <c:pt idx="59">
                  <c:v>22.291981126674056</c:v>
                </c:pt>
                <c:pt idx="60">
                  <c:v>164.13379392385997</c:v>
                </c:pt>
                <c:pt idx="61">
                  <c:v>55.743337403977122</c:v>
                </c:pt>
                <c:pt idx="62">
                  <c:v>46.942473818020282</c:v>
                </c:pt>
                <c:pt idx="63">
                  <c:v>44.096355845599916</c:v>
                </c:pt>
                <c:pt idx="64">
                  <c:v>42.759852871729755</c:v>
                </c:pt>
                <c:pt idx="65">
                  <c:v>45977.592495984281</c:v>
                </c:pt>
                <c:pt idx="66">
                  <c:v>59.787758058385428</c:v>
                </c:pt>
                <c:pt idx="67">
                  <c:v>44.23994988500052</c:v>
                </c:pt>
                <c:pt idx="68">
                  <c:v>39.803697003424261</c:v>
                </c:pt>
                <c:pt idx="69">
                  <c:v>37.845936153840853</c:v>
                </c:pt>
                <c:pt idx="70">
                  <c:v>-431.78069384266121</c:v>
                </c:pt>
                <c:pt idx="71">
                  <c:v>55.642024941805353</c:v>
                </c:pt>
                <c:pt idx="72">
                  <c:v>38.241687952992102</c:v>
                </c:pt>
                <c:pt idx="73">
                  <c:v>33.540948159717956</c:v>
                </c:pt>
                <c:pt idx="74">
                  <c:v>31.519290994589074</c:v>
                </c:pt>
                <c:pt idx="75">
                  <c:v>-129.79653826280168</c:v>
                </c:pt>
                <c:pt idx="76">
                  <c:v>-669.80133375043715</c:v>
                </c:pt>
                <c:pt idx="77">
                  <c:v>2304.6206280288293</c:v>
                </c:pt>
                <c:pt idx="78">
                  <c:v>753.7383834725988</c:v>
                </c:pt>
                <c:pt idx="79">
                  <c:v>540.66841288873354</c:v>
                </c:pt>
                <c:pt idx="80">
                  <c:v>-92.409082244312401</c:v>
                </c:pt>
                <c:pt idx="81">
                  <c:v>-447.27756539287657</c:v>
                </c:pt>
                <c:pt idx="82">
                  <c:v>1107.0154493282441</c:v>
                </c:pt>
                <c:pt idx="83">
                  <c:v>427.30578135646579</c:v>
                </c:pt>
                <c:pt idx="84">
                  <c:v>317.89318868226593</c:v>
                </c:pt>
                <c:pt idx="85">
                  <c:v>-83.202313340676568</c:v>
                </c:pt>
                <c:pt idx="86">
                  <c:v>-604.72132678953562</c:v>
                </c:pt>
                <c:pt idx="87">
                  <c:v>381.86107674282869</c:v>
                </c:pt>
                <c:pt idx="88">
                  <c:v>216.7417882742875</c:v>
                </c:pt>
                <c:pt idx="89">
                  <c:v>174.96846759656202</c:v>
                </c:pt>
                <c:pt idx="90">
                  <c:v>-81.783158052624927</c:v>
                </c:pt>
                <c:pt idx="91">
                  <c:v>-128.18214470483008</c:v>
                </c:pt>
                <c:pt idx="92">
                  <c:v>-159.7923253850185</c:v>
                </c:pt>
                <c:pt idx="93">
                  <c:v>-183.72494039119852</c:v>
                </c:pt>
                <c:pt idx="94">
                  <c:v>-203.54018393374236</c:v>
                </c:pt>
                <c:pt idx="95">
                  <c:v>-69.540165381887263</c:v>
                </c:pt>
                <c:pt idx="96">
                  <c:v>-118.45884820158273</c:v>
                </c:pt>
                <c:pt idx="97">
                  <c:v>-162.72424766319392</c:v>
                </c:pt>
                <c:pt idx="98">
                  <c:v>-199.97261160995046</c:v>
                </c:pt>
                <c:pt idx="99">
                  <c:v>-232.68760319770669</c:v>
                </c:pt>
                <c:pt idx="100">
                  <c:v>-65.771938356316141</c:v>
                </c:pt>
                <c:pt idx="101">
                  <c:v>-123.43656432994088</c:v>
                </c:pt>
                <c:pt idx="102">
                  <c:v>-197.13658052345383</c:v>
                </c:pt>
                <c:pt idx="103">
                  <c:v>-279.7559997545473</c:v>
                </c:pt>
                <c:pt idx="104">
                  <c:v>-372.22570103953916</c:v>
                </c:pt>
                <c:pt idx="105">
                  <c:v>-69.302457039688178</c:v>
                </c:pt>
                <c:pt idx="106">
                  <c:v>-92.355314723989935</c:v>
                </c:pt>
                <c:pt idx="107">
                  <c:v>-106.28565246299655</c:v>
                </c:pt>
                <c:pt idx="108">
                  <c:v>-116.63435899601524</c:v>
                </c:pt>
                <c:pt idx="109">
                  <c:v>-125.12329993453073</c:v>
                </c:pt>
                <c:pt idx="110">
                  <c:v>-62.051903266722334</c:v>
                </c:pt>
                <c:pt idx="111">
                  <c:v>-87.292271779409688</c:v>
                </c:pt>
                <c:pt idx="112">
                  <c:v>-104.9335172682795</c:v>
                </c:pt>
                <c:pt idx="113">
                  <c:v>-117.88898284687363</c:v>
                </c:pt>
                <c:pt idx="114">
                  <c:v>-128.42437095542647</c:v>
                </c:pt>
                <c:pt idx="115">
                  <c:v>-59.674166640193377</c:v>
                </c:pt>
                <c:pt idx="116">
                  <c:v>-88.885965259650533</c:v>
                </c:pt>
                <c:pt idx="117">
                  <c:v>-113.62475352658723</c:v>
                </c:pt>
                <c:pt idx="118">
                  <c:v>-133.18339690237079</c:v>
                </c:pt>
                <c:pt idx="119">
                  <c:v>-149.54143701508153</c:v>
                </c:pt>
                <c:pt idx="120">
                  <c:v>-62.420517791396243</c:v>
                </c:pt>
                <c:pt idx="121">
                  <c:v>-77.136903750306345</c:v>
                </c:pt>
                <c:pt idx="122">
                  <c:v>-86.465936819156809</c:v>
                </c:pt>
                <c:pt idx="123">
                  <c:v>-93.866246818448886</c:v>
                </c:pt>
                <c:pt idx="124">
                  <c:v>-100.18574432317506</c:v>
                </c:pt>
                <c:pt idx="125">
                  <c:v>-57.562854614679466</c:v>
                </c:pt>
                <c:pt idx="126">
                  <c:v>-73.394386468687458</c:v>
                </c:pt>
                <c:pt idx="127">
                  <c:v>-83.875053130010286</c:v>
                </c:pt>
                <c:pt idx="128">
                  <c:v>-91.777025451804377</c:v>
                </c:pt>
                <c:pt idx="129">
                  <c:v>-98.440186128356345</c:v>
                </c:pt>
                <c:pt idx="130">
                  <c:v>-55.917927615640622</c:v>
                </c:pt>
                <c:pt idx="131">
                  <c:v>-73.872323065941004</c:v>
                </c:pt>
                <c:pt idx="132">
                  <c:v>-87.13427620326334</c:v>
                </c:pt>
                <c:pt idx="133">
                  <c:v>-97.15911549279194</c:v>
                </c:pt>
                <c:pt idx="134">
                  <c:v>-105.50717764813928</c:v>
                </c:pt>
                <c:pt idx="135">
                  <c:v>-57.210052112156106</c:v>
                </c:pt>
                <c:pt idx="136">
                  <c:v>-67.486143516067074</c:v>
                </c:pt>
                <c:pt idx="137">
                  <c:v>-75.216143503100923</c:v>
                </c:pt>
                <c:pt idx="138">
                  <c:v>-82.063258154478902</c:v>
                </c:pt>
                <c:pt idx="139">
                  <c:v>-88.281580663974594</c:v>
                </c:pt>
                <c:pt idx="140">
                  <c:v>-53.962892687131792</c:v>
                </c:pt>
                <c:pt idx="141">
                  <c:v>-64.111145297367585</c:v>
                </c:pt>
                <c:pt idx="142">
                  <c:v>-71.389958687086107</c:v>
                </c:pt>
                <c:pt idx="143">
                  <c:v>-77.531332410703811</c:v>
                </c:pt>
                <c:pt idx="144">
                  <c:v>-83.141924565828347</c:v>
                </c:pt>
                <c:pt idx="145">
                  <c:v>-52.84736210425325</c:v>
                </c:pt>
                <c:pt idx="146">
                  <c:v>-63.858653549812274</c:v>
                </c:pt>
                <c:pt idx="147">
                  <c:v>-71.969009337925442</c:v>
                </c:pt>
                <c:pt idx="148">
                  <c:v>-78.57484898938192</c:v>
                </c:pt>
                <c:pt idx="149">
                  <c:v>-84.497769988619751</c:v>
                </c:pt>
                <c:pt idx="150">
                  <c:v>-54.028454993752376</c:v>
                </c:pt>
                <c:pt idx="151">
                  <c:v>-63.230192099985217</c:v>
                </c:pt>
                <c:pt idx="152">
                  <c:v>-72.356503650133206</c:v>
                </c:pt>
                <c:pt idx="153">
                  <c:v>-81.536633779537468</c:v>
                </c:pt>
                <c:pt idx="154">
                  <c:v>-90.521676352653458</c:v>
                </c:pt>
                <c:pt idx="155">
                  <c:v>-51.632587340938223</c:v>
                </c:pt>
                <c:pt idx="156">
                  <c:v>-58.995408739871458</c:v>
                </c:pt>
                <c:pt idx="157">
                  <c:v>-65.908167738602614</c:v>
                </c:pt>
                <c:pt idx="158">
                  <c:v>-72.826495677265029</c:v>
                </c:pt>
                <c:pt idx="159">
                  <c:v>-79.793899049056677</c:v>
                </c:pt>
                <c:pt idx="160">
                  <c:v>-50.826720634169966</c:v>
                </c:pt>
                <c:pt idx="161">
                  <c:v>-57.945680763628509</c:v>
                </c:pt>
                <c:pt idx="162">
                  <c:v>-64.414466473116548</c:v>
                </c:pt>
                <c:pt idx="163">
                  <c:v>-70.735888776655301</c:v>
                </c:pt>
                <c:pt idx="164">
                  <c:v>-77.089805739773027</c:v>
                </c:pt>
                <c:pt idx="165">
                  <c:v>-54.230585651098906</c:v>
                </c:pt>
                <c:pt idx="166">
                  <c:v>-63.935502844700082</c:v>
                </c:pt>
                <c:pt idx="167">
                  <c:v>-72.916746413387173</c:v>
                </c:pt>
                <c:pt idx="168">
                  <c:v>-80.995020705232008</c:v>
                </c:pt>
                <c:pt idx="169">
                  <c:v>-88.149247916928999</c:v>
                </c:pt>
                <c:pt idx="170">
                  <c:v>-51.813444571372777</c:v>
                </c:pt>
                <c:pt idx="171">
                  <c:v>-58.953708535878469</c:v>
                </c:pt>
                <c:pt idx="172">
                  <c:v>-66.052322995147577</c:v>
                </c:pt>
                <c:pt idx="173">
                  <c:v>-72.659592562889443</c:v>
                </c:pt>
                <c:pt idx="174">
                  <c:v>-78.783678629066245</c:v>
                </c:pt>
                <c:pt idx="175">
                  <c:v>-51.008986509145444</c:v>
                </c:pt>
                <c:pt idx="176">
                  <c:v>-57.277822340153996</c:v>
                </c:pt>
                <c:pt idx="177">
                  <c:v>-63.663127874529422</c:v>
                </c:pt>
                <c:pt idx="178">
                  <c:v>-69.710478022286765</c:v>
                </c:pt>
                <c:pt idx="179">
                  <c:v>-75.372489452482512</c:v>
                </c:pt>
                <c:pt idx="180">
                  <c:v>-53.394579520807611</c:v>
                </c:pt>
                <c:pt idx="181">
                  <c:v>-59.01841449255339</c:v>
                </c:pt>
                <c:pt idx="182">
                  <c:v>-62.894361404534585</c:v>
                </c:pt>
                <c:pt idx="183">
                  <c:v>-66.204878403841377</c:v>
                </c:pt>
                <c:pt idx="184">
                  <c:v>-69.092014618225519</c:v>
                </c:pt>
                <c:pt idx="185">
                  <c:v>-51.538059556753687</c:v>
                </c:pt>
                <c:pt idx="186">
                  <c:v>-56.449935233499893</c:v>
                </c:pt>
                <c:pt idx="187">
                  <c:v>-60.029016900565367</c:v>
                </c:pt>
                <c:pt idx="188">
                  <c:v>-62.834755017926604</c:v>
                </c:pt>
                <c:pt idx="189">
                  <c:v>-65.33082969224013</c:v>
                </c:pt>
                <c:pt idx="190">
                  <c:v>-50.871584178546556</c:v>
                </c:pt>
                <c:pt idx="191">
                  <c:v>-55.41479352282289</c:v>
                </c:pt>
                <c:pt idx="192">
                  <c:v>-58.973707308982938</c:v>
                </c:pt>
                <c:pt idx="193">
                  <c:v>-61.68616053562252</c:v>
                </c:pt>
                <c:pt idx="194">
                  <c:v>-64.00947696864381</c:v>
                </c:pt>
                <c:pt idx="195">
                  <c:v>-52.57064334396982</c:v>
                </c:pt>
                <c:pt idx="196">
                  <c:v>-56.758166545587592</c:v>
                </c:pt>
                <c:pt idx="197">
                  <c:v>-59.563640513251293</c:v>
                </c:pt>
                <c:pt idx="198">
                  <c:v>-62.11214192588956</c:v>
                </c:pt>
                <c:pt idx="199">
                  <c:v>-64.406673216078858</c:v>
                </c:pt>
                <c:pt idx="200">
                  <c:v>-51.038976020335198</c:v>
                </c:pt>
                <c:pt idx="201">
                  <c:v>-54.94132026709466</c:v>
                </c:pt>
                <c:pt idx="202">
                  <c:v>-57.507634158197781</c:v>
                </c:pt>
                <c:pt idx="203">
                  <c:v>-59.539480587462641</c:v>
                </c:pt>
                <c:pt idx="204">
                  <c:v>-61.435001680038411</c:v>
                </c:pt>
                <c:pt idx="205">
                  <c:v>-50.469448314646513</c:v>
                </c:pt>
                <c:pt idx="206">
                  <c:v>-54.1919802405749</c:v>
                </c:pt>
                <c:pt idx="207">
                  <c:v>-56.809690577354424</c:v>
                </c:pt>
                <c:pt idx="208">
                  <c:v>-58.73923752900771</c:v>
                </c:pt>
                <c:pt idx="209">
                  <c:v>-60.44647849970481</c:v>
                </c:pt>
                <c:pt idx="210">
                  <c:v>-47.070688592271502</c:v>
                </c:pt>
                <c:pt idx="211">
                  <c:v>-47.662894870544577</c:v>
                </c:pt>
                <c:pt idx="212">
                  <c:v>-48.570187191830385</c:v>
                </c:pt>
                <c:pt idx="213">
                  <c:v>-49.825790357027962</c:v>
                </c:pt>
                <c:pt idx="214">
                  <c:v>-51.095950978075223</c:v>
                </c:pt>
                <c:pt idx="215">
                  <c:v>-46.801754905968963</c:v>
                </c:pt>
                <c:pt idx="216">
                  <c:v>-47.461111360026656</c:v>
                </c:pt>
                <c:pt idx="217">
                  <c:v>-47.891571393949711</c:v>
                </c:pt>
                <c:pt idx="218">
                  <c:v>-48.570335898516348</c:v>
                </c:pt>
                <c:pt idx="219">
                  <c:v>-49.452342506065243</c:v>
                </c:pt>
                <c:pt idx="220">
                  <c:v>-46.684884491739425</c:v>
                </c:pt>
                <c:pt idx="221">
                  <c:v>-47.464340907941413</c:v>
                </c:pt>
                <c:pt idx="222">
                  <c:v>-47.843192157098848</c:v>
                </c:pt>
                <c:pt idx="223">
                  <c:v>-48.312955915247727</c:v>
                </c:pt>
                <c:pt idx="224">
                  <c:v>-48.971659357840267</c:v>
                </c:pt>
                <c:pt idx="225">
                  <c:v>-44.515715391367536</c:v>
                </c:pt>
                <c:pt idx="226">
                  <c:v>-44.657254239410626</c:v>
                </c:pt>
                <c:pt idx="227">
                  <c:v>-45.38223188368115</c:v>
                </c:pt>
                <c:pt idx="228">
                  <c:v>-46.480381471847281</c:v>
                </c:pt>
                <c:pt idx="229">
                  <c:v>-47.601685724393128</c:v>
                </c:pt>
                <c:pt idx="230">
                  <c:v>-44.503349706749987</c:v>
                </c:pt>
                <c:pt idx="231">
                  <c:v>-44.609250636784481</c:v>
                </c:pt>
                <c:pt idx="232">
                  <c:v>-44.823581024652633</c:v>
                </c:pt>
                <c:pt idx="233">
                  <c:v>-45.373149979157972</c:v>
                </c:pt>
                <c:pt idx="234">
                  <c:v>-46.137953153642506</c:v>
                </c:pt>
                <c:pt idx="235">
                  <c:v>-44.498076818547673</c:v>
                </c:pt>
                <c:pt idx="236">
                  <c:v>-44.697723901599936</c:v>
                </c:pt>
                <c:pt idx="237">
                  <c:v>-44.813374842691395</c:v>
                </c:pt>
                <c:pt idx="238">
                  <c:v>-45.14740384557102</c:v>
                </c:pt>
                <c:pt idx="239">
                  <c:v>-45.700567657846996</c:v>
                </c:pt>
                <c:pt idx="255">
                  <c:v>-43.912732021779476</c:v>
                </c:pt>
                <c:pt idx="256">
                  <c:v>-43.995195061354174</c:v>
                </c:pt>
                <c:pt idx="257">
                  <c:v>-44.701743910666373</c:v>
                </c:pt>
                <c:pt idx="258">
                  <c:v>-45.772186566594442</c:v>
                </c:pt>
                <c:pt idx="259">
                  <c:v>-46.866014262200189</c:v>
                </c:pt>
                <c:pt idx="260">
                  <c:v>-43.938283383155422</c:v>
                </c:pt>
                <c:pt idx="261">
                  <c:v>-43.964487416386923</c:v>
                </c:pt>
                <c:pt idx="262">
                  <c:v>-44.154001537876574</c:v>
                </c:pt>
                <c:pt idx="263">
                  <c:v>-44.687363988687466</c:v>
                </c:pt>
                <c:pt idx="264">
                  <c:v>-45.432860910938118</c:v>
                </c:pt>
                <c:pt idx="265">
                  <c:v>-43.950159353407244</c:v>
                </c:pt>
                <c:pt idx="266">
                  <c:v>-44.061055148629826</c:v>
                </c:pt>
                <c:pt idx="267">
                  <c:v>-44.144646202225481</c:v>
                </c:pt>
                <c:pt idx="268">
                  <c:v>-44.46412229713318</c:v>
                </c:pt>
                <c:pt idx="269">
                  <c:v>-45.001039500730229</c:v>
                </c:pt>
                <c:pt idx="270">
                  <c:v>-41.111430633293637</c:v>
                </c:pt>
                <c:pt idx="271">
                  <c:v>-41.109571214970849</c:v>
                </c:pt>
                <c:pt idx="272">
                  <c:v>-41.766089518296425</c:v>
                </c:pt>
                <c:pt idx="273">
                  <c:v>-42.745702151851432</c:v>
                </c:pt>
                <c:pt idx="274">
                  <c:v>-43.737924901206</c:v>
                </c:pt>
                <c:pt idx="275">
                  <c:v>-41.225433472201154</c:v>
                </c:pt>
                <c:pt idx="276">
                  <c:v>-41.081941842071934</c:v>
                </c:pt>
                <c:pt idx="277">
                  <c:v>-41.242355164113526</c:v>
                </c:pt>
                <c:pt idx="278">
                  <c:v>-41.738200172430084</c:v>
                </c:pt>
                <c:pt idx="279">
                  <c:v>-42.422360502294204</c:v>
                </c:pt>
                <c:pt idx="280">
                  <c:v>-41.282952883177877</c:v>
                </c:pt>
                <c:pt idx="281">
                  <c:v>-41.178439980089543</c:v>
                </c:pt>
                <c:pt idx="282">
                  <c:v>-41.214559447964241</c:v>
                </c:pt>
                <c:pt idx="283">
                  <c:v>-41.508574504233927</c:v>
                </c:pt>
                <c:pt idx="284">
                  <c:v>-42.004496229243244</c:v>
                </c:pt>
                <c:pt idx="285">
                  <c:v>-32.99971498424015</c:v>
                </c:pt>
                <c:pt idx="286">
                  <c:v>-33.328644698657399</c:v>
                </c:pt>
                <c:pt idx="287">
                  <c:v>-33.970524996545286</c:v>
                </c:pt>
                <c:pt idx="288">
                  <c:v>-34.756443445090326</c:v>
                </c:pt>
                <c:pt idx="289">
                  <c:v>-35.513346438521474</c:v>
                </c:pt>
                <c:pt idx="290">
                  <c:v>-32.952660891809401</c:v>
                </c:pt>
                <c:pt idx="291">
                  <c:v>-33.127824823457551</c:v>
                </c:pt>
                <c:pt idx="292">
                  <c:v>-33.437914791823147</c:v>
                </c:pt>
                <c:pt idx="293">
                  <c:v>-33.911265530859751</c:v>
                </c:pt>
                <c:pt idx="294">
                  <c:v>-34.470926993678518</c:v>
                </c:pt>
                <c:pt idx="295">
                  <c:v>-32.939475094820899</c:v>
                </c:pt>
                <c:pt idx="296">
                  <c:v>-33.093257325430216</c:v>
                </c:pt>
                <c:pt idx="297">
                  <c:v>-33.307412908080948</c:v>
                </c:pt>
                <c:pt idx="298">
                  <c:v>-33.645909105784995</c:v>
                </c:pt>
                <c:pt idx="299">
                  <c:v>-34.082675070451899</c:v>
                </c:pt>
                <c:pt idx="300">
                  <c:v>-31.612297354999502</c:v>
                </c:pt>
                <c:pt idx="301">
                  <c:v>-31.582382908897099</c:v>
                </c:pt>
                <c:pt idx="302">
                  <c:v>-32.108521249832535</c:v>
                </c:pt>
                <c:pt idx="303">
                  <c:v>-32.801126661254614</c:v>
                </c:pt>
                <c:pt idx="304">
                  <c:v>-33.477451462599561</c:v>
                </c:pt>
                <c:pt idx="305">
                  <c:v>-31.902189956683809</c:v>
                </c:pt>
                <c:pt idx="306">
                  <c:v>-31.494672355052963</c:v>
                </c:pt>
                <c:pt idx="307">
                  <c:v>-31.659452310339248</c:v>
                </c:pt>
                <c:pt idx="308">
                  <c:v>-32.050974370934441</c:v>
                </c:pt>
                <c:pt idx="309">
                  <c:v>-32.540603322830762</c:v>
                </c:pt>
                <c:pt idx="310">
                  <c:v>-32.094419455749673</c:v>
                </c:pt>
                <c:pt idx="311">
                  <c:v>-31.53775375782973</c:v>
                </c:pt>
                <c:pt idx="312">
                  <c:v>-31.565918012982085</c:v>
                </c:pt>
                <c:pt idx="313">
                  <c:v>-31.818208424328521</c:v>
                </c:pt>
                <c:pt idx="314">
                  <c:v>-32.189617386091292</c:v>
                </c:pt>
                <c:pt idx="315">
                  <c:v>-34.056520386645118</c:v>
                </c:pt>
                <c:pt idx="316">
                  <c:v>-29.387849315140251</c:v>
                </c:pt>
                <c:pt idx="317">
                  <c:v>-27.878425681293702</c:v>
                </c:pt>
                <c:pt idx="318">
                  <c:v>-27.536265036853028</c:v>
                </c:pt>
                <c:pt idx="319">
                  <c:v>-27.57209091476329</c:v>
                </c:pt>
                <c:pt idx="320">
                  <c:v>-36.006694592362983</c:v>
                </c:pt>
                <c:pt idx="321">
                  <c:v>-31.40630398401332</c:v>
                </c:pt>
                <c:pt idx="322">
                  <c:v>-28.959923218654318</c:v>
                </c:pt>
                <c:pt idx="323">
                  <c:v>-27.940834629943847</c:v>
                </c:pt>
                <c:pt idx="324">
                  <c:v>-27.576727324172925</c:v>
                </c:pt>
                <c:pt idx="325">
                  <c:v>-36.755618136204774</c:v>
                </c:pt>
                <c:pt idx="326">
                  <c:v>-32.518919383558902</c:v>
                </c:pt>
                <c:pt idx="327">
                  <c:v>-29.774368279108145</c:v>
                </c:pt>
                <c:pt idx="328">
                  <c:v>-28.396389702666838</c:v>
                </c:pt>
                <c:pt idx="329">
                  <c:v>-27.772106882752286</c:v>
                </c:pt>
                <c:pt idx="330">
                  <c:v>-38.451629320628918</c:v>
                </c:pt>
                <c:pt idx="331">
                  <c:v>-34.099813044698386</c:v>
                </c:pt>
                <c:pt idx="332">
                  <c:v>-31.257231229099197</c:v>
                </c:pt>
                <c:pt idx="333">
                  <c:v>-29.423619010792066</c:v>
                </c:pt>
                <c:pt idx="334">
                  <c:v>-28.21726099754131</c:v>
                </c:pt>
                <c:pt idx="335">
                  <c:v>-39.874460697687113</c:v>
                </c:pt>
                <c:pt idx="336">
                  <c:v>-36.081630557591865</c:v>
                </c:pt>
                <c:pt idx="337">
                  <c:v>-33.327154102110605</c:v>
                </c:pt>
                <c:pt idx="338">
                  <c:v>-31.323366185048659</c:v>
                </c:pt>
                <c:pt idx="339">
                  <c:v>-29.868587549967163</c:v>
                </c:pt>
                <c:pt idx="340">
                  <c:v>-40.39276963269262</c:v>
                </c:pt>
                <c:pt idx="341">
                  <c:v>-36.783401189513171</c:v>
                </c:pt>
                <c:pt idx="342">
                  <c:v>-34.139621502626426</c:v>
                </c:pt>
                <c:pt idx="343">
                  <c:v>-32.144953271209502</c:v>
                </c:pt>
                <c:pt idx="344">
                  <c:v>-30.634069662087693</c:v>
                </c:pt>
                <c:pt idx="345">
                  <c:v>-37.79500695019253</c:v>
                </c:pt>
                <c:pt idx="346">
                  <c:v>-34.356683555969347</c:v>
                </c:pt>
                <c:pt idx="347">
                  <c:v>-32.480317993127024</c:v>
                </c:pt>
                <c:pt idx="348">
                  <c:v>-31.20941252635674</c:v>
                </c:pt>
                <c:pt idx="349">
                  <c:v>-30.296709079006515</c:v>
                </c:pt>
                <c:pt idx="350">
                  <c:v>-39.236595423838679</c:v>
                </c:pt>
                <c:pt idx="351">
                  <c:v>-35.447674365368414</c:v>
                </c:pt>
                <c:pt idx="352">
                  <c:v>-33.494799995436722</c:v>
                </c:pt>
                <c:pt idx="353">
                  <c:v>-32.178309198713698</c:v>
                </c:pt>
                <c:pt idx="354">
                  <c:v>-31.196154588748222</c:v>
                </c:pt>
                <c:pt idx="355">
                  <c:v>-39.794436804162103</c:v>
                </c:pt>
                <c:pt idx="356">
                  <c:v>-35.627207623104482</c:v>
                </c:pt>
                <c:pt idx="357">
                  <c:v>-33.548829294197404</c:v>
                </c:pt>
                <c:pt idx="358">
                  <c:v>-32.209208338908603</c:v>
                </c:pt>
                <c:pt idx="359">
                  <c:v>-31.219893926151457</c:v>
                </c:pt>
                <c:pt idx="360">
                  <c:v>-35.961558411698441</c:v>
                </c:pt>
                <c:pt idx="361">
                  <c:v>-32.555231621802783</c:v>
                </c:pt>
                <c:pt idx="362">
                  <c:v>-31.103318430353678</c:v>
                </c:pt>
                <c:pt idx="363">
                  <c:v>-30.196293613659495</c:v>
                </c:pt>
                <c:pt idx="364">
                  <c:v>-29.556058637828468</c:v>
                </c:pt>
                <c:pt idx="365">
                  <c:v>-37.644469707927826</c:v>
                </c:pt>
                <c:pt idx="366">
                  <c:v>-33.314424371522875</c:v>
                </c:pt>
                <c:pt idx="367">
                  <c:v>-31.570307509939759</c:v>
                </c:pt>
                <c:pt idx="368">
                  <c:v>-30.557719894098007</c:v>
                </c:pt>
                <c:pt idx="369">
                  <c:v>-29.851457382245723</c:v>
                </c:pt>
                <c:pt idx="370">
                  <c:v>-38.319061613440226</c:v>
                </c:pt>
                <c:pt idx="371">
                  <c:v>-33.273946309655315</c:v>
                </c:pt>
                <c:pt idx="372">
                  <c:v>-31.245062662104562</c:v>
                </c:pt>
                <c:pt idx="373">
                  <c:v>-30.139162802040435</c:v>
                </c:pt>
                <c:pt idx="374">
                  <c:v>-29.398906305492456</c:v>
                </c:pt>
                <c:pt idx="375">
                  <c:v>-34.06047500554746</c:v>
                </c:pt>
                <c:pt idx="376">
                  <c:v>-30.518627275179497</c:v>
                </c:pt>
                <c:pt idx="377">
                  <c:v>-29.26051140581388</c:v>
                </c:pt>
                <c:pt idx="378">
                  <c:v>-28.547078174148215</c:v>
                </c:pt>
                <c:pt idx="379">
                  <c:v>-28.064211916323821</c:v>
                </c:pt>
                <c:pt idx="380">
                  <c:v>-35.980750302282708</c:v>
                </c:pt>
                <c:pt idx="381">
                  <c:v>-31.125951388586802</c:v>
                </c:pt>
                <c:pt idx="382">
                  <c:v>-29.434645195658707</c:v>
                </c:pt>
                <c:pt idx="383">
                  <c:v>-28.562247279489792</c:v>
                </c:pt>
                <c:pt idx="384">
                  <c:v>-27.997872463694364</c:v>
                </c:pt>
                <c:pt idx="385">
                  <c:v>-36.768456835772085</c:v>
                </c:pt>
                <c:pt idx="386">
                  <c:v>-30.967914383706464</c:v>
                </c:pt>
                <c:pt idx="387">
                  <c:v>-28.899681574539056</c:v>
                </c:pt>
                <c:pt idx="388">
                  <c:v>-27.889717294460766</c:v>
                </c:pt>
                <c:pt idx="389">
                  <c:v>-27.268952912185494</c:v>
                </c:pt>
                <c:pt idx="390">
                  <c:v>-31.703778353488907</c:v>
                </c:pt>
                <c:pt idx="391">
                  <c:v>-27.974058129035591</c:v>
                </c:pt>
                <c:pt idx="392">
                  <c:v>-26.84241981495077</c:v>
                </c:pt>
                <c:pt idx="393">
                  <c:v>-26.268087340171995</c:v>
                </c:pt>
                <c:pt idx="394">
                  <c:v>-25.903137677364487</c:v>
                </c:pt>
                <c:pt idx="395">
                  <c:v>-33.882534048291703</c:v>
                </c:pt>
                <c:pt idx="396">
                  <c:v>-28.48081228437691</c:v>
                </c:pt>
                <c:pt idx="397">
                  <c:v>-26.803877710540252</c:v>
                </c:pt>
                <c:pt idx="398">
                  <c:v>-26.025068886192809</c:v>
                </c:pt>
                <c:pt idx="399">
                  <c:v>-25.561147077541193</c:v>
                </c:pt>
                <c:pt idx="400">
                  <c:v>-34.796752541454495</c:v>
                </c:pt>
                <c:pt idx="401">
                  <c:v>-28.235535780697692</c:v>
                </c:pt>
                <c:pt idx="402">
                  <c:v>-26.116324499592906</c:v>
                </c:pt>
                <c:pt idx="403">
                  <c:v>-25.168457829187542</c:v>
                </c:pt>
                <c:pt idx="404">
                  <c:v>-24.630451769424109</c:v>
                </c:pt>
                <c:pt idx="405">
                  <c:v>-27.741371673274127</c:v>
                </c:pt>
                <c:pt idx="406">
                  <c:v>-23.799475508580862</c:v>
                </c:pt>
                <c:pt idx="407">
                  <c:v>-22.784558862822227</c:v>
                </c:pt>
                <c:pt idx="408">
                  <c:v>-22.337936045413041</c:v>
                </c:pt>
                <c:pt idx="409">
                  <c:v>-22.082128135627499</c:v>
                </c:pt>
                <c:pt idx="410">
                  <c:v>-30.248738088673644</c:v>
                </c:pt>
                <c:pt idx="411">
                  <c:v>-24.218628514679796</c:v>
                </c:pt>
                <c:pt idx="412">
                  <c:v>-22.565771351912595</c:v>
                </c:pt>
                <c:pt idx="413">
                  <c:v>-21.877080512769837</c:v>
                </c:pt>
                <c:pt idx="414">
                  <c:v>-21.506140188442398</c:v>
                </c:pt>
                <c:pt idx="415">
                  <c:v>-31.336406050231915</c:v>
                </c:pt>
                <c:pt idx="416">
                  <c:v>-23.899856137756124</c:v>
                </c:pt>
                <c:pt idx="417">
                  <c:v>-21.764632286635496</c:v>
                </c:pt>
                <c:pt idx="418">
                  <c:v>-20.888761982927623</c:v>
                </c:pt>
                <c:pt idx="419">
                  <c:v>-20.431895418071282</c:v>
                </c:pt>
                <c:pt idx="420">
                  <c:v>-20.066342771813797</c:v>
                </c:pt>
                <c:pt idx="421">
                  <c:v>-16.278949085074085</c:v>
                </c:pt>
                <c:pt idx="422">
                  <c:v>-15.449821648088493</c:v>
                </c:pt>
                <c:pt idx="423">
                  <c:v>-15.133989557327428</c:v>
                </c:pt>
                <c:pt idx="424">
                  <c:v>-14.975741040866069</c:v>
                </c:pt>
                <c:pt idx="425">
                  <c:v>-22.781308246496643</c:v>
                </c:pt>
                <c:pt idx="426">
                  <c:v>-16.600847778311664</c:v>
                </c:pt>
                <c:pt idx="427">
                  <c:v>-15.153237868584322</c:v>
                </c:pt>
                <c:pt idx="428">
                  <c:v>-14.606690362012049</c:v>
                </c:pt>
                <c:pt idx="429">
                  <c:v>-14.339501100534374</c:v>
                </c:pt>
                <c:pt idx="430">
                  <c:v>-24.033555619619079</c:v>
                </c:pt>
                <c:pt idx="431">
                  <c:v>-16.272058982309698</c:v>
                </c:pt>
                <c:pt idx="432">
                  <c:v>-14.397243778031786</c:v>
                </c:pt>
                <c:pt idx="433">
                  <c:v>-13.689859980795676</c:v>
                </c:pt>
                <c:pt idx="434">
                  <c:v>-13.347340946647671</c:v>
                </c:pt>
                <c:pt idx="435">
                  <c:v>-17.615540595508797</c:v>
                </c:pt>
                <c:pt idx="436">
                  <c:v>-14.040494874988761</c:v>
                </c:pt>
                <c:pt idx="437">
                  <c:v>-13.283622118654963</c:v>
                </c:pt>
                <c:pt idx="438">
                  <c:v>-13.002163698678915</c:v>
                </c:pt>
                <c:pt idx="439">
                  <c:v>-12.864498441574021</c:v>
                </c:pt>
                <c:pt idx="440">
                  <c:v>-20.266237426074291</c:v>
                </c:pt>
                <c:pt idx="441">
                  <c:v>-14.332484107795604</c:v>
                </c:pt>
                <c:pt idx="442">
                  <c:v>-12.999246962011698</c:v>
                </c:pt>
                <c:pt idx="443">
                  <c:v>-12.504810674691024</c:v>
                </c:pt>
                <c:pt idx="444">
                  <c:v>-12.266884808997368</c:v>
                </c:pt>
                <c:pt idx="445">
                  <c:v>-21.513322146915328</c:v>
                </c:pt>
                <c:pt idx="446">
                  <c:v>-14.022954294288244</c:v>
                </c:pt>
                <c:pt idx="447">
                  <c:v>-12.301144730732341</c:v>
                </c:pt>
                <c:pt idx="448">
                  <c:v>-11.662578006497382</c:v>
                </c:pt>
                <c:pt idx="449">
                  <c:v>-11.357201684854713</c:v>
                </c:pt>
                <c:pt idx="450">
                  <c:v>-10.927472220908484</c:v>
                </c:pt>
                <c:pt idx="451">
                  <c:v>-8.3081530113047855</c:v>
                </c:pt>
                <c:pt idx="452">
                  <c:v>-7.7927243303205591</c:v>
                </c:pt>
                <c:pt idx="453">
                  <c:v>-7.6084793179258279</c:v>
                </c:pt>
                <c:pt idx="454">
                  <c:v>-7.5217528957448883</c:v>
                </c:pt>
                <c:pt idx="455">
                  <c:v>-13.048391650325511</c:v>
                </c:pt>
                <c:pt idx="456">
                  <c:v>-8.5064600610589736</c:v>
                </c:pt>
                <c:pt idx="457">
                  <c:v>-7.5877101593698297</c:v>
                </c:pt>
                <c:pt idx="458">
                  <c:v>-7.2587478163076469</c:v>
                </c:pt>
                <c:pt idx="459">
                  <c:v>-7.1045018751344768</c:v>
                </c:pt>
                <c:pt idx="460">
                  <c:v>-14.10343424011123</c:v>
                </c:pt>
                <c:pt idx="461">
                  <c:v>-8.2855551555636175</c:v>
                </c:pt>
                <c:pt idx="462">
                  <c:v>-7.110987984602839</c:v>
                </c:pt>
                <c:pt idx="463">
                  <c:v>-6.6912356608290171</c:v>
                </c:pt>
                <c:pt idx="464">
                  <c:v>-6.4948944408246234</c:v>
                </c:pt>
                <c:pt idx="465">
                  <c:v>-2.7038446784771444</c:v>
                </c:pt>
                <c:pt idx="466">
                  <c:v>-1.9443454752401923</c:v>
                </c:pt>
                <c:pt idx="467">
                  <c:v>-1.8051970460044164</c:v>
                </c:pt>
                <c:pt idx="468">
                  <c:v>-1.7565856224772074</c:v>
                </c:pt>
                <c:pt idx="469">
                  <c:v>-1.7341096802132556</c:v>
                </c:pt>
                <c:pt idx="470">
                  <c:v>-3.3867855726371281</c:v>
                </c:pt>
                <c:pt idx="471">
                  <c:v>-1.9983894411152916</c:v>
                </c:pt>
                <c:pt idx="472">
                  <c:v>-1.7494542860317666</c:v>
                </c:pt>
                <c:pt idx="473">
                  <c:v>-1.6629036727923256</c:v>
                </c:pt>
                <c:pt idx="474">
                  <c:v>-1.622929496739395</c:v>
                </c:pt>
                <c:pt idx="475">
                  <c:v>-3.7520569591823349</c:v>
                </c:pt>
                <c:pt idx="476">
                  <c:v>-1.9372498539482079</c:v>
                </c:pt>
                <c:pt idx="477">
                  <c:v>-1.6232644650286672</c:v>
                </c:pt>
                <c:pt idx="478">
                  <c:v>-1.514877599504588</c:v>
                </c:pt>
                <c:pt idx="479">
                  <c:v>-1.4649676969284444</c:v>
                </c:pt>
                <c:pt idx="480">
                  <c:v>-1.3931476258661191</c:v>
                </c:pt>
                <c:pt idx="481">
                  <c:v>-0.99319537158521343</c:v>
                </c:pt>
                <c:pt idx="482">
                  <c:v>-0.92068064378158831</c:v>
                </c:pt>
                <c:pt idx="483">
                  <c:v>-0.89540816175054627</c:v>
                </c:pt>
                <c:pt idx="484">
                  <c:v>-0.88372803019493051</c:v>
                </c:pt>
                <c:pt idx="485">
                  <c:v>-1.7587591643164477</c:v>
                </c:pt>
                <c:pt idx="486">
                  <c:v>-1.0214162168606864</c:v>
                </c:pt>
                <c:pt idx="487">
                  <c:v>-0.89167446469199663</c:v>
                </c:pt>
                <c:pt idx="488">
                  <c:v>-0.84673836767553223</c:v>
                </c:pt>
                <c:pt idx="489">
                  <c:v>-0.8260202781015219</c:v>
                </c:pt>
                <c:pt idx="490">
                  <c:v>-1.9566891547450083</c:v>
                </c:pt>
                <c:pt idx="491">
                  <c:v>-0.98947940433951043</c:v>
                </c:pt>
                <c:pt idx="492">
                  <c:v>-0.82617025535727318</c:v>
                </c:pt>
                <c:pt idx="493">
                  <c:v>-0.77007038033944097</c:v>
                </c:pt>
                <c:pt idx="494">
                  <c:v>-0.74428388077238439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968448"/>
        <c:axId val="-1881963008"/>
      </c:scatterChart>
      <c:valAx>
        <c:axId val="-18819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63008"/>
        <c:crosses val="autoZero"/>
        <c:crossBetween val="midCat"/>
      </c:valAx>
      <c:valAx>
        <c:axId val="-1881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91109</xdr:colOff>
      <xdr:row>516</xdr:row>
      <xdr:rowOff>132521</xdr:rowOff>
    </xdr:from>
    <xdr:to>
      <xdr:col>41</xdr:col>
      <xdr:colOff>695739</xdr:colOff>
      <xdr:row>531</xdr:row>
      <xdr:rowOff>18221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140803</xdr:colOff>
      <xdr:row>501</xdr:row>
      <xdr:rowOff>123410</xdr:rowOff>
    </xdr:from>
    <xdr:to>
      <xdr:col>40</xdr:col>
      <xdr:colOff>331305</xdr:colOff>
      <xdr:row>516</xdr:row>
      <xdr:rowOff>66262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501</xdr:row>
      <xdr:rowOff>182217</xdr:rowOff>
    </xdr:from>
    <xdr:to>
      <xdr:col>48</xdr:col>
      <xdr:colOff>629478</xdr:colOff>
      <xdr:row>516</xdr:row>
      <xdr:rowOff>67917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2"/>
  <sheetViews>
    <sheetView tabSelected="1" zoomScale="115" zoomScaleNormal="115" workbookViewId="0">
      <pane xSplit="21" ySplit="2" topLeftCell="Z3" activePane="bottomRight" state="frozen"/>
      <selection pane="topRight" activeCell="U1" sqref="U1"/>
      <selection pane="bottomLeft" activeCell="A3" sqref="A3"/>
      <selection pane="bottomRight" activeCell="AQ16" sqref="AQ16"/>
    </sheetView>
  </sheetViews>
  <sheetFormatPr defaultRowHeight="15" x14ac:dyDescent="0.25"/>
  <cols>
    <col min="1" max="1" width="10.125" style="32" bestFit="1" customWidth="1"/>
    <col min="2" max="2" width="9.625" style="1" bestFit="1" customWidth="1"/>
    <col min="3" max="8" width="9.125" style="1" hidden="1" customWidth="1"/>
    <col min="9" max="9" width="4.875" style="1" hidden="1" customWidth="1"/>
    <col min="10" max="10" width="11.25" style="1" hidden="1" customWidth="1"/>
    <col min="11" max="11" width="3.5" style="1" bestFit="1" customWidth="1"/>
    <col min="12" max="12" width="9.375" style="1" hidden="1" customWidth="1"/>
    <col min="13" max="13" width="11.25" style="1" hidden="1" customWidth="1"/>
    <col min="14" max="14" width="10.625" style="1" hidden="1" customWidth="1"/>
    <col min="15" max="15" width="9.125" style="1" hidden="1" customWidth="1"/>
    <col min="16" max="16" width="10.25" style="1" hidden="1" customWidth="1"/>
    <col min="17" max="21" width="9.125" style="1" hidden="1" customWidth="1"/>
    <col min="22" max="22" width="3.875" style="1" hidden="1" customWidth="1"/>
    <col min="23" max="23" width="4.375" style="1" hidden="1" customWidth="1"/>
    <col min="24" max="24" width="11.375" style="1" hidden="1" customWidth="1"/>
    <col min="25" max="25" width="9.5" style="1" hidden="1" customWidth="1"/>
    <col min="26" max="26" width="6.375" style="18" bestFit="1" customWidth="1"/>
    <col min="27" max="27" width="6.375" style="1" hidden="1" customWidth="1"/>
    <col min="28" max="28" width="7.25" style="1" hidden="1" customWidth="1"/>
    <col min="29" max="29" width="6.375" style="1" hidden="1" customWidth="1"/>
    <col min="30" max="31" width="6.375" style="1" bestFit="1" customWidth="1"/>
    <col min="32" max="32" width="6.375" style="26" bestFit="1" customWidth="1"/>
    <col min="33" max="33" width="8.875" style="26" bestFit="1" customWidth="1"/>
    <col min="34" max="34" width="10.25" style="1" bestFit="1" customWidth="1"/>
    <col min="35" max="35" width="7.25" style="21" bestFit="1" customWidth="1"/>
    <col min="36" max="37" width="7.25" style="21" hidden="1" customWidth="1"/>
    <col min="38" max="38" width="0" style="1" hidden="1" customWidth="1"/>
    <col min="39" max="40" width="0" style="6" hidden="1" customWidth="1"/>
    <col min="41" max="41" width="9" style="1"/>
    <col min="42" max="42" width="9.875" style="26" bestFit="1" customWidth="1"/>
    <col min="43" max="43" width="9.875" style="26" customWidth="1"/>
    <col min="44" max="45" width="9" style="1"/>
    <col min="46" max="46" width="9.875" style="6" bestFit="1" customWidth="1"/>
    <col min="47" max="47" width="7.75" style="6" bestFit="1" customWidth="1"/>
    <col min="48" max="48" width="7.25" style="6" bestFit="1" customWidth="1"/>
    <col min="49" max="49" width="9" style="6"/>
    <col min="50" max="50" width="12" style="6" bestFit="1" customWidth="1"/>
    <col min="51" max="51" width="4.625" style="1" bestFit="1" customWidth="1"/>
    <col min="52" max="52" width="11.375" style="6" bestFit="1" customWidth="1"/>
    <col min="53" max="53" width="8.75" style="6" bestFit="1" customWidth="1"/>
    <col min="54" max="16384" width="9" style="1"/>
  </cols>
  <sheetData>
    <row r="1" spans="1:53" s="9" customFormat="1" x14ac:dyDescent="0.25">
      <c r="A1" s="30" t="s">
        <v>37</v>
      </c>
      <c r="B1" s="9" t="s">
        <v>8</v>
      </c>
      <c r="Z1" s="14"/>
      <c r="AA1" s="9">
        <v>404.58</v>
      </c>
      <c r="AF1" s="22"/>
      <c r="AG1" s="22"/>
      <c r="AH1" s="9" t="s">
        <v>10</v>
      </c>
      <c r="AI1" s="19"/>
      <c r="AJ1" s="19"/>
      <c r="AK1" s="19"/>
      <c r="AM1" s="27"/>
      <c r="AN1" s="27"/>
      <c r="AP1" s="22" t="s">
        <v>37</v>
      </c>
      <c r="AQ1" s="22"/>
      <c r="AR1" s="9" t="s">
        <v>64</v>
      </c>
      <c r="AS1" s="9" t="s">
        <v>45</v>
      </c>
      <c r="AT1" s="27"/>
      <c r="AU1" s="27"/>
      <c r="AV1" s="27"/>
      <c r="AW1" s="36"/>
      <c r="AX1" s="27"/>
      <c r="AZ1" s="27"/>
      <c r="BA1" s="27"/>
    </row>
    <row r="2" spans="1:53" s="12" customFormat="1" x14ac:dyDescent="0.25">
      <c r="A2" s="31" t="s">
        <v>62</v>
      </c>
      <c r="B2" s="12" t="s">
        <v>9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2" t="s">
        <v>3</v>
      </c>
      <c r="I2" s="12" t="s">
        <v>54</v>
      </c>
      <c r="J2" s="12" t="s">
        <v>4</v>
      </c>
      <c r="K2" s="12" t="s">
        <v>11</v>
      </c>
      <c r="L2" s="12" t="s">
        <v>5</v>
      </c>
      <c r="M2" s="12" t="s">
        <v>6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3" t="s">
        <v>22</v>
      </c>
      <c r="Y2" s="13" t="s">
        <v>23</v>
      </c>
      <c r="Z2" s="15" t="s">
        <v>0</v>
      </c>
      <c r="AA2" s="12" t="s">
        <v>24</v>
      </c>
      <c r="AB2" s="12" t="s">
        <v>25</v>
      </c>
      <c r="AC2" s="12" t="s">
        <v>26</v>
      </c>
      <c r="AD2" s="12" t="s">
        <v>1</v>
      </c>
      <c r="AE2" s="12" t="s">
        <v>27</v>
      </c>
      <c r="AF2" s="23" t="s">
        <v>63</v>
      </c>
      <c r="AG2" s="23" t="s">
        <v>45</v>
      </c>
      <c r="AH2" s="12" t="s">
        <v>2</v>
      </c>
      <c r="AI2" s="20" t="s">
        <v>28</v>
      </c>
      <c r="AJ2" s="28" t="s">
        <v>46</v>
      </c>
      <c r="AK2" s="28" t="s">
        <v>47</v>
      </c>
      <c r="AL2" s="27" t="s">
        <v>40</v>
      </c>
      <c r="AM2" s="27" t="s">
        <v>38</v>
      </c>
      <c r="AN2" s="27" t="s">
        <v>39</v>
      </c>
      <c r="AP2" s="23" t="s">
        <v>65</v>
      </c>
      <c r="AQ2" s="23" t="s">
        <v>53</v>
      </c>
      <c r="AR2" s="12" t="s">
        <v>52</v>
      </c>
      <c r="AS2" s="12" t="s">
        <v>52</v>
      </c>
      <c r="AT2" s="29" t="s">
        <v>60</v>
      </c>
      <c r="AU2" s="29" t="s">
        <v>58</v>
      </c>
      <c r="AV2" s="29" t="s">
        <v>59</v>
      </c>
      <c r="AW2" s="29" t="s">
        <v>61</v>
      </c>
      <c r="AX2" s="29" t="s">
        <v>55</v>
      </c>
      <c r="AZ2" s="29" t="s">
        <v>56</v>
      </c>
      <c r="BA2" s="29" t="s">
        <v>57</v>
      </c>
    </row>
    <row r="3" spans="1:53" x14ac:dyDescent="0.25">
      <c r="A3" s="32">
        <v>-100</v>
      </c>
      <c r="B3" s="1" t="s">
        <v>7</v>
      </c>
      <c r="C3" s="1">
        <v>300</v>
      </c>
      <c r="D3" s="1">
        <v>150</v>
      </c>
      <c r="E3" s="1">
        <v>150</v>
      </c>
      <c r="F3" s="1">
        <v>10.7</v>
      </c>
      <c r="G3" s="1">
        <v>7.1</v>
      </c>
      <c r="H3" s="1">
        <f t="shared" ref="H3:H66" si="0">2.1*10^11</f>
        <v>210000000000</v>
      </c>
      <c r="I3" s="1">
        <v>0.3</v>
      </c>
      <c r="J3" s="1">
        <f t="shared" ref="J3:J66" si="1">8.0769*10^10</f>
        <v>80769000000</v>
      </c>
      <c r="K3" s="1">
        <v>3</v>
      </c>
      <c r="L3" s="1">
        <f>602.71*10^(-8)</f>
        <v>6.0271000000000003E-6</v>
      </c>
      <c r="M3" s="1">
        <f>126108*10^(-12)</f>
        <v>1.2610800000000001E-7</v>
      </c>
      <c r="N3" s="1">
        <f>15.22*10^(-8)</f>
        <v>1.522E-7</v>
      </c>
      <c r="O3" s="1">
        <v>0</v>
      </c>
      <c r="P3" s="1">
        <f t="shared" ref="P3:P66" si="2">F3*D3^3/12</f>
        <v>3009375</v>
      </c>
      <c r="Q3" s="1">
        <f t="shared" ref="Q3:Q66" si="3">F3*E3^3/12</f>
        <v>3009375</v>
      </c>
      <c r="R3" s="1">
        <f t="shared" ref="R3:R66" si="4">P3/(P3+Q3)</f>
        <v>0.5</v>
      </c>
      <c r="S3" s="1">
        <f t="shared" ref="S3:S66" si="5">(C3-F3)*0.001</f>
        <v>0.2893</v>
      </c>
      <c r="T3" s="1">
        <f t="shared" ref="T3:T66" si="6">2*AD3/(C3*0.001)</f>
        <v>0</v>
      </c>
      <c r="U3" s="1">
        <f t="shared" ref="U3:U66" si="7">(Q3-P3)/(P3+Q3)</f>
        <v>0</v>
      </c>
      <c r="V3" s="1">
        <v>2</v>
      </c>
      <c r="W3" s="1">
        <v>2</v>
      </c>
      <c r="X3" s="8">
        <f t="shared" ref="X3:X66" si="8">PI()^2*H3*L3/(V3*K3)^2</f>
        <v>346996.37400053308</v>
      </c>
      <c r="Y3" s="8">
        <f t="shared" ref="Y3:Y66" si="9">X3*(M3/L3*(V3/W3)^2+J3*N3/X3)^0.5</f>
        <v>82370.901734820785</v>
      </c>
      <c r="Z3" s="16">
        <f t="shared" ref="Z3:Z66" si="10">PI()/K3*(H3*M3/(J3*N3))^0.5</f>
        <v>1.5370213680358233</v>
      </c>
      <c r="AA3" s="6">
        <f t="shared" ref="AA3:AA66" si="11">Z3/W3</f>
        <v>0.76851068401791167</v>
      </c>
      <c r="AB3" s="6">
        <f t="shared" ref="AB3:AB66" si="12">PI()/K3*(H3*L3/(J3*N3))^0.5</f>
        <v>10.625828074835638</v>
      </c>
      <c r="AC3" s="6">
        <f t="shared" ref="AC3:AC66" si="13">K3*F3/(E3*C3)*1000</f>
        <v>0.71333333333333315</v>
      </c>
      <c r="AD3" s="6">
        <v>0</v>
      </c>
      <c r="AE3" s="6">
        <f t="shared" ref="AE3:AE66" si="14">2*AD3/C3*1000</f>
        <v>0</v>
      </c>
      <c r="AF3" s="24">
        <v>1</v>
      </c>
      <c r="AG3" s="24">
        <f>A3*AF3*K3/2</f>
        <v>-150</v>
      </c>
      <c r="AH3" s="6">
        <v>82.931795646374624</v>
      </c>
      <c r="AI3" s="5">
        <f t="shared" ref="AI3:AI66" si="15">AH3*1000/Y3</f>
        <v>1.0068093695679032</v>
      </c>
      <c r="AJ3" s="5">
        <v>5.9308565247074734</v>
      </c>
      <c r="AK3" s="5">
        <f t="shared" ref="AK3:AK66" si="16">AI3/AJ3</f>
        <v>0.16975783605177702</v>
      </c>
      <c r="AL3" s="6">
        <f t="shared" ref="AL3:AL66" si="17">(0.826*A3+0.459)/(A3+0.285)</f>
        <v>0.82375770947199511</v>
      </c>
      <c r="AM3" s="6">
        <f t="shared" ref="AM3:AM66" si="18">(2.87+2.986*Z3-0.628*Z3^2)*AL3</f>
        <v>4.9227240286652698</v>
      </c>
      <c r="AN3" s="6">
        <f t="shared" ref="AN3:AN66" si="19">AM3/AI3</f>
        <v>4.8894300921911134</v>
      </c>
      <c r="AO3" s="6"/>
      <c r="AP3" s="24">
        <f>(AG3)/(AF3*K3/2)</f>
        <v>-100</v>
      </c>
      <c r="AQ3" s="24">
        <f>MAX(ABS(1+AP3),ABS(AP3))</f>
        <v>100</v>
      </c>
      <c r="AR3" s="6">
        <v>16.679696599806004</v>
      </c>
      <c r="AS3" s="6">
        <v>1</v>
      </c>
      <c r="AT3" s="6">
        <f t="shared" ref="AT3:AT66" si="20">(1/(2*AP3)*(AQ3^2/AI3^2-1/AR3^2-AP3^2))^-1</f>
        <v>1.4835421431227056</v>
      </c>
      <c r="AU3" s="6">
        <f>4.603+11.09*Z3-2.074*Z3^2</f>
        <v>16.748877433170751</v>
      </c>
      <c r="AV3" s="6">
        <v>1</v>
      </c>
      <c r="AW3" s="6">
        <v>15</v>
      </c>
      <c r="AX3" s="6">
        <f t="shared" ref="AX3:AX66" si="21">AW3/AT3</f>
        <v>10.110936227552338</v>
      </c>
      <c r="AZ3" s="6">
        <f t="shared" ref="AZ3:AZ66" si="22">AQ3*(1/AU3^2+2*AP3/AW3+AP3^2/AV3^2)^-0.5</f>
        <v>1.0006671554806172</v>
      </c>
      <c r="BA3" s="6">
        <f t="shared" ref="BA3:BA66" si="23">AZ3/AI3</f>
        <v>0.99389932764538924</v>
      </c>
    </row>
    <row r="4" spans="1:53" x14ac:dyDescent="0.25">
      <c r="A4" s="33">
        <v>-100</v>
      </c>
      <c r="B4" s="1" t="s">
        <v>7</v>
      </c>
      <c r="C4" s="1">
        <v>300</v>
      </c>
      <c r="D4" s="1">
        <v>150</v>
      </c>
      <c r="E4" s="1">
        <v>150</v>
      </c>
      <c r="F4" s="1">
        <v>10.7</v>
      </c>
      <c r="G4" s="1">
        <v>7.1</v>
      </c>
      <c r="H4" s="1">
        <f t="shared" si="0"/>
        <v>210000000000</v>
      </c>
      <c r="I4" s="1">
        <v>0.3</v>
      </c>
      <c r="J4" s="1">
        <f t="shared" si="1"/>
        <v>80769000000</v>
      </c>
      <c r="K4" s="1">
        <v>6</v>
      </c>
      <c r="L4" s="1">
        <f>602.71*10^(-8)</f>
        <v>6.0271000000000003E-6</v>
      </c>
      <c r="M4" s="1">
        <f>126108*10^(-12)</f>
        <v>1.2610800000000001E-7</v>
      </c>
      <c r="N4" s="1">
        <f>15.22*10^(-8)</f>
        <v>1.522E-7</v>
      </c>
      <c r="O4" s="1">
        <v>0</v>
      </c>
      <c r="P4" s="1">
        <f t="shared" si="2"/>
        <v>3009375</v>
      </c>
      <c r="Q4" s="1">
        <f t="shared" si="3"/>
        <v>3009375</v>
      </c>
      <c r="R4" s="1">
        <f t="shared" si="4"/>
        <v>0.5</v>
      </c>
      <c r="S4" s="1">
        <f t="shared" si="5"/>
        <v>0.2893</v>
      </c>
      <c r="T4" s="1">
        <f t="shared" si="6"/>
        <v>0</v>
      </c>
      <c r="U4" s="1">
        <f t="shared" si="7"/>
        <v>0</v>
      </c>
      <c r="V4" s="1">
        <v>2</v>
      </c>
      <c r="W4" s="1">
        <v>2</v>
      </c>
      <c r="X4" s="8">
        <f t="shared" si="8"/>
        <v>86749.093500133269</v>
      </c>
      <c r="Y4" s="8">
        <f t="shared" si="9"/>
        <v>34983.825050584506</v>
      </c>
      <c r="Z4" s="16">
        <f t="shared" si="10"/>
        <v>0.76851068401791167</v>
      </c>
      <c r="AA4" s="6">
        <f t="shared" si="11"/>
        <v>0.38425534200895584</v>
      </c>
      <c r="AB4" s="6">
        <f t="shared" si="12"/>
        <v>5.3129140374178192</v>
      </c>
      <c r="AC4" s="6">
        <f t="shared" si="13"/>
        <v>1.4266666666666663</v>
      </c>
      <c r="AD4" s="6">
        <v>0</v>
      </c>
      <c r="AE4" s="6">
        <f t="shared" si="14"/>
        <v>0</v>
      </c>
      <c r="AF4" s="24">
        <v>1</v>
      </c>
      <c r="AG4" s="24">
        <f t="shared" ref="AG4:AG67" si="24">A4*AF4*K4/2</f>
        <v>-300</v>
      </c>
      <c r="AH4" s="6">
        <v>35.325784850122325</v>
      </c>
      <c r="AI4" s="5">
        <f t="shared" si="15"/>
        <v>1.0097747973254316</v>
      </c>
      <c r="AJ4" s="5">
        <v>4.8233719370598305</v>
      </c>
      <c r="AK4" s="5">
        <f t="shared" si="16"/>
        <v>0.2093503902460728</v>
      </c>
      <c r="AL4" s="6">
        <f t="shared" si="17"/>
        <v>0.82375770947199511</v>
      </c>
      <c r="AM4" s="6">
        <f t="shared" si="18"/>
        <v>3.9489879117564142</v>
      </c>
      <c r="AN4" s="6">
        <f t="shared" si="19"/>
        <v>3.910761015442267</v>
      </c>
      <c r="AO4" s="6"/>
      <c r="AP4" s="24">
        <f t="shared" ref="AP4:AP67" si="25">(AG4)/(AF4*K4/2)</f>
        <v>-100</v>
      </c>
      <c r="AQ4" s="24">
        <f t="shared" ref="AQ4:AQ67" si="26">MAX(ABS(1+AP4),ABS(AP4))</f>
        <v>100</v>
      </c>
      <c r="AR4" s="6">
        <v>11.940585443911818</v>
      </c>
      <c r="AS4" s="6">
        <v>1</v>
      </c>
      <c r="AT4" s="6">
        <f t="shared" si="20"/>
        <v>1.038025644893334</v>
      </c>
      <c r="AU4" s="6">
        <f t="shared" ref="AU4:AU67" si="27">4.603+11.09*Z4-2.074*Z4^2</f>
        <v>11.900861101172008</v>
      </c>
      <c r="AV4" s="6">
        <v>1</v>
      </c>
      <c r="AW4" s="6">
        <v>15</v>
      </c>
      <c r="AX4" s="6">
        <f t="shared" si="21"/>
        <v>14.450510036812604</v>
      </c>
      <c r="AZ4" s="6">
        <f t="shared" si="22"/>
        <v>1.0006669803365698</v>
      </c>
      <c r="BA4" s="6">
        <f t="shared" si="23"/>
        <v>0.99098034827866022</v>
      </c>
    </row>
    <row r="5" spans="1:53" x14ac:dyDescent="0.25">
      <c r="A5" s="33">
        <v>-100</v>
      </c>
      <c r="B5" s="1" t="s">
        <v>7</v>
      </c>
      <c r="C5" s="1">
        <v>300</v>
      </c>
      <c r="D5" s="1">
        <v>150</v>
      </c>
      <c r="E5" s="1">
        <v>150</v>
      </c>
      <c r="F5" s="1">
        <v>10.7</v>
      </c>
      <c r="G5" s="1">
        <v>7.1</v>
      </c>
      <c r="H5" s="1">
        <f t="shared" si="0"/>
        <v>210000000000</v>
      </c>
      <c r="I5" s="1">
        <v>0.3</v>
      </c>
      <c r="J5" s="1">
        <f t="shared" si="1"/>
        <v>80769000000</v>
      </c>
      <c r="K5" s="1">
        <v>9</v>
      </c>
      <c r="L5" s="1">
        <f>602.71*10^(-8)</f>
        <v>6.0271000000000003E-6</v>
      </c>
      <c r="M5" s="1">
        <f>126108*10^(-12)</f>
        <v>1.2610800000000001E-7</v>
      </c>
      <c r="N5" s="1">
        <f>15.22*10^(-8)</f>
        <v>1.522E-7</v>
      </c>
      <c r="O5" s="1">
        <v>0</v>
      </c>
      <c r="P5" s="1">
        <f t="shared" si="2"/>
        <v>3009375</v>
      </c>
      <c r="Q5" s="1">
        <f t="shared" si="3"/>
        <v>3009375</v>
      </c>
      <c r="R5" s="1">
        <f t="shared" si="4"/>
        <v>0.5</v>
      </c>
      <c r="S5" s="1">
        <f t="shared" si="5"/>
        <v>0.2893</v>
      </c>
      <c r="T5" s="1">
        <f t="shared" si="6"/>
        <v>0</v>
      </c>
      <c r="U5" s="1">
        <f t="shared" si="7"/>
        <v>0</v>
      </c>
      <c r="V5" s="1">
        <v>2</v>
      </c>
      <c r="W5" s="1">
        <v>2</v>
      </c>
      <c r="X5" s="8">
        <f t="shared" si="8"/>
        <v>38555.152666725895</v>
      </c>
      <c r="Y5" s="8">
        <f t="shared" si="9"/>
        <v>22473.603966009312</v>
      </c>
      <c r="Z5" s="16">
        <f t="shared" si="10"/>
        <v>0.51234045601194111</v>
      </c>
      <c r="AA5" s="6">
        <f t="shared" si="11"/>
        <v>0.25617022800597056</v>
      </c>
      <c r="AB5" s="6">
        <f t="shared" si="12"/>
        <v>3.5419426916118795</v>
      </c>
      <c r="AC5" s="6">
        <f t="shared" si="13"/>
        <v>2.14</v>
      </c>
      <c r="AD5" s="6">
        <v>0</v>
      </c>
      <c r="AE5" s="6">
        <f t="shared" si="14"/>
        <v>0</v>
      </c>
      <c r="AF5" s="24">
        <v>1</v>
      </c>
      <c r="AG5" s="24">
        <f t="shared" si="24"/>
        <v>-450</v>
      </c>
      <c r="AH5" s="6">
        <v>22.711663624446231</v>
      </c>
      <c r="AI5" s="5">
        <f t="shared" si="15"/>
        <v>1.0105928563481397</v>
      </c>
      <c r="AJ5" s="5">
        <v>4.2311860680565934</v>
      </c>
      <c r="AK5" s="5">
        <f t="shared" si="16"/>
        <v>0.23884387027496298</v>
      </c>
      <c r="AL5" s="6">
        <f t="shared" si="17"/>
        <v>0.82375770947199511</v>
      </c>
      <c r="AM5" s="6">
        <f t="shared" si="18"/>
        <v>3.4886165019728113</v>
      </c>
      <c r="AN5" s="6">
        <f t="shared" si="19"/>
        <v>3.4520494381676254</v>
      </c>
      <c r="AO5" s="6"/>
      <c r="AP5" s="24">
        <f t="shared" si="25"/>
        <v>-100</v>
      </c>
      <c r="AQ5" s="24">
        <f t="shared" si="26"/>
        <v>100</v>
      </c>
      <c r="AR5" s="6">
        <v>9.7178255787430725</v>
      </c>
      <c r="AS5" s="6">
        <v>1</v>
      </c>
      <c r="AT5" s="6">
        <f t="shared" si="20"/>
        <v>0.95901008349270556</v>
      </c>
      <c r="AU5" s="6">
        <f t="shared" si="27"/>
        <v>9.7404457084672575</v>
      </c>
      <c r="AV5" s="6">
        <v>1</v>
      </c>
      <c r="AW5" s="6">
        <v>15</v>
      </c>
      <c r="AX5" s="6">
        <f t="shared" si="21"/>
        <v>15.641128553487304</v>
      </c>
      <c r="AZ5" s="6">
        <f t="shared" si="22"/>
        <v>1.0006668060174955</v>
      </c>
      <c r="BA5" s="6">
        <f t="shared" si="23"/>
        <v>0.99017799278087837</v>
      </c>
    </row>
    <row r="6" spans="1:53" x14ac:dyDescent="0.25">
      <c r="A6" s="33">
        <v>-100</v>
      </c>
      <c r="B6" s="1" t="s">
        <v>7</v>
      </c>
      <c r="C6" s="1">
        <v>300</v>
      </c>
      <c r="D6" s="1">
        <v>150</v>
      </c>
      <c r="E6" s="1">
        <v>150</v>
      </c>
      <c r="F6" s="1">
        <v>10.7</v>
      </c>
      <c r="G6" s="1">
        <v>7.1</v>
      </c>
      <c r="H6" s="1">
        <f t="shared" si="0"/>
        <v>210000000000</v>
      </c>
      <c r="I6" s="1">
        <v>0.3</v>
      </c>
      <c r="J6" s="1">
        <f t="shared" si="1"/>
        <v>80769000000</v>
      </c>
      <c r="K6" s="1">
        <v>12</v>
      </c>
      <c r="L6" s="1">
        <f>602.71*10^(-8)</f>
        <v>6.0271000000000003E-6</v>
      </c>
      <c r="M6" s="1">
        <f>126108*10^(-12)</f>
        <v>1.2610800000000001E-7</v>
      </c>
      <c r="N6" s="1">
        <f>15.22*10^(-8)</f>
        <v>1.522E-7</v>
      </c>
      <c r="O6" s="1">
        <v>0</v>
      </c>
      <c r="P6" s="1">
        <f t="shared" si="2"/>
        <v>3009375</v>
      </c>
      <c r="Q6" s="1">
        <f t="shared" si="3"/>
        <v>3009375</v>
      </c>
      <c r="R6" s="1">
        <f t="shared" si="4"/>
        <v>0.5</v>
      </c>
      <c r="S6" s="1">
        <f t="shared" si="5"/>
        <v>0.2893</v>
      </c>
      <c r="T6" s="1">
        <f t="shared" si="6"/>
        <v>0</v>
      </c>
      <c r="U6" s="1">
        <f t="shared" si="7"/>
        <v>0</v>
      </c>
      <c r="V6" s="1">
        <v>2</v>
      </c>
      <c r="W6" s="1">
        <v>2</v>
      </c>
      <c r="X6" s="8">
        <f t="shared" si="8"/>
        <v>21687.273375033317</v>
      </c>
      <c r="Y6" s="8">
        <f t="shared" si="9"/>
        <v>16626.595248083799</v>
      </c>
      <c r="Z6" s="16">
        <f t="shared" si="10"/>
        <v>0.38425534200895584</v>
      </c>
      <c r="AA6" s="6">
        <f t="shared" si="11"/>
        <v>0.19212767100447792</v>
      </c>
      <c r="AB6" s="6">
        <f t="shared" si="12"/>
        <v>2.6564570187089096</v>
      </c>
      <c r="AC6" s="6">
        <f t="shared" si="13"/>
        <v>2.8533333333333326</v>
      </c>
      <c r="AD6" s="6">
        <v>0</v>
      </c>
      <c r="AE6" s="6">
        <f t="shared" si="14"/>
        <v>0</v>
      </c>
      <c r="AF6" s="24">
        <v>1</v>
      </c>
      <c r="AG6" s="24">
        <f t="shared" si="24"/>
        <v>-600</v>
      </c>
      <c r="AH6" s="6">
        <v>16.807983470832077</v>
      </c>
      <c r="AI6" s="5">
        <f t="shared" si="15"/>
        <v>1.0109095229685816</v>
      </c>
      <c r="AJ6" s="5">
        <v>3.9051891882364274</v>
      </c>
      <c r="AK6" s="5">
        <f t="shared" si="16"/>
        <v>0.25886313677548245</v>
      </c>
      <c r="AL6" s="6">
        <f t="shared" si="17"/>
        <v>0.82375770947199511</v>
      </c>
      <c r="AM6" s="6">
        <f t="shared" si="18"/>
        <v>3.2329696650533868</v>
      </c>
      <c r="AN6" s="6">
        <f t="shared" si="19"/>
        <v>3.1980801363505065</v>
      </c>
      <c r="AO6" s="6"/>
      <c r="AP6" s="24">
        <f t="shared" si="25"/>
        <v>-100</v>
      </c>
      <c r="AQ6" s="24">
        <f t="shared" si="26"/>
        <v>100</v>
      </c>
      <c r="AR6" s="6">
        <v>8.5249589149362244</v>
      </c>
      <c r="AS6" s="6">
        <v>1</v>
      </c>
      <c r="AT6" s="6">
        <f t="shared" si="20"/>
        <v>0.93159777577664271</v>
      </c>
      <c r="AU6" s="6">
        <f t="shared" si="27"/>
        <v>8.5581611467326617</v>
      </c>
      <c r="AV6" s="6">
        <v>1</v>
      </c>
      <c r="AW6" s="35">
        <f t="shared" ref="AW6:AW69" si="28">-73.23+20.98*Z6-4.924*Z6^2</f>
        <v>-65.895362199206673</v>
      </c>
      <c r="AX6" s="6">
        <f t="shared" si="21"/>
        <v>-70.733704945003609</v>
      </c>
      <c r="AZ6" s="6">
        <f t="shared" si="22"/>
        <v>0.99984759643177779</v>
      </c>
      <c r="BA6" s="6">
        <f t="shared" si="23"/>
        <v>0.98905745144795953</v>
      </c>
    </row>
    <row r="7" spans="1:53" x14ac:dyDescent="0.25">
      <c r="A7" s="44">
        <v>-100</v>
      </c>
      <c r="B7" s="2" t="s">
        <v>7</v>
      </c>
      <c r="C7" s="2">
        <v>300</v>
      </c>
      <c r="D7" s="2">
        <v>150</v>
      </c>
      <c r="E7" s="2">
        <v>150</v>
      </c>
      <c r="F7" s="2">
        <v>10.7</v>
      </c>
      <c r="G7" s="2">
        <v>7.1</v>
      </c>
      <c r="H7" s="2">
        <f t="shared" si="0"/>
        <v>210000000000</v>
      </c>
      <c r="I7" s="2">
        <v>0.3</v>
      </c>
      <c r="J7" s="2">
        <f t="shared" si="1"/>
        <v>80769000000</v>
      </c>
      <c r="K7" s="2">
        <v>15</v>
      </c>
      <c r="L7" s="2">
        <f>602.71*10^(-8)</f>
        <v>6.0271000000000003E-6</v>
      </c>
      <c r="M7" s="2">
        <f>126108*10^(-12)</f>
        <v>1.2610800000000001E-7</v>
      </c>
      <c r="N7" s="2">
        <f>15.22*10^(-8)</f>
        <v>1.522E-7</v>
      </c>
      <c r="O7" s="2">
        <v>0</v>
      </c>
      <c r="P7" s="2">
        <f t="shared" si="2"/>
        <v>3009375</v>
      </c>
      <c r="Q7" s="2">
        <f t="shared" si="3"/>
        <v>3009375</v>
      </c>
      <c r="R7" s="2">
        <f t="shared" si="4"/>
        <v>0.5</v>
      </c>
      <c r="S7" s="2">
        <f t="shared" si="5"/>
        <v>0.2893</v>
      </c>
      <c r="T7" s="2">
        <f t="shared" si="6"/>
        <v>0</v>
      </c>
      <c r="U7" s="2">
        <f t="shared" si="7"/>
        <v>0</v>
      </c>
      <c r="V7" s="2">
        <v>2</v>
      </c>
      <c r="W7" s="2">
        <v>2</v>
      </c>
      <c r="X7" s="45">
        <f t="shared" si="8"/>
        <v>13879.854960021323</v>
      </c>
      <c r="Y7" s="45">
        <f t="shared" si="9"/>
        <v>13215.769233669007</v>
      </c>
      <c r="Z7" s="46">
        <f t="shared" si="10"/>
        <v>0.30740427360716466</v>
      </c>
      <c r="AA7" s="35">
        <f t="shared" si="11"/>
        <v>0.15370213680358233</v>
      </c>
      <c r="AB7" s="35">
        <f t="shared" si="12"/>
        <v>2.1251656149671274</v>
      </c>
      <c r="AC7" s="35">
        <f t="shared" si="13"/>
        <v>3.5666666666666669</v>
      </c>
      <c r="AD7" s="35">
        <v>0</v>
      </c>
      <c r="AE7" s="35">
        <f t="shared" si="14"/>
        <v>0</v>
      </c>
      <c r="AF7" s="47">
        <v>1</v>
      </c>
      <c r="AG7" s="47">
        <f t="shared" si="24"/>
        <v>-750</v>
      </c>
      <c r="AH7" s="35">
        <v>13.361961217357884</v>
      </c>
      <c r="AI7" s="48">
        <f t="shared" si="15"/>
        <v>1.0110619352611299</v>
      </c>
      <c r="AJ7" s="48">
        <v>3.7054218437200102</v>
      </c>
      <c r="AK7" s="48">
        <f t="shared" si="16"/>
        <v>0.27286014329911956</v>
      </c>
      <c r="AL7" s="35">
        <f t="shared" si="17"/>
        <v>0.82375770947199511</v>
      </c>
      <c r="AM7" s="35">
        <f t="shared" si="18"/>
        <v>3.0714340006528933</v>
      </c>
      <c r="AN7" s="35">
        <f t="shared" si="19"/>
        <v>3.037829724901695</v>
      </c>
      <c r="AO7" s="35"/>
      <c r="AP7" s="47">
        <f t="shared" si="25"/>
        <v>-100</v>
      </c>
      <c r="AQ7" s="47">
        <f t="shared" si="26"/>
        <v>100</v>
      </c>
      <c r="AR7" s="6">
        <v>7.7988437568655993</v>
      </c>
      <c r="AS7" s="35">
        <v>1</v>
      </c>
      <c r="AT7" s="35">
        <f t="shared" si="20"/>
        <v>0.91895902608403335</v>
      </c>
      <c r="AU7" s="35">
        <f t="shared" si="27"/>
        <v>7.8161258127695934</v>
      </c>
      <c r="AV7" s="35">
        <v>1</v>
      </c>
      <c r="AW7" s="35">
        <f t="shared" si="28"/>
        <v>-67.245963475436611</v>
      </c>
      <c r="AX7" s="35">
        <f t="shared" si="21"/>
        <v>-73.176236988489379</v>
      </c>
      <c r="AY7" s="2"/>
      <c r="AZ7" s="35">
        <f t="shared" si="22"/>
        <v>0.99985050727805469</v>
      </c>
      <c r="BA7" s="35">
        <f t="shared" si="23"/>
        <v>0.98891123521510127</v>
      </c>
    </row>
    <row r="8" spans="1:53" x14ac:dyDescent="0.25">
      <c r="A8" s="33">
        <v>-100</v>
      </c>
      <c r="B8" s="1" t="s">
        <v>29</v>
      </c>
      <c r="C8" s="1">
        <v>450</v>
      </c>
      <c r="D8" s="1">
        <v>190</v>
      </c>
      <c r="E8" s="1">
        <v>190</v>
      </c>
      <c r="F8" s="1">
        <v>14.6</v>
      </c>
      <c r="G8" s="1">
        <v>9.4</v>
      </c>
      <c r="H8" s="1">
        <f t="shared" si="0"/>
        <v>210000000000</v>
      </c>
      <c r="I8" s="1">
        <v>0.3</v>
      </c>
      <c r="J8" s="1">
        <f t="shared" si="1"/>
        <v>80769000000</v>
      </c>
      <c r="K8" s="1">
        <v>3</v>
      </c>
      <c r="L8" s="1">
        <f>1671.9*10^(-8)</f>
        <v>1.6719E-5</v>
      </c>
      <c r="M8" s="1">
        <f>792385*10^(-12)</f>
        <v>7.9238499999999993E-7</v>
      </c>
      <c r="N8" s="1">
        <f>49.8*10^(-8)</f>
        <v>4.9799999999999993E-7</v>
      </c>
      <c r="O8" s="1">
        <v>0</v>
      </c>
      <c r="P8" s="1">
        <f t="shared" si="2"/>
        <v>8345116.666666667</v>
      </c>
      <c r="Q8" s="1">
        <f t="shared" si="3"/>
        <v>8345116.666666667</v>
      </c>
      <c r="R8" s="1">
        <f t="shared" si="4"/>
        <v>0.5</v>
      </c>
      <c r="S8" s="1">
        <f t="shared" si="5"/>
        <v>0.43540000000000001</v>
      </c>
      <c r="T8" s="1">
        <f t="shared" si="6"/>
        <v>0</v>
      </c>
      <c r="U8" s="1">
        <f t="shared" si="7"/>
        <v>0</v>
      </c>
      <c r="V8" s="1">
        <v>2</v>
      </c>
      <c r="W8" s="1">
        <v>2</v>
      </c>
      <c r="X8" s="8">
        <f t="shared" si="8"/>
        <v>962557.84322724247</v>
      </c>
      <c r="Y8" s="8">
        <f t="shared" si="9"/>
        <v>287451.84639369079</v>
      </c>
      <c r="Z8" s="16">
        <f t="shared" si="10"/>
        <v>2.1299497803907665</v>
      </c>
      <c r="AA8" s="6">
        <f t="shared" si="11"/>
        <v>1.0649748901953833</v>
      </c>
      <c r="AB8" s="6">
        <f t="shared" si="12"/>
        <v>9.7837734980329998</v>
      </c>
      <c r="AC8" s="6">
        <f t="shared" si="13"/>
        <v>0.51228070175438589</v>
      </c>
      <c r="AD8" s="6">
        <v>0</v>
      </c>
      <c r="AE8" s="6">
        <f t="shared" si="14"/>
        <v>0</v>
      </c>
      <c r="AF8" s="24">
        <v>1</v>
      </c>
      <c r="AG8" s="24">
        <f t="shared" si="24"/>
        <v>-150</v>
      </c>
      <c r="AH8" s="6">
        <v>288.97206190712996</v>
      </c>
      <c r="AI8" s="5">
        <f t="shared" si="15"/>
        <v>1.0052885919242178</v>
      </c>
      <c r="AJ8" s="5">
        <v>6.3151446851859347</v>
      </c>
      <c r="AK8" s="5">
        <f t="shared" si="16"/>
        <v>0.15918694535731281</v>
      </c>
      <c r="AL8" s="6">
        <f t="shared" si="17"/>
        <v>0.82375770947199511</v>
      </c>
      <c r="AM8" s="6">
        <f t="shared" si="18"/>
        <v>5.2563906902780273</v>
      </c>
      <c r="AN8" s="6">
        <f t="shared" si="19"/>
        <v>5.2287380285663012</v>
      </c>
      <c r="AO8" s="6"/>
      <c r="AP8" s="24">
        <f t="shared" si="25"/>
        <v>-100</v>
      </c>
      <c r="AQ8" s="24">
        <f t="shared" si="26"/>
        <v>100</v>
      </c>
      <c r="AR8" s="6">
        <v>18.669046797235101</v>
      </c>
      <c r="AS8" s="6">
        <v>1</v>
      </c>
      <c r="AT8" s="6">
        <f t="shared" si="20"/>
        <v>1.9058235509292245</v>
      </c>
      <c r="AU8" s="6">
        <f t="shared" si="27"/>
        <v>18.815056161603238</v>
      </c>
      <c r="AV8" s="6">
        <v>1</v>
      </c>
      <c r="AW8" s="35">
        <f t="shared" si="28"/>
        <v>-50.882295801244112</v>
      </c>
      <c r="AX8" s="6">
        <f t="shared" si="21"/>
        <v>-26.698324604308397</v>
      </c>
      <c r="AZ8" s="6">
        <f t="shared" si="22"/>
        <v>0.99980338474852237</v>
      </c>
      <c r="BA8" s="6">
        <f t="shared" si="23"/>
        <v>0.9945436492368861</v>
      </c>
    </row>
    <row r="9" spans="1:53" x14ac:dyDescent="0.25">
      <c r="A9" s="33">
        <v>-100</v>
      </c>
      <c r="B9" s="1" t="s">
        <v>29</v>
      </c>
      <c r="C9" s="1">
        <v>450</v>
      </c>
      <c r="D9" s="1">
        <v>190</v>
      </c>
      <c r="E9" s="1">
        <v>190</v>
      </c>
      <c r="F9" s="1">
        <v>14.6</v>
      </c>
      <c r="G9" s="1">
        <v>9.4</v>
      </c>
      <c r="H9" s="1">
        <f t="shared" si="0"/>
        <v>210000000000</v>
      </c>
      <c r="I9" s="1">
        <v>0.3</v>
      </c>
      <c r="J9" s="1">
        <f t="shared" si="1"/>
        <v>80769000000</v>
      </c>
      <c r="K9" s="1">
        <v>6</v>
      </c>
      <c r="L9" s="1">
        <f>1671.9*10^(-8)</f>
        <v>1.6719E-5</v>
      </c>
      <c r="M9" s="1">
        <f>792385*10^(-12)</f>
        <v>7.9238499999999993E-7</v>
      </c>
      <c r="N9" s="1">
        <f>49.8*10^(-8)</f>
        <v>4.9799999999999993E-7</v>
      </c>
      <c r="O9" s="1">
        <v>0</v>
      </c>
      <c r="P9" s="1">
        <f t="shared" si="2"/>
        <v>8345116.666666667</v>
      </c>
      <c r="Q9" s="1">
        <f t="shared" si="3"/>
        <v>8345116.666666667</v>
      </c>
      <c r="R9" s="1">
        <f t="shared" si="4"/>
        <v>0.5</v>
      </c>
      <c r="S9" s="1">
        <f t="shared" si="5"/>
        <v>0.43540000000000001</v>
      </c>
      <c r="T9" s="1">
        <f t="shared" si="6"/>
        <v>0</v>
      </c>
      <c r="U9" s="1">
        <f t="shared" si="7"/>
        <v>0</v>
      </c>
      <c r="V9" s="1">
        <v>2</v>
      </c>
      <c r="W9" s="1">
        <v>2</v>
      </c>
      <c r="X9" s="8">
        <f t="shared" si="8"/>
        <v>240639.46080681062</v>
      </c>
      <c r="Y9" s="8">
        <f t="shared" si="9"/>
        <v>111461.6937135624</v>
      </c>
      <c r="Z9" s="16">
        <f t="shared" si="10"/>
        <v>1.0649748901953833</v>
      </c>
      <c r="AA9" s="6">
        <f t="shared" si="11"/>
        <v>0.53248744509769164</v>
      </c>
      <c r="AB9" s="6">
        <f t="shared" si="12"/>
        <v>4.8918867490164999</v>
      </c>
      <c r="AC9" s="6">
        <f t="shared" si="13"/>
        <v>1.0245614035087718</v>
      </c>
      <c r="AD9" s="6">
        <v>0</v>
      </c>
      <c r="AE9" s="6">
        <f t="shared" si="14"/>
        <v>0</v>
      </c>
      <c r="AF9" s="24">
        <v>1</v>
      </c>
      <c r="AG9" s="24">
        <f t="shared" si="24"/>
        <v>-300</v>
      </c>
      <c r="AH9" s="6">
        <v>112.51928052216583</v>
      </c>
      <c r="AI9" s="5">
        <f t="shared" si="15"/>
        <v>1.0094883432448214</v>
      </c>
      <c r="AJ9" s="5">
        <v>5.3645335906755918</v>
      </c>
      <c r="AK9" s="5">
        <f t="shared" si="16"/>
        <v>0.18817821273399646</v>
      </c>
      <c r="AL9" s="6">
        <f t="shared" si="17"/>
        <v>0.82375770947199511</v>
      </c>
      <c r="AM9" s="6">
        <f t="shared" si="18"/>
        <v>4.3970170875634356</v>
      </c>
      <c r="AN9" s="6">
        <f t="shared" si="19"/>
        <v>4.3556888170001082</v>
      </c>
      <c r="AO9" s="6"/>
      <c r="AP9" s="24">
        <f t="shared" si="25"/>
        <v>-100</v>
      </c>
      <c r="AQ9" s="24">
        <f t="shared" si="26"/>
        <v>100</v>
      </c>
      <c r="AR9" s="6">
        <v>14.124649572694436</v>
      </c>
      <c r="AS9" s="6">
        <v>1</v>
      </c>
      <c r="AT9" s="6">
        <f t="shared" si="20"/>
        <v>1.06891974553512</v>
      </c>
      <c r="AU9" s="6">
        <f t="shared" si="27"/>
        <v>14.06129980653421</v>
      </c>
      <c r="AV9" s="6">
        <v>1</v>
      </c>
      <c r="AW9" s="35">
        <f t="shared" si="28"/>
        <v>-56.471487352161461</v>
      </c>
      <c r="AX9" s="6">
        <f t="shared" si="21"/>
        <v>-52.830427717368849</v>
      </c>
      <c r="AZ9" s="6">
        <f t="shared" si="22"/>
        <v>0.99982271376021126</v>
      </c>
      <c r="BA9" s="6">
        <f t="shared" si="23"/>
        <v>0.99042521932096639</v>
      </c>
    </row>
    <row r="10" spans="1:53" x14ac:dyDescent="0.25">
      <c r="A10" s="33">
        <v>-100</v>
      </c>
      <c r="B10" s="1" t="s">
        <v>29</v>
      </c>
      <c r="C10" s="1">
        <v>450</v>
      </c>
      <c r="D10" s="1">
        <v>190</v>
      </c>
      <c r="E10" s="1">
        <v>190</v>
      </c>
      <c r="F10" s="1">
        <v>14.6</v>
      </c>
      <c r="G10" s="1">
        <v>9.4</v>
      </c>
      <c r="H10" s="1">
        <f t="shared" si="0"/>
        <v>210000000000</v>
      </c>
      <c r="I10" s="1">
        <v>0.3</v>
      </c>
      <c r="J10" s="1">
        <f t="shared" si="1"/>
        <v>80769000000</v>
      </c>
      <c r="K10" s="1">
        <v>9</v>
      </c>
      <c r="L10" s="1">
        <f>1671.9*10^(-8)</f>
        <v>1.6719E-5</v>
      </c>
      <c r="M10" s="1">
        <f>792385*10^(-12)</f>
        <v>7.9238499999999993E-7</v>
      </c>
      <c r="N10" s="1">
        <f>49.8*10^(-8)</f>
        <v>4.9799999999999993E-7</v>
      </c>
      <c r="O10" s="1">
        <v>0</v>
      </c>
      <c r="P10" s="1">
        <f t="shared" si="2"/>
        <v>8345116.666666667</v>
      </c>
      <c r="Q10" s="1">
        <f t="shared" si="3"/>
        <v>8345116.666666667</v>
      </c>
      <c r="R10" s="1">
        <f t="shared" si="4"/>
        <v>0.5</v>
      </c>
      <c r="S10" s="1">
        <f t="shared" si="5"/>
        <v>0.43540000000000001</v>
      </c>
      <c r="T10" s="1">
        <f t="shared" si="6"/>
        <v>0</v>
      </c>
      <c r="U10" s="1">
        <f t="shared" si="7"/>
        <v>0</v>
      </c>
      <c r="V10" s="1">
        <v>2</v>
      </c>
      <c r="W10" s="1">
        <v>2</v>
      </c>
      <c r="X10" s="8">
        <f t="shared" si="8"/>
        <v>106950.87146969361</v>
      </c>
      <c r="Y10" s="8">
        <f t="shared" si="9"/>
        <v>69598.84918186086</v>
      </c>
      <c r="Z10" s="16">
        <f t="shared" si="10"/>
        <v>0.70998326013025559</v>
      </c>
      <c r="AA10" s="6">
        <f t="shared" si="11"/>
        <v>0.35499163006512779</v>
      </c>
      <c r="AB10" s="6">
        <f t="shared" si="12"/>
        <v>3.2612578326776664</v>
      </c>
      <c r="AC10" s="6">
        <f t="shared" si="13"/>
        <v>1.536842105263158</v>
      </c>
      <c r="AD10" s="6">
        <v>0</v>
      </c>
      <c r="AE10" s="6">
        <f t="shared" si="14"/>
        <v>0</v>
      </c>
      <c r="AF10" s="24">
        <v>1</v>
      </c>
      <c r="AG10" s="24">
        <f t="shared" si="24"/>
        <v>-450</v>
      </c>
      <c r="AH10" s="6">
        <v>70.361526764356356</v>
      </c>
      <c r="AI10" s="5">
        <f t="shared" si="15"/>
        <v>1.0109581924336513</v>
      </c>
      <c r="AJ10" s="5">
        <v>4.6972041038460626</v>
      </c>
      <c r="AK10" s="5">
        <f t="shared" si="16"/>
        <v>0.21522551928409508</v>
      </c>
      <c r="AL10" s="6">
        <f t="shared" si="17"/>
        <v>0.82375770947199511</v>
      </c>
      <c r="AM10" s="6">
        <f t="shared" si="18"/>
        <v>3.8497905847331904</v>
      </c>
      <c r="AN10" s="6">
        <f t="shared" si="19"/>
        <v>3.8080611182008401</v>
      </c>
      <c r="AO10" s="6"/>
      <c r="AP10" s="24">
        <f t="shared" si="25"/>
        <v>-100</v>
      </c>
      <c r="AQ10" s="24">
        <f t="shared" si="26"/>
        <v>100</v>
      </c>
      <c r="AR10" s="6">
        <v>11.460864789037181</v>
      </c>
      <c r="AS10" s="6">
        <v>1</v>
      </c>
      <c r="AT10" s="6">
        <f t="shared" si="20"/>
        <v>0.92755375687208164</v>
      </c>
      <c r="AU10" s="6">
        <f t="shared" si="27"/>
        <v>11.431260254518939</v>
      </c>
      <c r="AV10" s="6">
        <v>1</v>
      </c>
      <c r="AW10" s="35">
        <f t="shared" si="28"/>
        <v>-60.816622557338619</v>
      </c>
      <c r="AX10" s="6">
        <f t="shared" si="21"/>
        <v>-65.566682369360294</v>
      </c>
      <c r="AZ10" s="6">
        <f t="shared" si="22"/>
        <v>0.99983522937072034</v>
      </c>
      <c r="BA10" s="6">
        <f t="shared" si="23"/>
        <v>0.98899760331715114</v>
      </c>
    </row>
    <row r="11" spans="1:53" x14ac:dyDescent="0.25">
      <c r="A11" s="33">
        <v>-100</v>
      </c>
      <c r="B11" s="1" t="s">
        <v>29</v>
      </c>
      <c r="C11" s="1">
        <v>450</v>
      </c>
      <c r="D11" s="1">
        <v>190</v>
      </c>
      <c r="E11" s="1">
        <v>190</v>
      </c>
      <c r="F11" s="1">
        <v>14.6</v>
      </c>
      <c r="G11" s="1">
        <v>9.4</v>
      </c>
      <c r="H11" s="1">
        <f t="shared" si="0"/>
        <v>210000000000</v>
      </c>
      <c r="I11" s="1">
        <v>0.3</v>
      </c>
      <c r="J11" s="1">
        <f t="shared" si="1"/>
        <v>80769000000</v>
      </c>
      <c r="K11" s="1">
        <v>12</v>
      </c>
      <c r="L11" s="1">
        <f>1671.9*10^(-8)</f>
        <v>1.6719E-5</v>
      </c>
      <c r="M11" s="1">
        <f>792385*10^(-12)</f>
        <v>7.9238499999999993E-7</v>
      </c>
      <c r="N11" s="1">
        <f>49.8*10^(-8)</f>
        <v>4.9799999999999993E-7</v>
      </c>
      <c r="O11" s="1">
        <v>0</v>
      </c>
      <c r="P11" s="1">
        <f t="shared" si="2"/>
        <v>8345116.666666667</v>
      </c>
      <c r="Q11" s="1">
        <f t="shared" si="3"/>
        <v>8345116.666666667</v>
      </c>
      <c r="R11" s="1">
        <f t="shared" si="4"/>
        <v>0.5</v>
      </c>
      <c r="S11" s="1">
        <f t="shared" si="5"/>
        <v>0.43540000000000001</v>
      </c>
      <c r="T11" s="1">
        <f t="shared" si="6"/>
        <v>0</v>
      </c>
      <c r="U11" s="1">
        <f t="shared" si="7"/>
        <v>0</v>
      </c>
      <c r="V11" s="1">
        <v>2</v>
      </c>
      <c r="W11" s="1">
        <v>2</v>
      </c>
      <c r="X11" s="8">
        <f t="shared" si="8"/>
        <v>60159.865201702654</v>
      </c>
      <c r="Y11" s="8">
        <f t="shared" si="9"/>
        <v>50905.184429421381</v>
      </c>
      <c r="Z11" s="16">
        <f t="shared" si="10"/>
        <v>0.53248744509769164</v>
      </c>
      <c r="AA11" s="6">
        <f t="shared" si="11"/>
        <v>0.26624372254884582</v>
      </c>
      <c r="AB11" s="6">
        <f t="shared" si="12"/>
        <v>2.4459433745082499</v>
      </c>
      <c r="AC11" s="6">
        <f t="shared" si="13"/>
        <v>2.0491228070175436</v>
      </c>
      <c r="AD11" s="6">
        <v>0</v>
      </c>
      <c r="AE11" s="6">
        <f t="shared" si="14"/>
        <v>0</v>
      </c>
      <c r="AF11" s="24">
        <v>1</v>
      </c>
      <c r="AG11" s="24">
        <f t="shared" si="24"/>
        <v>-600</v>
      </c>
      <c r="AH11" s="6">
        <v>51.494366772194049</v>
      </c>
      <c r="AI11" s="5">
        <f t="shared" si="15"/>
        <v>1.0115741127230284</v>
      </c>
      <c r="AJ11" s="5">
        <v>4.2810963645982634</v>
      </c>
      <c r="AK11" s="5">
        <f t="shared" si="16"/>
        <v>0.23628856409027696</v>
      </c>
      <c r="AL11" s="6">
        <f t="shared" si="17"/>
        <v>0.82375770947199511</v>
      </c>
      <c r="AM11" s="6">
        <f t="shared" si="18"/>
        <v>3.5272832142070589</v>
      </c>
      <c r="AN11" s="6">
        <f t="shared" si="19"/>
        <v>3.4869251494703266</v>
      </c>
      <c r="AO11" s="6"/>
      <c r="AP11" s="24">
        <f t="shared" si="25"/>
        <v>-100</v>
      </c>
      <c r="AQ11" s="24">
        <f t="shared" si="26"/>
        <v>100</v>
      </c>
      <c r="AR11" s="6">
        <v>9.9056753151163335</v>
      </c>
      <c r="AS11" s="6">
        <v>1</v>
      </c>
      <c r="AT11" s="6">
        <f t="shared" si="20"/>
        <v>0.87898651183676035</v>
      </c>
      <c r="AU11" s="6">
        <f t="shared" si="27"/>
        <v>9.920217834700253</v>
      </c>
      <c r="AV11" s="6">
        <v>1</v>
      </c>
      <c r="AW11" s="35">
        <f t="shared" si="28"/>
        <v>-63.454578538965578</v>
      </c>
      <c r="AX11" s="6">
        <f t="shared" si="21"/>
        <v>-72.190616903061141</v>
      </c>
      <c r="AZ11" s="6">
        <f t="shared" si="22"/>
        <v>0.99984193636830487</v>
      </c>
      <c r="BA11" s="6">
        <f t="shared" si="23"/>
        <v>0.98840205951579563</v>
      </c>
    </row>
    <row r="12" spans="1:53" x14ac:dyDescent="0.25">
      <c r="A12" s="33">
        <v>-100</v>
      </c>
      <c r="B12" s="1" t="s">
        <v>29</v>
      </c>
      <c r="C12" s="1">
        <v>450</v>
      </c>
      <c r="D12" s="1">
        <v>190</v>
      </c>
      <c r="E12" s="1">
        <v>190</v>
      </c>
      <c r="F12" s="1">
        <v>14.6</v>
      </c>
      <c r="G12" s="1">
        <v>9.4</v>
      </c>
      <c r="H12" s="1">
        <f t="shared" si="0"/>
        <v>210000000000</v>
      </c>
      <c r="I12" s="1">
        <v>0.3</v>
      </c>
      <c r="J12" s="1">
        <f t="shared" si="1"/>
        <v>80769000000</v>
      </c>
      <c r="K12" s="1">
        <v>15</v>
      </c>
      <c r="L12" s="1">
        <f>1671.9*10^(-8)</f>
        <v>1.6719E-5</v>
      </c>
      <c r="M12" s="1">
        <f>792385*10^(-12)</f>
        <v>7.9238499999999993E-7</v>
      </c>
      <c r="N12" s="1">
        <f>49.8*10^(-8)</f>
        <v>4.9799999999999993E-7</v>
      </c>
      <c r="O12" s="1">
        <v>0</v>
      </c>
      <c r="P12" s="1">
        <f t="shared" si="2"/>
        <v>8345116.666666667</v>
      </c>
      <c r="Q12" s="1">
        <f t="shared" si="3"/>
        <v>8345116.666666667</v>
      </c>
      <c r="R12" s="1">
        <f t="shared" si="4"/>
        <v>0.5</v>
      </c>
      <c r="S12" s="1">
        <f t="shared" si="5"/>
        <v>0.43540000000000001</v>
      </c>
      <c r="T12" s="1">
        <f t="shared" si="6"/>
        <v>0</v>
      </c>
      <c r="U12" s="1">
        <f t="shared" si="7"/>
        <v>0</v>
      </c>
      <c r="V12" s="1">
        <v>2</v>
      </c>
      <c r="W12" s="1">
        <v>2</v>
      </c>
      <c r="X12" s="8">
        <f t="shared" si="8"/>
        <v>38502.313729089699</v>
      </c>
      <c r="Y12" s="8">
        <f t="shared" si="9"/>
        <v>40236.000302564746</v>
      </c>
      <c r="Z12" s="16">
        <f t="shared" si="10"/>
        <v>0.42598995607815332</v>
      </c>
      <c r="AA12" s="6">
        <f t="shared" si="11"/>
        <v>0.21299497803907666</v>
      </c>
      <c r="AB12" s="6">
        <f t="shared" si="12"/>
        <v>1.9567546996065999</v>
      </c>
      <c r="AC12" s="6">
        <f t="shared" si="13"/>
        <v>2.5614035087719298</v>
      </c>
      <c r="AD12" s="6">
        <v>0</v>
      </c>
      <c r="AE12" s="6">
        <f t="shared" si="14"/>
        <v>0</v>
      </c>
      <c r="AF12" s="24">
        <v>1</v>
      </c>
      <c r="AG12" s="24">
        <f t="shared" si="24"/>
        <v>-750</v>
      </c>
      <c r="AH12" s="6">
        <v>40.714045729252902</v>
      </c>
      <c r="AI12" s="5">
        <f t="shared" si="15"/>
        <v>1.0118810374563418</v>
      </c>
      <c r="AJ12" s="5">
        <v>4.012575772590119</v>
      </c>
      <c r="AK12" s="5">
        <f t="shared" si="16"/>
        <v>0.25217742786777886</v>
      </c>
      <c r="AL12" s="6">
        <f t="shared" si="17"/>
        <v>0.82375770947199511</v>
      </c>
      <c r="AM12" s="6">
        <f t="shared" si="18"/>
        <v>3.3181326737758563</v>
      </c>
      <c r="AN12" s="6">
        <f t="shared" si="19"/>
        <v>3.2791727001001529</v>
      </c>
      <c r="AO12" s="6"/>
      <c r="AP12" s="24">
        <f t="shared" si="25"/>
        <v>-100</v>
      </c>
      <c r="AQ12" s="24">
        <f t="shared" si="26"/>
        <v>100</v>
      </c>
      <c r="AR12" s="6">
        <v>8.921577548589708</v>
      </c>
      <c r="AS12" s="6">
        <v>1</v>
      </c>
      <c r="AT12" s="6">
        <f t="shared" si="20"/>
        <v>0.85666076410525904</v>
      </c>
      <c r="AU12" s="6">
        <f t="shared" si="27"/>
        <v>8.9508651367895045</v>
      </c>
      <c r="AV12" s="6">
        <v>1</v>
      </c>
      <c r="AW12" s="35">
        <f t="shared" si="28"/>
        <v>-65.186276409234054</v>
      </c>
      <c r="AX12" s="6">
        <f t="shared" si="21"/>
        <v>-76.093453955858465</v>
      </c>
      <c r="AZ12" s="6">
        <f t="shared" si="22"/>
        <v>0.99984600497659248</v>
      </c>
      <c r="BA12" s="6">
        <f t="shared" si="23"/>
        <v>0.98810627728531908</v>
      </c>
    </row>
    <row r="13" spans="1:53" x14ac:dyDescent="0.25">
      <c r="A13" s="33">
        <v>-100</v>
      </c>
      <c r="B13" s="1" t="s">
        <v>30</v>
      </c>
      <c r="C13" s="1">
        <v>600</v>
      </c>
      <c r="D13" s="1">
        <v>220</v>
      </c>
      <c r="E13" s="1">
        <v>220</v>
      </c>
      <c r="F13" s="1">
        <v>19</v>
      </c>
      <c r="G13" s="1">
        <v>12</v>
      </c>
      <c r="H13" s="1">
        <f t="shared" si="0"/>
        <v>210000000000</v>
      </c>
      <c r="I13" s="1">
        <v>0.3</v>
      </c>
      <c r="J13" s="1">
        <f t="shared" si="1"/>
        <v>80769000000</v>
      </c>
      <c r="K13" s="1">
        <v>3</v>
      </c>
      <c r="L13" s="1">
        <f>3380*10^(-8)</f>
        <v>3.3800000000000002E-5</v>
      </c>
      <c r="M13" s="1">
        <f>2852000*10^(-12)</f>
        <v>2.852E-6</v>
      </c>
      <c r="N13" s="1">
        <f>129.22*10^(-8)</f>
        <v>1.2922000000000001E-6</v>
      </c>
      <c r="O13" s="1">
        <v>0</v>
      </c>
      <c r="P13" s="1">
        <f t="shared" si="2"/>
        <v>16859333.333333332</v>
      </c>
      <c r="Q13" s="1">
        <f t="shared" si="3"/>
        <v>16859333.333333332</v>
      </c>
      <c r="R13" s="1">
        <f t="shared" si="4"/>
        <v>0.5</v>
      </c>
      <c r="S13" s="1">
        <f t="shared" si="5"/>
        <v>0.58099999999999996</v>
      </c>
      <c r="T13" s="1">
        <f t="shared" si="6"/>
        <v>0</v>
      </c>
      <c r="U13" s="1">
        <f t="shared" si="7"/>
        <v>0</v>
      </c>
      <c r="V13" s="1">
        <v>2</v>
      </c>
      <c r="W13" s="1">
        <v>2</v>
      </c>
      <c r="X13" s="8">
        <f t="shared" si="8"/>
        <v>1945957.0010814518</v>
      </c>
      <c r="Y13" s="8">
        <f t="shared" si="9"/>
        <v>722924.52822898212</v>
      </c>
      <c r="Z13" s="16">
        <f t="shared" si="10"/>
        <v>2.5085675762161346</v>
      </c>
      <c r="AA13" s="6">
        <f t="shared" si="11"/>
        <v>1.2542837881080673</v>
      </c>
      <c r="AB13" s="6">
        <f t="shared" si="12"/>
        <v>8.6359355824978525</v>
      </c>
      <c r="AC13" s="6">
        <f t="shared" si="13"/>
        <v>0.43181818181818182</v>
      </c>
      <c r="AD13" s="6">
        <v>0</v>
      </c>
      <c r="AE13" s="6">
        <f t="shared" si="14"/>
        <v>0</v>
      </c>
      <c r="AF13" s="24">
        <v>1</v>
      </c>
      <c r="AG13" s="24">
        <f t="shared" si="24"/>
        <v>-150</v>
      </c>
      <c r="AH13" s="6">
        <v>726.32538943953159</v>
      </c>
      <c r="AI13" s="5">
        <f t="shared" si="15"/>
        <v>1.0047043101703588</v>
      </c>
      <c r="AJ13" s="5">
        <v>6.4586271701671878</v>
      </c>
      <c r="AK13" s="5">
        <f t="shared" si="16"/>
        <v>0.15556004142972554</v>
      </c>
      <c r="AL13" s="6">
        <f t="shared" si="17"/>
        <v>0.82375770947199511</v>
      </c>
      <c r="AM13" s="6">
        <f t="shared" si="18"/>
        <v>5.2791620732280089</v>
      </c>
      <c r="AN13" s="6">
        <f t="shared" si="19"/>
        <v>5.2544435410383263</v>
      </c>
      <c r="AO13" s="6"/>
      <c r="AP13" s="24">
        <f t="shared" si="25"/>
        <v>-100</v>
      </c>
      <c r="AQ13" s="24">
        <f t="shared" si="26"/>
        <v>100</v>
      </c>
      <c r="AR13" s="6">
        <v>19.479706406892554</v>
      </c>
      <c r="AS13" s="6">
        <v>1</v>
      </c>
      <c r="AT13" s="6">
        <f t="shared" si="20"/>
        <v>2.1406615263085822</v>
      </c>
      <c r="AU13" s="6">
        <f t="shared" si="27"/>
        <v>19.371516416302374</v>
      </c>
      <c r="AV13" s="6">
        <v>1</v>
      </c>
      <c r="AW13" s="35">
        <f t="shared" si="28"/>
        <v>-51.586547415582302</v>
      </c>
      <c r="AX13" s="6">
        <f t="shared" si="21"/>
        <v>-24.09841386953855</v>
      </c>
      <c r="AZ13" s="6">
        <f t="shared" si="22"/>
        <v>0.9998060741951299</v>
      </c>
      <c r="BA13" s="6">
        <f t="shared" si="23"/>
        <v>0.99512469895306976</v>
      </c>
    </row>
    <row r="14" spans="1:53" x14ac:dyDescent="0.25">
      <c r="A14" s="33">
        <v>-100</v>
      </c>
      <c r="B14" s="1" t="s">
        <v>30</v>
      </c>
      <c r="C14" s="1">
        <v>600</v>
      </c>
      <c r="D14" s="1">
        <v>220</v>
      </c>
      <c r="E14" s="1">
        <v>220</v>
      </c>
      <c r="F14" s="1">
        <v>19</v>
      </c>
      <c r="G14" s="1">
        <v>12</v>
      </c>
      <c r="H14" s="1">
        <f t="shared" si="0"/>
        <v>210000000000</v>
      </c>
      <c r="I14" s="1">
        <v>0.3</v>
      </c>
      <c r="J14" s="1">
        <f t="shared" si="1"/>
        <v>80769000000</v>
      </c>
      <c r="K14" s="1">
        <v>6</v>
      </c>
      <c r="L14" s="1">
        <f>3380*10^(-8)</f>
        <v>3.3800000000000002E-5</v>
      </c>
      <c r="M14" s="1">
        <f>2852000*10^(-12)</f>
        <v>2.852E-6</v>
      </c>
      <c r="N14" s="1">
        <f>129.22*10^(-8)</f>
        <v>1.2922000000000001E-6</v>
      </c>
      <c r="O14" s="1">
        <v>0</v>
      </c>
      <c r="P14" s="1">
        <f t="shared" si="2"/>
        <v>16859333.333333332</v>
      </c>
      <c r="Q14" s="1">
        <f t="shared" si="3"/>
        <v>16859333.333333332</v>
      </c>
      <c r="R14" s="1">
        <f t="shared" si="4"/>
        <v>0.5</v>
      </c>
      <c r="S14" s="1">
        <f t="shared" si="5"/>
        <v>0.58099999999999996</v>
      </c>
      <c r="T14" s="1">
        <f t="shared" si="6"/>
        <v>0</v>
      </c>
      <c r="U14" s="1">
        <f t="shared" si="7"/>
        <v>0</v>
      </c>
      <c r="V14" s="1">
        <v>2</v>
      </c>
      <c r="W14" s="1">
        <v>2</v>
      </c>
      <c r="X14" s="8">
        <f t="shared" si="8"/>
        <v>486489.25027036294</v>
      </c>
      <c r="Y14" s="8">
        <f t="shared" si="9"/>
        <v>265978.93822521181</v>
      </c>
      <c r="Z14" s="16">
        <f t="shared" si="10"/>
        <v>1.2542837881080673</v>
      </c>
      <c r="AA14" s="6">
        <f t="shared" si="11"/>
        <v>0.62714189405403364</v>
      </c>
      <c r="AB14" s="6">
        <f t="shared" si="12"/>
        <v>4.3179677912489263</v>
      </c>
      <c r="AC14" s="6">
        <f t="shared" si="13"/>
        <v>0.86363636363636365</v>
      </c>
      <c r="AD14" s="6">
        <v>0</v>
      </c>
      <c r="AE14" s="6">
        <f t="shared" si="14"/>
        <v>0</v>
      </c>
      <c r="AF14" s="24">
        <v>1</v>
      </c>
      <c r="AG14" s="24">
        <f t="shared" si="24"/>
        <v>-300</v>
      </c>
      <c r="AH14" s="6">
        <v>268.58923009044304</v>
      </c>
      <c r="AI14" s="5">
        <f t="shared" si="15"/>
        <v>1.009813904373966</v>
      </c>
      <c r="AJ14" s="5">
        <v>5.629393101540221</v>
      </c>
      <c r="AK14" s="5">
        <f t="shared" si="16"/>
        <v>0.17938237500196558</v>
      </c>
      <c r="AL14" s="6">
        <f t="shared" si="17"/>
        <v>0.82375770947199511</v>
      </c>
      <c r="AM14" s="6">
        <f t="shared" si="18"/>
        <v>4.6355353168428728</v>
      </c>
      <c r="AN14" s="6">
        <f t="shared" si="19"/>
        <v>4.5904847385882173</v>
      </c>
      <c r="AO14" s="6"/>
      <c r="AP14" s="24">
        <f t="shared" si="25"/>
        <v>-100</v>
      </c>
      <c r="AQ14" s="24">
        <f t="shared" si="26"/>
        <v>100</v>
      </c>
      <c r="AR14" s="6">
        <v>15.281414830399791</v>
      </c>
      <c r="AS14" s="6">
        <v>1</v>
      </c>
      <c r="AT14" s="6">
        <f t="shared" si="20"/>
        <v>1.0339639694537301</v>
      </c>
      <c r="AU14" s="6">
        <f t="shared" si="27"/>
        <v>15.250132709134828</v>
      </c>
      <c r="AV14" s="6">
        <v>1</v>
      </c>
      <c r="AW14" s="35">
        <f t="shared" si="28"/>
        <v>-54.66169991664195</v>
      </c>
      <c r="AX14" s="6">
        <f t="shared" si="21"/>
        <v>-52.866155428531165</v>
      </c>
      <c r="AZ14" s="6">
        <f t="shared" si="22"/>
        <v>0.9998168918623106</v>
      </c>
      <c r="BA14" s="6">
        <f t="shared" si="23"/>
        <v>0.99010014373108379</v>
      </c>
    </row>
    <row r="15" spans="1:53" x14ac:dyDescent="0.25">
      <c r="A15" s="33">
        <v>-100</v>
      </c>
      <c r="B15" s="1" t="s">
        <v>30</v>
      </c>
      <c r="C15" s="1">
        <v>600</v>
      </c>
      <c r="D15" s="1">
        <v>220</v>
      </c>
      <c r="E15" s="1">
        <v>220</v>
      </c>
      <c r="F15" s="1">
        <v>19</v>
      </c>
      <c r="G15" s="1">
        <v>12</v>
      </c>
      <c r="H15" s="1">
        <f t="shared" si="0"/>
        <v>210000000000</v>
      </c>
      <c r="I15" s="1">
        <v>0.3</v>
      </c>
      <c r="J15" s="1">
        <f t="shared" si="1"/>
        <v>80769000000</v>
      </c>
      <c r="K15" s="1">
        <v>9</v>
      </c>
      <c r="L15" s="1">
        <f>3380*10^(-8)</f>
        <v>3.3800000000000002E-5</v>
      </c>
      <c r="M15" s="1">
        <f>2852000*10^(-12)</f>
        <v>2.852E-6</v>
      </c>
      <c r="N15" s="1">
        <f>129.22*10^(-8)</f>
        <v>1.2922000000000001E-6</v>
      </c>
      <c r="O15" s="1">
        <v>0</v>
      </c>
      <c r="P15" s="1">
        <f t="shared" si="2"/>
        <v>16859333.333333332</v>
      </c>
      <c r="Q15" s="1">
        <f t="shared" si="3"/>
        <v>16859333.333333332</v>
      </c>
      <c r="R15" s="1">
        <f t="shared" si="4"/>
        <v>0.5</v>
      </c>
      <c r="S15" s="1">
        <f t="shared" si="5"/>
        <v>0.58099999999999996</v>
      </c>
      <c r="T15" s="1">
        <f t="shared" si="6"/>
        <v>0</v>
      </c>
      <c r="U15" s="1">
        <f t="shared" si="7"/>
        <v>0</v>
      </c>
      <c r="V15" s="1">
        <v>2</v>
      </c>
      <c r="W15" s="1">
        <v>2</v>
      </c>
      <c r="X15" s="8">
        <f t="shared" si="8"/>
        <v>216217.44456460574</v>
      </c>
      <c r="Y15" s="8">
        <f t="shared" si="9"/>
        <v>162822.76545043223</v>
      </c>
      <c r="Z15" s="16">
        <f t="shared" si="10"/>
        <v>0.8361891920720449</v>
      </c>
      <c r="AA15" s="6">
        <f t="shared" si="11"/>
        <v>0.41809459603602245</v>
      </c>
      <c r="AB15" s="6">
        <f t="shared" si="12"/>
        <v>2.878645194165951</v>
      </c>
      <c r="AC15" s="6">
        <f t="shared" si="13"/>
        <v>1.2954545454545454</v>
      </c>
      <c r="AD15" s="6">
        <v>0</v>
      </c>
      <c r="AE15" s="6">
        <f t="shared" si="14"/>
        <v>0</v>
      </c>
      <c r="AF15" s="24">
        <v>1</v>
      </c>
      <c r="AG15" s="24">
        <f t="shared" si="24"/>
        <v>-450</v>
      </c>
      <c r="AH15" s="6">
        <v>164.75694671992389</v>
      </c>
      <c r="AI15" s="5">
        <f t="shared" si="15"/>
        <v>1.0118790591975328</v>
      </c>
      <c r="AJ15" s="5">
        <v>4.9612226998190669</v>
      </c>
      <c r="AK15" s="5">
        <f t="shared" si="16"/>
        <v>0.20395759683080453</v>
      </c>
      <c r="AL15" s="6">
        <f t="shared" si="17"/>
        <v>0.82375770947199511</v>
      </c>
      <c r="AM15" s="6">
        <f t="shared" si="18"/>
        <v>4.0592766348760243</v>
      </c>
      <c r="AN15" s="6">
        <f t="shared" si="19"/>
        <v>4.0116223356724268</v>
      </c>
      <c r="AO15" s="6"/>
      <c r="AP15" s="24">
        <f t="shared" si="25"/>
        <v>-100</v>
      </c>
      <c r="AQ15" s="24">
        <f t="shared" si="26"/>
        <v>100</v>
      </c>
      <c r="AR15" s="6">
        <v>12.486331200309884</v>
      </c>
      <c r="AS15" s="6">
        <v>1</v>
      </c>
      <c r="AT15" s="6">
        <f t="shared" si="20"/>
        <v>0.85682348457154089</v>
      </c>
      <c r="AU15" s="6">
        <f t="shared" si="27"/>
        <v>12.426171695197361</v>
      </c>
      <c r="AV15" s="6">
        <v>1</v>
      </c>
      <c r="AW15" s="35">
        <f t="shared" si="28"/>
        <v>-59.129672435283702</v>
      </c>
      <c r="AX15" s="6">
        <f t="shared" si="21"/>
        <v>-69.010331182567668</v>
      </c>
      <c r="AZ15" s="6">
        <f t="shared" si="22"/>
        <v>0.99983059941333963</v>
      </c>
      <c r="BA15" s="6">
        <f t="shared" si="23"/>
        <v>0.98809298435946658</v>
      </c>
    </row>
    <row r="16" spans="1:53" x14ac:dyDescent="0.25">
      <c r="A16" s="33">
        <v>-100</v>
      </c>
      <c r="B16" s="1" t="s">
        <v>30</v>
      </c>
      <c r="C16" s="1">
        <v>600</v>
      </c>
      <c r="D16" s="1">
        <v>220</v>
      </c>
      <c r="E16" s="1">
        <v>220</v>
      </c>
      <c r="F16" s="1">
        <v>19</v>
      </c>
      <c r="G16" s="1">
        <v>12</v>
      </c>
      <c r="H16" s="1">
        <f t="shared" si="0"/>
        <v>210000000000</v>
      </c>
      <c r="I16" s="1">
        <v>0.3</v>
      </c>
      <c r="J16" s="1">
        <f t="shared" si="1"/>
        <v>80769000000</v>
      </c>
      <c r="K16" s="1">
        <v>12</v>
      </c>
      <c r="L16" s="1">
        <f>3380*10^(-8)</f>
        <v>3.3800000000000002E-5</v>
      </c>
      <c r="M16" s="1">
        <f>2852000*10^(-12)</f>
        <v>2.852E-6</v>
      </c>
      <c r="N16" s="1">
        <f>129.22*10^(-8)</f>
        <v>1.2922000000000001E-6</v>
      </c>
      <c r="O16" s="1">
        <v>0</v>
      </c>
      <c r="P16" s="1">
        <f t="shared" si="2"/>
        <v>16859333.333333332</v>
      </c>
      <c r="Q16" s="1">
        <f t="shared" si="3"/>
        <v>16859333.333333332</v>
      </c>
      <c r="R16" s="1">
        <f t="shared" si="4"/>
        <v>0.5</v>
      </c>
      <c r="S16" s="1">
        <f t="shared" si="5"/>
        <v>0.58099999999999996</v>
      </c>
      <c r="T16" s="1">
        <f t="shared" si="6"/>
        <v>0</v>
      </c>
      <c r="U16" s="1">
        <f t="shared" si="7"/>
        <v>0</v>
      </c>
      <c r="V16" s="1">
        <v>2</v>
      </c>
      <c r="W16" s="1">
        <v>2</v>
      </c>
      <c r="X16" s="8">
        <f t="shared" si="8"/>
        <v>121622.31256759074</v>
      </c>
      <c r="Y16" s="8">
        <f t="shared" si="9"/>
        <v>118075.45509077053</v>
      </c>
      <c r="Z16" s="16">
        <f t="shared" si="10"/>
        <v>0.62714189405403364</v>
      </c>
      <c r="AA16" s="6">
        <f t="shared" si="11"/>
        <v>0.31357094702701682</v>
      </c>
      <c r="AB16" s="6">
        <f t="shared" si="12"/>
        <v>2.1589838956244631</v>
      </c>
      <c r="AC16" s="6">
        <f t="shared" si="13"/>
        <v>1.7272727272727273</v>
      </c>
      <c r="AD16" s="6">
        <v>0</v>
      </c>
      <c r="AE16" s="6">
        <f t="shared" si="14"/>
        <v>0</v>
      </c>
      <c r="AF16" s="24">
        <v>1</v>
      </c>
      <c r="AG16" s="24">
        <f t="shared" si="24"/>
        <v>-600</v>
      </c>
      <c r="AH16" s="6">
        <v>119.58618161888967</v>
      </c>
      <c r="AI16" s="5">
        <f t="shared" si="15"/>
        <v>1.0127945856906311</v>
      </c>
      <c r="AJ16" s="5">
        <v>4.5088117559295684</v>
      </c>
      <c r="AK16" s="5">
        <f t="shared" si="16"/>
        <v>0.22462560881116808</v>
      </c>
      <c r="AL16" s="6">
        <f t="shared" si="17"/>
        <v>0.82375770947199511</v>
      </c>
      <c r="AM16" s="6">
        <f t="shared" si="18"/>
        <v>3.7033254632978871</v>
      </c>
      <c r="AN16" s="6">
        <f t="shared" si="19"/>
        <v>3.656541529369024</v>
      </c>
      <c r="AO16" s="6"/>
      <c r="AP16" s="24">
        <f t="shared" si="25"/>
        <v>-100</v>
      </c>
      <c r="AQ16" s="24">
        <f t="shared" si="26"/>
        <v>100</v>
      </c>
      <c r="AR16" s="6">
        <v>10.756129047806327</v>
      </c>
      <c r="AS16" s="6">
        <v>1</v>
      </c>
      <c r="AT16" s="6">
        <f t="shared" si="20"/>
        <v>0.79658496179801475</v>
      </c>
      <c r="AU16" s="6">
        <f t="shared" si="27"/>
        <v>10.742284979813324</v>
      </c>
      <c r="AV16" s="6">
        <v>1</v>
      </c>
      <c r="AW16" s="35">
        <f t="shared" si="28"/>
        <v>-62.009206510533673</v>
      </c>
      <c r="AX16" s="6">
        <f t="shared" si="21"/>
        <v>-77.843807609133563</v>
      </c>
      <c r="AY16" s="6"/>
      <c r="AZ16" s="6">
        <f t="shared" si="22"/>
        <v>0.99983833954580414</v>
      </c>
      <c r="BA16" s="6">
        <f t="shared" si="23"/>
        <v>0.98720742949470652</v>
      </c>
    </row>
    <row r="17" spans="1:53" s="3" customFormat="1" x14ac:dyDescent="0.25">
      <c r="A17" s="34">
        <v>-100</v>
      </c>
      <c r="B17" s="3" t="s">
        <v>30</v>
      </c>
      <c r="C17" s="3">
        <v>600</v>
      </c>
      <c r="D17" s="3">
        <v>220</v>
      </c>
      <c r="E17" s="3">
        <v>220</v>
      </c>
      <c r="F17" s="3">
        <v>19</v>
      </c>
      <c r="G17" s="3">
        <v>12</v>
      </c>
      <c r="H17" s="3">
        <f t="shared" si="0"/>
        <v>210000000000</v>
      </c>
      <c r="I17" s="3">
        <v>0.3</v>
      </c>
      <c r="J17" s="3">
        <f t="shared" si="1"/>
        <v>80769000000</v>
      </c>
      <c r="K17" s="3">
        <v>15</v>
      </c>
      <c r="L17" s="3">
        <f>3380*10^(-8)</f>
        <v>3.3800000000000002E-5</v>
      </c>
      <c r="M17" s="3">
        <f>2852000*10^(-12)</f>
        <v>2.852E-6</v>
      </c>
      <c r="N17" s="3">
        <f>129.22*10^(-8)</f>
        <v>1.2922000000000001E-6</v>
      </c>
      <c r="O17" s="3">
        <v>0</v>
      </c>
      <c r="P17" s="3">
        <f t="shared" si="2"/>
        <v>16859333.333333332</v>
      </c>
      <c r="Q17" s="3">
        <f t="shared" si="3"/>
        <v>16859333.333333332</v>
      </c>
      <c r="R17" s="3">
        <f t="shared" si="4"/>
        <v>0.5</v>
      </c>
      <c r="S17" s="3">
        <f t="shared" si="5"/>
        <v>0.58099999999999996</v>
      </c>
      <c r="T17" s="3">
        <f t="shared" si="6"/>
        <v>0</v>
      </c>
      <c r="U17" s="3">
        <f t="shared" si="7"/>
        <v>0</v>
      </c>
      <c r="V17" s="3">
        <v>2</v>
      </c>
      <c r="W17" s="3">
        <v>2</v>
      </c>
      <c r="X17" s="10">
        <f t="shared" si="8"/>
        <v>77838.28004325807</v>
      </c>
      <c r="Y17" s="10">
        <f t="shared" si="9"/>
        <v>92925.731373469971</v>
      </c>
      <c r="Z17" s="17">
        <f t="shared" si="10"/>
        <v>0.50171351524322694</v>
      </c>
      <c r="AA17" s="11">
        <f t="shared" si="11"/>
        <v>0.25085675762161347</v>
      </c>
      <c r="AB17" s="11">
        <f t="shared" si="12"/>
        <v>1.7271871164995707</v>
      </c>
      <c r="AC17" s="11">
        <f t="shared" si="13"/>
        <v>2.1590909090909092</v>
      </c>
      <c r="AD17" s="11">
        <v>0</v>
      </c>
      <c r="AE17" s="11">
        <f t="shared" si="14"/>
        <v>0</v>
      </c>
      <c r="AF17" s="25">
        <v>1</v>
      </c>
      <c r="AG17" s="25">
        <f t="shared" si="24"/>
        <v>-750</v>
      </c>
      <c r="AH17" s="11">
        <v>94.158168925344953</v>
      </c>
      <c r="AI17" s="7">
        <f t="shared" si="15"/>
        <v>1.0132626080382601</v>
      </c>
      <c r="AJ17" s="7">
        <v>4.2046481015004362</v>
      </c>
      <c r="AK17" s="7">
        <f t="shared" si="16"/>
        <v>0.24098630457960929</v>
      </c>
      <c r="AL17" s="11">
        <f t="shared" si="17"/>
        <v>0.82375770947199511</v>
      </c>
      <c r="AM17" s="11">
        <f t="shared" si="18"/>
        <v>3.4680517745606969</v>
      </c>
      <c r="AN17" s="11">
        <f t="shared" si="19"/>
        <v>3.4226583977820542</v>
      </c>
      <c r="AO17" s="11"/>
      <c r="AP17" s="25">
        <f t="shared" si="25"/>
        <v>-100</v>
      </c>
      <c r="AQ17" s="25">
        <f t="shared" si="26"/>
        <v>100</v>
      </c>
      <c r="AR17" s="11">
        <v>9.630454768765194</v>
      </c>
      <c r="AS17" s="11">
        <v>1</v>
      </c>
      <c r="AT17" s="11">
        <f t="shared" si="20"/>
        <v>0.76900056878971379</v>
      </c>
      <c r="AU17" s="11">
        <f t="shared" si="27"/>
        <v>9.6449429638900046</v>
      </c>
      <c r="AV17" s="11">
        <v>1</v>
      </c>
      <c r="AW17" s="35">
        <f t="shared" si="28"/>
        <v>-63.943502256780974</v>
      </c>
      <c r="AX17" s="11">
        <f t="shared" si="21"/>
        <v>-83.151436880492838</v>
      </c>
      <c r="AZ17" s="11">
        <f t="shared" si="22"/>
        <v>0.99984311138260962</v>
      </c>
      <c r="BA17" s="11">
        <f t="shared" si="23"/>
        <v>0.9867561513183325</v>
      </c>
    </row>
    <row r="18" spans="1:53" x14ac:dyDescent="0.25">
      <c r="A18" s="32">
        <v>-50</v>
      </c>
      <c r="B18" s="1" t="s">
        <v>7</v>
      </c>
      <c r="C18" s="1">
        <v>300</v>
      </c>
      <c r="D18" s="1">
        <v>150</v>
      </c>
      <c r="E18" s="1">
        <v>150</v>
      </c>
      <c r="F18" s="1">
        <v>10.7</v>
      </c>
      <c r="G18" s="1">
        <v>7.1</v>
      </c>
      <c r="H18" s="1">
        <f t="shared" si="0"/>
        <v>210000000000</v>
      </c>
      <c r="I18" s="1">
        <v>0.3</v>
      </c>
      <c r="J18" s="1">
        <f t="shared" si="1"/>
        <v>80769000000</v>
      </c>
      <c r="K18" s="1">
        <v>3</v>
      </c>
      <c r="L18" s="1">
        <f>602.71*10^(-8)</f>
        <v>6.0271000000000003E-6</v>
      </c>
      <c r="M18" s="1">
        <f>126108*10^(-12)</f>
        <v>1.2610800000000001E-7</v>
      </c>
      <c r="N18" s="1">
        <f>15.22*10^(-8)</f>
        <v>1.522E-7</v>
      </c>
      <c r="O18" s="1">
        <v>0</v>
      </c>
      <c r="P18" s="1">
        <f t="shared" si="2"/>
        <v>3009375</v>
      </c>
      <c r="Q18" s="1">
        <f t="shared" si="3"/>
        <v>3009375</v>
      </c>
      <c r="R18" s="1">
        <f t="shared" si="4"/>
        <v>0.5</v>
      </c>
      <c r="S18" s="1">
        <f t="shared" si="5"/>
        <v>0.2893</v>
      </c>
      <c r="T18" s="1">
        <f t="shared" si="6"/>
        <v>0</v>
      </c>
      <c r="U18" s="1">
        <f t="shared" si="7"/>
        <v>0</v>
      </c>
      <c r="V18" s="1">
        <v>2</v>
      </c>
      <c r="W18" s="1">
        <v>2</v>
      </c>
      <c r="X18" s="8">
        <f t="shared" si="8"/>
        <v>346996.37400053308</v>
      </c>
      <c r="Y18" s="8">
        <f t="shared" si="9"/>
        <v>82370.901734820785</v>
      </c>
      <c r="Z18" s="16">
        <f t="shared" si="10"/>
        <v>1.5370213680358233</v>
      </c>
      <c r="AA18" s="6">
        <f t="shared" si="11"/>
        <v>0.76851068401791167</v>
      </c>
      <c r="AB18" s="6">
        <f t="shared" si="12"/>
        <v>10.625828074835638</v>
      </c>
      <c r="AC18" s="6">
        <f t="shared" si="13"/>
        <v>0.71333333333333315</v>
      </c>
      <c r="AD18" s="6">
        <v>0</v>
      </c>
      <c r="AE18" s="6">
        <f t="shared" si="14"/>
        <v>0</v>
      </c>
      <c r="AF18" s="24">
        <v>1</v>
      </c>
      <c r="AG18" s="24">
        <f t="shared" si="24"/>
        <v>-75</v>
      </c>
      <c r="AH18" s="6">
        <v>82.91338305465041</v>
      </c>
      <c r="AI18" s="5">
        <f t="shared" si="15"/>
        <v>1.0065858368477747</v>
      </c>
      <c r="AJ18" s="5">
        <v>5.9308565247074734</v>
      </c>
      <c r="AK18" s="5">
        <f t="shared" si="16"/>
        <v>0.16972014626461096</v>
      </c>
      <c r="AL18" s="6">
        <f t="shared" si="17"/>
        <v>0.82150256461832427</v>
      </c>
      <c r="AM18" s="6">
        <f t="shared" si="18"/>
        <v>4.9092474254946579</v>
      </c>
      <c r="AN18" s="6">
        <f t="shared" si="19"/>
        <v>4.8771274597588841</v>
      </c>
      <c r="AO18" s="6"/>
      <c r="AP18" s="24">
        <f t="shared" si="25"/>
        <v>-50</v>
      </c>
      <c r="AQ18" s="24">
        <f t="shared" si="26"/>
        <v>50</v>
      </c>
      <c r="AR18" s="6">
        <v>16.679696599806004</v>
      </c>
      <c r="AS18" s="6">
        <v>1</v>
      </c>
      <c r="AT18" s="6">
        <f t="shared" si="20"/>
        <v>3.0665146257619473</v>
      </c>
      <c r="AU18" s="6">
        <f t="shared" si="27"/>
        <v>16.748877433170751</v>
      </c>
      <c r="AV18" s="6">
        <v>1</v>
      </c>
      <c r="AW18" s="35">
        <f t="shared" si="28"/>
        <v>-52.6159200914813</v>
      </c>
      <c r="AX18" s="6">
        <f t="shared" si="21"/>
        <v>-17.158215926789406</v>
      </c>
      <c r="AZ18" s="6">
        <f t="shared" si="22"/>
        <v>0.99961939136493716</v>
      </c>
      <c r="BA18" s="6">
        <f t="shared" si="23"/>
        <v>0.99307913421010008</v>
      </c>
    </row>
    <row r="19" spans="1:53" x14ac:dyDescent="0.25">
      <c r="A19" s="33">
        <v>-50</v>
      </c>
      <c r="B19" s="1" t="s">
        <v>7</v>
      </c>
      <c r="C19" s="1">
        <v>300</v>
      </c>
      <c r="D19" s="1">
        <v>150</v>
      </c>
      <c r="E19" s="1">
        <v>150</v>
      </c>
      <c r="F19" s="1">
        <v>10.7</v>
      </c>
      <c r="G19" s="1">
        <v>7.1</v>
      </c>
      <c r="H19" s="1">
        <f t="shared" si="0"/>
        <v>210000000000</v>
      </c>
      <c r="I19" s="1">
        <v>0.3</v>
      </c>
      <c r="J19" s="1">
        <f t="shared" si="1"/>
        <v>80769000000</v>
      </c>
      <c r="K19" s="1">
        <v>6</v>
      </c>
      <c r="L19" s="1">
        <f>602.71*10^(-8)</f>
        <v>6.0271000000000003E-6</v>
      </c>
      <c r="M19" s="1">
        <f>126108*10^(-12)</f>
        <v>1.2610800000000001E-7</v>
      </c>
      <c r="N19" s="1">
        <f>15.22*10^(-8)</f>
        <v>1.522E-7</v>
      </c>
      <c r="O19" s="1">
        <v>0</v>
      </c>
      <c r="P19" s="1">
        <f t="shared" si="2"/>
        <v>3009375</v>
      </c>
      <c r="Q19" s="1">
        <f t="shared" si="3"/>
        <v>3009375</v>
      </c>
      <c r="R19" s="1">
        <f t="shared" si="4"/>
        <v>0.5</v>
      </c>
      <c r="S19" s="1">
        <f t="shared" si="5"/>
        <v>0.2893</v>
      </c>
      <c r="T19" s="1">
        <f t="shared" si="6"/>
        <v>0</v>
      </c>
      <c r="U19" s="1">
        <f t="shared" si="7"/>
        <v>0</v>
      </c>
      <c r="V19" s="1">
        <v>2</v>
      </c>
      <c r="W19" s="1">
        <v>2</v>
      </c>
      <c r="X19" s="8">
        <f t="shared" si="8"/>
        <v>86749.093500133269</v>
      </c>
      <c r="Y19" s="8">
        <f t="shared" si="9"/>
        <v>34983.825050584506</v>
      </c>
      <c r="Z19" s="16">
        <f t="shared" si="10"/>
        <v>0.76851068401791167</v>
      </c>
      <c r="AA19" s="6">
        <f t="shared" si="11"/>
        <v>0.38425534200895584</v>
      </c>
      <c r="AB19" s="6">
        <f t="shared" si="12"/>
        <v>5.3129140374178192</v>
      </c>
      <c r="AC19" s="6">
        <f t="shared" si="13"/>
        <v>1.4266666666666663</v>
      </c>
      <c r="AD19" s="6">
        <v>0</v>
      </c>
      <c r="AE19" s="6">
        <f t="shared" si="14"/>
        <v>0</v>
      </c>
      <c r="AF19" s="24">
        <v>1</v>
      </c>
      <c r="AG19" s="24">
        <f t="shared" si="24"/>
        <v>-150</v>
      </c>
      <c r="AH19" s="6">
        <v>35.317929749287735</v>
      </c>
      <c r="AI19" s="5">
        <f t="shared" si="15"/>
        <v>1.0095502621059915</v>
      </c>
      <c r="AJ19" s="5">
        <v>4.8233719370598305</v>
      </c>
      <c r="AK19" s="5">
        <f t="shared" si="16"/>
        <v>0.20930383874177871</v>
      </c>
      <c r="AL19" s="6">
        <f t="shared" si="17"/>
        <v>0.82150256461832427</v>
      </c>
      <c r="AM19" s="6">
        <f t="shared" si="18"/>
        <v>3.9381770390155517</v>
      </c>
      <c r="AN19" s="6">
        <f t="shared" si="19"/>
        <v>3.9009222094601239</v>
      </c>
      <c r="AO19" s="6"/>
      <c r="AP19" s="24">
        <f t="shared" si="25"/>
        <v>-50</v>
      </c>
      <c r="AQ19" s="24">
        <f t="shared" si="26"/>
        <v>50</v>
      </c>
      <c r="AR19" s="6">
        <v>11.940585443911818</v>
      </c>
      <c r="AS19" s="6">
        <v>1</v>
      </c>
      <c r="AT19" s="6">
        <f t="shared" si="20"/>
        <v>2.1239144486668518</v>
      </c>
      <c r="AU19" s="6">
        <f t="shared" si="27"/>
        <v>11.900861101172008</v>
      </c>
      <c r="AV19" s="6">
        <v>1</v>
      </c>
      <c r="AW19" s="35">
        <f t="shared" si="28"/>
        <v>-60.014802947522433</v>
      </c>
      <c r="AX19" s="6">
        <f t="shared" si="21"/>
        <v>-28.256695077898641</v>
      </c>
      <c r="AZ19" s="6">
        <f t="shared" si="22"/>
        <v>0.99966550466529214</v>
      </c>
      <c r="BA19" s="6">
        <f t="shared" si="23"/>
        <v>0.99020875154835863</v>
      </c>
    </row>
    <row r="20" spans="1:53" x14ac:dyDescent="0.25">
      <c r="A20" s="33">
        <v>-50</v>
      </c>
      <c r="B20" s="1" t="s">
        <v>7</v>
      </c>
      <c r="C20" s="1">
        <v>300</v>
      </c>
      <c r="D20" s="1">
        <v>150</v>
      </c>
      <c r="E20" s="1">
        <v>150</v>
      </c>
      <c r="F20" s="1">
        <v>10.7</v>
      </c>
      <c r="G20" s="1">
        <v>7.1</v>
      </c>
      <c r="H20" s="1">
        <f t="shared" si="0"/>
        <v>210000000000</v>
      </c>
      <c r="I20" s="1">
        <v>0.3</v>
      </c>
      <c r="J20" s="1">
        <f t="shared" si="1"/>
        <v>80769000000</v>
      </c>
      <c r="K20" s="1">
        <v>9</v>
      </c>
      <c r="L20" s="1">
        <f>602.71*10^(-8)</f>
        <v>6.0271000000000003E-6</v>
      </c>
      <c r="M20" s="1">
        <f>126108*10^(-12)</f>
        <v>1.2610800000000001E-7</v>
      </c>
      <c r="N20" s="1">
        <f>15.22*10^(-8)</f>
        <v>1.522E-7</v>
      </c>
      <c r="O20" s="1">
        <v>0</v>
      </c>
      <c r="P20" s="1">
        <f t="shared" si="2"/>
        <v>3009375</v>
      </c>
      <c r="Q20" s="1">
        <f t="shared" si="3"/>
        <v>3009375</v>
      </c>
      <c r="R20" s="1">
        <f t="shared" si="4"/>
        <v>0.5</v>
      </c>
      <c r="S20" s="1">
        <f t="shared" si="5"/>
        <v>0.2893</v>
      </c>
      <c r="T20" s="1">
        <f t="shared" si="6"/>
        <v>0</v>
      </c>
      <c r="U20" s="1">
        <f t="shared" si="7"/>
        <v>0</v>
      </c>
      <c r="V20" s="1">
        <v>2</v>
      </c>
      <c r="W20" s="1">
        <v>2</v>
      </c>
      <c r="X20" s="8">
        <f t="shared" si="8"/>
        <v>38555.152666725895</v>
      </c>
      <c r="Y20" s="8">
        <f t="shared" si="9"/>
        <v>22473.603966009312</v>
      </c>
      <c r="Z20" s="16">
        <f t="shared" si="10"/>
        <v>0.51234045601194111</v>
      </c>
      <c r="AA20" s="6">
        <f t="shared" si="11"/>
        <v>0.25617022800597056</v>
      </c>
      <c r="AB20" s="6">
        <f t="shared" si="12"/>
        <v>3.5419426916118795</v>
      </c>
      <c r="AC20" s="6">
        <f t="shared" si="13"/>
        <v>2.14</v>
      </c>
      <c r="AD20" s="6">
        <v>0</v>
      </c>
      <c r="AE20" s="6">
        <f t="shared" si="14"/>
        <v>0</v>
      </c>
      <c r="AF20" s="24">
        <v>1</v>
      </c>
      <c r="AG20" s="24">
        <f t="shared" si="24"/>
        <v>-225</v>
      </c>
      <c r="AH20" s="6">
        <v>22.70660584273628</v>
      </c>
      <c r="AI20" s="5">
        <f t="shared" si="15"/>
        <v>1.0103678020258511</v>
      </c>
      <c r="AJ20" s="5">
        <v>4.2311860680565934</v>
      </c>
      <c r="AK20" s="5">
        <f t="shared" si="16"/>
        <v>0.23879068085746427</v>
      </c>
      <c r="AL20" s="6">
        <f t="shared" si="17"/>
        <v>0.82150256461832427</v>
      </c>
      <c r="AM20" s="6">
        <f t="shared" si="18"/>
        <v>3.4790659563932165</v>
      </c>
      <c r="AN20" s="6">
        <f t="shared" si="19"/>
        <v>3.4433658212558536</v>
      </c>
      <c r="AO20" s="6"/>
      <c r="AP20" s="24">
        <f t="shared" si="25"/>
        <v>-50</v>
      </c>
      <c r="AQ20" s="24">
        <f t="shared" si="26"/>
        <v>50</v>
      </c>
      <c r="AR20" s="6">
        <v>9.7178255787430725</v>
      </c>
      <c r="AS20" s="6">
        <v>1</v>
      </c>
      <c r="AT20" s="6">
        <f t="shared" si="20"/>
        <v>1.9586944160591222</v>
      </c>
      <c r="AU20" s="6">
        <f t="shared" si="27"/>
        <v>9.7404457084672575</v>
      </c>
      <c r="AV20" s="6">
        <v>1</v>
      </c>
      <c r="AW20" s="35">
        <f t="shared" si="28"/>
        <v>-63.773611498744245</v>
      </c>
      <c r="AX20" s="6">
        <f t="shared" si="21"/>
        <v>-32.55924506440175</v>
      </c>
      <c r="AZ20" s="6">
        <f t="shared" si="22"/>
        <v>0.99968443209245594</v>
      </c>
      <c r="BA20" s="6">
        <f t="shared" si="23"/>
        <v>0.98942625654541416</v>
      </c>
    </row>
    <row r="21" spans="1:53" x14ac:dyDescent="0.25">
      <c r="A21" s="33">
        <v>-50</v>
      </c>
      <c r="B21" s="1" t="s">
        <v>7</v>
      </c>
      <c r="C21" s="1">
        <v>300</v>
      </c>
      <c r="D21" s="1">
        <v>150</v>
      </c>
      <c r="E21" s="1">
        <v>150</v>
      </c>
      <c r="F21" s="1">
        <v>10.7</v>
      </c>
      <c r="G21" s="1">
        <v>7.1</v>
      </c>
      <c r="H21" s="1">
        <f t="shared" si="0"/>
        <v>210000000000</v>
      </c>
      <c r="I21" s="1">
        <v>0.3</v>
      </c>
      <c r="J21" s="1">
        <f t="shared" si="1"/>
        <v>80769000000</v>
      </c>
      <c r="K21" s="1">
        <v>12</v>
      </c>
      <c r="L21" s="1">
        <f>602.71*10^(-8)</f>
        <v>6.0271000000000003E-6</v>
      </c>
      <c r="M21" s="1">
        <f>126108*10^(-12)</f>
        <v>1.2610800000000001E-7</v>
      </c>
      <c r="N21" s="1">
        <f>15.22*10^(-8)</f>
        <v>1.522E-7</v>
      </c>
      <c r="O21" s="1">
        <v>0</v>
      </c>
      <c r="P21" s="1">
        <f t="shared" si="2"/>
        <v>3009375</v>
      </c>
      <c r="Q21" s="1">
        <f t="shared" si="3"/>
        <v>3009375</v>
      </c>
      <c r="R21" s="1">
        <f t="shared" si="4"/>
        <v>0.5</v>
      </c>
      <c r="S21" s="1">
        <f t="shared" si="5"/>
        <v>0.2893</v>
      </c>
      <c r="T21" s="1">
        <f t="shared" si="6"/>
        <v>0</v>
      </c>
      <c r="U21" s="1">
        <f t="shared" si="7"/>
        <v>0</v>
      </c>
      <c r="V21" s="1">
        <v>2</v>
      </c>
      <c r="W21" s="1">
        <v>2</v>
      </c>
      <c r="X21" s="8">
        <f t="shared" si="8"/>
        <v>21687.273375033317</v>
      </c>
      <c r="Y21" s="8">
        <f t="shared" si="9"/>
        <v>16626.595248083799</v>
      </c>
      <c r="Z21" s="16">
        <f t="shared" si="10"/>
        <v>0.38425534200895584</v>
      </c>
      <c r="AA21" s="6">
        <f t="shared" si="11"/>
        <v>0.19212767100447792</v>
      </c>
      <c r="AB21" s="6">
        <f t="shared" si="12"/>
        <v>2.6564570187089096</v>
      </c>
      <c r="AC21" s="6">
        <f t="shared" si="13"/>
        <v>2.8533333333333326</v>
      </c>
      <c r="AD21" s="6">
        <v>0</v>
      </c>
      <c r="AE21" s="6">
        <f t="shared" si="14"/>
        <v>0</v>
      </c>
      <c r="AF21" s="24">
        <v>1</v>
      </c>
      <c r="AG21" s="24">
        <f t="shared" si="24"/>
        <v>-300</v>
      </c>
      <c r="AH21" s="6">
        <v>16.804235420600392</v>
      </c>
      <c r="AI21" s="5">
        <f t="shared" si="15"/>
        <v>1.0106840979687086</v>
      </c>
      <c r="AJ21" s="5">
        <v>3.9051891882364274</v>
      </c>
      <c r="AK21" s="5">
        <f t="shared" si="16"/>
        <v>0.25880541229940535</v>
      </c>
      <c r="AL21" s="6">
        <f t="shared" si="17"/>
        <v>0.82150256461832427</v>
      </c>
      <c r="AM21" s="6">
        <f t="shared" si="18"/>
        <v>3.2241189862453035</v>
      </c>
      <c r="AN21" s="6">
        <f t="shared" si="19"/>
        <v>3.1900363256186544</v>
      </c>
      <c r="AO21" s="6"/>
      <c r="AP21" s="24">
        <f t="shared" si="25"/>
        <v>-50</v>
      </c>
      <c r="AQ21" s="24">
        <f t="shared" si="26"/>
        <v>50</v>
      </c>
      <c r="AR21" s="6">
        <v>8.5249589149362244</v>
      </c>
      <c r="AS21" s="6">
        <v>1</v>
      </c>
      <c r="AT21" s="6">
        <f t="shared" si="20"/>
        <v>1.9014963942128411</v>
      </c>
      <c r="AU21" s="6">
        <f t="shared" si="27"/>
        <v>8.5581611467326617</v>
      </c>
      <c r="AV21" s="6">
        <v>1</v>
      </c>
      <c r="AW21" s="35">
        <f t="shared" si="28"/>
        <v>-65.895362199206673</v>
      </c>
      <c r="AX21" s="6">
        <f t="shared" si="21"/>
        <v>-34.654476547921753</v>
      </c>
      <c r="AZ21" s="6">
        <f t="shared" si="22"/>
        <v>0.9996938984389333</v>
      </c>
      <c r="BA21" s="6">
        <f t="shared" si="23"/>
        <v>0.98912597956981452</v>
      </c>
    </row>
    <row r="22" spans="1:53" x14ac:dyDescent="0.25">
      <c r="A22" s="44">
        <v>-50</v>
      </c>
      <c r="B22" s="2" t="s">
        <v>7</v>
      </c>
      <c r="C22" s="2">
        <v>300</v>
      </c>
      <c r="D22" s="2">
        <v>150</v>
      </c>
      <c r="E22" s="2">
        <v>150</v>
      </c>
      <c r="F22" s="2">
        <v>10.7</v>
      </c>
      <c r="G22" s="2">
        <v>7.1</v>
      </c>
      <c r="H22" s="2">
        <f t="shared" si="0"/>
        <v>210000000000</v>
      </c>
      <c r="I22" s="2">
        <v>0.3</v>
      </c>
      <c r="J22" s="2">
        <f t="shared" si="1"/>
        <v>80769000000</v>
      </c>
      <c r="K22" s="2">
        <v>15</v>
      </c>
      <c r="L22" s="2">
        <f>602.71*10^(-8)</f>
        <v>6.0271000000000003E-6</v>
      </c>
      <c r="M22" s="2">
        <f>126108*10^(-12)</f>
        <v>1.2610800000000001E-7</v>
      </c>
      <c r="N22" s="2">
        <f>15.22*10^(-8)</f>
        <v>1.522E-7</v>
      </c>
      <c r="O22" s="2">
        <v>0</v>
      </c>
      <c r="P22" s="2">
        <f t="shared" si="2"/>
        <v>3009375</v>
      </c>
      <c r="Q22" s="2">
        <f t="shared" si="3"/>
        <v>3009375</v>
      </c>
      <c r="R22" s="2">
        <f t="shared" si="4"/>
        <v>0.5</v>
      </c>
      <c r="S22" s="2">
        <f t="shared" si="5"/>
        <v>0.2893</v>
      </c>
      <c r="T22" s="2">
        <f t="shared" si="6"/>
        <v>0</v>
      </c>
      <c r="U22" s="2">
        <f t="shared" si="7"/>
        <v>0</v>
      </c>
      <c r="V22" s="2">
        <v>2</v>
      </c>
      <c r="W22" s="2">
        <v>2</v>
      </c>
      <c r="X22" s="45">
        <f t="shared" si="8"/>
        <v>13879.854960021323</v>
      </c>
      <c r="Y22" s="45">
        <f t="shared" si="9"/>
        <v>13215.769233669007</v>
      </c>
      <c r="Z22" s="46">
        <f t="shared" si="10"/>
        <v>0.30740427360716466</v>
      </c>
      <c r="AA22" s="35">
        <f t="shared" si="11"/>
        <v>0.15370213680358233</v>
      </c>
      <c r="AB22" s="35">
        <f t="shared" si="12"/>
        <v>2.1251656149671274</v>
      </c>
      <c r="AC22" s="35">
        <f t="shared" si="13"/>
        <v>3.5666666666666669</v>
      </c>
      <c r="AD22" s="35">
        <v>0</v>
      </c>
      <c r="AE22" s="35">
        <f t="shared" si="14"/>
        <v>0</v>
      </c>
      <c r="AF22" s="47">
        <v>1</v>
      </c>
      <c r="AG22" s="47">
        <f t="shared" si="24"/>
        <v>-375</v>
      </c>
      <c r="AH22" s="35">
        <v>13.358979002520346</v>
      </c>
      <c r="AI22" s="48">
        <f t="shared" si="15"/>
        <v>1.0108362794718366</v>
      </c>
      <c r="AJ22" s="48">
        <v>3.7054218437200102</v>
      </c>
      <c r="AK22" s="48">
        <f t="shared" si="16"/>
        <v>0.27279924448683573</v>
      </c>
      <c r="AL22" s="35">
        <f t="shared" si="17"/>
        <v>0.82150256461832427</v>
      </c>
      <c r="AM22" s="35">
        <f t="shared" si="18"/>
        <v>3.0630255469287979</v>
      </c>
      <c r="AN22" s="35">
        <f t="shared" si="19"/>
        <v>3.0301895659396325</v>
      </c>
      <c r="AO22" s="35"/>
      <c r="AP22" s="47">
        <f t="shared" si="25"/>
        <v>-50</v>
      </c>
      <c r="AQ22" s="47">
        <f t="shared" si="26"/>
        <v>50</v>
      </c>
      <c r="AR22" s="6">
        <v>7.7988437568655993</v>
      </c>
      <c r="AS22" s="35">
        <v>1</v>
      </c>
      <c r="AT22" s="35">
        <f t="shared" si="20"/>
        <v>1.8751275323293892</v>
      </c>
      <c r="AU22" s="35">
        <f t="shared" si="27"/>
        <v>7.8161258127695934</v>
      </c>
      <c r="AV22" s="35">
        <v>1</v>
      </c>
      <c r="AW22" s="35">
        <f t="shared" si="28"/>
        <v>-67.245963475436611</v>
      </c>
      <c r="AX22" s="35">
        <f t="shared" si="21"/>
        <v>-35.862074614146316</v>
      </c>
      <c r="AY22" s="2"/>
      <c r="AZ22" s="35">
        <f t="shared" si="22"/>
        <v>0.99969944617146544</v>
      </c>
      <c r="BA22" s="35">
        <f t="shared" si="23"/>
        <v>0.98898255481472208</v>
      </c>
    </row>
    <row r="23" spans="1:53" x14ac:dyDescent="0.25">
      <c r="A23" s="33">
        <v>-50</v>
      </c>
      <c r="B23" s="1" t="s">
        <v>29</v>
      </c>
      <c r="C23" s="1">
        <v>450</v>
      </c>
      <c r="D23" s="1">
        <v>190</v>
      </c>
      <c r="E23" s="1">
        <v>190</v>
      </c>
      <c r="F23" s="1">
        <v>14.6</v>
      </c>
      <c r="G23" s="1">
        <v>9.4</v>
      </c>
      <c r="H23" s="1">
        <f t="shared" si="0"/>
        <v>210000000000</v>
      </c>
      <c r="I23" s="1">
        <v>0.3</v>
      </c>
      <c r="J23" s="1">
        <f t="shared" si="1"/>
        <v>80769000000</v>
      </c>
      <c r="K23" s="1">
        <v>3</v>
      </c>
      <c r="L23" s="1">
        <f>1671.9*10^(-8)</f>
        <v>1.6719E-5</v>
      </c>
      <c r="M23" s="1">
        <f>792385*10^(-12)</f>
        <v>7.9238499999999993E-7</v>
      </c>
      <c r="N23" s="1">
        <f>49.8*10^(-8)</f>
        <v>4.9799999999999993E-7</v>
      </c>
      <c r="O23" s="1">
        <v>0</v>
      </c>
      <c r="P23" s="1">
        <f t="shared" si="2"/>
        <v>8345116.666666667</v>
      </c>
      <c r="Q23" s="1">
        <f t="shared" si="3"/>
        <v>8345116.666666667</v>
      </c>
      <c r="R23" s="1">
        <f t="shared" si="4"/>
        <v>0.5</v>
      </c>
      <c r="S23" s="1">
        <f t="shared" si="5"/>
        <v>0.43540000000000001</v>
      </c>
      <c r="T23" s="1">
        <f t="shared" si="6"/>
        <v>0</v>
      </c>
      <c r="U23" s="1">
        <f t="shared" si="7"/>
        <v>0</v>
      </c>
      <c r="V23" s="1">
        <v>2</v>
      </c>
      <c r="W23" s="1">
        <v>2</v>
      </c>
      <c r="X23" s="8">
        <f t="shared" si="8"/>
        <v>962557.84322724247</v>
      </c>
      <c r="Y23" s="8">
        <f t="shared" si="9"/>
        <v>287451.84639369079</v>
      </c>
      <c r="Z23" s="16">
        <f t="shared" si="10"/>
        <v>2.1299497803907665</v>
      </c>
      <c r="AA23" s="6">
        <f t="shared" si="11"/>
        <v>1.0649748901953833</v>
      </c>
      <c r="AB23" s="6">
        <f t="shared" si="12"/>
        <v>9.7837734980329998</v>
      </c>
      <c r="AC23" s="6">
        <f t="shared" si="13"/>
        <v>0.51228070175438589</v>
      </c>
      <c r="AD23" s="6">
        <v>0</v>
      </c>
      <c r="AE23" s="6">
        <f t="shared" si="14"/>
        <v>0</v>
      </c>
      <c r="AF23" s="24">
        <v>1</v>
      </c>
      <c r="AG23" s="24">
        <f t="shared" si="24"/>
        <v>-75</v>
      </c>
      <c r="AH23" s="6">
        <v>288.90795136271447</v>
      </c>
      <c r="AI23" s="5">
        <f t="shared" si="15"/>
        <v>1.005065561370684</v>
      </c>
      <c r="AJ23" s="5">
        <v>6.3151446851859347</v>
      </c>
      <c r="AK23" s="5">
        <f t="shared" si="16"/>
        <v>0.15915162858079351</v>
      </c>
      <c r="AL23" s="6">
        <f t="shared" si="17"/>
        <v>0.82150256461832427</v>
      </c>
      <c r="AM23" s="6">
        <f t="shared" si="18"/>
        <v>5.2420006308251548</v>
      </c>
      <c r="AN23" s="6">
        <f t="shared" si="19"/>
        <v>5.2155807862685508</v>
      </c>
      <c r="AO23" s="6"/>
      <c r="AP23" s="24">
        <f t="shared" si="25"/>
        <v>-50</v>
      </c>
      <c r="AQ23" s="24">
        <f t="shared" si="26"/>
        <v>50</v>
      </c>
      <c r="AR23" s="6">
        <v>18.669046797235101</v>
      </c>
      <c r="AS23" s="6">
        <v>1</v>
      </c>
      <c r="AT23" s="6">
        <f t="shared" si="20"/>
        <v>3.9778009561155705</v>
      </c>
      <c r="AU23" s="6">
        <f t="shared" si="27"/>
        <v>18.815056161603238</v>
      </c>
      <c r="AV23" s="6">
        <v>1</v>
      </c>
      <c r="AW23" s="35">
        <f t="shared" si="28"/>
        <v>-50.882295801244112</v>
      </c>
      <c r="AX23" s="6">
        <f t="shared" si="21"/>
        <v>-12.791564073364807</v>
      </c>
      <c r="AZ23" s="6">
        <f t="shared" si="22"/>
        <v>0.99960660327644368</v>
      </c>
      <c r="BA23" s="6">
        <f t="shared" si="23"/>
        <v>0.99456855522261101</v>
      </c>
    </row>
    <row r="24" spans="1:53" x14ac:dyDescent="0.25">
      <c r="A24" s="33">
        <v>-50</v>
      </c>
      <c r="B24" s="1" t="s">
        <v>29</v>
      </c>
      <c r="C24" s="1">
        <v>450</v>
      </c>
      <c r="D24" s="1">
        <v>190</v>
      </c>
      <c r="E24" s="1">
        <v>190</v>
      </c>
      <c r="F24" s="1">
        <v>14.6</v>
      </c>
      <c r="G24" s="1">
        <v>9.4</v>
      </c>
      <c r="H24" s="1">
        <f t="shared" si="0"/>
        <v>210000000000</v>
      </c>
      <c r="I24" s="1">
        <v>0.3</v>
      </c>
      <c r="J24" s="1">
        <f t="shared" si="1"/>
        <v>80769000000</v>
      </c>
      <c r="K24" s="1">
        <v>6</v>
      </c>
      <c r="L24" s="1">
        <f>1671.9*10^(-8)</f>
        <v>1.6719E-5</v>
      </c>
      <c r="M24" s="1">
        <f>792385*10^(-12)</f>
        <v>7.9238499999999993E-7</v>
      </c>
      <c r="N24" s="1">
        <f>49.8*10^(-8)</f>
        <v>4.9799999999999993E-7</v>
      </c>
      <c r="O24" s="1">
        <v>0</v>
      </c>
      <c r="P24" s="1">
        <f t="shared" si="2"/>
        <v>8345116.666666667</v>
      </c>
      <c r="Q24" s="1">
        <f t="shared" si="3"/>
        <v>8345116.666666667</v>
      </c>
      <c r="R24" s="1">
        <f t="shared" si="4"/>
        <v>0.5</v>
      </c>
      <c r="S24" s="1">
        <f t="shared" si="5"/>
        <v>0.43540000000000001</v>
      </c>
      <c r="T24" s="1">
        <f t="shared" si="6"/>
        <v>0</v>
      </c>
      <c r="U24" s="1">
        <f t="shared" si="7"/>
        <v>0</v>
      </c>
      <c r="V24" s="1">
        <v>2</v>
      </c>
      <c r="W24" s="1">
        <v>2</v>
      </c>
      <c r="X24" s="8">
        <f t="shared" si="8"/>
        <v>240639.46080681062</v>
      </c>
      <c r="Y24" s="8">
        <f t="shared" si="9"/>
        <v>111461.6937135624</v>
      </c>
      <c r="Z24" s="16">
        <f t="shared" si="10"/>
        <v>1.0649748901953833</v>
      </c>
      <c r="AA24" s="6">
        <f t="shared" si="11"/>
        <v>0.53248744509769164</v>
      </c>
      <c r="AB24" s="6">
        <f t="shared" si="12"/>
        <v>4.8918867490164999</v>
      </c>
      <c r="AC24" s="6">
        <f t="shared" si="13"/>
        <v>1.0245614035087718</v>
      </c>
      <c r="AD24" s="6">
        <v>0</v>
      </c>
      <c r="AE24" s="6">
        <f t="shared" si="14"/>
        <v>0</v>
      </c>
      <c r="AF24" s="24">
        <v>1</v>
      </c>
      <c r="AG24" s="24">
        <f t="shared" si="24"/>
        <v>-150</v>
      </c>
      <c r="AH24" s="6">
        <v>112.49428593540435</v>
      </c>
      <c r="AI24" s="5">
        <f t="shared" si="15"/>
        <v>1.009264099507545</v>
      </c>
      <c r="AJ24" s="5">
        <v>5.3645335906755918</v>
      </c>
      <c r="AK24" s="5">
        <f t="shared" si="16"/>
        <v>0.18813641157207137</v>
      </c>
      <c r="AL24" s="6">
        <f t="shared" si="17"/>
        <v>0.82150256461832427</v>
      </c>
      <c r="AM24" s="6">
        <f t="shared" si="18"/>
        <v>4.3849796761468225</v>
      </c>
      <c r="AN24" s="6">
        <f t="shared" si="19"/>
        <v>4.3447296681675356</v>
      </c>
      <c r="AO24" s="6"/>
      <c r="AP24" s="24">
        <f t="shared" si="25"/>
        <v>-50</v>
      </c>
      <c r="AQ24" s="24">
        <f t="shared" si="26"/>
        <v>50</v>
      </c>
      <c r="AR24" s="6">
        <v>14.124649572694436</v>
      </c>
      <c r="AS24" s="6">
        <v>1</v>
      </c>
      <c r="AT24" s="6">
        <f t="shared" si="20"/>
        <v>2.1886774285635231</v>
      </c>
      <c r="AU24" s="6">
        <f t="shared" si="27"/>
        <v>14.06129980653421</v>
      </c>
      <c r="AV24" s="6">
        <v>1</v>
      </c>
      <c r="AW24" s="35">
        <f t="shared" si="28"/>
        <v>-56.471487352161461</v>
      </c>
      <c r="AX24" s="6">
        <f t="shared" si="21"/>
        <v>-25.801649258668938</v>
      </c>
      <c r="AZ24" s="6">
        <f t="shared" si="22"/>
        <v>0.99964501655093496</v>
      </c>
      <c r="BA24" s="6">
        <f t="shared" si="23"/>
        <v>0.99046921121904208</v>
      </c>
    </row>
    <row r="25" spans="1:53" x14ac:dyDescent="0.25">
      <c r="A25" s="33">
        <v>-50</v>
      </c>
      <c r="B25" s="1" t="s">
        <v>29</v>
      </c>
      <c r="C25" s="1">
        <v>450</v>
      </c>
      <c r="D25" s="1">
        <v>190</v>
      </c>
      <c r="E25" s="1">
        <v>190</v>
      </c>
      <c r="F25" s="1">
        <v>14.6</v>
      </c>
      <c r="G25" s="1">
        <v>9.4</v>
      </c>
      <c r="H25" s="1">
        <f t="shared" si="0"/>
        <v>210000000000</v>
      </c>
      <c r="I25" s="1">
        <v>0.3</v>
      </c>
      <c r="J25" s="1">
        <f t="shared" si="1"/>
        <v>80769000000</v>
      </c>
      <c r="K25" s="1">
        <v>9</v>
      </c>
      <c r="L25" s="1">
        <f>1671.9*10^(-8)</f>
        <v>1.6719E-5</v>
      </c>
      <c r="M25" s="1">
        <f>792385*10^(-12)</f>
        <v>7.9238499999999993E-7</v>
      </c>
      <c r="N25" s="1">
        <f>49.8*10^(-8)</f>
        <v>4.9799999999999993E-7</v>
      </c>
      <c r="O25" s="1">
        <v>0</v>
      </c>
      <c r="P25" s="1">
        <f t="shared" si="2"/>
        <v>8345116.666666667</v>
      </c>
      <c r="Q25" s="1">
        <f t="shared" si="3"/>
        <v>8345116.666666667</v>
      </c>
      <c r="R25" s="1">
        <f t="shared" si="4"/>
        <v>0.5</v>
      </c>
      <c r="S25" s="1">
        <f t="shared" si="5"/>
        <v>0.43540000000000001</v>
      </c>
      <c r="T25" s="1">
        <f t="shared" si="6"/>
        <v>0</v>
      </c>
      <c r="U25" s="1">
        <f t="shared" si="7"/>
        <v>0</v>
      </c>
      <c r="V25" s="1">
        <v>2</v>
      </c>
      <c r="W25" s="1">
        <v>2</v>
      </c>
      <c r="X25" s="8">
        <f t="shared" si="8"/>
        <v>106950.87146969361</v>
      </c>
      <c r="Y25" s="8">
        <f t="shared" si="9"/>
        <v>69598.84918186086</v>
      </c>
      <c r="Z25" s="16">
        <f t="shared" si="10"/>
        <v>0.70998326013025559</v>
      </c>
      <c r="AA25" s="6">
        <f t="shared" si="11"/>
        <v>0.35499163006512779</v>
      </c>
      <c r="AB25" s="6">
        <f t="shared" si="12"/>
        <v>3.2612578326776664</v>
      </c>
      <c r="AC25" s="6">
        <f t="shared" si="13"/>
        <v>1.536842105263158</v>
      </c>
      <c r="AD25" s="6">
        <v>0</v>
      </c>
      <c r="AE25" s="6">
        <f t="shared" si="14"/>
        <v>0</v>
      </c>
      <c r="AF25" s="24">
        <v>1</v>
      </c>
      <c r="AG25" s="24">
        <f t="shared" si="24"/>
        <v>-225</v>
      </c>
      <c r="AH25" s="6">
        <v>70.345877058272549</v>
      </c>
      <c r="AI25" s="5">
        <f t="shared" si="15"/>
        <v>1.0107333366168127</v>
      </c>
      <c r="AJ25" s="5">
        <v>4.6972041038460626</v>
      </c>
      <c r="AK25" s="5">
        <f t="shared" si="16"/>
        <v>0.21517764914435505</v>
      </c>
      <c r="AL25" s="6">
        <f t="shared" si="17"/>
        <v>0.82150256461832427</v>
      </c>
      <c r="AM25" s="6">
        <f t="shared" si="18"/>
        <v>3.8392512776954009</v>
      </c>
      <c r="AN25" s="6">
        <f t="shared" si="19"/>
        <v>3.7984809035253284</v>
      </c>
      <c r="AO25" s="6"/>
      <c r="AP25" s="24">
        <f t="shared" si="25"/>
        <v>-50</v>
      </c>
      <c r="AQ25" s="24">
        <f t="shared" si="26"/>
        <v>50</v>
      </c>
      <c r="AR25" s="6">
        <v>11.460864789037181</v>
      </c>
      <c r="AS25" s="6">
        <v>1</v>
      </c>
      <c r="AT25" s="6">
        <f t="shared" si="20"/>
        <v>1.89313395563439</v>
      </c>
      <c r="AU25" s="6">
        <f t="shared" si="27"/>
        <v>11.431260254518939</v>
      </c>
      <c r="AV25" s="6">
        <v>1</v>
      </c>
      <c r="AW25" s="35">
        <f t="shared" si="28"/>
        <v>-60.816622557338619</v>
      </c>
      <c r="AX25" s="6">
        <f t="shared" si="21"/>
        <v>-32.124838486117028</v>
      </c>
      <c r="AZ25" s="6">
        <f t="shared" si="22"/>
        <v>0.9996697756548234</v>
      </c>
      <c r="BA25" s="6">
        <f t="shared" si="23"/>
        <v>0.98905392692495731</v>
      </c>
    </row>
    <row r="26" spans="1:53" x14ac:dyDescent="0.25">
      <c r="A26" s="33">
        <v>-50</v>
      </c>
      <c r="B26" s="1" t="s">
        <v>29</v>
      </c>
      <c r="C26" s="1">
        <v>450</v>
      </c>
      <c r="D26" s="1">
        <v>190</v>
      </c>
      <c r="E26" s="1">
        <v>190</v>
      </c>
      <c r="F26" s="1">
        <v>14.6</v>
      </c>
      <c r="G26" s="1">
        <v>9.4</v>
      </c>
      <c r="H26" s="1">
        <f t="shared" si="0"/>
        <v>210000000000</v>
      </c>
      <c r="I26" s="1">
        <v>0.3</v>
      </c>
      <c r="J26" s="1">
        <f t="shared" si="1"/>
        <v>80769000000</v>
      </c>
      <c r="K26" s="1">
        <v>12</v>
      </c>
      <c r="L26" s="1">
        <f>1671.9*10^(-8)</f>
        <v>1.6719E-5</v>
      </c>
      <c r="M26" s="1">
        <f>792385*10^(-12)</f>
        <v>7.9238499999999993E-7</v>
      </c>
      <c r="N26" s="1">
        <f>49.8*10^(-8)</f>
        <v>4.9799999999999993E-7</v>
      </c>
      <c r="O26" s="1">
        <v>0</v>
      </c>
      <c r="P26" s="1">
        <f t="shared" si="2"/>
        <v>8345116.666666667</v>
      </c>
      <c r="Q26" s="1">
        <f t="shared" si="3"/>
        <v>8345116.666666667</v>
      </c>
      <c r="R26" s="1">
        <f t="shared" si="4"/>
        <v>0.5</v>
      </c>
      <c r="S26" s="1">
        <f t="shared" si="5"/>
        <v>0.43540000000000001</v>
      </c>
      <c r="T26" s="1">
        <f t="shared" si="6"/>
        <v>0</v>
      </c>
      <c r="U26" s="1">
        <f t="shared" si="7"/>
        <v>0</v>
      </c>
      <c r="V26" s="1">
        <v>2</v>
      </c>
      <c r="W26" s="1">
        <v>2</v>
      </c>
      <c r="X26" s="8">
        <f t="shared" si="8"/>
        <v>60159.865201702654</v>
      </c>
      <c r="Y26" s="8">
        <f t="shared" si="9"/>
        <v>50905.184429421381</v>
      </c>
      <c r="Z26" s="16">
        <f t="shared" si="10"/>
        <v>0.53248744509769164</v>
      </c>
      <c r="AA26" s="6">
        <f t="shared" si="11"/>
        <v>0.26624372254884582</v>
      </c>
      <c r="AB26" s="6">
        <f t="shared" si="12"/>
        <v>2.4459433745082499</v>
      </c>
      <c r="AC26" s="6">
        <f t="shared" si="13"/>
        <v>2.0491228070175436</v>
      </c>
      <c r="AD26" s="6">
        <v>0</v>
      </c>
      <c r="AE26" s="6">
        <f t="shared" si="14"/>
        <v>0</v>
      </c>
      <c r="AF26" s="24">
        <v>1</v>
      </c>
      <c r="AG26" s="24">
        <f t="shared" si="24"/>
        <v>-300</v>
      </c>
      <c r="AH26" s="6">
        <v>51.482901430977385</v>
      </c>
      <c r="AI26" s="5">
        <f t="shared" si="15"/>
        <v>1.0113488833805717</v>
      </c>
      <c r="AJ26" s="5">
        <v>4.2810963645982634</v>
      </c>
      <c r="AK26" s="5">
        <f t="shared" si="16"/>
        <v>0.23623595388875959</v>
      </c>
      <c r="AL26" s="6">
        <f t="shared" si="17"/>
        <v>0.82150256461832427</v>
      </c>
      <c r="AM26" s="6">
        <f t="shared" si="18"/>
        <v>3.5176268134274449</v>
      </c>
      <c r="AN26" s="6">
        <f t="shared" si="19"/>
        <v>3.4781536532371469</v>
      </c>
      <c r="AO26" s="6"/>
      <c r="AP26" s="24">
        <f t="shared" si="25"/>
        <v>-50</v>
      </c>
      <c r="AQ26" s="24">
        <f t="shared" si="26"/>
        <v>50</v>
      </c>
      <c r="AR26" s="6">
        <v>9.9056753151163335</v>
      </c>
      <c r="AS26" s="6">
        <v>1</v>
      </c>
      <c r="AT26" s="6">
        <f t="shared" si="20"/>
        <v>1.79201699934428</v>
      </c>
      <c r="AU26" s="6">
        <f t="shared" si="27"/>
        <v>9.920217834700253</v>
      </c>
      <c r="AV26" s="6">
        <v>1</v>
      </c>
      <c r="AW26" s="35">
        <f t="shared" si="28"/>
        <v>-63.454578538965578</v>
      </c>
      <c r="AX26" s="6">
        <f t="shared" si="21"/>
        <v>-35.409585155824054</v>
      </c>
      <c r="AZ26" s="6">
        <f t="shared" si="22"/>
        <v>0.99968293248052842</v>
      </c>
      <c r="BA26" s="6">
        <f t="shared" si="23"/>
        <v>0.98846495893578457</v>
      </c>
    </row>
    <row r="27" spans="1:53" x14ac:dyDescent="0.25">
      <c r="A27" s="33">
        <v>-50</v>
      </c>
      <c r="B27" s="1" t="s">
        <v>29</v>
      </c>
      <c r="C27" s="1">
        <v>450</v>
      </c>
      <c r="D27" s="1">
        <v>190</v>
      </c>
      <c r="E27" s="1">
        <v>190</v>
      </c>
      <c r="F27" s="1">
        <v>14.6</v>
      </c>
      <c r="G27" s="1">
        <v>9.4</v>
      </c>
      <c r="H27" s="1">
        <f t="shared" si="0"/>
        <v>210000000000</v>
      </c>
      <c r="I27" s="1">
        <v>0.3</v>
      </c>
      <c r="J27" s="1">
        <f t="shared" si="1"/>
        <v>80769000000</v>
      </c>
      <c r="K27" s="1">
        <v>15</v>
      </c>
      <c r="L27" s="1">
        <f>1671.9*10^(-8)</f>
        <v>1.6719E-5</v>
      </c>
      <c r="M27" s="1">
        <f>792385*10^(-12)</f>
        <v>7.9238499999999993E-7</v>
      </c>
      <c r="N27" s="1">
        <f>49.8*10^(-8)</f>
        <v>4.9799999999999993E-7</v>
      </c>
      <c r="O27" s="1">
        <v>0</v>
      </c>
      <c r="P27" s="1">
        <f t="shared" si="2"/>
        <v>8345116.666666667</v>
      </c>
      <c r="Q27" s="1">
        <f t="shared" si="3"/>
        <v>8345116.666666667</v>
      </c>
      <c r="R27" s="1">
        <f t="shared" si="4"/>
        <v>0.5</v>
      </c>
      <c r="S27" s="1">
        <f t="shared" si="5"/>
        <v>0.43540000000000001</v>
      </c>
      <c r="T27" s="1">
        <f t="shared" si="6"/>
        <v>0</v>
      </c>
      <c r="U27" s="1">
        <f t="shared" si="7"/>
        <v>0</v>
      </c>
      <c r="V27" s="1">
        <v>2</v>
      </c>
      <c r="W27" s="1">
        <v>2</v>
      </c>
      <c r="X27" s="8">
        <f t="shared" si="8"/>
        <v>38502.313729089699</v>
      </c>
      <c r="Y27" s="8">
        <f t="shared" si="9"/>
        <v>40236.000302564746</v>
      </c>
      <c r="Z27" s="16">
        <f t="shared" si="10"/>
        <v>0.42598995607815332</v>
      </c>
      <c r="AA27" s="6">
        <f t="shared" si="11"/>
        <v>0.21299497803907666</v>
      </c>
      <c r="AB27" s="6">
        <f t="shared" si="12"/>
        <v>1.9567546996065999</v>
      </c>
      <c r="AC27" s="6">
        <f t="shared" si="13"/>
        <v>2.5614035087719298</v>
      </c>
      <c r="AD27" s="6">
        <v>0</v>
      </c>
      <c r="AE27" s="6">
        <f t="shared" si="14"/>
        <v>0</v>
      </c>
      <c r="AF27" s="24">
        <v>1</v>
      </c>
      <c r="AG27" s="24">
        <f t="shared" si="24"/>
        <v>-375</v>
      </c>
      <c r="AH27" s="6">
        <v>40.704969871919715</v>
      </c>
      <c r="AI27" s="5">
        <f t="shared" si="15"/>
        <v>1.0116554718617268</v>
      </c>
      <c r="AJ27" s="5">
        <v>4.012575772590119</v>
      </c>
      <c r="AK27" s="5">
        <f t="shared" si="16"/>
        <v>0.2521212132048295</v>
      </c>
      <c r="AL27" s="6">
        <f t="shared" si="17"/>
        <v>0.82150256461832427</v>
      </c>
      <c r="AM27" s="6">
        <f t="shared" si="18"/>
        <v>3.3090488500531512</v>
      </c>
      <c r="AN27" s="6">
        <f t="shared" si="19"/>
        <v>3.2709246794895335</v>
      </c>
      <c r="AO27" s="6"/>
      <c r="AP27" s="24">
        <f t="shared" si="25"/>
        <v>-50</v>
      </c>
      <c r="AQ27" s="24">
        <f t="shared" si="26"/>
        <v>50</v>
      </c>
      <c r="AR27" s="6">
        <v>8.921577548589708</v>
      </c>
      <c r="AS27" s="6">
        <v>1</v>
      </c>
      <c r="AT27" s="6">
        <f t="shared" si="20"/>
        <v>1.7456072675173744</v>
      </c>
      <c r="AU27" s="6">
        <f t="shared" si="27"/>
        <v>8.9508651367895045</v>
      </c>
      <c r="AV27" s="6">
        <v>1</v>
      </c>
      <c r="AW27" s="35">
        <f t="shared" si="28"/>
        <v>-65.186276409234054</v>
      </c>
      <c r="AX27" s="6">
        <f t="shared" si="21"/>
        <v>-37.343036788534249</v>
      </c>
      <c r="AZ27" s="6">
        <f t="shared" si="22"/>
        <v>0.99969083407048298</v>
      </c>
      <c r="BA27" s="6">
        <f t="shared" si="23"/>
        <v>0.98817320903802797</v>
      </c>
    </row>
    <row r="28" spans="1:53" x14ac:dyDescent="0.25">
      <c r="A28" s="33">
        <v>-50</v>
      </c>
      <c r="B28" s="1" t="s">
        <v>30</v>
      </c>
      <c r="C28" s="1">
        <v>600</v>
      </c>
      <c r="D28" s="1">
        <v>220</v>
      </c>
      <c r="E28" s="1">
        <v>220</v>
      </c>
      <c r="F28" s="1">
        <v>19</v>
      </c>
      <c r="G28" s="1">
        <v>12</v>
      </c>
      <c r="H28" s="1">
        <f t="shared" si="0"/>
        <v>210000000000</v>
      </c>
      <c r="I28" s="1">
        <v>0.3</v>
      </c>
      <c r="J28" s="1">
        <f t="shared" si="1"/>
        <v>80769000000</v>
      </c>
      <c r="K28" s="1">
        <v>3</v>
      </c>
      <c r="L28" s="1">
        <f>3380*10^(-8)</f>
        <v>3.3800000000000002E-5</v>
      </c>
      <c r="M28" s="1">
        <f>2852000*10^(-12)</f>
        <v>2.852E-6</v>
      </c>
      <c r="N28" s="1">
        <f>129.22*10^(-8)</f>
        <v>1.2922000000000001E-6</v>
      </c>
      <c r="O28" s="1">
        <v>0</v>
      </c>
      <c r="P28" s="1">
        <f t="shared" si="2"/>
        <v>16859333.333333332</v>
      </c>
      <c r="Q28" s="1">
        <f t="shared" si="3"/>
        <v>16859333.333333332</v>
      </c>
      <c r="R28" s="1">
        <f t="shared" si="4"/>
        <v>0.5</v>
      </c>
      <c r="S28" s="1">
        <f t="shared" si="5"/>
        <v>0.58099999999999996</v>
      </c>
      <c r="T28" s="1">
        <f t="shared" si="6"/>
        <v>0</v>
      </c>
      <c r="U28" s="1">
        <f t="shared" si="7"/>
        <v>0</v>
      </c>
      <c r="V28" s="1">
        <v>2</v>
      </c>
      <c r="W28" s="1">
        <v>2</v>
      </c>
      <c r="X28" s="8">
        <f t="shared" si="8"/>
        <v>1945957.0010814518</v>
      </c>
      <c r="Y28" s="8">
        <f t="shared" si="9"/>
        <v>722924.52822898212</v>
      </c>
      <c r="Z28" s="16">
        <f t="shared" si="10"/>
        <v>2.5085675762161346</v>
      </c>
      <c r="AA28" s="6">
        <f t="shared" si="11"/>
        <v>1.2542837881080673</v>
      </c>
      <c r="AB28" s="6">
        <f t="shared" si="12"/>
        <v>8.6359355824978525</v>
      </c>
      <c r="AC28" s="6">
        <f t="shared" si="13"/>
        <v>0.43181818181818182</v>
      </c>
      <c r="AD28" s="6">
        <v>0</v>
      </c>
      <c r="AE28" s="6">
        <f t="shared" si="14"/>
        <v>0</v>
      </c>
      <c r="AF28" s="24">
        <v>1</v>
      </c>
      <c r="AG28" s="24">
        <f t="shared" si="24"/>
        <v>-75</v>
      </c>
      <c r="AH28" s="6">
        <v>726.1642200266939</v>
      </c>
      <c r="AI28" s="5">
        <f t="shared" si="15"/>
        <v>1.0044813693147863</v>
      </c>
      <c r="AJ28" s="5">
        <v>6.4586271701671878</v>
      </c>
      <c r="AK28" s="5">
        <f t="shared" si="16"/>
        <v>0.1555255231258045</v>
      </c>
      <c r="AL28" s="6">
        <f t="shared" si="17"/>
        <v>0.82150256461832427</v>
      </c>
      <c r="AM28" s="6">
        <f t="shared" si="18"/>
        <v>5.2647096741254069</v>
      </c>
      <c r="AN28" s="6">
        <f t="shared" si="19"/>
        <v>5.2412218234737038</v>
      </c>
      <c r="AO28" s="6"/>
      <c r="AP28" s="24">
        <f t="shared" si="25"/>
        <v>-50</v>
      </c>
      <c r="AQ28" s="24">
        <f t="shared" si="26"/>
        <v>50</v>
      </c>
      <c r="AR28" s="6">
        <v>19.479706406892554</v>
      </c>
      <c r="AS28" s="6">
        <v>1</v>
      </c>
      <c r="AT28" s="6">
        <f t="shared" si="20"/>
        <v>4.4924120569385675</v>
      </c>
      <c r="AU28" s="6">
        <f t="shared" si="27"/>
        <v>19.371516416302374</v>
      </c>
      <c r="AV28" s="6">
        <v>1</v>
      </c>
      <c r="AW28" s="35">
        <f t="shared" si="28"/>
        <v>-51.586547415582302</v>
      </c>
      <c r="AX28" s="6">
        <f t="shared" si="21"/>
        <v>-11.483040015420325</v>
      </c>
      <c r="AZ28" s="6">
        <f t="shared" si="22"/>
        <v>0.99961199499314268</v>
      </c>
      <c r="BA28" s="6">
        <f t="shared" si="23"/>
        <v>0.99515234978925959</v>
      </c>
    </row>
    <row r="29" spans="1:53" x14ac:dyDescent="0.25">
      <c r="A29" s="33">
        <v>-50</v>
      </c>
      <c r="B29" s="1" t="s">
        <v>30</v>
      </c>
      <c r="C29" s="1">
        <v>600</v>
      </c>
      <c r="D29" s="1">
        <v>220</v>
      </c>
      <c r="E29" s="1">
        <v>220</v>
      </c>
      <c r="F29" s="1">
        <v>19</v>
      </c>
      <c r="G29" s="1">
        <v>12</v>
      </c>
      <c r="H29" s="1">
        <f t="shared" si="0"/>
        <v>210000000000</v>
      </c>
      <c r="I29" s="1">
        <v>0.3</v>
      </c>
      <c r="J29" s="1">
        <f t="shared" si="1"/>
        <v>80769000000</v>
      </c>
      <c r="K29" s="1">
        <v>6</v>
      </c>
      <c r="L29" s="1">
        <f>3380*10^(-8)</f>
        <v>3.3800000000000002E-5</v>
      </c>
      <c r="M29" s="1">
        <f>2852000*10^(-12)</f>
        <v>2.852E-6</v>
      </c>
      <c r="N29" s="1">
        <f>129.22*10^(-8)</f>
        <v>1.2922000000000001E-6</v>
      </c>
      <c r="O29" s="1">
        <v>0</v>
      </c>
      <c r="P29" s="1">
        <f t="shared" si="2"/>
        <v>16859333.333333332</v>
      </c>
      <c r="Q29" s="1">
        <f t="shared" si="3"/>
        <v>16859333.333333332</v>
      </c>
      <c r="R29" s="1">
        <f t="shared" si="4"/>
        <v>0.5</v>
      </c>
      <c r="S29" s="1">
        <f t="shared" si="5"/>
        <v>0.58099999999999996</v>
      </c>
      <c r="T29" s="1">
        <f t="shared" si="6"/>
        <v>0</v>
      </c>
      <c r="U29" s="1">
        <f t="shared" si="7"/>
        <v>0</v>
      </c>
      <c r="V29" s="1">
        <v>2</v>
      </c>
      <c r="W29" s="1">
        <v>2</v>
      </c>
      <c r="X29" s="8">
        <f t="shared" si="8"/>
        <v>486489.25027036294</v>
      </c>
      <c r="Y29" s="8">
        <f t="shared" si="9"/>
        <v>265978.93822521181</v>
      </c>
      <c r="Z29" s="16">
        <f t="shared" si="10"/>
        <v>1.2542837881080673</v>
      </c>
      <c r="AA29" s="6">
        <f t="shared" si="11"/>
        <v>0.62714189405403364</v>
      </c>
      <c r="AB29" s="6">
        <f t="shared" si="12"/>
        <v>4.3179677912489263</v>
      </c>
      <c r="AC29" s="6">
        <f t="shared" si="13"/>
        <v>0.86363636363636365</v>
      </c>
      <c r="AD29" s="6">
        <v>0</v>
      </c>
      <c r="AE29" s="6">
        <f t="shared" si="14"/>
        <v>0</v>
      </c>
      <c r="AF29" s="24">
        <v>1</v>
      </c>
      <c r="AG29" s="24">
        <f t="shared" si="24"/>
        <v>-150</v>
      </c>
      <c r="AH29" s="6">
        <v>268.52958697726012</v>
      </c>
      <c r="AI29" s="5">
        <f t="shared" si="15"/>
        <v>1.0095896643887217</v>
      </c>
      <c r="AJ29" s="5">
        <v>5.629393101540221</v>
      </c>
      <c r="AK29" s="5">
        <f t="shared" si="16"/>
        <v>0.17934254122571303</v>
      </c>
      <c r="AL29" s="6">
        <f t="shared" si="17"/>
        <v>0.82150256461832427</v>
      </c>
      <c r="AM29" s="6">
        <f t="shared" si="18"/>
        <v>4.6228449304664121</v>
      </c>
      <c r="AN29" s="6">
        <f t="shared" si="19"/>
        <v>4.578934485492594</v>
      </c>
      <c r="AO29" s="6"/>
      <c r="AP29" s="24">
        <f t="shared" si="25"/>
        <v>-50</v>
      </c>
      <c r="AQ29" s="24">
        <f t="shared" si="26"/>
        <v>50</v>
      </c>
      <c r="AR29" s="6">
        <v>15.281414830399791</v>
      </c>
      <c r="AS29" s="6">
        <v>1</v>
      </c>
      <c r="AT29" s="6">
        <f t="shared" si="20"/>
        <v>2.1154347903096857</v>
      </c>
      <c r="AU29" s="6">
        <f t="shared" si="27"/>
        <v>15.250132709134828</v>
      </c>
      <c r="AV29" s="6">
        <v>1</v>
      </c>
      <c r="AW29" s="35">
        <f t="shared" si="28"/>
        <v>-54.66169991664195</v>
      </c>
      <c r="AX29" s="6">
        <f t="shared" si="21"/>
        <v>-25.839463436563712</v>
      </c>
      <c r="AZ29" s="6">
        <f t="shared" si="22"/>
        <v>0.99963345476149157</v>
      </c>
      <c r="BA29" s="6">
        <f t="shared" si="23"/>
        <v>0.99013836018888102</v>
      </c>
    </row>
    <row r="30" spans="1:53" x14ac:dyDescent="0.25">
      <c r="A30" s="33">
        <v>-50</v>
      </c>
      <c r="B30" s="1" t="s">
        <v>30</v>
      </c>
      <c r="C30" s="1">
        <v>600</v>
      </c>
      <c r="D30" s="1">
        <v>220</v>
      </c>
      <c r="E30" s="1">
        <v>220</v>
      </c>
      <c r="F30" s="1">
        <v>19</v>
      </c>
      <c r="G30" s="1">
        <v>12</v>
      </c>
      <c r="H30" s="1">
        <f t="shared" si="0"/>
        <v>210000000000</v>
      </c>
      <c r="I30" s="1">
        <v>0.3</v>
      </c>
      <c r="J30" s="1">
        <f t="shared" si="1"/>
        <v>80769000000</v>
      </c>
      <c r="K30" s="1">
        <v>9</v>
      </c>
      <c r="L30" s="1">
        <f>3380*10^(-8)</f>
        <v>3.3800000000000002E-5</v>
      </c>
      <c r="M30" s="1">
        <f>2852000*10^(-12)</f>
        <v>2.852E-6</v>
      </c>
      <c r="N30" s="1">
        <f>129.22*10^(-8)</f>
        <v>1.2922000000000001E-6</v>
      </c>
      <c r="O30" s="1">
        <v>0</v>
      </c>
      <c r="P30" s="1">
        <f t="shared" si="2"/>
        <v>16859333.333333332</v>
      </c>
      <c r="Q30" s="1">
        <f t="shared" si="3"/>
        <v>16859333.333333332</v>
      </c>
      <c r="R30" s="1">
        <f t="shared" si="4"/>
        <v>0.5</v>
      </c>
      <c r="S30" s="1">
        <f t="shared" si="5"/>
        <v>0.58099999999999996</v>
      </c>
      <c r="T30" s="1">
        <f t="shared" si="6"/>
        <v>0</v>
      </c>
      <c r="U30" s="1">
        <f t="shared" si="7"/>
        <v>0</v>
      </c>
      <c r="V30" s="1">
        <v>2</v>
      </c>
      <c r="W30" s="1">
        <v>2</v>
      </c>
      <c r="X30" s="8">
        <f t="shared" si="8"/>
        <v>216217.44456460574</v>
      </c>
      <c r="Y30" s="8">
        <f t="shared" si="9"/>
        <v>162822.76545043223</v>
      </c>
      <c r="Z30" s="16">
        <f t="shared" si="10"/>
        <v>0.8361891920720449</v>
      </c>
      <c r="AA30" s="6">
        <f t="shared" si="11"/>
        <v>0.41809459603602245</v>
      </c>
      <c r="AB30" s="6">
        <f t="shared" si="12"/>
        <v>2.878645194165951</v>
      </c>
      <c r="AC30" s="6">
        <f t="shared" si="13"/>
        <v>1.2954545454545454</v>
      </c>
      <c r="AD30" s="6">
        <v>0</v>
      </c>
      <c r="AE30" s="6">
        <f t="shared" si="14"/>
        <v>0</v>
      </c>
      <c r="AF30" s="24">
        <v>1</v>
      </c>
      <c r="AG30" s="24">
        <f t="shared" si="24"/>
        <v>-225</v>
      </c>
      <c r="AH30" s="6">
        <v>164.72032409567692</v>
      </c>
      <c r="AI30" s="5">
        <f t="shared" si="15"/>
        <v>1.0116541359557141</v>
      </c>
      <c r="AJ30" s="5">
        <v>4.9612226998190669</v>
      </c>
      <c r="AK30" s="5">
        <f t="shared" si="16"/>
        <v>0.20391226057895134</v>
      </c>
      <c r="AL30" s="6">
        <f t="shared" si="17"/>
        <v>0.82150256461832427</v>
      </c>
      <c r="AM30" s="6">
        <f t="shared" si="18"/>
        <v>4.0481638322794522</v>
      </c>
      <c r="AN30" s="6">
        <f t="shared" si="19"/>
        <v>4.0015294638766381</v>
      </c>
      <c r="AO30" s="6"/>
      <c r="AP30" s="24">
        <f t="shared" si="25"/>
        <v>-50</v>
      </c>
      <c r="AQ30" s="24">
        <f t="shared" si="26"/>
        <v>50</v>
      </c>
      <c r="AR30" s="6">
        <v>12.486331200309884</v>
      </c>
      <c r="AS30" s="6">
        <v>1</v>
      </c>
      <c r="AT30" s="6">
        <f t="shared" si="20"/>
        <v>1.7459913220701491</v>
      </c>
      <c r="AU30" s="6">
        <f t="shared" si="27"/>
        <v>12.426171695197361</v>
      </c>
      <c r="AV30" s="6">
        <v>1</v>
      </c>
      <c r="AW30" s="35">
        <f t="shared" si="28"/>
        <v>-59.129672435283702</v>
      </c>
      <c r="AX30" s="6">
        <f t="shared" si="21"/>
        <v>-33.86596009261725</v>
      </c>
      <c r="AZ30" s="6">
        <f t="shared" si="22"/>
        <v>0.99966063791816007</v>
      </c>
      <c r="BA30" s="6">
        <f t="shared" si="23"/>
        <v>0.98814466564086778</v>
      </c>
    </row>
    <row r="31" spans="1:53" x14ac:dyDescent="0.25">
      <c r="A31" s="33">
        <v>-50</v>
      </c>
      <c r="B31" s="1" t="s">
        <v>30</v>
      </c>
      <c r="C31" s="1">
        <v>600</v>
      </c>
      <c r="D31" s="1">
        <v>220</v>
      </c>
      <c r="E31" s="1">
        <v>220</v>
      </c>
      <c r="F31" s="1">
        <v>19</v>
      </c>
      <c r="G31" s="1">
        <v>12</v>
      </c>
      <c r="H31" s="1">
        <f t="shared" si="0"/>
        <v>210000000000</v>
      </c>
      <c r="I31" s="1">
        <v>0.3</v>
      </c>
      <c r="J31" s="1">
        <f t="shared" si="1"/>
        <v>80769000000</v>
      </c>
      <c r="K31" s="1">
        <v>12</v>
      </c>
      <c r="L31" s="1">
        <f>3380*10^(-8)</f>
        <v>3.3800000000000002E-5</v>
      </c>
      <c r="M31" s="1">
        <f>2852000*10^(-12)</f>
        <v>2.852E-6</v>
      </c>
      <c r="N31" s="1">
        <f>129.22*10^(-8)</f>
        <v>1.2922000000000001E-6</v>
      </c>
      <c r="O31" s="1">
        <v>0</v>
      </c>
      <c r="P31" s="1">
        <f t="shared" si="2"/>
        <v>16859333.333333332</v>
      </c>
      <c r="Q31" s="1">
        <f t="shared" si="3"/>
        <v>16859333.333333332</v>
      </c>
      <c r="R31" s="1">
        <f t="shared" si="4"/>
        <v>0.5</v>
      </c>
      <c r="S31" s="1">
        <f t="shared" si="5"/>
        <v>0.58099999999999996</v>
      </c>
      <c r="T31" s="1">
        <f t="shared" si="6"/>
        <v>0</v>
      </c>
      <c r="U31" s="1">
        <f t="shared" si="7"/>
        <v>0</v>
      </c>
      <c r="V31" s="1">
        <v>2</v>
      </c>
      <c r="W31" s="1">
        <v>2</v>
      </c>
      <c r="X31" s="8">
        <f t="shared" si="8"/>
        <v>121622.31256759074</v>
      </c>
      <c r="Y31" s="8">
        <f t="shared" si="9"/>
        <v>118075.45509077053</v>
      </c>
      <c r="Z31" s="16">
        <f t="shared" si="10"/>
        <v>0.62714189405403364</v>
      </c>
      <c r="AA31" s="6">
        <f t="shared" si="11"/>
        <v>0.31357094702701682</v>
      </c>
      <c r="AB31" s="6">
        <f t="shared" si="12"/>
        <v>2.1589838956244631</v>
      </c>
      <c r="AC31" s="6">
        <f t="shared" si="13"/>
        <v>1.7272727272727273</v>
      </c>
      <c r="AD31" s="6">
        <v>0</v>
      </c>
      <c r="AE31" s="6">
        <f t="shared" si="14"/>
        <v>0</v>
      </c>
      <c r="AF31" s="24">
        <v>1</v>
      </c>
      <c r="AG31" s="24">
        <f t="shared" si="24"/>
        <v>-300</v>
      </c>
      <c r="AH31" s="6">
        <v>119.55957449604333</v>
      </c>
      <c r="AI31" s="5">
        <f t="shared" si="15"/>
        <v>1.0125692456923574</v>
      </c>
      <c r="AJ31" s="5">
        <v>4.5088117559295684</v>
      </c>
      <c r="AK31" s="5">
        <f t="shared" si="16"/>
        <v>0.22457563112070955</v>
      </c>
      <c r="AL31" s="6">
        <f t="shared" si="17"/>
        <v>0.82150256461832427</v>
      </c>
      <c r="AM31" s="6">
        <f t="shared" si="18"/>
        <v>3.6931871237546035</v>
      </c>
      <c r="AN31" s="6">
        <f t="shared" si="19"/>
        <v>3.6473427762753534</v>
      </c>
      <c r="AO31" s="6"/>
      <c r="AP31" s="24">
        <f t="shared" si="25"/>
        <v>-50</v>
      </c>
      <c r="AQ31" s="24">
        <f t="shared" si="26"/>
        <v>50</v>
      </c>
      <c r="AR31" s="6">
        <v>10.756129047806327</v>
      </c>
      <c r="AS31" s="6">
        <v>1</v>
      </c>
      <c r="AT31" s="6">
        <f t="shared" si="20"/>
        <v>1.6210206781465728</v>
      </c>
      <c r="AU31" s="6">
        <f t="shared" si="27"/>
        <v>10.742284979813324</v>
      </c>
      <c r="AV31" s="6">
        <v>1</v>
      </c>
      <c r="AW31" s="35">
        <f t="shared" si="28"/>
        <v>-62.009206510533673</v>
      </c>
      <c r="AX31" s="6">
        <f t="shared" si="21"/>
        <v>-38.253186616615629</v>
      </c>
      <c r="AZ31" s="6">
        <f t="shared" si="22"/>
        <v>0.9996758917337627</v>
      </c>
      <c r="BA31" s="6">
        <f t="shared" si="23"/>
        <v>0.98726669409184087</v>
      </c>
    </row>
    <row r="32" spans="1:53" s="4" customFormat="1" ht="15.75" thickBot="1" x14ac:dyDescent="0.3">
      <c r="A32" s="37">
        <v>-50</v>
      </c>
      <c r="B32" s="4" t="s">
        <v>30</v>
      </c>
      <c r="C32" s="4">
        <v>600</v>
      </c>
      <c r="D32" s="4">
        <v>220</v>
      </c>
      <c r="E32" s="4">
        <v>220</v>
      </c>
      <c r="F32" s="4">
        <v>19</v>
      </c>
      <c r="G32" s="4">
        <v>12</v>
      </c>
      <c r="H32" s="4">
        <f t="shared" si="0"/>
        <v>210000000000</v>
      </c>
      <c r="I32" s="4">
        <v>0.3</v>
      </c>
      <c r="J32" s="4">
        <f t="shared" si="1"/>
        <v>80769000000</v>
      </c>
      <c r="K32" s="4">
        <v>15</v>
      </c>
      <c r="L32" s="4">
        <f>3380*10^(-8)</f>
        <v>3.3800000000000002E-5</v>
      </c>
      <c r="M32" s="4">
        <f>2852000*10^(-12)</f>
        <v>2.852E-6</v>
      </c>
      <c r="N32" s="4">
        <f>129.22*10^(-8)</f>
        <v>1.2922000000000001E-6</v>
      </c>
      <c r="O32" s="4">
        <v>0</v>
      </c>
      <c r="P32" s="4">
        <f t="shared" si="2"/>
        <v>16859333.333333332</v>
      </c>
      <c r="Q32" s="4">
        <f t="shared" si="3"/>
        <v>16859333.333333332</v>
      </c>
      <c r="R32" s="4">
        <f t="shared" si="4"/>
        <v>0.5</v>
      </c>
      <c r="S32" s="4">
        <f t="shared" si="5"/>
        <v>0.58099999999999996</v>
      </c>
      <c r="T32" s="4">
        <f t="shared" si="6"/>
        <v>0</v>
      </c>
      <c r="U32" s="4">
        <f t="shared" si="7"/>
        <v>0</v>
      </c>
      <c r="V32" s="4">
        <v>2</v>
      </c>
      <c r="W32" s="4">
        <v>2</v>
      </c>
      <c r="X32" s="38">
        <f t="shared" si="8"/>
        <v>77838.28004325807</v>
      </c>
      <c r="Y32" s="38">
        <f t="shared" si="9"/>
        <v>92925.731373469971</v>
      </c>
      <c r="Z32" s="39">
        <f t="shared" si="10"/>
        <v>0.50171351524322694</v>
      </c>
      <c r="AA32" s="40">
        <f t="shared" si="11"/>
        <v>0.25085675762161347</v>
      </c>
      <c r="AB32" s="40">
        <f t="shared" si="12"/>
        <v>1.7271871164995707</v>
      </c>
      <c r="AC32" s="40">
        <f t="shared" si="13"/>
        <v>2.1590909090909092</v>
      </c>
      <c r="AD32" s="40">
        <v>0</v>
      </c>
      <c r="AE32" s="40">
        <f t="shared" si="14"/>
        <v>0</v>
      </c>
      <c r="AF32" s="41">
        <v>1</v>
      </c>
      <c r="AG32" s="41">
        <f t="shared" si="24"/>
        <v>-375</v>
      </c>
      <c r="AH32" s="40">
        <v>94.137197351999944</v>
      </c>
      <c r="AI32" s="42">
        <f t="shared" si="15"/>
        <v>1.0130369270235935</v>
      </c>
      <c r="AJ32" s="42">
        <v>4.2046481015004362</v>
      </c>
      <c r="AK32" s="42">
        <f t="shared" si="16"/>
        <v>0.24093263040540525</v>
      </c>
      <c r="AL32" s="40">
        <f t="shared" si="17"/>
        <v>0.82150256461832427</v>
      </c>
      <c r="AM32" s="40">
        <f t="shared" si="18"/>
        <v>3.4585575276216574</v>
      </c>
      <c r="AN32" s="40">
        <f t="shared" si="19"/>
        <v>3.4140488222707286</v>
      </c>
      <c r="AO32" s="40"/>
      <c r="AP32" s="41">
        <f t="shared" si="25"/>
        <v>-50</v>
      </c>
      <c r="AQ32" s="41">
        <f t="shared" si="26"/>
        <v>50</v>
      </c>
      <c r="AR32" s="11">
        <v>9.630454768765194</v>
      </c>
      <c r="AS32" s="11">
        <v>1</v>
      </c>
      <c r="AT32" s="40">
        <f t="shared" si="20"/>
        <v>1.5639048623972003</v>
      </c>
      <c r="AU32" s="40">
        <f t="shared" si="27"/>
        <v>9.6449429638900046</v>
      </c>
      <c r="AV32" s="40">
        <v>1</v>
      </c>
      <c r="AW32" s="35">
        <f t="shared" si="28"/>
        <v>-63.943502256780974</v>
      </c>
      <c r="AX32" s="40">
        <f t="shared" si="21"/>
        <v>-40.887079383311374</v>
      </c>
      <c r="AZ32" s="40">
        <f t="shared" si="22"/>
        <v>0.99968522261654702</v>
      </c>
      <c r="BA32" s="40">
        <f t="shared" si="23"/>
        <v>0.98682012071734138</v>
      </c>
    </row>
    <row r="33" spans="1:53" x14ac:dyDescent="0.25">
      <c r="A33" s="32">
        <v>-10</v>
      </c>
      <c r="B33" s="1" t="s">
        <v>7</v>
      </c>
      <c r="C33" s="1">
        <v>300</v>
      </c>
      <c r="D33" s="1">
        <v>150</v>
      </c>
      <c r="E33" s="1">
        <v>150</v>
      </c>
      <c r="F33" s="1">
        <v>10.7</v>
      </c>
      <c r="G33" s="1">
        <v>7.1</v>
      </c>
      <c r="H33" s="1">
        <f t="shared" si="0"/>
        <v>210000000000</v>
      </c>
      <c r="I33" s="1">
        <v>0.3</v>
      </c>
      <c r="J33" s="1">
        <f t="shared" si="1"/>
        <v>80769000000</v>
      </c>
      <c r="K33" s="1">
        <v>3</v>
      </c>
      <c r="L33" s="1">
        <f>602.71*10^(-8)</f>
        <v>6.0271000000000003E-6</v>
      </c>
      <c r="M33" s="1">
        <f>126108*10^(-12)</f>
        <v>1.2610800000000001E-7</v>
      </c>
      <c r="N33" s="1">
        <f>15.22*10^(-8)</f>
        <v>1.522E-7</v>
      </c>
      <c r="O33" s="1">
        <v>0</v>
      </c>
      <c r="P33" s="1">
        <f t="shared" si="2"/>
        <v>3009375</v>
      </c>
      <c r="Q33" s="1">
        <f t="shared" si="3"/>
        <v>3009375</v>
      </c>
      <c r="R33" s="1">
        <f t="shared" si="4"/>
        <v>0.5</v>
      </c>
      <c r="S33" s="1">
        <f t="shared" si="5"/>
        <v>0.2893</v>
      </c>
      <c r="T33" s="1">
        <f t="shared" si="6"/>
        <v>0</v>
      </c>
      <c r="U33" s="1">
        <f t="shared" si="7"/>
        <v>0</v>
      </c>
      <c r="V33" s="1">
        <v>2</v>
      </c>
      <c r="W33" s="1">
        <v>2</v>
      </c>
      <c r="X33" s="8">
        <f t="shared" si="8"/>
        <v>346996.37400053308</v>
      </c>
      <c r="Y33" s="8">
        <f t="shared" si="9"/>
        <v>82370.901734820785</v>
      </c>
      <c r="Z33" s="16">
        <f t="shared" si="10"/>
        <v>1.5370213680358233</v>
      </c>
      <c r="AA33" s="6">
        <f t="shared" si="11"/>
        <v>0.76851068401791167</v>
      </c>
      <c r="AB33" s="6">
        <f t="shared" si="12"/>
        <v>10.625828074835638</v>
      </c>
      <c r="AC33" s="6">
        <f t="shared" si="13"/>
        <v>0.71333333333333315</v>
      </c>
      <c r="AD33" s="6">
        <v>0</v>
      </c>
      <c r="AE33" s="6">
        <f t="shared" si="14"/>
        <v>0</v>
      </c>
      <c r="AF33" s="24">
        <v>1</v>
      </c>
      <c r="AG33" s="24">
        <f t="shared" si="24"/>
        <v>-15</v>
      </c>
      <c r="AH33" s="6">
        <v>82.765756976329612</v>
      </c>
      <c r="AI33" s="5">
        <f t="shared" si="15"/>
        <v>1.0047936253360439</v>
      </c>
      <c r="AJ33" s="5">
        <v>5.9308565247074734</v>
      </c>
      <c r="AK33" s="5">
        <f t="shared" si="16"/>
        <v>0.16941796200096126</v>
      </c>
      <c r="AL33" s="6">
        <f t="shared" si="17"/>
        <v>0.80298507462686575</v>
      </c>
      <c r="AM33" s="6">
        <f t="shared" si="18"/>
        <v>4.7985880751986221</v>
      </c>
      <c r="AN33" s="6">
        <f t="shared" si="19"/>
        <v>4.775695181778028</v>
      </c>
      <c r="AP33" s="24">
        <f t="shared" si="25"/>
        <v>-10</v>
      </c>
      <c r="AQ33" s="24">
        <f t="shared" si="26"/>
        <v>10</v>
      </c>
      <c r="AR33" s="6">
        <v>16.679696599806004</v>
      </c>
      <c r="AS33" s="6">
        <v>1</v>
      </c>
      <c r="AT33" s="6">
        <f t="shared" si="20"/>
        <v>20.932115694088715</v>
      </c>
      <c r="AU33" s="6">
        <f t="shared" si="27"/>
        <v>16.748877433170751</v>
      </c>
      <c r="AV33" s="6">
        <v>1</v>
      </c>
      <c r="AW33" s="35">
        <f t="shared" si="28"/>
        <v>-52.6159200914813</v>
      </c>
      <c r="AX33" s="6">
        <f t="shared" si="21"/>
        <v>-2.5136455798560378</v>
      </c>
      <c r="AZ33" s="6">
        <f t="shared" si="22"/>
        <v>0.99808711355145552</v>
      </c>
      <c r="BA33" s="6">
        <f t="shared" si="23"/>
        <v>0.99332548334754267</v>
      </c>
    </row>
    <row r="34" spans="1:53" x14ac:dyDescent="0.25">
      <c r="A34" s="33">
        <v>-10</v>
      </c>
      <c r="B34" s="1" t="s">
        <v>7</v>
      </c>
      <c r="C34" s="1">
        <v>300</v>
      </c>
      <c r="D34" s="1">
        <v>150</v>
      </c>
      <c r="E34" s="1">
        <v>150</v>
      </c>
      <c r="F34" s="1">
        <v>10.7</v>
      </c>
      <c r="G34" s="1">
        <v>7.1</v>
      </c>
      <c r="H34" s="1">
        <f t="shared" si="0"/>
        <v>210000000000</v>
      </c>
      <c r="I34" s="1">
        <v>0.3</v>
      </c>
      <c r="J34" s="1">
        <f t="shared" si="1"/>
        <v>80769000000</v>
      </c>
      <c r="K34" s="1">
        <v>6</v>
      </c>
      <c r="L34" s="1">
        <f>602.71*10^(-8)</f>
        <v>6.0271000000000003E-6</v>
      </c>
      <c r="M34" s="1">
        <f>126108*10^(-12)</f>
        <v>1.2610800000000001E-7</v>
      </c>
      <c r="N34" s="1">
        <f>15.22*10^(-8)</f>
        <v>1.522E-7</v>
      </c>
      <c r="O34" s="1">
        <v>0</v>
      </c>
      <c r="P34" s="1">
        <f t="shared" si="2"/>
        <v>3009375</v>
      </c>
      <c r="Q34" s="1">
        <f t="shared" si="3"/>
        <v>3009375</v>
      </c>
      <c r="R34" s="1">
        <f t="shared" si="4"/>
        <v>0.5</v>
      </c>
      <c r="S34" s="1">
        <f t="shared" si="5"/>
        <v>0.2893</v>
      </c>
      <c r="T34" s="1">
        <f t="shared" si="6"/>
        <v>0</v>
      </c>
      <c r="U34" s="1">
        <f t="shared" si="7"/>
        <v>0</v>
      </c>
      <c r="V34" s="1">
        <v>2</v>
      </c>
      <c r="W34" s="1">
        <v>2</v>
      </c>
      <c r="X34" s="8">
        <f t="shared" si="8"/>
        <v>86749.093500133269</v>
      </c>
      <c r="Y34" s="8">
        <f t="shared" si="9"/>
        <v>34983.825050584506</v>
      </c>
      <c r="Z34" s="16">
        <f t="shared" si="10"/>
        <v>0.76851068401791167</v>
      </c>
      <c r="AA34" s="6">
        <f t="shared" si="11"/>
        <v>0.38425534200895584</v>
      </c>
      <c r="AB34" s="6">
        <f t="shared" si="12"/>
        <v>5.3129140374178192</v>
      </c>
      <c r="AC34" s="6">
        <f t="shared" si="13"/>
        <v>1.4266666666666663</v>
      </c>
      <c r="AD34" s="6">
        <v>0</v>
      </c>
      <c r="AE34" s="6">
        <f t="shared" si="14"/>
        <v>0</v>
      </c>
      <c r="AF34" s="24">
        <v>1</v>
      </c>
      <c r="AG34" s="24">
        <f t="shared" si="24"/>
        <v>-30</v>
      </c>
      <c r="AH34" s="6">
        <v>35.25466692957302</v>
      </c>
      <c r="AI34" s="5">
        <f t="shared" si="15"/>
        <v>1.0077419172602449</v>
      </c>
      <c r="AJ34" s="5">
        <v>4.8233719370598305</v>
      </c>
      <c r="AK34" s="5">
        <f t="shared" si="16"/>
        <v>0.20892892574121733</v>
      </c>
      <c r="AL34" s="6">
        <f t="shared" si="17"/>
        <v>0.80298507462686575</v>
      </c>
      <c r="AM34" s="6">
        <f t="shared" si="18"/>
        <v>3.8494065871077798</v>
      </c>
      <c r="AN34" s="6">
        <f t="shared" si="19"/>
        <v>3.8198337502653348</v>
      </c>
      <c r="AP34" s="24">
        <f t="shared" si="25"/>
        <v>-10</v>
      </c>
      <c r="AQ34" s="24">
        <f t="shared" si="26"/>
        <v>10</v>
      </c>
      <c r="AR34" s="6">
        <v>11.940585443911818</v>
      </c>
      <c r="AS34" s="6">
        <v>1</v>
      </c>
      <c r="AT34" s="6">
        <f t="shared" si="20"/>
        <v>13.007285562147617</v>
      </c>
      <c r="AU34" s="6">
        <f t="shared" si="27"/>
        <v>11.900861101172008</v>
      </c>
      <c r="AV34" s="6">
        <v>1</v>
      </c>
      <c r="AW34" s="35">
        <f t="shared" si="28"/>
        <v>-60.014802947522433</v>
      </c>
      <c r="AX34" s="6">
        <f t="shared" si="21"/>
        <v>-4.6139375245340171</v>
      </c>
      <c r="AZ34" s="6">
        <f t="shared" si="22"/>
        <v>0.998302771966605</v>
      </c>
      <c r="BA34" s="6">
        <f t="shared" si="23"/>
        <v>0.99063337037790178</v>
      </c>
    </row>
    <row r="35" spans="1:53" x14ac:dyDescent="0.25">
      <c r="A35" s="33">
        <v>-10</v>
      </c>
      <c r="B35" s="1" t="s">
        <v>7</v>
      </c>
      <c r="C35" s="1">
        <v>300</v>
      </c>
      <c r="D35" s="1">
        <v>150</v>
      </c>
      <c r="E35" s="1">
        <v>150</v>
      </c>
      <c r="F35" s="1">
        <v>10.7</v>
      </c>
      <c r="G35" s="1">
        <v>7.1</v>
      </c>
      <c r="H35" s="1">
        <f t="shared" si="0"/>
        <v>210000000000</v>
      </c>
      <c r="I35" s="1">
        <v>0.3</v>
      </c>
      <c r="J35" s="1">
        <f t="shared" si="1"/>
        <v>80769000000</v>
      </c>
      <c r="K35" s="1">
        <v>9</v>
      </c>
      <c r="L35" s="1">
        <f>602.71*10^(-8)</f>
        <v>6.0271000000000003E-6</v>
      </c>
      <c r="M35" s="1">
        <f>126108*10^(-12)</f>
        <v>1.2610800000000001E-7</v>
      </c>
      <c r="N35" s="1">
        <f>15.22*10^(-8)</f>
        <v>1.522E-7</v>
      </c>
      <c r="O35" s="1">
        <v>0</v>
      </c>
      <c r="P35" s="1">
        <f t="shared" si="2"/>
        <v>3009375</v>
      </c>
      <c r="Q35" s="1">
        <f t="shared" si="3"/>
        <v>3009375</v>
      </c>
      <c r="R35" s="1">
        <f t="shared" si="4"/>
        <v>0.5</v>
      </c>
      <c r="S35" s="1">
        <f t="shared" si="5"/>
        <v>0.2893</v>
      </c>
      <c r="T35" s="1">
        <f t="shared" si="6"/>
        <v>0</v>
      </c>
      <c r="U35" s="1">
        <f t="shared" si="7"/>
        <v>0</v>
      </c>
      <c r="V35" s="1">
        <v>2</v>
      </c>
      <c r="W35" s="1">
        <v>2</v>
      </c>
      <c r="X35" s="8">
        <f t="shared" si="8"/>
        <v>38555.152666725895</v>
      </c>
      <c r="Y35" s="8">
        <f t="shared" si="9"/>
        <v>22473.603966009312</v>
      </c>
      <c r="Z35" s="16">
        <f t="shared" si="10"/>
        <v>0.51234045601194111</v>
      </c>
      <c r="AA35" s="6">
        <f t="shared" si="11"/>
        <v>0.25617022800597056</v>
      </c>
      <c r="AB35" s="6">
        <f t="shared" si="12"/>
        <v>3.5419426916118795</v>
      </c>
      <c r="AC35" s="6">
        <f t="shared" si="13"/>
        <v>2.14</v>
      </c>
      <c r="AD35" s="6">
        <v>0</v>
      </c>
      <c r="AE35" s="6">
        <f t="shared" si="14"/>
        <v>0</v>
      </c>
      <c r="AF35" s="24">
        <v>1</v>
      </c>
      <c r="AG35" s="24">
        <f t="shared" si="24"/>
        <v>-45</v>
      </c>
      <c r="AH35" s="6">
        <v>22.66567406823517</v>
      </c>
      <c r="AI35" s="5">
        <f t="shared" si="15"/>
        <v>1.0085464753457594</v>
      </c>
      <c r="AJ35" s="5">
        <v>4.2311860680565934</v>
      </c>
      <c r="AK35" s="5">
        <f t="shared" si="16"/>
        <v>0.23836022787080838</v>
      </c>
      <c r="AL35" s="6">
        <f t="shared" si="17"/>
        <v>0.80298507462686575</v>
      </c>
      <c r="AM35" s="6">
        <f t="shared" si="18"/>
        <v>3.4006443277802041</v>
      </c>
      <c r="AN35" s="6">
        <f t="shared" si="19"/>
        <v>3.371827090679548</v>
      </c>
      <c r="AP35" s="24">
        <f t="shared" si="25"/>
        <v>-10</v>
      </c>
      <c r="AQ35" s="24">
        <f t="shared" si="26"/>
        <v>10</v>
      </c>
      <c r="AR35" s="6">
        <v>9.7178255787430725</v>
      </c>
      <c r="AS35" s="6">
        <v>1</v>
      </c>
      <c r="AT35" s="6">
        <f t="shared" si="20"/>
        <v>11.777046668830682</v>
      </c>
      <c r="AU35" s="6">
        <f t="shared" si="27"/>
        <v>9.7404457084672575</v>
      </c>
      <c r="AV35" s="6">
        <v>1</v>
      </c>
      <c r="AW35" s="35">
        <f t="shared" si="28"/>
        <v>-63.773611498744245</v>
      </c>
      <c r="AX35" s="6">
        <f t="shared" si="21"/>
        <v>-5.4150767413980363</v>
      </c>
      <c r="AZ35" s="6">
        <f t="shared" si="22"/>
        <v>0.998383182724075</v>
      </c>
      <c r="BA35" s="6">
        <f t="shared" si="23"/>
        <v>0.98992283164918093</v>
      </c>
    </row>
    <row r="36" spans="1:53" x14ac:dyDescent="0.25">
      <c r="A36" s="33">
        <v>-10</v>
      </c>
      <c r="B36" s="1" t="s">
        <v>7</v>
      </c>
      <c r="C36" s="1">
        <v>300</v>
      </c>
      <c r="D36" s="1">
        <v>150</v>
      </c>
      <c r="E36" s="1">
        <v>150</v>
      </c>
      <c r="F36" s="1">
        <v>10.7</v>
      </c>
      <c r="G36" s="1">
        <v>7.1</v>
      </c>
      <c r="H36" s="1">
        <f t="shared" si="0"/>
        <v>210000000000</v>
      </c>
      <c r="I36" s="1">
        <v>0.3</v>
      </c>
      <c r="J36" s="1">
        <f t="shared" si="1"/>
        <v>80769000000</v>
      </c>
      <c r="K36" s="1">
        <v>12</v>
      </c>
      <c r="L36" s="1">
        <f>602.71*10^(-8)</f>
        <v>6.0271000000000003E-6</v>
      </c>
      <c r="M36" s="1">
        <f>126108*10^(-12)</f>
        <v>1.2610800000000001E-7</v>
      </c>
      <c r="N36" s="1">
        <f>15.22*10^(-8)</f>
        <v>1.522E-7</v>
      </c>
      <c r="O36" s="1">
        <v>0</v>
      </c>
      <c r="P36" s="1">
        <f t="shared" si="2"/>
        <v>3009375</v>
      </c>
      <c r="Q36" s="1">
        <f t="shared" si="3"/>
        <v>3009375</v>
      </c>
      <c r="R36" s="1">
        <f t="shared" si="4"/>
        <v>0.5</v>
      </c>
      <c r="S36" s="1">
        <f t="shared" si="5"/>
        <v>0.2893</v>
      </c>
      <c r="T36" s="1">
        <f t="shared" si="6"/>
        <v>0</v>
      </c>
      <c r="U36" s="1">
        <f t="shared" si="7"/>
        <v>0</v>
      </c>
      <c r="V36" s="1">
        <v>2</v>
      </c>
      <c r="W36" s="1">
        <v>2</v>
      </c>
      <c r="X36" s="8">
        <f t="shared" si="8"/>
        <v>21687.273375033317</v>
      </c>
      <c r="Y36" s="8">
        <f t="shared" si="9"/>
        <v>16626.595248083799</v>
      </c>
      <c r="Z36" s="16">
        <f t="shared" si="10"/>
        <v>0.38425534200895584</v>
      </c>
      <c r="AA36" s="6">
        <f t="shared" si="11"/>
        <v>0.19212767100447792</v>
      </c>
      <c r="AB36" s="6">
        <f t="shared" si="12"/>
        <v>2.6564570187089096</v>
      </c>
      <c r="AC36" s="6">
        <f t="shared" si="13"/>
        <v>2.8533333333333326</v>
      </c>
      <c r="AD36" s="6">
        <v>0</v>
      </c>
      <c r="AE36" s="6">
        <f t="shared" si="14"/>
        <v>0</v>
      </c>
      <c r="AF36" s="24">
        <v>1</v>
      </c>
      <c r="AG36" s="24">
        <f t="shared" si="24"/>
        <v>-60</v>
      </c>
      <c r="AH36" s="6">
        <v>16.773772341431634</v>
      </c>
      <c r="AI36" s="5">
        <f t="shared" si="15"/>
        <v>1.0088519081117824</v>
      </c>
      <c r="AJ36" s="5">
        <v>3.9051891882364274</v>
      </c>
      <c r="AK36" s="5">
        <f t="shared" si="16"/>
        <v>0.25833624428510138</v>
      </c>
      <c r="AL36" s="6">
        <f t="shared" si="17"/>
        <v>0.80298507462686575</v>
      </c>
      <c r="AM36" s="6">
        <f t="shared" si="18"/>
        <v>3.1514441174981718</v>
      </c>
      <c r="AN36" s="6">
        <f t="shared" si="19"/>
        <v>3.1237925925090155</v>
      </c>
      <c r="AP36" s="24">
        <f t="shared" si="25"/>
        <v>-10</v>
      </c>
      <c r="AQ36" s="24">
        <f t="shared" si="26"/>
        <v>10</v>
      </c>
      <c r="AR36" s="6">
        <v>8.5249589149362244</v>
      </c>
      <c r="AS36" s="6">
        <v>1</v>
      </c>
      <c r="AT36" s="6">
        <f t="shared" si="20"/>
        <v>11.357770031179195</v>
      </c>
      <c r="AU36" s="6">
        <f t="shared" si="27"/>
        <v>8.5581611467326617</v>
      </c>
      <c r="AV36" s="6">
        <v>1</v>
      </c>
      <c r="AW36" s="35">
        <f t="shared" si="28"/>
        <v>-65.895362199206673</v>
      </c>
      <c r="AX36" s="6">
        <f t="shared" si="21"/>
        <v>-5.8017869721179096</v>
      </c>
      <c r="AZ36" s="6">
        <f t="shared" si="22"/>
        <v>0.99841793810448909</v>
      </c>
      <c r="BA36" s="6">
        <f t="shared" si="23"/>
        <v>0.98965758014293492</v>
      </c>
    </row>
    <row r="37" spans="1:53" x14ac:dyDescent="0.25">
      <c r="A37" s="44">
        <v>-10</v>
      </c>
      <c r="B37" s="2" t="s">
        <v>7</v>
      </c>
      <c r="C37" s="2">
        <v>300</v>
      </c>
      <c r="D37" s="2">
        <v>150</v>
      </c>
      <c r="E37" s="2">
        <v>150</v>
      </c>
      <c r="F37" s="2">
        <v>10.7</v>
      </c>
      <c r="G37" s="2">
        <v>7.1</v>
      </c>
      <c r="H37" s="2">
        <f t="shared" si="0"/>
        <v>210000000000</v>
      </c>
      <c r="I37" s="2">
        <v>0.3</v>
      </c>
      <c r="J37" s="2">
        <f t="shared" si="1"/>
        <v>80769000000</v>
      </c>
      <c r="K37" s="2">
        <v>15</v>
      </c>
      <c r="L37" s="2">
        <f>602.71*10^(-8)</f>
        <v>6.0271000000000003E-6</v>
      </c>
      <c r="M37" s="2">
        <f>126108*10^(-12)</f>
        <v>1.2610800000000001E-7</v>
      </c>
      <c r="N37" s="2">
        <f>15.22*10^(-8)</f>
        <v>1.522E-7</v>
      </c>
      <c r="O37" s="2">
        <v>0</v>
      </c>
      <c r="P37" s="2">
        <f t="shared" si="2"/>
        <v>3009375</v>
      </c>
      <c r="Q37" s="2">
        <f t="shared" si="3"/>
        <v>3009375</v>
      </c>
      <c r="R37" s="2">
        <f t="shared" si="4"/>
        <v>0.5</v>
      </c>
      <c r="S37" s="2">
        <f t="shared" si="5"/>
        <v>0.2893</v>
      </c>
      <c r="T37" s="2">
        <f t="shared" si="6"/>
        <v>0</v>
      </c>
      <c r="U37" s="2">
        <f t="shared" si="7"/>
        <v>0</v>
      </c>
      <c r="V37" s="2">
        <v>2</v>
      </c>
      <c r="W37" s="2">
        <v>2</v>
      </c>
      <c r="X37" s="45">
        <f t="shared" si="8"/>
        <v>13879.854960021323</v>
      </c>
      <c r="Y37" s="45">
        <f t="shared" si="9"/>
        <v>13215.769233669007</v>
      </c>
      <c r="Z37" s="46">
        <f t="shared" si="10"/>
        <v>0.30740427360716466</v>
      </c>
      <c r="AA37" s="35">
        <f t="shared" si="11"/>
        <v>0.15370213680358233</v>
      </c>
      <c r="AB37" s="35">
        <f t="shared" si="12"/>
        <v>2.1251656149671274</v>
      </c>
      <c r="AC37" s="35">
        <f t="shared" si="13"/>
        <v>3.5666666666666669</v>
      </c>
      <c r="AD37" s="35">
        <v>0</v>
      </c>
      <c r="AE37" s="35">
        <f t="shared" si="14"/>
        <v>0</v>
      </c>
      <c r="AF37" s="47">
        <v>1</v>
      </c>
      <c r="AG37" s="47">
        <f t="shared" si="24"/>
        <v>-75</v>
      </c>
      <c r="AH37" s="35">
        <v>13.334645541069719</v>
      </c>
      <c r="AI37" s="48">
        <f t="shared" si="15"/>
        <v>1.00899503504479</v>
      </c>
      <c r="AJ37" s="48">
        <v>3.7054218437200102</v>
      </c>
      <c r="AK37" s="48">
        <f t="shared" si="16"/>
        <v>0.2723023390048952</v>
      </c>
      <c r="AL37" s="35">
        <f t="shared" si="17"/>
        <v>0.80298507462686575</v>
      </c>
      <c r="AM37" s="35">
        <f t="shared" si="18"/>
        <v>2.9939818855311149</v>
      </c>
      <c r="AN37" s="35">
        <f t="shared" si="19"/>
        <v>2.9672909990069574</v>
      </c>
      <c r="AO37" s="2"/>
      <c r="AP37" s="47">
        <f t="shared" si="25"/>
        <v>-10</v>
      </c>
      <c r="AQ37" s="47">
        <f t="shared" si="26"/>
        <v>10</v>
      </c>
      <c r="AR37" s="6">
        <v>7.7988437568655993</v>
      </c>
      <c r="AS37" s="35">
        <v>1</v>
      </c>
      <c r="AT37" s="35">
        <f t="shared" si="20"/>
        <v>11.164059013740326</v>
      </c>
      <c r="AU37" s="35">
        <f t="shared" si="27"/>
        <v>7.8161258127695934</v>
      </c>
      <c r="AV37" s="35">
        <v>1</v>
      </c>
      <c r="AW37" s="35">
        <f t="shared" si="28"/>
        <v>-67.245963475436611</v>
      </c>
      <c r="AX37" s="35">
        <f t="shared" si="21"/>
        <v>-6.023433178978423</v>
      </c>
      <c r="AY37" s="2"/>
      <c r="AZ37" s="35">
        <f t="shared" si="22"/>
        <v>0.99843476052646318</v>
      </c>
      <c r="BA37" s="35">
        <f t="shared" si="23"/>
        <v>0.98953386869950444</v>
      </c>
    </row>
    <row r="38" spans="1:53" x14ac:dyDescent="0.25">
      <c r="A38" s="33">
        <v>-10</v>
      </c>
      <c r="B38" s="1" t="s">
        <v>29</v>
      </c>
      <c r="C38" s="1">
        <v>450</v>
      </c>
      <c r="D38" s="1">
        <v>190</v>
      </c>
      <c r="E38" s="1">
        <v>190</v>
      </c>
      <c r="F38" s="1">
        <v>14.6</v>
      </c>
      <c r="G38" s="1">
        <v>9.4</v>
      </c>
      <c r="H38" s="1">
        <f t="shared" si="0"/>
        <v>210000000000</v>
      </c>
      <c r="I38" s="1">
        <v>0.3</v>
      </c>
      <c r="J38" s="1">
        <f t="shared" si="1"/>
        <v>80769000000</v>
      </c>
      <c r="K38" s="1">
        <v>3</v>
      </c>
      <c r="L38" s="1">
        <f>1671.9*10^(-8)</f>
        <v>1.6719E-5</v>
      </c>
      <c r="M38" s="1">
        <f>792385*10^(-12)</f>
        <v>7.9238499999999993E-7</v>
      </c>
      <c r="N38" s="1">
        <f>49.8*10^(-8)</f>
        <v>4.9799999999999993E-7</v>
      </c>
      <c r="O38" s="1">
        <v>0</v>
      </c>
      <c r="P38" s="1">
        <f t="shared" si="2"/>
        <v>8345116.666666667</v>
      </c>
      <c r="Q38" s="1">
        <f t="shared" si="3"/>
        <v>8345116.666666667</v>
      </c>
      <c r="R38" s="1">
        <f t="shared" si="4"/>
        <v>0.5</v>
      </c>
      <c r="S38" s="1">
        <f t="shared" si="5"/>
        <v>0.43540000000000001</v>
      </c>
      <c r="T38" s="1">
        <f t="shared" si="6"/>
        <v>0</v>
      </c>
      <c r="U38" s="1">
        <f t="shared" si="7"/>
        <v>0</v>
      </c>
      <c r="V38" s="1">
        <v>2</v>
      </c>
      <c r="W38" s="1">
        <v>2</v>
      </c>
      <c r="X38" s="8">
        <f t="shared" si="8"/>
        <v>962557.84322724247</v>
      </c>
      <c r="Y38" s="8">
        <f t="shared" si="9"/>
        <v>287451.84639369079</v>
      </c>
      <c r="Z38" s="16">
        <f t="shared" si="10"/>
        <v>2.1299497803907665</v>
      </c>
      <c r="AA38" s="6">
        <f t="shared" si="11"/>
        <v>1.0649748901953833</v>
      </c>
      <c r="AB38" s="6">
        <f t="shared" si="12"/>
        <v>9.7837734980329998</v>
      </c>
      <c r="AC38" s="6">
        <f t="shared" si="13"/>
        <v>0.51228070175438589</v>
      </c>
      <c r="AD38" s="6">
        <v>0</v>
      </c>
      <c r="AE38" s="6">
        <f t="shared" si="14"/>
        <v>0</v>
      </c>
      <c r="AF38" s="24">
        <v>1</v>
      </c>
      <c r="AG38" s="24">
        <f t="shared" si="24"/>
        <v>-15</v>
      </c>
      <c r="AH38" s="6">
        <v>288.39417193107641</v>
      </c>
      <c r="AI38" s="5">
        <f t="shared" si="15"/>
        <v>1.0032782031119571</v>
      </c>
      <c r="AJ38" s="5">
        <v>6.3151446851859347</v>
      </c>
      <c r="AK38" s="5">
        <f t="shared" si="16"/>
        <v>0.15886860129514482</v>
      </c>
      <c r="AL38" s="6">
        <f t="shared" si="17"/>
        <v>0.80298507462686575</v>
      </c>
      <c r="AM38" s="6">
        <f t="shared" si="18"/>
        <v>5.123840690251356</v>
      </c>
      <c r="AN38" s="6">
        <f t="shared" si="19"/>
        <v>5.1070985837809335</v>
      </c>
      <c r="AP38" s="24">
        <f t="shared" si="25"/>
        <v>-10</v>
      </c>
      <c r="AQ38" s="24">
        <f t="shared" si="26"/>
        <v>10</v>
      </c>
      <c r="AR38" s="6">
        <v>18.669046797235101</v>
      </c>
      <c r="AS38" s="6">
        <v>1</v>
      </c>
      <c r="AT38" s="6">
        <f t="shared" si="20"/>
        <v>30.520379881975895</v>
      </c>
      <c r="AU38" s="6">
        <f t="shared" si="27"/>
        <v>18.815056161603238</v>
      </c>
      <c r="AV38" s="6">
        <v>1</v>
      </c>
      <c r="AW38" s="35">
        <f t="shared" si="28"/>
        <v>-50.882295801244112</v>
      </c>
      <c r="AX38" s="6">
        <f t="shared" si="21"/>
        <v>-1.6671580104182497</v>
      </c>
      <c r="AZ38" s="6">
        <f t="shared" si="22"/>
        <v>0.99802641380911428</v>
      </c>
      <c r="BA38" s="6">
        <f t="shared" si="23"/>
        <v>0.99476537087464578</v>
      </c>
    </row>
    <row r="39" spans="1:53" x14ac:dyDescent="0.25">
      <c r="A39" s="44">
        <v>-10</v>
      </c>
      <c r="B39" s="2" t="s">
        <v>29</v>
      </c>
      <c r="C39" s="2">
        <v>450</v>
      </c>
      <c r="D39" s="2">
        <v>190</v>
      </c>
      <c r="E39" s="2">
        <v>190</v>
      </c>
      <c r="F39" s="2">
        <v>14.6</v>
      </c>
      <c r="G39" s="2">
        <v>9.4</v>
      </c>
      <c r="H39" s="2">
        <f t="shared" si="0"/>
        <v>210000000000</v>
      </c>
      <c r="I39" s="2">
        <v>0.3</v>
      </c>
      <c r="J39" s="2">
        <f t="shared" si="1"/>
        <v>80769000000</v>
      </c>
      <c r="K39" s="2">
        <v>6</v>
      </c>
      <c r="L39" s="2">
        <f>1671.9*10^(-8)</f>
        <v>1.6719E-5</v>
      </c>
      <c r="M39" s="2">
        <f>792385*10^(-12)</f>
        <v>7.9238499999999993E-7</v>
      </c>
      <c r="N39" s="2">
        <f>49.8*10^(-8)</f>
        <v>4.9799999999999993E-7</v>
      </c>
      <c r="O39" s="2">
        <v>0</v>
      </c>
      <c r="P39" s="2">
        <f t="shared" si="2"/>
        <v>8345116.666666667</v>
      </c>
      <c r="Q39" s="2">
        <f t="shared" si="3"/>
        <v>8345116.666666667</v>
      </c>
      <c r="R39" s="2">
        <f t="shared" si="4"/>
        <v>0.5</v>
      </c>
      <c r="S39" s="2">
        <f t="shared" si="5"/>
        <v>0.43540000000000001</v>
      </c>
      <c r="T39" s="2">
        <f t="shared" si="6"/>
        <v>0</v>
      </c>
      <c r="U39" s="2">
        <f t="shared" si="7"/>
        <v>0</v>
      </c>
      <c r="V39" s="2">
        <v>2</v>
      </c>
      <c r="W39" s="2">
        <v>2</v>
      </c>
      <c r="X39" s="45">
        <f t="shared" si="8"/>
        <v>240639.46080681062</v>
      </c>
      <c r="Y39" s="45">
        <f t="shared" si="9"/>
        <v>111461.6937135624</v>
      </c>
      <c r="Z39" s="46">
        <f t="shared" si="10"/>
        <v>1.0649748901953833</v>
      </c>
      <c r="AA39" s="35">
        <f t="shared" si="11"/>
        <v>0.53248744509769164</v>
      </c>
      <c r="AB39" s="35">
        <f t="shared" si="12"/>
        <v>4.8918867490164999</v>
      </c>
      <c r="AC39" s="35">
        <f t="shared" si="13"/>
        <v>1.0245614035087718</v>
      </c>
      <c r="AD39" s="35">
        <v>0</v>
      </c>
      <c r="AE39" s="35">
        <f t="shared" si="14"/>
        <v>0</v>
      </c>
      <c r="AF39" s="47">
        <v>1</v>
      </c>
      <c r="AG39" s="47">
        <f t="shared" si="24"/>
        <v>-30</v>
      </c>
      <c r="AH39" s="35">
        <v>112.29348619856471</v>
      </c>
      <c r="AI39" s="48">
        <f t="shared" si="15"/>
        <v>1.0074625860893507</v>
      </c>
      <c r="AJ39" s="48">
        <v>5.3645335906755918</v>
      </c>
      <c r="AK39" s="48">
        <f t="shared" si="16"/>
        <v>0.18780059236472674</v>
      </c>
      <c r="AL39" s="35">
        <f t="shared" si="17"/>
        <v>0.80298507462686575</v>
      </c>
      <c r="AM39" s="35">
        <f t="shared" si="18"/>
        <v>4.2861378456243289</v>
      </c>
      <c r="AN39" s="35">
        <f t="shared" si="19"/>
        <v>4.2543891007027392</v>
      </c>
      <c r="AO39" s="2"/>
      <c r="AP39" s="47">
        <f t="shared" si="25"/>
        <v>-10</v>
      </c>
      <c r="AQ39" s="47">
        <f t="shared" si="26"/>
        <v>10</v>
      </c>
      <c r="AR39" s="6">
        <v>14.124649572694436</v>
      </c>
      <c r="AS39" s="35">
        <v>1</v>
      </c>
      <c r="AT39" s="35">
        <f t="shared" si="20"/>
        <v>13.504505203660329</v>
      </c>
      <c r="AU39" s="6">
        <f t="shared" si="27"/>
        <v>14.06129980653421</v>
      </c>
      <c r="AV39" s="6">
        <v>1</v>
      </c>
      <c r="AW39" s="35">
        <f t="shared" si="28"/>
        <v>-56.471487352161461</v>
      </c>
      <c r="AX39" s="6">
        <f t="shared" si="21"/>
        <v>-4.1816776327988041</v>
      </c>
      <c r="AY39" s="2"/>
      <c r="AZ39" s="6">
        <f t="shared" si="22"/>
        <v>0.99820873108157804</v>
      </c>
      <c r="BA39" s="6">
        <f t="shared" si="23"/>
        <v>0.99081469115027565</v>
      </c>
    </row>
    <row r="40" spans="1:53" x14ac:dyDescent="0.25">
      <c r="A40" s="33">
        <v>-10</v>
      </c>
      <c r="B40" s="1" t="s">
        <v>29</v>
      </c>
      <c r="C40" s="1">
        <v>450</v>
      </c>
      <c r="D40" s="1">
        <v>190</v>
      </c>
      <c r="E40" s="1">
        <v>190</v>
      </c>
      <c r="F40" s="1">
        <v>14.6</v>
      </c>
      <c r="G40" s="1">
        <v>9.4</v>
      </c>
      <c r="H40" s="1">
        <f t="shared" si="0"/>
        <v>210000000000</v>
      </c>
      <c r="I40" s="1">
        <v>0.3</v>
      </c>
      <c r="J40" s="1">
        <f t="shared" si="1"/>
        <v>80769000000</v>
      </c>
      <c r="K40" s="1">
        <v>9</v>
      </c>
      <c r="L40" s="1">
        <f>1671.9*10^(-8)</f>
        <v>1.6719E-5</v>
      </c>
      <c r="M40" s="1">
        <f>792385*10^(-12)</f>
        <v>7.9238499999999993E-7</v>
      </c>
      <c r="N40" s="1">
        <f>49.8*10^(-8)</f>
        <v>4.9799999999999993E-7</v>
      </c>
      <c r="O40" s="1">
        <v>0</v>
      </c>
      <c r="P40" s="1">
        <f t="shared" si="2"/>
        <v>8345116.666666667</v>
      </c>
      <c r="Q40" s="1">
        <f t="shared" si="3"/>
        <v>8345116.666666667</v>
      </c>
      <c r="R40" s="1">
        <f t="shared" si="4"/>
        <v>0.5</v>
      </c>
      <c r="S40" s="1">
        <f t="shared" si="5"/>
        <v>0.43540000000000001</v>
      </c>
      <c r="T40" s="1">
        <f t="shared" si="6"/>
        <v>0</v>
      </c>
      <c r="U40" s="1">
        <f t="shared" si="7"/>
        <v>0</v>
      </c>
      <c r="V40" s="1">
        <v>2</v>
      </c>
      <c r="W40" s="1">
        <v>2</v>
      </c>
      <c r="X40" s="8">
        <f t="shared" si="8"/>
        <v>106950.87146969361</v>
      </c>
      <c r="Y40" s="8">
        <f t="shared" si="9"/>
        <v>69598.84918186086</v>
      </c>
      <c r="Z40" s="16">
        <f t="shared" si="10"/>
        <v>0.70998326013025559</v>
      </c>
      <c r="AA40" s="6">
        <f t="shared" si="11"/>
        <v>0.35499163006512779</v>
      </c>
      <c r="AB40" s="6">
        <f t="shared" si="12"/>
        <v>3.2612578326776664</v>
      </c>
      <c r="AC40" s="6">
        <f t="shared" si="13"/>
        <v>1.536842105263158</v>
      </c>
      <c r="AD40" s="6">
        <v>0</v>
      </c>
      <c r="AE40" s="6">
        <f t="shared" si="14"/>
        <v>0</v>
      </c>
      <c r="AF40" s="24">
        <v>1</v>
      </c>
      <c r="AG40" s="24">
        <f t="shared" si="24"/>
        <v>-45</v>
      </c>
      <c r="AH40" s="6">
        <v>70.21973288176612</v>
      </c>
      <c r="AI40" s="5">
        <f t="shared" si="15"/>
        <v>1.0089208903193629</v>
      </c>
      <c r="AJ40" s="5">
        <v>4.6972041038460626</v>
      </c>
      <c r="AK40" s="5">
        <f t="shared" si="16"/>
        <v>0.21479179273756921</v>
      </c>
      <c r="AL40" s="6">
        <f t="shared" si="17"/>
        <v>0.80298507462686575</v>
      </c>
      <c r="AM40" s="6">
        <f t="shared" si="18"/>
        <v>3.752710711455721</v>
      </c>
      <c r="AN40" s="6">
        <f t="shared" si="19"/>
        <v>3.7195291994279565</v>
      </c>
      <c r="AP40" s="24">
        <f t="shared" si="25"/>
        <v>-10</v>
      </c>
      <c r="AQ40" s="24">
        <f t="shared" si="26"/>
        <v>10</v>
      </c>
      <c r="AR40" s="6">
        <v>11.460864789037181</v>
      </c>
      <c r="AS40" s="6">
        <v>1</v>
      </c>
      <c r="AT40" s="6">
        <f t="shared" si="20"/>
        <v>11.310954384712371</v>
      </c>
      <c r="AU40" s="6">
        <f t="shared" si="27"/>
        <v>11.431260254518939</v>
      </c>
      <c r="AV40" s="6">
        <v>1</v>
      </c>
      <c r="AW40" s="35">
        <f t="shared" si="28"/>
        <v>-60.816622557338619</v>
      </c>
      <c r="AX40" s="6">
        <f t="shared" si="21"/>
        <v>-5.376789657956448</v>
      </c>
      <c r="AZ40" s="6">
        <f t="shared" si="22"/>
        <v>0.99832168404961463</v>
      </c>
      <c r="BA40" s="6">
        <f t="shared" si="23"/>
        <v>0.98949451203612881</v>
      </c>
    </row>
    <row r="41" spans="1:53" x14ac:dyDescent="0.25">
      <c r="A41" s="44">
        <v>-10</v>
      </c>
      <c r="B41" s="2" t="s">
        <v>29</v>
      </c>
      <c r="C41" s="2">
        <v>450</v>
      </c>
      <c r="D41" s="2">
        <v>190</v>
      </c>
      <c r="E41" s="2">
        <v>190</v>
      </c>
      <c r="F41" s="2">
        <v>14.6</v>
      </c>
      <c r="G41" s="2">
        <v>9.4</v>
      </c>
      <c r="H41" s="2">
        <f t="shared" si="0"/>
        <v>210000000000</v>
      </c>
      <c r="I41" s="2">
        <v>0.3</v>
      </c>
      <c r="J41" s="2">
        <f t="shared" si="1"/>
        <v>80769000000</v>
      </c>
      <c r="K41" s="2">
        <v>12</v>
      </c>
      <c r="L41" s="2">
        <f>1671.9*10^(-8)</f>
        <v>1.6719E-5</v>
      </c>
      <c r="M41" s="2">
        <f>792385*10^(-12)</f>
        <v>7.9238499999999993E-7</v>
      </c>
      <c r="N41" s="2">
        <f>49.8*10^(-8)</f>
        <v>4.9799999999999993E-7</v>
      </c>
      <c r="O41" s="2">
        <v>0</v>
      </c>
      <c r="P41" s="2">
        <f t="shared" si="2"/>
        <v>8345116.666666667</v>
      </c>
      <c r="Q41" s="2">
        <f t="shared" si="3"/>
        <v>8345116.666666667</v>
      </c>
      <c r="R41" s="2">
        <f t="shared" si="4"/>
        <v>0.5</v>
      </c>
      <c r="S41" s="2">
        <f t="shared" si="5"/>
        <v>0.43540000000000001</v>
      </c>
      <c r="T41" s="2">
        <f t="shared" si="6"/>
        <v>0</v>
      </c>
      <c r="U41" s="2">
        <f t="shared" si="7"/>
        <v>0</v>
      </c>
      <c r="V41" s="2">
        <v>2</v>
      </c>
      <c r="W41" s="2">
        <v>2</v>
      </c>
      <c r="X41" s="45">
        <f t="shared" si="8"/>
        <v>60159.865201702654</v>
      </c>
      <c r="Y41" s="45">
        <f t="shared" si="9"/>
        <v>50905.184429421381</v>
      </c>
      <c r="Z41" s="46">
        <f t="shared" si="10"/>
        <v>0.53248744509769164</v>
      </c>
      <c r="AA41" s="35">
        <f t="shared" si="11"/>
        <v>0.26624372254884582</v>
      </c>
      <c r="AB41" s="35">
        <f t="shared" si="12"/>
        <v>2.4459433745082499</v>
      </c>
      <c r="AC41" s="35">
        <f t="shared" si="13"/>
        <v>2.0491228070175436</v>
      </c>
      <c r="AD41" s="35">
        <v>0</v>
      </c>
      <c r="AE41" s="35">
        <f t="shared" si="14"/>
        <v>0</v>
      </c>
      <c r="AF41" s="47">
        <v>1</v>
      </c>
      <c r="AG41" s="47">
        <f t="shared" si="24"/>
        <v>-60</v>
      </c>
      <c r="AH41" s="35">
        <v>51.390158422233021</v>
      </c>
      <c r="AI41" s="48">
        <f t="shared" si="15"/>
        <v>1.0095270059080925</v>
      </c>
      <c r="AJ41" s="48">
        <v>4.2810963645982634</v>
      </c>
      <c r="AK41" s="48">
        <f t="shared" si="16"/>
        <v>0.23581039059437903</v>
      </c>
      <c r="AL41" s="35">
        <f t="shared" si="17"/>
        <v>0.80298507462686575</v>
      </c>
      <c r="AM41" s="35">
        <f t="shared" si="18"/>
        <v>3.4383359845039925</v>
      </c>
      <c r="AN41" s="35">
        <f t="shared" si="19"/>
        <v>3.4058880687507025</v>
      </c>
      <c r="AO41" s="2"/>
      <c r="AP41" s="47">
        <f t="shared" si="25"/>
        <v>-10</v>
      </c>
      <c r="AQ41" s="47">
        <f t="shared" si="26"/>
        <v>10</v>
      </c>
      <c r="AR41" s="6">
        <v>9.9056753151163335</v>
      </c>
      <c r="AS41" s="35">
        <v>1</v>
      </c>
      <c r="AT41" s="35">
        <f t="shared" si="20"/>
        <v>10.58926511258297</v>
      </c>
      <c r="AU41" s="6">
        <f t="shared" si="27"/>
        <v>9.920217834700253</v>
      </c>
      <c r="AV41" s="6">
        <v>1</v>
      </c>
      <c r="AW41" s="35">
        <f t="shared" si="28"/>
        <v>-63.454578538965578</v>
      </c>
      <c r="AX41" s="6">
        <f t="shared" si="21"/>
        <v>-5.9923495978549095</v>
      </c>
      <c r="AY41" s="2"/>
      <c r="AZ41" s="6">
        <f t="shared" si="22"/>
        <v>0.99837722080030766</v>
      </c>
      <c r="BA41" s="6">
        <f t="shared" si="23"/>
        <v>0.98895543651380047</v>
      </c>
    </row>
    <row r="42" spans="1:53" x14ac:dyDescent="0.25">
      <c r="A42" s="44">
        <v>-10</v>
      </c>
      <c r="B42" s="2" t="s">
        <v>29</v>
      </c>
      <c r="C42" s="2">
        <v>450</v>
      </c>
      <c r="D42" s="2">
        <v>190</v>
      </c>
      <c r="E42" s="2">
        <v>190</v>
      </c>
      <c r="F42" s="2">
        <v>14.6</v>
      </c>
      <c r="G42" s="2">
        <v>9.4</v>
      </c>
      <c r="H42" s="2">
        <f t="shared" si="0"/>
        <v>210000000000</v>
      </c>
      <c r="I42" s="2">
        <v>0.3</v>
      </c>
      <c r="J42" s="2">
        <f t="shared" si="1"/>
        <v>80769000000</v>
      </c>
      <c r="K42" s="2">
        <v>15</v>
      </c>
      <c r="L42" s="2">
        <f>1671.9*10^(-8)</f>
        <v>1.6719E-5</v>
      </c>
      <c r="M42" s="2">
        <f>792385*10^(-12)</f>
        <v>7.9238499999999993E-7</v>
      </c>
      <c r="N42" s="2">
        <f>49.8*10^(-8)</f>
        <v>4.9799999999999993E-7</v>
      </c>
      <c r="O42" s="2">
        <v>0</v>
      </c>
      <c r="P42" s="2">
        <f t="shared" si="2"/>
        <v>8345116.666666667</v>
      </c>
      <c r="Q42" s="2">
        <f t="shared" si="3"/>
        <v>8345116.666666667</v>
      </c>
      <c r="R42" s="2">
        <f t="shared" si="4"/>
        <v>0.5</v>
      </c>
      <c r="S42" s="2">
        <f t="shared" si="5"/>
        <v>0.43540000000000001</v>
      </c>
      <c r="T42" s="2">
        <f t="shared" si="6"/>
        <v>0</v>
      </c>
      <c r="U42" s="2">
        <f t="shared" si="7"/>
        <v>0</v>
      </c>
      <c r="V42" s="2">
        <v>2</v>
      </c>
      <c r="W42" s="2">
        <v>2</v>
      </c>
      <c r="X42" s="45">
        <f t="shared" si="8"/>
        <v>38502.313729089699</v>
      </c>
      <c r="Y42" s="45">
        <f t="shared" si="9"/>
        <v>40236.000302564746</v>
      </c>
      <c r="Z42" s="46">
        <f t="shared" si="10"/>
        <v>0.42598995607815332</v>
      </c>
      <c r="AA42" s="35">
        <f t="shared" si="11"/>
        <v>0.21299497803907666</v>
      </c>
      <c r="AB42" s="35">
        <f t="shared" si="12"/>
        <v>1.9567546996065999</v>
      </c>
      <c r="AC42" s="35">
        <f t="shared" si="13"/>
        <v>2.5614035087719298</v>
      </c>
      <c r="AD42" s="35">
        <v>0</v>
      </c>
      <c r="AE42" s="35">
        <f t="shared" si="14"/>
        <v>0</v>
      </c>
      <c r="AF42" s="47">
        <v>1</v>
      </c>
      <c r="AG42" s="47">
        <f t="shared" si="24"/>
        <v>-75</v>
      </c>
      <c r="AH42" s="35">
        <v>40.631331996665402</v>
      </c>
      <c r="AI42" s="48">
        <f t="shared" si="15"/>
        <v>1.0098253228732443</v>
      </c>
      <c r="AJ42" s="48">
        <v>4.012575772590119</v>
      </c>
      <c r="AK42" s="48">
        <f t="shared" si="16"/>
        <v>0.25166510992050417</v>
      </c>
      <c r="AL42" s="35">
        <f t="shared" si="17"/>
        <v>0.80298507462686575</v>
      </c>
      <c r="AM42" s="35">
        <f t="shared" si="18"/>
        <v>3.2344595771753784</v>
      </c>
      <c r="AN42" s="35">
        <f t="shared" si="19"/>
        <v>3.202989174377612</v>
      </c>
      <c r="AO42" s="2"/>
      <c r="AP42" s="47">
        <f t="shared" si="25"/>
        <v>-10</v>
      </c>
      <c r="AQ42" s="47">
        <f t="shared" si="26"/>
        <v>10</v>
      </c>
      <c r="AR42" s="6">
        <v>8.921577548589708</v>
      </c>
      <c r="AS42" s="35">
        <v>1</v>
      </c>
      <c r="AT42" s="35">
        <f t="shared" si="20"/>
        <v>10.26145175464147</v>
      </c>
      <c r="AU42" s="6">
        <f t="shared" si="27"/>
        <v>8.9508651367895045</v>
      </c>
      <c r="AV42" s="6">
        <v>1</v>
      </c>
      <c r="AW42" s="35">
        <f t="shared" si="28"/>
        <v>-65.186276409234054</v>
      </c>
      <c r="AX42" s="6">
        <f t="shared" si="21"/>
        <v>-6.3525393840836344</v>
      </c>
      <c r="AY42" s="2"/>
      <c r="AZ42" s="6">
        <f t="shared" si="22"/>
        <v>0.99840733975894724</v>
      </c>
      <c r="BA42" s="6">
        <f t="shared" si="23"/>
        <v>0.98869311072353616</v>
      </c>
    </row>
    <row r="43" spans="1:53" x14ac:dyDescent="0.25">
      <c r="A43" s="33">
        <v>-10</v>
      </c>
      <c r="B43" s="1" t="s">
        <v>30</v>
      </c>
      <c r="C43" s="1">
        <v>600</v>
      </c>
      <c r="D43" s="1">
        <v>220</v>
      </c>
      <c r="E43" s="1">
        <v>220</v>
      </c>
      <c r="F43" s="1">
        <v>19</v>
      </c>
      <c r="G43" s="1">
        <v>12</v>
      </c>
      <c r="H43" s="1">
        <f t="shared" si="0"/>
        <v>210000000000</v>
      </c>
      <c r="I43" s="1">
        <v>0.3</v>
      </c>
      <c r="J43" s="1">
        <f t="shared" si="1"/>
        <v>80769000000</v>
      </c>
      <c r="K43" s="1">
        <v>3</v>
      </c>
      <c r="L43" s="1">
        <f>3380*10^(-8)</f>
        <v>3.3800000000000002E-5</v>
      </c>
      <c r="M43" s="1">
        <f>2852000*10^(-12)</f>
        <v>2.852E-6</v>
      </c>
      <c r="N43" s="1">
        <f>129.22*10^(-8)</f>
        <v>1.2922000000000001E-6</v>
      </c>
      <c r="O43" s="1">
        <v>0</v>
      </c>
      <c r="P43" s="1">
        <f t="shared" si="2"/>
        <v>16859333.333333332</v>
      </c>
      <c r="Q43" s="1">
        <f t="shared" si="3"/>
        <v>16859333.333333332</v>
      </c>
      <c r="R43" s="1">
        <f t="shared" si="4"/>
        <v>0.5</v>
      </c>
      <c r="S43" s="1">
        <f t="shared" si="5"/>
        <v>0.58099999999999996</v>
      </c>
      <c r="T43" s="1">
        <f t="shared" si="6"/>
        <v>0</v>
      </c>
      <c r="U43" s="1">
        <f t="shared" si="7"/>
        <v>0</v>
      </c>
      <c r="V43" s="1">
        <v>2</v>
      </c>
      <c r="W43" s="1">
        <v>2</v>
      </c>
      <c r="X43" s="8">
        <f t="shared" si="8"/>
        <v>1945957.0010814518</v>
      </c>
      <c r="Y43" s="8">
        <f t="shared" si="9"/>
        <v>722924.52822898212</v>
      </c>
      <c r="Z43" s="16">
        <f t="shared" si="10"/>
        <v>2.5085675762161346</v>
      </c>
      <c r="AA43" s="6">
        <f t="shared" si="11"/>
        <v>1.2542837881080673</v>
      </c>
      <c r="AB43" s="6">
        <f t="shared" si="12"/>
        <v>8.6359355824978525</v>
      </c>
      <c r="AC43" s="6">
        <f t="shared" si="13"/>
        <v>0.43181818181818182</v>
      </c>
      <c r="AD43" s="6">
        <v>0</v>
      </c>
      <c r="AE43" s="6">
        <f t="shared" si="14"/>
        <v>0</v>
      </c>
      <c r="AF43" s="24">
        <v>1</v>
      </c>
      <c r="AG43" s="24">
        <f t="shared" si="24"/>
        <v>-15</v>
      </c>
      <c r="AH43" s="6">
        <v>724.87344786399137</v>
      </c>
      <c r="AI43" s="5">
        <f t="shared" si="15"/>
        <v>1.0026958825699048</v>
      </c>
      <c r="AJ43" s="5">
        <v>6.4586271701671878</v>
      </c>
      <c r="AK43" s="5">
        <f t="shared" si="16"/>
        <v>0.1552490732398088</v>
      </c>
      <c r="AL43" s="6">
        <f t="shared" si="17"/>
        <v>0.80298507462686575</v>
      </c>
      <c r="AM43" s="6">
        <f t="shared" si="18"/>
        <v>5.1460378489877145</v>
      </c>
      <c r="AN43" s="6">
        <f t="shared" si="19"/>
        <v>5.1322020349763919</v>
      </c>
      <c r="AP43" s="24">
        <f t="shared" si="25"/>
        <v>-10</v>
      </c>
      <c r="AQ43" s="24">
        <f t="shared" si="26"/>
        <v>10</v>
      </c>
      <c r="AR43" s="6">
        <v>19.479706406892554</v>
      </c>
      <c r="AS43" s="6">
        <v>1</v>
      </c>
      <c r="AT43" s="6">
        <f t="shared" si="20"/>
        <v>37.061791490573597</v>
      </c>
      <c r="AU43" s="6">
        <f t="shared" si="27"/>
        <v>19.371516416302374</v>
      </c>
      <c r="AV43" s="6">
        <v>1</v>
      </c>
      <c r="AW43" s="35">
        <f t="shared" si="28"/>
        <v>-51.586547415582302</v>
      </c>
      <c r="AX43" s="6">
        <f t="shared" si="21"/>
        <v>-1.3919064713507703</v>
      </c>
      <c r="AZ43" s="6">
        <f t="shared" si="22"/>
        <v>0.99805388171419085</v>
      </c>
      <c r="BA43" s="6">
        <f t="shared" si="23"/>
        <v>0.99537047978713489</v>
      </c>
    </row>
    <row r="44" spans="1:53" x14ac:dyDescent="0.25">
      <c r="A44" s="33">
        <v>-10</v>
      </c>
      <c r="B44" s="1" t="s">
        <v>30</v>
      </c>
      <c r="C44" s="1">
        <v>600</v>
      </c>
      <c r="D44" s="1">
        <v>220</v>
      </c>
      <c r="E44" s="1">
        <v>220</v>
      </c>
      <c r="F44" s="1">
        <v>19</v>
      </c>
      <c r="G44" s="1">
        <v>12</v>
      </c>
      <c r="H44" s="1">
        <f t="shared" si="0"/>
        <v>210000000000</v>
      </c>
      <c r="I44" s="1">
        <v>0.3</v>
      </c>
      <c r="J44" s="1">
        <f t="shared" si="1"/>
        <v>80769000000</v>
      </c>
      <c r="K44" s="1">
        <v>6</v>
      </c>
      <c r="L44" s="1">
        <f>3380*10^(-8)</f>
        <v>3.3800000000000002E-5</v>
      </c>
      <c r="M44" s="1">
        <f>2852000*10^(-12)</f>
        <v>2.852E-6</v>
      </c>
      <c r="N44" s="1">
        <f>129.22*10^(-8)</f>
        <v>1.2922000000000001E-6</v>
      </c>
      <c r="O44" s="1">
        <v>0</v>
      </c>
      <c r="P44" s="1">
        <f t="shared" si="2"/>
        <v>16859333.333333332</v>
      </c>
      <c r="Q44" s="1">
        <f t="shared" si="3"/>
        <v>16859333.333333332</v>
      </c>
      <c r="R44" s="1">
        <f t="shared" si="4"/>
        <v>0.5</v>
      </c>
      <c r="S44" s="1">
        <f t="shared" si="5"/>
        <v>0.58099999999999996</v>
      </c>
      <c r="T44" s="1">
        <f t="shared" si="6"/>
        <v>0</v>
      </c>
      <c r="U44" s="1">
        <f t="shared" si="7"/>
        <v>0</v>
      </c>
      <c r="V44" s="1">
        <v>2</v>
      </c>
      <c r="W44" s="1">
        <v>2</v>
      </c>
      <c r="X44" s="8">
        <f t="shared" si="8"/>
        <v>486489.25027036294</v>
      </c>
      <c r="Y44" s="8">
        <f t="shared" si="9"/>
        <v>265978.93822521181</v>
      </c>
      <c r="Z44" s="16">
        <f t="shared" si="10"/>
        <v>1.2542837881080673</v>
      </c>
      <c r="AA44" s="6">
        <f t="shared" si="11"/>
        <v>0.62714189405403364</v>
      </c>
      <c r="AB44" s="6">
        <f t="shared" si="12"/>
        <v>4.3179677912489263</v>
      </c>
      <c r="AC44" s="6">
        <f t="shared" si="13"/>
        <v>0.86363636363636365</v>
      </c>
      <c r="AD44" s="6">
        <v>0</v>
      </c>
      <c r="AE44" s="6">
        <f t="shared" si="14"/>
        <v>0</v>
      </c>
      <c r="AF44" s="24">
        <v>1</v>
      </c>
      <c r="AG44" s="24">
        <f t="shared" si="24"/>
        <v>-30</v>
      </c>
      <c r="AH44" s="6">
        <v>268.05088368158056</v>
      </c>
      <c r="AI44" s="5">
        <f t="shared" si="15"/>
        <v>1.0077898854330125</v>
      </c>
      <c r="AJ44" s="5">
        <v>5.629393101540221</v>
      </c>
      <c r="AK44" s="5">
        <f t="shared" si="16"/>
        <v>0.17902283021544149</v>
      </c>
      <c r="AL44" s="6">
        <f t="shared" si="17"/>
        <v>0.80298507462686575</v>
      </c>
      <c r="AM44" s="6">
        <f t="shared" si="18"/>
        <v>4.5186413790487139</v>
      </c>
      <c r="AN44" s="6">
        <f t="shared" si="19"/>
        <v>4.4837137625242285</v>
      </c>
      <c r="AP44" s="24">
        <f t="shared" si="25"/>
        <v>-10</v>
      </c>
      <c r="AQ44" s="24">
        <f t="shared" si="26"/>
        <v>10</v>
      </c>
      <c r="AR44" s="6">
        <v>15.281414830399791</v>
      </c>
      <c r="AS44" s="6">
        <v>1</v>
      </c>
      <c r="AT44" s="6">
        <f t="shared" si="20"/>
        <v>12.95133869549189</v>
      </c>
      <c r="AU44" s="6">
        <f t="shared" si="27"/>
        <v>15.250132709134828</v>
      </c>
      <c r="AV44" s="6">
        <v>1</v>
      </c>
      <c r="AW44" s="35">
        <f t="shared" si="28"/>
        <v>-54.66169991664195</v>
      </c>
      <c r="AX44" s="6">
        <f t="shared" si="21"/>
        <v>-4.2205443932733093</v>
      </c>
      <c r="AZ44" s="6">
        <f t="shared" si="22"/>
        <v>0.99815418940265244</v>
      </c>
      <c r="BA44" s="6">
        <f t="shared" si="23"/>
        <v>0.99043878474110703</v>
      </c>
    </row>
    <row r="45" spans="1:53" x14ac:dyDescent="0.25">
      <c r="A45" s="33">
        <v>-10</v>
      </c>
      <c r="B45" s="1" t="s">
        <v>30</v>
      </c>
      <c r="C45" s="1">
        <v>600</v>
      </c>
      <c r="D45" s="1">
        <v>220</v>
      </c>
      <c r="E45" s="1">
        <v>220</v>
      </c>
      <c r="F45" s="1">
        <v>19</v>
      </c>
      <c r="G45" s="1">
        <v>12</v>
      </c>
      <c r="H45" s="1">
        <f t="shared" si="0"/>
        <v>210000000000</v>
      </c>
      <c r="I45" s="1">
        <v>0.3</v>
      </c>
      <c r="J45" s="1">
        <f t="shared" si="1"/>
        <v>80769000000</v>
      </c>
      <c r="K45" s="1">
        <v>9</v>
      </c>
      <c r="L45" s="1">
        <f>3380*10^(-8)</f>
        <v>3.3800000000000002E-5</v>
      </c>
      <c r="M45" s="1">
        <f>2852000*10^(-12)</f>
        <v>2.852E-6</v>
      </c>
      <c r="N45" s="1">
        <f>129.22*10^(-8)</f>
        <v>1.2922000000000001E-6</v>
      </c>
      <c r="O45" s="1">
        <v>0</v>
      </c>
      <c r="P45" s="1">
        <f t="shared" si="2"/>
        <v>16859333.333333332</v>
      </c>
      <c r="Q45" s="1">
        <f t="shared" si="3"/>
        <v>16859333.333333332</v>
      </c>
      <c r="R45" s="1">
        <f t="shared" si="4"/>
        <v>0.5</v>
      </c>
      <c r="S45" s="1">
        <f t="shared" si="5"/>
        <v>0.58099999999999996</v>
      </c>
      <c r="T45" s="1">
        <f t="shared" si="6"/>
        <v>0</v>
      </c>
      <c r="U45" s="1">
        <f t="shared" si="7"/>
        <v>0</v>
      </c>
      <c r="V45" s="1">
        <v>2</v>
      </c>
      <c r="W45" s="1">
        <v>2</v>
      </c>
      <c r="X45" s="8">
        <f t="shared" si="8"/>
        <v>216217.44456460574</v>
      </c>
      <c r="Y45" s="8">
        <f t="shared" si="9"/>
        <v>162822.76545043223</v>
      </c>
      <c r="Z45" s="16">
        <f t="shared" si="10"/>
        <v>0.8361891920720449</v>
      </c>
      <c r="AA45" s="6">
        <f t="shared" si="11"/>
        <v>0.41809459603602245</v>
      </c>
      <c r="AB45" s="6">
        <f t="shared" si="12"/>
        <v>2.878645194165951</v>
      </c>
      <c r="AC45" s="6">
        <f t="shared" si="13"/>
        <v>1.2954545454545454</v>
      </c>
      <c r="AD45" s="6">
        <v>0</v>
      </c>
      <c r="AE45" s="6">
        <f t="shared" si="14"/>
        <v>0</v>
      </c>
      <c r="AF45" s="24">
        <v>1</v>
      </c>
      <c r="AG45" s="24">
        <f t="shared" si="24"/>
        <v>-45</v>
      </c>
      <c r="AH45" s="6">
        <v>164.42556497674769</v>
      </c>
      <c r="AI45" s="5">
        <f t="shared" si="15"/>
        <v>1.0098438294048224</v>
      </c>
      <c r="AJ45" s="5">
        <v>4.9612226998190669</v>
      </c>
      <c r="AK45" s="5">
        <f t="shared" si="16"/>
        <v>0.20354736936958118</v>
      </c>
      <c r="AL45" s="6">
        <f t="shared" si="17"/>
        <v>0.80298507462686575</v>
      </c>
      <c r="AM45" s="6">
        <f t="shared" si="18"/>
        <v>3.9569141679733559</v>
      </c>
      <c r="AN45" s="6">
        <f t="shared" si="19"/>
        <v>3.9183426711687348</v>
      </c>
      <c r="AP45" s="24">
        <f t="shared" si="25"/>
        <v>-10</v>
      </c>
      <c r="AQ45" s="24">
        <f t="shared" si="26"/>
        <v>10</v>
      </c>
      <c r="AR45" s="6">
        <v>12.486331200309884</v>
      </c>
      <c r="AS45" s="6">
        <v>1</v>
      </c>
      <c r="AT45" s="6">
        <f t="shared" si="20"/>
        <v>10.27492346487889</v>
      </c>
      <c r="AU45" s="6">
        <f t="shared" si="27"/>
        <v>12.426171695197361</v>
      </c>
      <c r="AV45" s="6">
        <v>1</v>
      </c>
      <c r="AW45" s="35">
        <f t="shared" si="28"/>
        <v>-59.129672435283702</v>
      </c>
      <c r="AX45" s="6">
        <f t="shared" si="21"/>
        <v>-5.7547555110650803</v>
      </c>
      <c r="AZ45" s="6">
        <f t="shared" si="22"/>
        <v>0.99828086367705449</v>
      </c>
      <c r="BA45" s="6">
        <f t="shared" si="23"/>
        <v>0.9885497485937178</v>
      </c>
    </row>
    <row r="46" spans="1:53" x14ac:dyDescent="0.25">
      <c r="A46" s="33">
        <v>-10</v>
      </c>
      <c r="B46" s="1" t="s">
        <v>30</v>
      </c>
      <c r="C46" s="1">
        <v>600</v>
      </c>
      <c r="D46" s="1">
        <v>220</v>
      </c>
      <c r="E46" s="1">
        <v>220</v>
      </c>
      <c r="F46" s="1">
        <v>19</v>
      </c>
      <c r="G46" s="1">
        <v>12</v>
      </c>
      <c r="H46" s="1">
        <f t="shared" si="0"/>
        <v>210000000000</v>
      </c>
      <c r="I46" s="1">
        <v>0.3</v>
      </c>
      <c r="J46" s="1">
        <f t="shared" si="1"/>
        <v>80769000000</v>
      </c>
      <c r="K46" s="1">
        <v>12</v>
      </c>
      <c r="L46" s="1">
        <f>3380*10^(-8)</f>
        <v>3.3800000000000002E-5</v>
      </c>
      <c r="M46" s="1">
        <f>2852000*10^(-12)</f>
        <v>2.852E-6</v>
      </c>
      <c r="N46" s="1">
        <f>129.22*10^(-8)</f>
        <v>1.2922000000000001E-6</v>
      </c>
      <c r="O46" s="1">
        <v>0</v>
      </c>
      <c r="P46" s="1">
        <f t="shared" si="2"/>
        <v>16859333.333333332</v>
      </c>
      <c r="Q46" s="1">
        <f t="shared" si="3"/>
        <v>16859333.333333332</v>
      </c>
      <c r="R46" s="1">
        <f t="shared" si="4"/>
        <v>0.5</v>
      </c>
      <c r="S46" s="1">
        <f t="shared" si="5"/>
        <v>0.58099999999999996</v>
      </c>
      <c r="T46" s="1">
        <f t="shared" si="6"/>
        <v>0</v>
      </c>
      <c r="U46" s="1">
        <f t="shared" si="7"/>
        <v>0</v>
      </c>
      <c r="V46" s="1">
        <v>2</v>
      </c>
      <c r="W46" s="1">
        <v>2</v>
      </c>
      <c r="X46" s="8">
        <f t="shared" si="8"/>
        <v>121622.31256759074</v>
      </c>
      <c r="Y46" s="8">
        <f t="shared" si="9"/>
        <v>118075.45509077053</v>
      </c>
      <c r="Z46" s="16">
        <f t="shared" si="10"/>
        <v>0.62714189405403364</v>
      </c>
      <c r="AA46" s="6">
        <f t="shared" si="11"/>
        <v>0.31357094702701682</v>
      </c>
      <c r="AB46" s="6">
        <f t="shared" si="12"/>
        <v>2.1589838956244631</v>
      </c>
      <c r="AC46" s="6">
        <f t="shared" si="13"/>
        <v>1.7272727272727273</v>
      </c>
      <c r="AD46" s="6">
        <v>0</v>
      </c>
      <c r="AE46" s="6">
        <f t="shared" si="14"/>
        <v>0</v>
      </c>
      <c r="AF46" s="24">
        <v>1</v>
      </c>
      <c r="AG46" s="24">
        <f t="shared" si="24"/>
        <v>-60</v>
      </c>
      <c r="AH46" s="6">
        <v>119.34477731529292</v>
      </c>
      <c r="AI46" s="5">
        <f t="shared" si="15"/>
        <v>1.0107500938577505</v>
      </c>
      <c r="AJ46" s="5">
        <v>4.5088117559295684</v>
      </c>
      <c r="AK46" s="5">
        <f t="shared" si="16"/>
        <v>0.22417216521148978</v>
      </c>
      <c r="AL46" s="6">
        <f t="shared" si="17"/>
        <v>0.80298507462686575</v>
      </c>
      <c r="AM46" s="6">
        <f t="shared" si="18"/>
        <v>3.6099389897302343</v>
      </c>
      <c r="AN46" s="6">
        <f t="shared" si="19"/>
        <v>3.5715445505942092</v>
      </c>
      <c r="AP46" s="24">
        <f t="shared" si="25"/>
        <v>-10</v>
      </c>
      <c r="AQ46" s="24">
        <f t="shared" si="26"/>
        <v>10</v>
      </c>
      <c r="AR46" s="6">
        <v>10.756129047806327</v>
      </c>
      <c r="AS46" s="6">
        <v>1</v>
      </c>
      <c r="AT46" s="6">
        <f t="shared" si="20"/>
        <v>9.414054103289212</v>
      </c>
      <c r="AU46" s="6">
        <f t="shared" si="27"/>
        <v>10.742284979813324</v>
      </c>
      <c r="AV46" s="6">
        <v>1</v>
      </c>
      <c r="AW46" s="35">
        <f t="shared" si="28"/>
        <v>-62.009206510533673</v>
      </c>
      <c r="AX46" s="6">
        <f t="shared" si="21"/>
        <v>-6.5868759442191909</v>
      </c>
      <c r="AZ46" s="6">
        <f t="shared" si="22"/>
        <v>0.99834810958834552</v>
      </c>
      <c r="BA46" s="6">
        <f t="shared" si="23"/>
        <v>0.98772992023966077</v>
      </c>
    </row>
    <row r="47" spans="1:53" s="3" customFormat="1" x14ac:dyDescent="0.25">
      <c r="A47" s="34">
        <v>-10</v>
      </c>
      <c r="B47" s="3" t="s">
        <v>30</v>
      </c>
      <c r="C47" s="3">
        <v>600</v>
      </c>
      <c r="D47" s="3">
        <v>220</v>
      </c>
      <c r="E47" s="3">
        <v>220</v>
      </c>
      <c r="F47" s="3">
        <v>19</v>
      </c>
      <c r="G47" s="3">
        <v>12</v>
      </c>
      <c r="H47" s="3">
        <f t="shared" si="0"/>
        <v>210000000000</v>
      </c>
      <c r="I47" s="3">
        <v>0.3</v>
      </c>
      <c r="J47" s="3">
        <f t="shared" si="1"/>
        <v>80769000000</v>
      </c>
      <c r="K47" s="3">
        <v>15</v>
      </c>
      <c r="L47" s="3">
        <f>3380*10^(-8)</f>
        <v>3.3800000000000002E-5</v>
      </c>
      <c r="M47" s="3">
        <f>2852000*10^(-12)</f>
        <v>2.852E-6</v>
      </c>
      <c r="N47" s="3">
        <f>129.22*10^(-8)</f>
        <v>1.2922000000000001E-6</v>
      </c>
      <c r="O47" s="3">
        <v>0</v>
      </c>
      <c r="P47" s="3">
        <f t="shared" si="2"/>
        <v>16859333.333333332</v>
      </c>
      <c r="Q47" s="3">
        <f t="shared" si="3"/>
        <v>16859333.333333332</v>
      </c>
      <c r="R47" s="3">
        <f t="shared" si="4"/>
        <v>0.5</v>
      </c>
      <c r="S47" s="3">
        <f t="shared" si="5"/>
        <v>0.58099999999999996</v>
      </c>
      <c r="T47" s="3">
        <f t="shared" si="6"/>
        <v>0</v>
      </c>
      <c r="U47" s="3">
        <f t="shared" si="7"/>
        <v>0</v>
      </c>
      <c r="V47" s="3">
        <v>2</v>
      </c>
      <c r="W47" s="3">
        <v>2</v>
      </c>
      <c r="X47" s="10">
        <f t="shared" si="8"/>
        <v>77838.28004325807</v>
      </c>
      <c r="Y47" s="10">
        <f t="shared" si="9"/>
        <v>92925.731373469971</v>
      </c>
      <c r="Z47" s="17">
        <f t="shared" si="10"/>
        <v>0.50171351524322694</v>
      </c>
      <c r="AA47" s="11">
        <f t="shared" si="11"/>
        <v>0.25085675762161347</v>
      </c>
      <c r="AB47" s="11">
        <f t="shared" si="12"/>
        <v>1.7271871164995707</v>
      </c>
      <c r="AC47" s="11">
        <f t="shared" si="13"/>
        <v>2.1590909090909092</v>
      </c>
      <c r="AD47" s="11">
        <v>0</v>
      </c>
      <c r="AE47" s="11">
        <f t="shared" si="14"/>
        <v>0</v>
      </c>
      <c r="AF47" s="25">
        <v>1</v>
      </c>
      <c r="AG47" s="25">
        <f t="shared" si="24"/>
        <v>-75</v>
      </c>
      <c r="AH47" s="11">
        <v>93.967426344082028</v>
      </c>
      <c r="AI47" s="7">
        <f t="shared" si="15"/>
        <v>1.0112099733326334</v>
      </c>
      <c r="AJ47" s="7">
        <v>4.2046481015004362</v>
      </c>
      <c r="AK47" s="7">
        <f t="shared" si="16"/>
        <v>0.24049812229750719</v>
      </c>
      <c r="AL47" s="11">
        <f t="shared" si="17"/>
        <v>0.80298507462686575</v>
      </c>
      <c r="AM47" s="11">
        <f t="shared" si="18"/>
        <v>3.3805981795186204</v>
      </c>
      <c r="AN47" s="11">
        <f t="shared" si="19"/>
        <v>3.343121872480372</v>
      </c>
      <c r="AP47" s="25">
        <f t="shared" si="25"/>
        <v>-10</v>
      </c>
      <c r="AQ47" s="25">
        <f t="shared" si="26"/>
        <v>10</v>
      </c>
      <c r="AR47" s="11">
        <v>9.630454768765194</v>
      </c>
      <c r="AS47" s="11">
        <v>1</v>
      </c>
      <c r="AT47" s="11">
        <f t="shared" si="20"/>
        <v>9.026763780491363</v>
      </c>
      <c r="AU47" s="35">
        <f t="shared" si="27"/>
        <v>9.6449429638900046</v>
      </c>
      <c r="AV47" s="35">
        <v>1</v>
      </c>
      <c r="AW47" s="35">
        <f t="shared" si="28"/>
        <v>-63.943502256780974</v>
      </c>
      <c r="AX47" s="6">
        <f t="shared" si="21"/>
        <v>-7.0837682043896661</v>
      </c>
      <c r="AZ47" s="6">
        <f t="shared" si="22"/>
        <v>0.99838628494206338</v>
      </c>
      <c r="BA47" s="6">
        <f t="shared" si="23"/>
        <v>0.98731847120899419</v>
      </c>
    </row>
    <row r="48" spans="1:53" x14ac:dyDescent="0.25">
      <c r="A48" s="32">
        <v>-5</v>
      </c>
      <c r="B48" s="1" t="s">
        <v>7</v>
      </c>
      <c r="C48" s="1">
        <v>300</v>
      </c>
      <c r="D48" s="1">
        <v>150</v>
      </c>
      <c r="E48" s="1">
        <v>150</v>
      </c>
      <c r="F48" s="1">
        <v>10.7</v>
      </c>
      <c r="G48" s="1">
        <v>7.1</v>
      </c>
      <c r="H48" s="1">
        <f t="shared" si="0"/>
        <v>210000000000</v>
      </c>
      <c r="I48" s="1">
        <v>0.3</v>
      </c>
      <c r="J48" s="1">
        <f t="shared" si="1"/>
        <v>80769000000</v>
      </c>
      <c r="K48" s="1">
        <v>3</v>
      </c>
      <c r="L48" s="1">
        <f>602.71*10^(-8)</f>
        <v>6.0271000000000003E-6</v>
      </c>
      <c r="M48" s="1">
        <f>126108*10^(-12)</f>
        <v>1.2610800000000001E-7</v>
      </c>
      <c r="N48" s="1">
        <f>15.22*10^(-8)</f>
        <v>1.522E-7</v>
      </c>
      <c r="O48" s="1">
        <v>0</v>
      </c>
      <c r="P48" s="1">
        <f t="shared" si="2"/>
        <v>3009375</v>
      </c>
      <c r="Q48" s="1">
        <f t="shared" si="3"/>
        <v>3009375</v>
      </c>
      <c r="R48" s="1">
        <f t="shared" si="4"/>
        <v>0.5</v>
      </c>
      <c r="S48" s="1">
        <f t="shared" si="5"/>
        <v>0.2893</v>
      </c>
      <c r="T48" s="1">
        <f t="shared" si="6"/>
        <v>0</v>
      </c>
      <c r="U48" s="1">
        <f t="shared" si="7"/>
        <v>0</v>
      </c>
      <c r="V48" s="1">
        <v>2</v>
      </c>
      <c r="W48" s="1">
        <v>2</v>
      </c>
      <c r="X48" s="8">
        <f t="shared" si="8"/>
        <v>346996.37400053308</v>
      </c>
      <c r="Y48" s="8">
        <f t="shared" si="9"/>
        <v>82370.901734820785</v>
      </c>
      <c r="Z48" s="16">
        <f t="shared" si="10"/>
        <v>1.5370213680358233</v>
      </c>
      <c r="AA48" s="6">
        <f t="shared" si="11"/>
        <v>0.76851068401791167</v>
      </c>
      <c r="AB48" s="6">
        <f t="shared" si="12"/>
        <v>10.625828074835638</v>
      </c>
      <c r="AC48" s="6">
        <f t="shared" si="13"/>
        <v>0.71333333333333315</v>
      </c>
      <c r="AD48" s="6">
        <v>0</v>
      </c>
      <c r="AE48" s="6">
        <f t="shared" si="14"/>
        <v>0</v>
      </c>
      <c r="AF48" s="24">
        <v>1</v>
      </c>
      <c r="AG48" s="24">
        <f t="shared" si="24"/>
        <v>-7.5</v>
      </c>
      <c r="AH48" s="6">
        <v>82.5803843115484</v>
      </c>
      <c r="AI48" s="5">
        <f t="shared" si="15"/>
        <v>1.0025431623584991</v>
      </c>
      <c r="AJ48" s="5">
        <v>5.9308565247074734</v>
      </c>
      <c r="AK48" s="5">
        <f t="shared" si="16"/>
        <v>0.16903851209045179</v>
      </c>
      <c r="AL48" s="6">
        <f t="shared" si="17"/>
        <v>0.7785790031813361</v>
      </c>
      <c r="AM48" s="6">
        <f t="shared" si="18"/>
        <v>4.6527389341602463</v>
      </c>
      <c r="AN48" s="6">
        <f t="shared" si="19"/>
        <v>4.6409362797055067</v>
      </c>
      <c r="AP48" s="24">
        <f t="shared" si="25"/>
        <v>-5</v>
      </c>
      <c r="AQ48" s="24">
        <f t="shared" si="26"/>
        <v>5</v>
      </c>
      <c r="AR48" s="6">
        <v>16.679696599806004</v>
      </c>
      <c r="AS48" s="6">
        <v>1</v>
      </c>
      <c r="AT48" s="6">
        <f t="shared" si="20"/>
        <v>76.764198886673938</v>
      </c>
      <c r="AU48" s="6">
        <f t="shared" si="27"/>
        <v>16.748877433170751</v>
      </c>
      <c r="AV48" s="6">
        <v>1</v>
      </c>
      <c r="AW48" s="35">
        <f t="shared" si="28"/>
        <v>-52.6159200914813</v>
      </c>
      <c r="AX48" s="6">
        <f t="shared" si="21"/>
        <v>-0.68542264303647005</v>
      </c>
      <c r="AZ48" s="6">
        <f t="shared" si="22"/>
        <v>0.99614992349952214</v>
      </c>
      <c r="BA48" s="6">
        <f t="shared" si="23"/>
        <v>0.99362297894093987</v>
      </c>
    </row>
    <row r="49" spans="1:53" x14ac:dyDescent="0.25">
      <c r="A49" s="33">
        <v>-5</v>
      </c>
      <c r="B49" s="1" t="s">
        <v>7</v>
      </c>
      <c r="C49" s="1">
        <v>300</v>
      </c>
      <c r="D49" s="1">
        <v>150</v>
      </c>
      <c r="E49" s="1">
        <v>150</v>
      </c>
      <c r="F49" s="1">
        <v>10.7</v>
      </c>
      <c r="G49" s="1">
        <v>7.1</v>
      </c>
      <c r="H49" s="1">
        <f t="shared" si="0"/>
        <v>210000000000</v>
      </c>
      <c r="I49" s="1">
        <v>0.3</v>
      </c>
      <c r="J49" s="1">
        <f t="shared" si="1"/>
        <v>80769000000</v>
      </c>
      <c r="K49" s="1">
        <v>6</v>
      </c>
      <c r="L49" s="1">
        <f>602.71*10^(-8)</f>
        <v>6.0271000000000003E-6</v>
      </c>
      <c r="M49" s="1">
        <f>126108*10^(-12)</f>
        <v>1.2610800000000001E-7</v>
      </c>
      <c r="N49" s="1">
        <f>15.22*10^(-8)</f>
        <v>1.522E-7</v>
      </c>
      <c r="O49" s="1">
        <v>0</v>
      </c>
      <c r="P49" s="1">
        <f t="shared" si="2"/>
        <v>3009375</v>
      </c>
      <c r="Q49" s="1">
        <f t="shared" si="3"/>
        <v>3009375</v>
      </c>
      <c r="R49" s="1">
        <f t="shared" si="4"/>
        <v>0.5</v>
      </c>
      <c r="S49" s="1">
        <f t="shared" si="5"/>
        <v>0.2893</v>
      </c>
      <c r="T49" s="1">
        <f t="shared" si="6"/>
        <v>0</v>
      </c>
      <c r="U49" s="1">
        <f t="shared" si="7"/>
        <v>0</v>
      </c>
      <c r="V49" s="1">
        <v>2</v>
      </c>
      <c r="W49" s="1">
        <v>2</v>
      </c>
      <c r="X49" s="8">
        <f t="shared" si="8"/>
        <v>86749.093500133269</v>
      </c>
      <c r="Y49" s="8">
        <f t="shared" si="9"/>
        <v>34983.825050584506</v>
      </c>
      <c r="Z49" s="16">
        <f t="shared" si="10"/>
        <v>0.76851068401791167</v>
      </c>
      <c r="AA49" s="6">
        <f t="shared" si="11"/>
        <v>0.38425534200895584</v>
      </c>
      <c r="AB49" s="6">
        <f t="shared" si="12"/>
        <v>5.3129140374178192</v>
      </c>
      <c r="AC49" s="6">
        <f t="shared" si="13"/>
        <v>1.4266666666666663</v>
      </c>
      <c r="AD49" s="6">
        <v>0</v>
      </c>
      <c r="AE49" s="6">
        <f t="shared" si="14"/>
        <v>0</v>
      </c>
      <c r="AF49" s="24">
        <v>1</v>
      </c>
      <c r="AG49" s="24">
        <f t="shared" si="24"/>
        <v>-15</v>
      </c>
      <c r="AH49" s="6">
        <v>35.174525461113262</v>
      </c>
      <c r="AI49" s="5">
        <f t="shared" si="15"/>
        <v>1.0054511023380952</v>
      </c>
      <c r="AJ49" s="5">
        <v>4.8233719370598305</v>
      </c>
      <c r="AK49" s="5">
        <f t="shared" si="16"/>
        <v>0.20845398519090469</v>
      </c>
      <c r="AL49" s="6">
        <f t="shared" si="17"/>
        <v>0.7785790031813361</v>
      </c>
      <c r="AM49" s="6">
        <f t="shared" si="18"/>
        <v>3.7324070373571181</v>
      </c>
      <c r="AN49" s="6">
        <f t="shared" si="19"/>
        <v>3.7121716100143582</v>
      </c>
      <c r="AP49" s="24">
        <f t="shared" si="25"/>
        <v>-5</v>
      </c>
      <c r="AQ49" s="24">
        <f t="shared" si="26"/>
        <v>5</v>
      </c>
      <c r="AR49" s="6">
        <v>11.940585443911818</v>
      </c>
      <c r="AS49" s="6">
        <v>1</v>
      </c>
      <c r="AT49" s="6">
        <f t="shared" si="20"/>
        <v>36.054701120720381</v>
      </c>
      <c r="AU49" s="6">
        <f t="shared" si="27"/>
        <v>11.900861101172008</v>
      </c>
      <c r="AV49" s="6">
        <v>1</v>
      </c>
      <c r="AW49" s="35">
        <f t="shared" si="28"/>
        <v>-60.014802947522433</v>
      </c>
      <c r="AX49" s="6">
        <f t="shared" si="21"/>
        <v>-1.6645486186829699</v>
      </c>
      <c r="AZ49" s="6">
        <f t="shared" si="22"/>
        <v>0.99654427229934561</v>
      </c>
      <c r="BA49" s="6">
        <f t="shared" si="23"/>
        <v>0.99114145877602855</v>
      </c>
    </row>
    <row r="50" spans="1:53" x14ac:dyDescent="0.25">
      <c r="A50" s="33">
        <v>-5</v>
      </c>
      <c r="B50" s="1" t="s">
        <v>7</v>
      </c>
      <c r="C50" s="1">
        <v>300</v>
      </c>
      <c r="D50" s="1">
        <v>150</v>
      </c>
      <c r="E50" s="1">
        <v>150</v>
      </c>
      <c r="F50" s="1">
        <v>10.7</v>
      </c>
      <c r="G50" s="1">
        <v>7.1</v>
      </c>
      <c r="H50" s="1">
        <f t="shared" si="0"/>
        <v>210000000000</v>
      </c>
      <c r="I50" s="1">
        <v>0.3</v>
      </c>
      <c r="J50" s="1">
        <f t="shared" si="1"/>
        <v>80769000000</v>
      </c>
      <c r="K50" s="1">
        <v>9</v>
      </c>
      <c r="L50" s="1">
        <f>602.71*10^(-8)</f>
        <v>6.0271000000000003E-6</v>
      </c>
      <c r="M50" s="1">
        <f>126108*10^(-12)</f>
        <v>1.2610800000000001E-7</v>
      </c>
      <c r="N50" s="1">
        <f>15.22*10^(-8)</f>
        <v>1.522E-7</v>
      </c>
      <c r="O50" s="1">
        <v>0</v>
      </c>
      <c r="P50" s="1">
        <f t="shared" si="2"/>
        <v>3009375</v>
      </c>
      <c r="Q50" s="1">
        <f t="shared" si="3"/>
        <v>3009375</v>
      </c>
      <c r="R50" s="1">
        <f t="shared" si="4"/>
        <v>0.5</v>
      </c>
      <c r="S50" s="1">
        <f t="shared" si="5"/>
        <v>0.2893</v>
      </c>
      <c r="T50" s="1">
        <f t="shared" si="6"/>
        <v>0</v>
      </c>
      <c r="U50" s="1">
        <f t="shared" si="7"/>
        <v>0</v>
      </c>
      <c r="V50" s="1">
        <v>2</v>
      </c>
      <c r="W50" s="1">
        <v>2</v>
      </c>
      <c r="X50" s="8">
        <f t="shared" si="8"/>
        <v>38555.152666725895</v>
      </c>
      <c r="Y50" s="8">
        <f t="shared" si="9"/>
        <v>22473.603966009312</v>
      </c>
      <c r="Z50" s="16">
        <f t="shared" si="10"/>
        <v>0.51234045601194111</v>
      </c>
      <c r="AA50" s="6">
        <f t="shared" si="11"/>
        <v>0.25617022800597056</v>
      </c>
      <c r="AB50" s="6">
        <f t="shared" si="12"/>
        <v>3.5419426916118795</v>
      </c>
      <c r="AC50" s="6">
        <f t="shared" si="13"/>
        <v>2.14</v>
      </c>
      <c r="AD50" s="6">
        <v>0</v>
      </c>
      <c r="AE50" s="6">
        <f t="shared" si="14"/>
        <v>0</v>
      </c>
      <c r="AF50" s="24">
        <v>1</v>
      </c>
      <c r="AG50" s="24">
        <f t="shared" si="24"/>
        <v>-22.5</v>
      </c>
      <c r="AH50" s="6">
        <v>22.613345848794815</v>
      </c>
      <c r="AI50" s="5">
        <f t="shared" si="15"/>
        <v>1.0062180450895575</v>
      </c>
      <c r="AJ50" s="5">
        <v>4.2311860680565934</v>
      </c>
      <c r="AK50" s="5">
        <f t="shared" si="16"/>
        <v>0.2378099258470377</v>
      </c>
      <c r="AL50" s="6">
        <f t="shared" si="17"/>
        <v>0.7785790031813361</v>
      </c>
      <c r="AM50" s="6">
        <f t="shared" si="18"/>
        <v>3.2972845381063971</v>
      </c>
      <c r="AN50" s="6">
        <f t="shared" si="19"/>
        <v>3.2769085728460827</v>
      </c>
      <c r="AP50" s="24">
        <f t="shared" si="25"/>
        <v>-5</v>
      </c>
      <c r="AQ50" s="24">
        <f t="shared" si="26"/>
        <v>5</v>
      </c>
      <c r="AR50" s="6">
        <v>9.7178255787430725</v>
      </c>
      <c r="AS50" s="6">
        <v>1</v>
      </c>
      <c r="AT50" s="6">
        <f t="shared" si="20"/>
        <v>31.385795428913607</v>
      </c>
      <c r="AU50" s="6">
        <f t="shared" si="27"/>
        <v>9.7404457084672575</v>
      </c>
      <c r="AV50" s="6">
        <v>1</v>
      </c>
      <c r="AW50" s="35">
        <f t="shared" si="28"/>
        <v>-63.773611498744245</v>
      </c>
      <c r="AX50" s="6">
        <f t="shared" si="21"/>
        <v>-2.0319259278671629</v>
      </c>
      <c r="AZ50" s="6">
        <f t="shared" si="22"/>
        <v>0.99666981516353848</v>
      </c>
      <c r="BA50" s="6">
        <f t="shared" si="23"/>
        <v>0.99051077450596792</v>
      </c>
    </row>
    <row r="51" spans="1:53" x14ac:dyDescent="0.25">
      <c r="A51" s="33">
        <v>-5</v>
      </c>
      <c r="B51" s="1" t="s">
        <v>7</v>
      </c>
      <c r="C51" s="1">
        <v>300</v>
      </c>
      <c r="D51" s="1">
        <v>150</v>
      </c>
      <c r="E51" s="1">
        <v>150</v>
      </c>
      <c r="F51" s="1">
        <v>10.7</v>
      </c>
      <c r="G51" s="1">
        <v>7.1</v>
      </c>
      <c r="H51" s="1">
        <f t="shared" si="0"/>
        <v>210000000000</v>
      </c>
      <c r="I51" s="1">
        <v>0.3</v>
      </c>
      <c r="J51" s="1">
        <f t="shared" si="1"/>
        <v>80769000000</v>
      </c>
      <c r="K51" s="1">
        <v>12</v>
      </c>
      <c r="L51" s="1">
        <f>602.71*10^(-8)</f>
        <v>6.0271000000000003E-6</v>
      </c>
      <c r="M51" s="1">
        <f>126108*10^(-12)</f>
        <v>1.2610800000000001E-7</v>
      </c>
      <c r="N51" s="1">
        <f>15.22*10^(-8)</f>
        <v>1.522E-7</v>
      </c>
      <c r="O51" s="1">
        <v>0</v>
      </c>
      <c r="P51" s="1">
        <f t="shared" si="2"/>
        <v>3009375</v>
      </c>
      <c r="Q51" s="1">
        <f t="shared" si="3"/>
        <v>3009375</v>
      </c>
      <c r="R51" s="1">
        <f t="shared" si="4"/>
        <v>0.5</v>
      </c>
      <c r="S51" s="1">
        <f t="shared" si="5"/>
        <v>0.2893</v>
      </c>
      <c r="T51" s="1">
        <f t="shared" si="6"/>
        <v>0</v>
      </c>
      <c r="U51" s="1">
        <f t="shared" si="7"/>
        <v>0</v>
      </c>
      <c r="V51" s="1">
        <v>2</v>
      </c>
      <c r="W51" s="1">
        <v>2</v>
      </c>
      <c r="X51" s="8">
        <f t="shared" si="8"/>
        <v>21687.273375033317</v>
      </c>
      <c r="Y51" s="8">
        <f t="shared" si="9"/>
        <v>16626.595248083799</v>
      </c>
      <c r="Z51" s="16">
        <f t="shared" si="10"/>
        <v>0.38425534200895584</v>
      </c>
      <c r="AA51" s="6">
        <f t="shared" si="11"/>
        <v>0.19212767100447792</v>
      </c>
      <c r="AB51" s="6">
        <f t="shared" si="12"/>
        <v>2.6564570187089096</v>
      </c>
      <c r="AC51" s="6">
        <f t="shared" si="13"/>
        <v>2.8533333333333326</v>
      </c>
      <c r="AD51" s="6">
        <v>0</v>
      </c>
      <c r="AE51" s="6">
        <f t="shared" si="14"/>
        <v>0</v>
      </c>
      <c r="AF51" s="24">
        <v>1</v>
      </c>
      <c r="AG51" s="24">
        <f t="shared" si="24"/>
        <v>-30</v>
      </c>
      <c r="AH51" s="6">
        <v>16.734514434325</v>
      </c>
      <c r="AI51" s="5">
        <f t="shared" si="15"/>
        <v>1.0064907568044419</v>
      </c>
      <c r="AJ51" s="5">
        <v>3.9051891882364274</v>
      </c>
      <c r="AK51" s="5">
        <f t="shared" si="16"/>
        <v>0.25773162535538269</v>
      </c>
      <c r="AL51" s="6">
        <f t="shared" si="17"/>
        <v>0.7785790031813361</v>
      </c>
      <c r="AM51" s="6">
        <f t="shared" si="18"/>
        <v>3.055658563421721</v>
      </c>
      <c r="AN51" s="6">
        <f t="shared" si="19"/>
        <v>3.0359529312750819</v>
      </c>
      <c r="AP51" s="24">
        <f t="shared" si="25"/>
        <v>-5</v>
      </c>
      <c r="AQ51" s="24">
        <f t="shared" si="26"/>
        <v>5</v>
      </c>
      <c r="AR51" s="6">
        <v>8.5249589149362244</v>
      </c>
      <c r="AS51" s="6">
        <v>1</v>
      </c>
      <c r="AT51" s="6">
        <f t="shared" si="20"/>
        <v>29.836039728135749</v>
      </c>
      <c r="AU51" s="6">
        <f t="shared" si="27"/>
        <v>8.5581611467326617</v>
      </c>
      <c r="AV51" s="6">
        <v>1</v>
      </c>
      <c r="AW51" s="35">
        <f t="shared" si="28"/>
        <v>-65.895362199206673</v>
      </c>
      <c r="AX51" s="6">
        <f t="shared" si="21"/>
        <v>-2.2085827341577957</v>
      </c>
      <c r="AZ51" s="6">
        <f t="shared" si="22"/>
        <v>0.9967081442334178</v>
      </c>
      <c r="BA51" s="6">
        <f t="shared" si="23"/>
        <v>0.99028047450521717</v>
      </c>
    </row>
    <row r="52" spans="1:53" x14ac:dyDescent="0.25">
      <c r="A52" s="44">
        <v>-5</v>
      </c>
      <c r="B52" s="2" t="s">
        <v>7</v>
      </c>
      <c r="C52" s="2">
        <v>300</v>
      </c>
      <c r="D52" s="2">
        <v>150</v>
      </c>
      <c r="E52" s="2">
        <v>150</v>
      </c>
      <c r="F52" s="2">
        <v>10.7</v>
      </c>
      <c r="G52" s="2">
        <v>7.1</v>
      </c>
      <c r="H52" s="2">
        <f t="shared" si="0"/>
        <v>210000000000</v>
      </c>
      <c r="I52" s="2">
        <v>0.3</v>
      </c>
      <c r="J52" s="2">
        <f t="shared" si="1"/>
        <v>80769000000</v>
      </c>
      <c r="K52" s="2">
        <v>15</v>
      </c>
      <c r="L52" s="2">
        <f>602.71*10^(-8)</f>
        <v>6.0271000000000003E-6</v>
      </c>
      <c r="M52" s="2">
        <f>126108*10^(-12)</f>
        <v>1.2610800000000001E-7</v>
      </c>
      <c r="N52" s="2">
        <f>15.22*10^(-8)</f>
        <v>1.522E-7</v>
      </c>
      <c r="O52" s="2">
        <v>0</v>
      </c>
      <c r="P52" s="2">
        <f t="shared" si="2"/>
        <v>3009375</v>
      </c>
      <c r="Q52" s="2">
        <f t="shared" si="3"/>
        <v>3009375</v>
      </c>
      <c r="R52" s="2">
        <f t="shared" si="4"/>
        <v>0.5</v>
      </c>
      <c r="S52" s="2">
        <f t="shared" si="5"/>
        <v>0.2893</v>
      </c>
      <c r="T52" s="2">
        <f t="shared" si="6"/>
        <v>0</v>
      </c>
      <c r="U52" s="2">
        <f t="shared" si="7"/>
        <v>0</v>
      </c>
      <c r="V52" s="2">
        <v>2</v>
      </c>
      <c r="W52" s="2">
        <v>2</v>
      </c>
      <c r="X52" s="45">
        <f t="shared" si="8"/>
        <v>13879.854960021323</v>
      </c>
      <c r="Y52" s="45">
        <f t="shared" si="9"/>
        <v>13215.769233669007</v>
      </c>
      <c r="Z52" s="46">
        <f t="shared" si="10"/>
        <v>0.30740427360716466</v>
      </c>
      <c r="AA52" s="35">
        <f t="shared" si="11"/>
        <v>0.15370213680358233</v>
      </c>
      <c r="AB52" s="35">
        <f t="shared" si="12"/>
        <v>2.1251656149671274</v>
      </c>
      <c r="AC52" s="35">
        <f t="shared" si="13"/>
        <v>3.5666666666666669</v>
      </c>
      <c r="AD52" s="35">
        <v>0</v>
      </c>
      <c r="AE52" s="35">
        <f t="shared" si="14"/>
        <v>0</v>
      </c>
      <c r="AF52" s="47">
        <v>1</v>
      </c>
      <c r="AG52" s="47">
        <f t="shared" si="24"/>
        <v>-37.5</v>
      </c>
      <c r="AH52" s="35">
        <v>13.303074700257836</v>
      </c>
      <c r="AI52" s="48">
        <f t="shared" si="15"/>
        <v>1.0066061585251054</v>
      </c>
      <c r="AJ52" s="48">
        <v>3.7054218437200102</v>
      </c>
      <c r="AK52" s="48">
        <f t="shared" si="16"/>
        <v>0.27165764141837523</v>
      </c>
      <c r="AL52" s="35">
        <f t="shared" si="17"/>
        <v>0.7785790031813361</v>
      </c>
      <c r="AM52" s="35">
        <f t="shared" si="18"/>
        <v>2.9029822665919345</v>
      </c>
      <c r="AN52" s="35">
        <f t="shared" si="19"/>
        <v>2.883930564110027</v>
      </c>
      <c r="AO52" s="2"/>
      <c r="AP52" s="47">
        <f t="shared" si="25"/>
        <v>-5</v>
      </c>
      <c r="AQ52" s="47">
        <f t="shared" si="26"/>
        <v>5</v>
      </c>
      <c r="AR52" s="6">
        <v>7.7988437568655993</v>
      </c>
      <c r="AS52" s="35">
        <v>1</v>
      </c>
      <c r="AT52" s="35">
        <f t="shared" si="20"/>
        <v>29.111670526731338</v>
      </c>
      <c r="AU52" s="6">
        <f t="shared" si="27"/>
        <v>7.8161258127695934</v>
      </c>
      <c r="AV52" s="6">
        <v>1</v>
      </c>
      <c r="AW52" s="35">
        <f t="shared" si="28"/>
        <v>-67.245963475436611</v>
      </c>
      <c r="AX52" s="6">
        <f t="shared" si="21"/>
        <v>-2.3099314556232371</v>
      </c>
      <c r="AY52" s="2"/>
      <c r="AZ52" s="6">
        <f t="shared" si="22"/>
        <v>0.99671472845365372</v>
      </c>
      <c r="BA52" s="6">
        <f t="shared" si="23"/>
        <v>0.99017348544147121</v>
      </c>
    </row>
    <row r="53" spans="1:53" x14ac:dyDescent="0.25">
      <c r="A53" s="33">
        <v>-5</v>
      </c>
      <c r="B53" s="1" t="s">
        <v>29</v>
      </c>
      <c r="C53" s="1">
        <v>450</v>
      </c>
      <c r="D53" s="1">
        <v>190</v>
      </c>
      <c r="E53" s="1">
        <v>190</v>
      </c>
      <c r="F53" s="1">
        <v>14.6</v>
      </c>
      <c r="G53" s="1">
        <v>9.4</v>
      </c>
      <c r="H53" s="1">
        <f t="shared" si="0"/>
        <v>210000000000</v>
      </c>
      <c r="I53" s="1">
        <v>0.3</v>
      </c>
      <c r="J53" s="1">
        <f t="shared" si="1"/>
        <v>80769000000</v>
      </c>
      <c r="K53" s="1">
        <v>3</v>
      </c>
      <c r="L53" s="1">
        <f>1671.9*10^(-8)</f>
        <v>1.6719E-5</v>
      </c>
      <c r="M53" s="1">
        <f>792385*10^(-12)</f>
        <v>7.9238499999999993E-7</v>
      </c>
      <c r="N53" s="1">
        <f>49.8*10^(-8)</f>
        <v>4.9799999999999993E-7</v>
      </c>
      <c r="O53" s="1">
        <v>0</v>
      </c>
      <c r="P53" s="1">
        <f t="shared" si="2"/>
        <v>8345116.666666667</v>
      </c>
      <c r="Q53" s="1">
        <f t="shared" si="3"/>
        <v>8345116.666666667</v>
      </c>
      <c r="R53" s="1">
        <f t="shared" si="4"/>
        <v>0.5</v>
      </c>
      <c r="S53" s="1">
        <f t="shared" si="5"/>
        <v>0.43540000000000001</v>
      </c>
      <c r="T53" s="1">
        <f t="shared" si="6"/>
        <v>0</v>
      </c>
      <c r="U53" s="1">
        <f t="shared" si="7"/>
        <v>0</v>
      </c>
      <c r="V53" s="1">
        <v>2</v>
      </c>
      <c r="W53" s="1">
        <v>2</v>
      </c>
      <c r="X53" s="8">
        <f t="shared" si="8"/>
        <v>962557.84322724247</v>
      </c>
      <c r="Y53" s="8">
        <f t="shared" si="9"/>
        <v>287451.84639369079</v>
      </c>
      <c r="Z53" s="16">
        <f t="shared" si="10"/>
        <v>2.1299497803907665</v>
      </c>
      <c r="AA53" s="6">
        <f t="shared" si="11"/>
        <v>1.0649748901953833</v>
      </c>
      <c r="AB53" s="6">
        <f t="shared" si="12"/>
        <v>9.7837734980329998</v>
      </c>
      <c r="AC53" s="6">
        <f t="shared" si="13"/>
        <v>0.51228070175438589</v>
      </c>
      <c r="AD53" s="6">
        <v>0</v>
      </c>
      <c r="AE53" s="6">
        <f t="shared" si="14"/>
        <v>0</v>
      </c>
      <c r="AF53" s="24">
        <v>1</v>
      </c>
      <c r="AG53" s="24">
        <f t="shared" si="24"/>
        <v>-7.5</v>
      </c>
      <c r="AH53" s="6">
        <v>287.75028875105443</v>
      </c>
      <c r="AI53" s="5">
        <f t="shared" si="15"/>
        <v>1.0010382342681317</v>
      </c>
      <c r="AJ53" s="5">
        <v>6.3151446851859347</v>
      </c>
      <c r="AK53" s="5">
        <f t="shared" si="16"/>
        <v>0.15851390334988952</v>
      </c>
      <c r="AL53" s="6">
        <f t="shared" si="17"/>
        <v>0.7785790031813361</v>
      </c>
      <c r="AM53" s="6">
        <f t="shared" si="18"/>
        <v>4.9681057632729235</v>
      </c>
      <c r="AN53" s="6">
        <f t="shared" si="19"/>
        <v>4.9629530553397414</v>
      </c>
      <c r="AP53" s="24">
        <f t="shared" si="25"/>
        <v>-5</v>
      </c>
      <c r="AQ53" s="24">
        <f t="shared" si="26"/>
        <v>5</v>
      </c>
      <c r="AR53" s="6">
        <v>18.669046797235101</v>
      </c>
      <c r="AS53" s="6">
        <v>1</v>
      </c>
      <c r="AT53" s="6">
        <f t="shared" si="20"/>
        <v>182.81486642814514</v>
      </c>
      <c r="AU53" s="6">
        <f t="shared" si="27"/>
        <v>18.815056161603238</v>
      </c>
      <c r="AV53" s="6">
        <v>1</v>
      </c>
      <c r="AW53" s="35">
        <f t="shared" si="28"/>
        <v>-50.882295801244112</v>
      </c>
      <c r="AX53" s="6">
        <f t="shared" si="21"/>
        <v>-0.27832690412649375</v>
      </c>
      <c r="AZ53" s="6">
        <f t="shared" si="22"/>
        <v>0.99603655210588837</v>
      </c>
      <c r="BA53" s="6">
        <f t="shared" si="23"/>
        <v>0.99500350536970239</v>
      </c>
    </row>
    <row r="54" spans="1:53" x14ac:dyDescent="0.25">
      <c r="A54" s="33">
        <v>-5</v>
      </c>
      <c r="B54" s="1" t="s">
        <v>29</v>
      </c>
      <c r="C54" s="1">
        <v>450</v>
      </c>
      <c r="D54" s="1">
        <v>190</v>
      </c>
      <c r="E54" s="1">
        <v>190</v>
      </c>
      <c r="F54" s="1">
        <v>14.6</v>
      </c>
      <c r="G54" s="1">
        <v>9.4</v>
      </c>
      <c r="H54" s="1">
        <f t="shared" si="0"/>
        <v>210000000000</v>
      </c>
      <c r="I54" s="1">
        <v>0.3</v>
      </c>
      <c r="J54" s="1">
        <f t="shared" si="1"/>
        <v>80769000000</v>
      </c>
      <c r="K54" s="1">
        <v>6</v>
      </c>
      <c r="L54" s="1">
        <f>1671.9*10^(-8)</f>
        <v>1.6719E-5</v>
      </c>
      <c r="M54" s="1">
        <f>792385*10^(-12)</f>
        <v>7.9238499999999993E-7</v>
      </c>
      <c r="N54" s="1">
        <f>49.8*10^(-8)</f>
        <v>4.9799999999999993E-7</v>
      </c>
      <c r="O54" s="1">
        <v>0</v>
      </c>
      <c r="P54" s="1">
        <f t="shared" si="2"/>
        <v>8345116.666666667</v>
      </c>
      <c r="Q54" s="1">
        <f t="shared" si="3"/>
        <v>8345116.666666667</v>
      </c>
      <c r="R54" s="1">
        <f t="shared" si="4"/>
        <v>0.5</v>
      </c>
      <c r="S54" s="1">
        <f t="shared" si="5"/>
        <v>0.43540000000000001</v>
      </c>
      <c r="T54" s="1">
        <f t="shared" si="6"/>
        <v>0</v>
      </c>
      <c r="U54" s="1">
        <f t="shared" si="7"/>
        <v>0</v>
      </c>
      <c r="V54" s="1">
        <v>2</v>
      </c>
      <c r="W54" s="1">
        <v>2</v>
      </c>
      <c r="X54" s="8">
        <f t="shared" si="8"/>
        <v>240639.46080681062</v>
      </c>
      <c r="Y54" s="8">
        <f t="shared" si="9"/>
        <v>111461.6937135624</v>
      </c>
      <c r="Z54" s="16">
        <f t="shared" si="10"/>
        <v>1.0649748901953833</v>
      </c>
      <c r="AA54" s="6">
        <f t="shared" si="11"/>
        <v>0.53248744509769164</v>
      </c>
      <c r="AB54" s="6">
        <f t="shared" si="12"/>
        <v>4.8918867490164999</v>
      </c>
      <c r="AC54" s="6">
        <f t="shared" si="13"/>
        <v>1.0245614035087718</v>
      </c>
      <c r="AD54" s="6">
        <v>0</v>
      </c>
      <c r="AE54" s="6">
        <f t="shared" si="14"/>
        <v>0</v>
      </c>
      <c r="AF54" s="24">
        <v>1</v>
      </c>
      <c r="AG54" s="24">
        <f t="shared" si="24"/>
        <v>-15</v>
      </c>
      <c r="AH54" s="6">
        <v>112.0404179386808</v>
      </c>
      <c r="AI54" s="5">
        <f t="shared" si="15"/>
        <v>1.005192135574448</v>
      </c>
      <c r="AJ54" s="5">
        <v>5.3645335906755918</v>
      </c>
      <c r="AK54" s="5">
        <f t="shared" si="16"/>
        <v>0.18737735882978362</v>
      </c>
      <c r="AL54" s="6">
        <f t="shared" si="17"/>
        <v>0.7785790031813361</v>
      </c>
      <c r="AM54" s="6">
        <f t="shared" si="18"/>
        <v>4.1558642081793176</v>
      </c>
      <c r="AN54" s="6">
        <f t="shared" si="19"/>
        <v>4.1343978540026294</v>
      </c>
      <c r="AP54" s="24">
        <f t="shared" si="25"/>
        <v>-5</v>
      </c>
      <c r="AQ54" s="24">
        <f t="shared" si="26"/>
        <v>5</v>
      </c>
      <c r="AR54" s="6">
        <v>14.124649572694436</v>
      </c>
      <c r="AS54" s="6">
        <v>1</v>
      </c>
      <c r="AT54" s="6">
        <f t="shared" si="20"/>
        <v>38.079106678790289</v>
      </c>
      <c r="AU54" s="6">
        <f t="shared" si="27"/>
        <v>14.06129980653421</v>
      </c>
      <c r="AV54" s="6">
        <v>1</v>
      </c>
      <c r="AW54" s="35">
        <f t="shared" si="28"/>
        <v>-56.471487352161461</v>
      </c>
      <c r="AX54" s="6">
        <f t="shared" si="21"/>
        <v>-1.4830045207866065</v>
      </c>
      <c r="AZ54" s="6">
        <f t="shared" si="22"/>
        <v>0.99637702116076521</v>
      </c>
      <c r="BA54" s="6">
        <f t="shared" si="23"/>
        <v>0.99123041844269399</v>
      </c>
    </row>
    <row r="55" spans="1:53" x14ac:dyDescent="0.25">
      <c r="A55" s="33">
        <v>-5</v>
      </c>
      <c r="B55" s="1" t="s">
        <v>29</v>
      </c>
      <c r="C55" s="1">
        <v>450</v>
      </c>
      <c r="D55" s="1">
        <v>190</v>
      </c>
      <c r="E55" s="1">
        <v>190</v>
      </c>
      <c r="F55" s="1">
        <v>14.6</v>
      </c>
      <c r="G55" s="1">
        <v>9.4</v>
      </c>
      <c r="H55" s="1">
        <f t="shared" si="0"/>
        <v>210000000000</v>
      </c>
      <c r="I55" s="1">
        <v>0.3</v>
      </c>
      <c r="J55" s="1">
        <f t="shared" si="1"/>
        <v>80769000000</v>
      </c>
      <c r="K55" s="1">
        <v>9</v>
      </c>
      <c r="L55" s="1">
        <f>1671.9*10^(-8)</f>
        <v>1.6719E-5</v>
      </c>
      <c r="M55" s="1">
        <f>792385*10^(-12)</f>
        <v>7.9238499999999993E-7</v>
      </c>
      <c r="N55" s="1">
        <f>49.8*10^(-8)</f>
        <v>4.9799999999999993E-7</v>
      </c>
      <c r="O55" s="1">
        <v>0</v>
      </c>
      <c r="P55" s="1">
        <f t="shared" si="2"/>
        <v>8345116.666666667</v>
      </c>
      <c r="Q55" s="1">
        <f t="shared" si="3"/>
        <v>8345116.666666667</v>
      </c>
      <c r="R55" s="1">
        <f t="shared" si="4"/>
        <v>0.5</v>
      </c>
      <c r="S55" s="1">
        <f t="shared" si="5"/>
        <v>0.43540000000000001</v>
      </c>
      <c r="T55" s="1">
        <f t="shared" si="6"/>
        <v>0</v>
      </c>
      <c r="U55" s="1">
        <f t="shared" si="7"/>
        <v>0</v>
      </c>
      <c r="V55" s="1">
        <v>2</v>
      </c>
      <c r="W55" s="1">
        <v>2</v>
      </c>
      <c r="X55" s="8">
        <f t="shared" si="8"/>
        <v>106950.87146969361</v>
      </c>
      <c r="Y55" s="8">
        <f t="shared" si="9"/>
        <v>69598.84918186086</v>
      </c>
      <c r="Z55" s="16">
        <f t="shared" si="10"/>
        <v>0.70998326013025559</v>
      </c>
      <c r="AA55" s="6">
        <f t="shared" si="11"/>
        <v>0.35499163006512779</v>
      </c>
      <c r="AB55" s="6">
        <f t="shared" si="12"/>
        <v>3.2612578326776664</v>
      </c>
      <c r="AC55" s="6">
        <f t="shared" si="13"/>
        <v>1.536842105263158</v>
      </c>
      <c r="AD55" s="6">
        <v>0</v>
      </c>
      <c r="AE55" s="6">
        <f t="shared" si="14"/>
        <v>0</v>
      </c>
      <c r="AF55" s="24">
        <v>1</v>
      </c>
      <c r="AG55" s="24">
        <f t="shared" si="24"/>
        <v>-22.5</v>
      </c>
      <c r="AH55" s="6">
        <v>70.059682754419924</v>
      </c>
      <c r="AI55" s="5">
        <f t="shared" si="15"/>
        <v>1.0066212815007172</v>
      </c>
      <c r="AJ55" s="5">
        <v>4.6972041038460626</v>
      </c>
      <c r="AK55" s="5">
        <f t="shared" si="16"/>
        <v>0.21430222303444244</v>
      </c>
      <c r="AL55" s="6">
        <f t="shared" si="17"/>
        <v>0.7785790031813361</v>
      </c>
      <c r="AM55" s="6">
        <f t="shared" si="18"/>
        <v>3.6386501533802766</v>
      </c>
      <c r="AN55" s="6">
        <f t="shared" si="19"/>
        <v>3.61471610053347</v>
      </c>
      <c r="AP55" s="24">
        <f t="shared" si="25"/>
        <v>-5</v>
      </c>
      <c r="AQ55" s="24">
        <f t="shared" si="26"/>
        <v>5</v>
      </c>
      <c r="AR55" s="6">
        <v>11.460864789037181</v>
      </c>
      <c r="AS55" s="6">
        <v>1</v>
      </c>
      <c r="AT55" s="6">
        <f t="shared" si="20"/>
        <v>29.813552547467165</v>
      </c>
      <c r="AU55" s="6">
        <f t="shared" si="27"/>
        <v>11.431260254518939</v>
      </c>
      <c r="AV55" s="6">
        <v>1</v>
      </c>
      <c r="AW55" s="35">
        <f t="shared" si="28"/>
        <v>-60.816622557338619</v>
      </c>
      <c r="AX55" s="6">
        <f t="shared" si="21"/>
        <v>-2.0398985481690053</v>
      </c>
      <c r="AZ55" s="6">
        <f t="shared" si="22"/>
        <v>0.99657603832704733</v>
      </c>
      <c r="BA55" s="6">
        <f t="shared" si="23"/>
        <v>0.99002083170872968</v>
      </c>
    </row>
    <row r="56" spans="1:53" x14ac:dyDescent="0.25">
      <c r="A56" s="33">
        <v>-5</v>
      </c>
      <c r="B56" s="1" t="s">
        <v>29</v>
      </c>
      <c r="C56" s="1">
        <v>450</v>
      </c>
      <c r="D56" s="1">
        <v>190</v>
      </c>
      <c r="E56" s="1">
        <v>190</v>
      </c>
      <c r="F56" s="1">
        <v>14.6</v>
      </c>
      <c r="G56" s="1">
        <v>9.4</v>
      </c>
      <c r="H56" s="1">
        <f t="shared" si="0"/>
        <v>210000000000</v>
      </c>
      <c r="I56" s="1">
        <v>0.3</v>
      </c>
      <c r="J56" s="1">
        <f t="shared" si="1"/>
        <v>80769000000</v>
      </c>
      <c r="K56" s="1">
        <v>12</v>
      </c>
      <c r="L56" s="1">
        <f>1671.9*10^(-8)</f>
        <v>1.6719E-5</v>
      </c>
      <c r="M56" s="1">
        <f>792385*10^(-12)</f>
        <v>7.9238499999999993E-7</v>
      </c>
      <c r="N56" s="1">
        <f>49.8*10^(-8)</f>
        <v>4.9799999999999993E-7</v>
      </c>
      <c r="O56" s="1">
        <v>0</v>
      </c>
      <c r="P56" s="1">
        <f t="shared" si="2"/>
        <v>8345116.666666667</v>
      </c>
      <c r="Q56" s="1">
        <f t="shared" si="3"/>
        <v>8345116.666666667</v>
      </c>
      <c r="R56" s="1">
        <f t="shared" si="4"/>
        <v>0.5</v>
      </c>
      <c r="S56" s="1">
        <f t="shared" si="5"/>
        <v>0.43540000000000001</v>
      </c>
      <c r="T56" s="1">
        <f t="shared" si="6"/>
        <v>0</v>
      </c>
      <c r="U56" s="1">
        <f t="shared" si="7"/>
        <v>0</v>
      </c>
      <c r="V56" s="1">
        <v>2</v>
      </c>
      <c r="W56" s="1">
        <v>2</v>
      </c>
      <c r="X56" s="8">
        <f t="shared" si="8"/>
        <v>60159.865201702654</v>
      </c>
      <c r="Y56" s="8">
        <f t="shared" si="9"/>
        <v>50905.184429421381</v>
      </c>
      <c r="Z56" s="16">
        <f t="shared" si="10"/>
        <v>0.53248744509769164</v>
      </c>
      <c r="AA56" s="6">
        <f t="shared" si="11"/>
        <v>0.26624372254884582</v>
      </c>
      <c r="AB56" s="6">
        <f t="shared" si="12"/>
        <v>2.4459433745082499</v>
      </c>
      <c r="AC56" s="6">
        <f t="shared" si="13"/>
        <v>2.0491228070175436</v>
      </c>
      <c r="AD56" s="6">
        <v>0</v>
      </c>
      <c r="AE56" s="6">
        <f t="shared" si="14"/>
        <v>0</v>
      </c>
      <c r="AF56" s="24">
        <v>1</v>
      </c>
      <c r="AG56" s="24">
        <f t="shared" si="24"/>
        <v>-30</v>
      </c>
      <c r="AH56" s="6">
        <v>51.271706818768976</v>
      </c>
      <c r="AI56" s="5">
        <f t="shared" si="15"/>
        <v>1.007200099429082</v>
      </c>
      <c r="AJ56" s="5">
        <v>4.2810963645982634</v>
      </c>
      <c r="AK56" s="5">
        <f t="shared" si="16"/>
        <v>0.23526686008704156</v>
      </c>
      <c r="AL56" s="6">
        <f t="shared" si="17"/>
        <v>0.7785790031813361</v>
      </c>
      <c r="AM56" s="6">
        <f t="shared" si="18"/>
        <v>3.3338305878992864</v>
      </c>
      <c r="AN56" s="6">
        <f t="shared" si="19"/>
        <v>3.3099982712362959</v>
      </c>
      <c r="AP56" s="24">
        <f t="shared" si="25"/>
        <v>-5</v>
      </c>
      <c r="AQ56" s="24">
        <f t="shared" si="26"/>
        <v>5</v>
      </c>
      <c r="AR56" s="6">
        <v>9.9056753151163335</v>
      </c>
      <c r="AS56" s="6">
        <v>1</v>
      </c>
      <c r="AT56" s="6">
        <f t="shared" si="20"/>
        <v>27.296658265260085</v>
      </c>
      <c r="AU56" s="6">
        <f t="shared" si="27"/>
        <v>9.920217834700253</v>
      </c>
      <c r="AV56" s="6">
        <v>1</v>
      </c>
      <c r="AW56" s="35">
        <f t="shared" si="28"/>
        <v>-63.454578538965578</v>
      </c>
      <c r="AX56" s="6">
        <f t="shared" si="21"/>
        <v>-2.3246280889893018</v>
      </c>
      <c r="AZ56" s="6">
        <f t="shared" si="22"/>
        <v>0.99666170037499613</v>
      </c>
      <c r="BA56" s="6">
        <f t="shared" si="23"/>
        <v>0.98953693604671067</v>
      </c>
    </row>
    <row r="57" spans="1:53" x14ac:dyDescent="0.25">
      <c r="A57" s="33">
        <v>-5</v>
      </c>
      <c r="B57" s="1" t="s">
        <v>29</v>
      </c>
      <c r="C57" s="1">
        <v>450</v>
      </c>
      <c r="D57" s="1">
        <v>190</v>
      </c>
      <c r="E57" s="1">
        <v>190</v>
      </c>
      <c r="F57" s="1">
        <v>14.6</v>
      </c>
      <c r="G57" s="1">
        <v>9.4</v>
      </c>
      <c r="H57" s="1">
        <f t="shared" si="0"/>
        <v>210000000000</v>
      </c>
      <c r="I57" s="1">
        <v>0.3</v>
      </c>
      <c r="J57" s="1">
        <f t="shared" si="1"/>
        <v>80769000000</v>
      </c>
      <c r="K57" s="1">
        <v>15</v>
      </c>
      <c r="L57" s="1">
        <f>1671.9*10^(-8)</f>
        <v>1.6719E-5</v>
      </c>
      <c r="M57" s="1">
        <f>792385*10^(-12)</f>
        <v>7.9238499999999993E-7</v>
      </c>
      <c r="N57" s="1">
        <f>49.8*10^(-8)</f>
        <v>4.9799999999999993E-7</v>
      </c>
      <c r="O57" s="1">
        <v>0</v>
      </c>
      <c r="P57" s="1">
        <f t="shared" si="2"/>
        <v>8345116.666666667</v>
      </c>
      <c r="Q57" s="1">
        <f t="shared" si="3"/>
        <v>8345116.666666667</v>
      </c>
      <c r="R57" s="1">
        <f t="shared" si="4"/>
        <v>0.5</v>
      </c>
      <c r="S57" s="1">
        <f t="shared" si="5"/>
        <v>0.43540000000000001</v>
      </c>
      <c r="T57" s="1">
        <f t="shared" si="6"/>
        <v>0</v>
      </c>
      <c r="U57" s="1">
        <f t="shared" si="7"/>
        <v>0</v>
      </c>
      <c r="V57" s="1">
        <v>2</v>
      </c>
      <c r="W57" s="1">
        <v>2</v>
      </c>
      <c r="X57" s="8">
        <f t="shared" si="8"/>
        <v>38502.313729089699</v>
      </c>
      <c r="Y57" s="8">
        <f t="shared" si="9"/>
        <v>40236.000302564746</v>
      </c>
      <c r="Z57" s="16">
        <f t="shared" si="10"/>
        <v>0.42598995607815332</v>
      </c>
      <c r="AA57" s="6">
        <f t="shared" si="11"/>
        <v>0.21299497803907666</v>
      </c>
      <c r="AB57" s="6">
        <f t="shared" si="12"/>
        <v>1.9567546996065999</v>
      </c>
      <c r="AC57" s="6">
        <f t="shared" si="13"/>
        <v>2.5614035087719298</v>
      </c>
      <c r="AD57" s="6">
        <v>0</v>
      </c>
      <c r="AE57" s="6">
        <f t="shared" si="14"/>
        <v>0</v>
      </c>
      <c r="AF57" s="24">
        <v>1</v>
      </c>
      <c r="AG57" s="24">
        <f t="shared" si="24"/>
        <v>-37.5</v>
      </c>
      <c r="AH57" s="6">
        <v>40.536715535399075</v>
      </c>
      <c r="AI57" s="5">
        <f t="shared" si="15"/>
        <v>1.0074737854302869</v>
      </c>
      <c r="AJ57" s="5">
        <v>4.012575772590119</v>
      </c>
      <c r="AK57" s="5">
        <f t="shared" si="16"/>
        <v>0.25107906804211255</v>
      </c>
      <c r="AL57" s="6">
        <f t="shared" si="17"/>
        <v>0.7785790031813361</v>
      </c>
      <c r="AM57" s="6">
        <f t="shared" si="18"/>
        <v>3.1361508364246213</v>
      </c>
      <c r="AN57" s="6">
        <f t="shared" si="19"/>
        <v>3.1128857959169505</v>
      </c>
      <c r="AP57" s="24">
        <f t="shared" si="25"/>
        <v>-5</v>
      </c>
      <c r="AQ57" s="24">
        <f t="shared" si="26"/>
        <v>5</v>
      </c>
      <c r="AR57" s="6">
        <v>8.921577548589708</v>
      </c>
      <c r="AS57" s="6">
        <v>1</v>
      </c>
      <c r="AT57" s="6">
        <f t="shared" si="20"/>
        <v>26.170817167997271</v>
      </c>
      <c r="AU57" s="6">
        <f t="shared" si="27"/>
        <v>8.9508651367895045</v>
      </c>
      <c r="AV57" s="6">
        <v>1</v>
      </c>
      <c r="AW57" s="35">
        <f t="shared" si="28"/>
        <v>-65.186276409234054</v>
      </c>
      <c r="AX57" s="6">
        <f t="shared" si="21"/>
        <v>-2.4908001913270961</v>
      </c>
      <c r="AZ57" s="6">
        <f t="shared" si="22"/>
        <v>0.99669865825472703</v>
      </c>
      <c r="BA57" s="6">
        <f t="shared" si="23"/>
        <v>0.98930480640649343</v>
      </c>
    </row>
    <row r="58" spans="1:53" x14ac:dyDescent="0.25">
      <c r="A58" s="33">
        <v>-5</v>
      </c>
      <c r="B58" s="1" t="s">
        <v>30</v>
      </c>
      <c r="C58" s="1">
        <v>600</v>
      </c>
      <c r="D58" s="1">
        <v>220</v>
      </c>
      <c r="E58" s="1">
        <v>220</v>
      </c>
      <c r="F58" s="1">
        <v>19</v>
      </c>
      <c r="G58" s="1">
        <v>12</v>
      </c>
      <c r="H58" s="1">
        <f t="shared" si="0"/>
        <v>210000000000</v>
      </c>
      <c r="I58" s="1">
        <v>0.3</v>
      </c>
      <c r="J58" s="1">
        <f t="shared" si="1"/>
        <v>80769000000</v>
      </c>
      <c r="K58" s="1">
        <v>3</v>
      </c>
      <c r="L58" s="1">
        <f>3380*10^(-8)</f>
        <v>3.3800000000000002E-5</v>
      </c>
      <c r="M58" s="1">
        <f>2852000*10^(-12)</f>
        <v>2.852E-6</v>
      </c>
      <c r="N58" s="1">
        <f>129.22*10^(-8)</f>
        <v>1.2922000000000001E-6</v>
      </c>
      <c r="O58" s="1">
        <v>0</v>
      </c>
      <c r="P58" s="1">
        <f t="shared" si="2"/>
        <v>16859333.333333332</v>
      </c>
      <c r="Q58" s="1">
        <f t="shared" si="3"/>
        <v>16859333.333333332</v>
      </c>
      <c r="R58" s="1">
        <f t="shared" si="4"/>
        <v>0.5</v>
      </c>
      <c r="S58" s="1">
        <f t="shared" si="5"/>
        <v>0.58099999999999996</v>
      </c>
      <c r="T58" s="1">
        <f t="shared" si="6"/>
        <v>0</v>
      </c>
      <c r="U58" s="1">
        <f t="shared" si="7"/>
        <v>0</v>
      </c>
      <c r="V58" s="1">
        <v>2</v>
      </c>
      <c r="W58" s="1">
        <v>2</v>
      </c>
      <c r="X58" s="8">
        <f t="shared" si="8"/>
        <v>1945957.0010814518</v>
      </c>
      <c r="Y58" s="8">
        <f t="shared" si="9"/>
        <v>722924.52822898212</v>
      </c>
      <c r="Z58" s="16">
        <f t="shared" si="10"/>
        <v>2.5085675762161346</v>
      </c>
      <c r="AA58" s="6">
        <f t="shared" si="11"/>
        <v>1.2542837881080673</v>
      </c>
      <c r="AB58" s="6">
        <f t="shared" si="12"/>
        <v>8.6359355824978525</v>
      </c>
      <c r="AC58" s="6">
        <f t="shared" si="13"/>
        <v>0.43181818181818182</v>
      </c>
      <c r="AD58" s="6">
        <v>0</v>
      </c>
      <c r="AE58" s="6">
        <f t="shared" si="14"/>
        <v>0</v>
      </c>
      <c r="AF58" s="24">
        <v>1</v>
      </c>
      <c r="AG58" s="24">
        <f t="shared" si="24"/>
        <v>-7.5</v>
      </c>
      <c r="AH58" s="6">
        <v>723.25665468852515</v>
      </c>
      <c r="AI58" s="5">
        <f t="shared" si="15"/>
        <v>1.0004594206539881</v>
      </c>
      <c r="AJ58" s="5">
        <v>6.4586271701671878</v>
      </c>
      <c r="AK58" s="5">
        <f t="shared" si="16"/>
        <v>0.15490279811709431</v>
      </c>
      <c r="AL58" s="6">
        <f t="shared" si="17"/>
        <v>0.7785790031813361</v>
      </c>
      <c r="AM58" s="6">
        <f t="shared" si="18"/>
        <v>4.9896282576112423</v>
      </c>
      <c r="AN58" s="6">
        <f t="shared" si="19"/>
        <v>4.9873369719979079</v>
      </c>
      <c r="AP58" s="24">
        <f t="shared" si="25"/>
        <v>-5</v>
      </c>
      <c r="AQ58" s="24">
        <f t="shared" si="26"/>
        <v>5</v>
      </c>
      <c r="AR58" s="6">
        <v>19.479706406892554</v>
      </c>
      <c r="AS58" s="6">
        <v>1</v>
      </c>
      <c r="AT58" s="6">
        <f t="shared" si="20"/>
        <v>390.76934908833164</v>
      </c>
      <c r="AU58" s="6">
        <f t="shared" si="27"/>
        <v>19.371516416302374</v>
      </c>
      <c r="AV58" s="6">
        <v>1</v>
      </c>
      <c r="AW58" s="35">
        <f t="shared" si="28"/>
        <v>-51.586547415582302</v>
      </c>
      <c r="AX58" s="6">
        <f t="shared" si="21"/>
        <v>-0.13201277821797994</v>
      </c>
      <c r="AZ58" s="6">
        <f t="shared" si="22"/>
        <v>0.99609274311644569</v>
      </c>
      <c r="BA58" s="6">
        <f t="shared" si="23"/>
        <v>0.99563532768306795</v>
      </c>
    </row>
    <row r="59" spans="1:53" x14ac:dyDescent="0.25">
      <c r="A59" s="33">
        <v>-5</v>
      </c>
      <c r="B59" s="1" t="s">
        <v>30</v>
      </c>
      <c r="C59" s="1">
        <v>600</v>
      </c>
      <c r="D59" s="1">
        <v>220</v>
      </c>
      <c r="E59" s="1">
        <v>220</v>
      </c>
      <c r="F59" s="1">
        <v>19</v>
      </c>
      <c r="G59" s="1">
        <v>12</v>
      </c>
      <c r="H59" s="1">
        <f t="shared" si="0"/>
        <v>210000000000</v>
      </c>
      <c r="I59" s="1">
        <v>0.3</v>
      </c>
      <c r="J59" s="1">
        <f t="shared" si="1"/>
        <v>80769000000</v>
      </c>
      <c r="K59" s="1">
        <v>6</v>
      </c>
      <c r="L59" s="1">
        <f>3380*10^(-8)</f>
        <v>3.3800000000000002E-5</v>
      </c>
      <c r="M59" s="1">
        <f>2852000*10^(-12)</f>
        <v>2.852E-6</v>
      </c>
      <c r="N59" s="1">
        <f>129.22*10^(-8)</f>
        <v>1.2922000000000001E-6</v>
      </c>
      <c r="O59" s="1">
        <v>0</v>
      </c>
      <c r="P59" s="1">
        <f t="shared" si="2"/>
        <v>16859333.333333332</v>
      </c>
      <c r="Q59" s="1">
        <f t="shared" si="3"/>
        <v>16859333.333333332</v>
      </c>
      <c r="R59" s="1">
        <f t="shared" si="4"/>
        <v>0.5</v>
      </c>
      <c r="S59" s="1">
        <f t="shared" si="5"/>
        <v>0.58099999999999996</v>
      </c>
      <c r="T59" s="1">
        <f t="shared" si="6"/>
        <v>0</v>
      </c>
      <c r="U59" s="1">
        <f t="shared" si="7"/>
        <v>0</v>
      </c>
      <c r="V59" s="1">
        <v>2</v>
      </c>
      <c r="W59" s="1">
        <v>2</v>
      </c>
      <c r="X59" s="8">
        <f t="shared" si="8"/>
        <v>486489.25027036294</v>
      </c>
      <c r="Y59" s="8">
        <f t="shared" si="9"/>
        <v>265978.93822521181</v>
      </c>
      <c r="Z59" s="16">
        <f t="shared" si="10"/>
        <v>1.2542837881080673</v>
      </c>
      <c r="AA59" s="6">
        <f t="shared" si="11"/>
        <v>0.62714189405403364</v>
      </c>
      <c r="AB59" s="6">
        <f t="shared" si="12"/>
        <v>4.3179677912489263</v>
      </c>
      <c r="AC59" s="6">
        <f t="shared" si="13"/>
        <v>0.86363636363636365</v>
      </c>
      <c r="AD59" s="6">
        <v>0</v>
      </c>
      <c r="AE59" s="6">
        <f t="shared" si="14"/>
        <v>0</v>
      </c>
      <c r="AF59" s="24">
        <v>1</v>
      </c>
      <c r="AG59" s="24">
        <f t="shared" si="24"/>
        <v>-15</v>
      </c>
      <c r="AH59" s="6">
        <v>267.44868616861083</v>
      </c>
      <c r="AI59" s="5">
        <f t="shared" si="15"/>
        <v>1.0055258057393797</v>
      </c>
      <c r="AJ59" s="5">
        <v>5.629393101540221</v>
      </c>
      <c r="AK59" s="5">
        <f t="shared" si="16"/>
        <v>0.17862064126668725</v>
      </c>
      <c r="AL59" s="6">
        <f t="shared" si="17"/>
        <v>0.7785790031813361</v>
      </c>
      <c r="AM59" s="6">
        <f t="shared" si="18"/>
        <v>4.3813009877780091</v>
      </c>
      <c r="AN59" s="6">
        <f t="shared" si="19"/>
        <v>4.3572238154110492</v>
      </c>
      <c r="AP59" s="24">
        <f t="shared" si="25"/>
        <v>-5</v>
      </c>
      <c r="AQ59" s="24">
        <f t="shared" si="26"/>
        <v>5</v>
      </c>
      <c r="AR59" s="6">
        <v>15.281414830399791</v>
      </c>
      <c r="AS59" s="6">
        <v>1</v>
      </c>
      <c r="AT59" s="6">
        <f t="shared" si="20"/>
        <v>35.93254865212019</v>
      </c>
      <c r="AU59" s="6">
        <f t="shared" si="27"/>
        <v>15.250132709134828</v>
      </c>
      <c r="AV59" s="6">
        <v>1</v>
      </c>
      <c r="AW59" s="35">
        <f t="shared" si="28"/>
        <v>-54.66169991664195</v>
      </c>
      <c r="AX59" s="6">
        <f t="shared" si="21"/>
        <v>-1.5212308051356844</v>
      </c>
      <c r="AZ59" s="6">
        <f t="shared" si="22"/>
        <v>0.99627603968707046</v>
      </c>
      <c r="BA59" s="6">
        <f t="shared" si="23"/>
        <v>0.99080106547289681</v>
      </c>
    </row>
    <row r="60" spans="1:53" x14ac:dyDescent="0.25">
      <c r="A60" s="33">
        <v>-5</v>
      </c>
      <c r="B60" s="1" t="s">
        <v>30</v>
      </c>
      <c r="C60" s="1">
        <v>600</v>
      </c>
      <c r="D60" s="1">
        <v>220</v>
      </c>
      <c r="E60" s="1">
        <v>220</v>
      </c>
      <c r="F60" s="1">
        <v>19</v>
      </c>
      <c r="G60" s="1">
        <v>12</v>
      </c>
      <c r="H60" s="1">
        <f t="shared" si="0"/>
        <v>210000000000</v>
      </c>
      <c r="I60" s="1">
        <v>0.3</v>
      </c>
      <c r="J60" s="1">
        <f t="shared" si="1"/>
        <v>80769000000</v>
      </c>
      <c r="K60" s="1">
        <v>9</v>
      </c>
      <c r="L60" s="1">
        <f>3380*10^(-8)</f>
        <v>3.3800000000000002E-5</v>
      </c>
      <c r="M60" s="1">
        <f>2852000*10^(-12)</f>
        <v>2.852E-6</v>
      </c>
      <c r="N60" s="1">
        <f>129.22*10^(-8)</f>
        <v>1.2922000000000001E-6</v>
      </c>
      <c r="O60" s="1">
        <v>0</v>
      </c>
      <c r="P60" s="1">
        <f t="shared" si="2"/>
        <v>16859333.333333332</v>
      </c>
      <c r="Q60" s="1">
        <f t="shared" si="3"/>
        <v>16859333.333333332</v>
      </c>
      <c r="R60" s="1">
        <f t="shared" si="4"/>
        <v>0.5</v>
      </c>
      <c r="S60" s="1">
        <f t="shared" si="5"/>
        <v>0.58099999999999996</v>
      </c>
      <c r="T60" s="1">
        <f t="shared" si="6"/>
        <v>0</v>
      </c>
      <c r="U60" s="1">
        <f t="shared" si="7"/>
        <v>0</v>
      </c>
      <c r="V60" s="1">
        <v>2</v>
      </c>
      <c r="W60" s="1">
        <v>2</v>
      </c>
      <c r="X60" s="8">
        <f t="shared" si="8"/>
        <v>216217.44456460574</v>
      </c>
      <c r="Y60" s="8">
        <f t="shared" si="9"/>
        <v>162822.76545043223</v>
      </c>
      <c r="Z60" s="16">
        <f t="shared" si="10"/>
        <v>0.8361891920720449</v>
      </c>
      <c r="AA60" s="6">
        <f t="shared" si="11"/>
        <v>0.41809459603602245</v>
      </c>
      <c r="AB60" s="6">
        <f t="shared" si="12"/>
        <v>2.878645194165951</v>
      </c>
      <c r="AC60" s="6">
        <f t="shared" si="13"/>
        <v>1.2954545454545454</v>
      </c>
      <c r="AD60" s="6">
        <v>0</v>
      </c>
      <c r="AE60" s="6">
        <f t="shared" si="14"/>
        <v>0</v>
      </c>
      <c r="AF60" s="24">
        <v>1</v>
      </c>
      <c r="AG60" s="24">
        <f t="shared" si="24"/>
        <v>-22.5</v>
      </c>
      <c r="AH60" s="6">
        <v>164.05271414265414</v>
      </c>
      <c r="AI60" s="5">
        <f t="shared" si="15"/>
        <v>1.0075539110812877</v>
      </c>
      <c r="AJ60" s="5">
        <v>4.9612226998190669</v>
      </c>
      <c r="AK60" s="5">
        <f t="shared" si="16"/>
        <v>0.20308580606914353</v>
      </c>
      <c r="AL60" s="6">
        <f t="shared" si="17"/>
        <v>0.7785790031813361</v>
      </c>
      <c r="AM60" s="6">
        <f t="shared" si="18"/>
        <v>3.8366470136526334</v>
      </c>
      <c r="AN60" s="6">
        <f t="shared" si="19"/>
        <v>3.8078826070311385</v>
      </c>
      <c r="AP60" s="24">
        <f t="shared" si="25"/>
        <v>-5</v>
      </c>
      <c r="AQ60" s="24">
        <f t="shared" si="26"/>
        <v>5</v>
      </c>
      <c r="AR60" s="6">
        <v>12.486331200309884</v>
      </c>
      <c r="AS60" s="6">
        <v>1</v>
      </c>
      <c r="AT60" s="6">
        <f t="shared" si="20"/>
        <v>26.324611237520312</v>
      </c>
      <c r="AU60" s="6">
        <f t="shared" si="27"/>
        <v>12.426171695197361</v>
      </c>
      <c r="AV60" s="6">
        <v>1</v>
      </c>
      <c r="AW60" s="35">
        <f t="shared" si="28"/>
        <v>-59.129672435283702</v>
      </c>
      <c r="AX60" s="6">
        <f t="shared" si="21"/>
        <v>-2.2461745741189345</v>
      </c>
      <c r="AZ60" s="6">
        <f t="shared" si="22"/>
        <v>0.99650647071494747</v>
      </c>
      <c r="BA60" s="6">
        <f t="shared" si="23"/>
        <v>0.9890353853577083</v>
      </c>
    </row>
    <row r="61" spans="1:53" x14ac:dyDescent="0.25">
      <c r="A61" s="33">
        <v>-5</v>
      </c>
      <c r="B61" s="1" t="s">
        <v>30</v>
      </c>
      <c r="C61" s="1">
        <v>600</v>
      </c>
      <c r="D61" s="1">
        <v>220</v>
      </c>
      <c r="E61" s="1">
        <v>220</v>
      </c>
      <c r="F61" s="1">
        <v>19</v>
      </c>
      <c r="G61" s="1">
        <v>12</v>
      </c>
      <c r="H61" s="1">
        <f t="shared" si="0"/>
        <v>210000000000</v>
      </c>
      <c r="I61" s="1">
        <v>0.3</v>
      </c>
      <c r="J61" s="1">
        <f t="shared" si="1"/>
        <v>80769000000</v>
      </c>
      <c r="K61" s="1">
        <v>12</v>
      </c>
      <c r="L61" s="1">
        <f>3380*10^(-8)</f>
        <v>3.3800000000000002E-5</v>
      </c>
      <c r="M61" s="1">
        <f>2852000*10^(-12)</f>
        <v>2.852E-6</v>
      </c>
      <c r="N61" s="1">
        <f>129.22*10^(-8)</f>
        <v>1.2922000000000001E-6</v>
      </c>
      <c r="O61" s="1">
        <v>0</v>
      </c>
      <c r="P61" s="1">
        <f t="shared" si="2"/>
        <v>16859333.333333332</v>
      </c>
      <c r="Q61" s="1">
        <f t="shared" si="3"/>
        <v>16859333.333333332</v>
      </c>
      <c r="R61" s="1">
        <f t="shared" si="4"/>
        <v>0.5</v>
      </c>
      <c r="S61" s="1">
        <f t="shared" si="5"/>
        <v>0.58099999999999996</v>
      </c>
      <c r="T61" s="1">
        <f t="shared" si="6"/>
        <v>0</v>
      </c>
      <c r="U61" s="1">
        <f t="shared" si="7"/>
        <v>0</v>
      </c>
      <c r="V61" s="1">
        <v>2</v>
      </c>
      <c r="W61" s="1">
        <v>2</v>
      </c>
      <c r="X61" s="8">
        <f t="shared" si="8"/>
        <v>121622.31256759074</v>
      </c>
      <c r="Y61" s="8">
        <f t="shared" si="9"/>
        <v>118075.45509077053</v>
      </c>
      <c r="Z61" s="16">
        <f t="shared" si="10"/>
        <v>0.62714189405403364</v>
      </c>
      <c r="AA61" s="6">
        <f t="shared" si="11"/>
        <v>0.31357094702701682</v>
      </c>
      <c r="AB61" s="6">
        <f t="shared" si="12"/>
        <v>2.1589838956244631</v>
      </c>
      <c r="AC61" s="6">
        <f t="shared" si="13"/>
        <v>1.7272727272727273</v>
      </c>
      <c r="AD61" s="6">
        <v>0</v>
      </c>
      <c r="AE61" s="6">
        <f t="shared" si="14"/>
        <v>0</v>
      </c>
      <c r="AF61" s="24">
        <v>1</v>
      </c>
      <c r="AG61" s="24">
        <f t="shared" si="24"/>
        <v>-30</v>
      </c>
      <c r="AH61" s="6">
        <v>119.07150457764487</v>
      </c>
      <c r="AI61" s="5">
        <f t="shared" si="15"/>
        <v>1.0084357031366817</v>
      </c>
      <c r="AJ61" s="5">
        <v>4.5088117559295684</v>
      </c>
      <c r="AK61" s="5">
        <f t="shared" si="16"/>
        <v>0.22365886129765369</v>
      </c>
      <c r="AL61" s="6">
        <f t="shared" si="17"/>
        <v>0.7785790031813361</v>
      </c>
      <c r="AM61" s="6">
        <f t="shared" si="18"/>
        <v>3.5002178608060137</v>
      </c>
      <c r="AN61" s="6">
        <f t="shared" si="19"/>
        <v>3.4709380577450655</v>
      </c>
      <c r="AP61" s="24">
        <f t="shared" si="25"/>
        <v>-5</v>
      </c>
      <c r="AQ61" s="24">
        <f t="shared" si="26"/>
        <v>5</v>
      </c>
      <c r="AR61" s="6">
        <v>10.756129047806327</v>
      </c>
      <c r="AS61" s="6">
        <v>1</v>
      </c>
      <c r="AT61" s="6">
        <f t="shared" si="20"/>
        <v>23.521057899176586</v>
      </c>
      <c r="AU61" s="6">
        <f t="shared" si="27"/>
        <v>10.742284979813324</v>
      </c>
      <c r="AV61" s="6">
        <v>1</v>
      </c>
      <c r="AW61" s="35">
        <f t="shared" si="28"/>
        <v>-62.009206510533673</v>
      </c>
      <c r="AX61" s="6">
        <f t="shared" si="21"/>
        <v>-2.6363272764489247</v>
      </c>
      <c r="AZ61" s="6">
        <f t="shared" si="22"/>
        <v>0.99661858587873642</v>
      </c>
      <c r="BA61" s="6">
        <f t="shared" si="23"/>
        <v>0.98828173455066215</v>
      </c>
    </row>
    <row r="62" spans="1:53" s="3" customFormat="1" x14ac:dyDescent="0.25">
      <c r="A62" s="34">
        <v>-5</v>
      </c>
      <c r="B62" s="3" t="s">
        <v>30</v>
      </c>
      <c r="C62" s="3">
        <v>600</v>
      </c>
      <c r="D62" s="3">
        <v>220</v>
      </c>
      <c r="E62" s="3">
        <v>220</v>
      </c>
      <c r="F62" s="3">
        <v>19</v>
      </c>
      <c r="G62" s="3">
        <v>12</v>
      </c>
      <c r="H62" s="3">
        <f t="shared" si="0"/>
        <v>210000000000</v>
      </c>
      <c r="I62" s="3">
        <v>0.3</v>
      </c>
      <c r="J62" s="3">
        <f t="shared" si="1"/>
        <v>80769000000</v>
      </c>
      <c r="K62" s="3">
        <v>15</v>
      </c>
      <c r="L62" s="3">
        <f>3380*10^(-8)</f>
        <v>3.3800000000000002E-5</v>
      </c>
      <c r="M62" s="3">
        <f>2852000*10^(-12)</f>
        <v>2.852E-6</v>
      </c>
      <c r="N62" s="3">
        <f>129.22*10^(-8)</f>
        <v>1.2922000000000001E-6</v>
      </c>
      <c r="O62" s="3">
        <v>0</v>
      </c>
      <c r="P62" s="3">
        <f t="shared" si="2"/>
        <v>16859333.333333332</v>
      </c>
      <c r="Q62" s="3">
        <f t="shared" si="3"/>
        <v>16859333.333333332</v>
      </c>
      <c r="R62" s="3">
        <f t="shared" si="4"/>
        <v>0.5</v>
      </c>
      <c r="S62" s="3">
        <f t="shared" si="5"/>
        <v>0.58099999999999996</v>
      </c>
      <c r="T62" s="3">
        <f t="shared" si="6"/>
        <v>0</v>
      </c>
      <c r="U62" s="3">
        <f t="shared" si="7"/>
        <v>0</v>
      </c>
      <c r="V62" s="3">
        <v>2</v>
      </c>
      <c r="W62" s="3">
        <v>2</v>
      </c>
      <c r="X62" s="10">
        <f t="shared" si="8"/>
        <v>77838.28004325807</v>
      </c>
      <c r="Y62" s="10">
        <f t="shared" si="9"/>
        <v>92925.731373469971</v>
      </c>
      <c r="Z62" s="17">
        <f t="shared" si="10"/>
        <v>0.50171351524322694</v>
      </c>
      <c r="AA62" s="11">
        <f t="shared" si="11"/>
        <v>0.25085675762161347</v>
      </c>
      <c r="AB62" s="11">
        <f t="shared" si="12"/>
        <v>1.7271871164995707</v>
      </c>
      <c r="AC62" s="11">
        <f t="shared" si="13"/>
        <v>2.1590909090909092</v>
      </c>
      <c r="AD62" s="11">
        <v>0</v>
      </c>
      <c r="AE62" s="11">
        <f t="shared" si="14"/>
        <v>0</v>
      </c>
      <c r="AF62" s="25">
        <v>1</v>
      </c>
      <c r="AG62" s="25">
        <f t="shared" si="24"/>
        <v>-37.5</v>
      </c>
      <c r="AH62" s="11">
        <v>93.750252410718801</v>
      </c>
      <c r="AI62" s="7">
        <f t="shared" si="15"/>
        <v>1.0088729033935184</v>
      </c>
      <c r="AJ62" s="7">
        <v>4.2046481015004362</v>
      </c>
      <c r="AK62" s="7">
        <f t="shared" si="16"/>
        <v>0.23994229220597565</v>
      </c>
      <c r="AL62" s="11">
        <f t="shared" si="17"/>
        <v>0.7785790031813361</v>
      </c>
      <c r="AM62" s="11">
        <f t="shared" si="18"/>
        <v>3.2778476760471844</v>
      </c>
      <c r="AN62" s="11">
        <f t="shared" si="19"/>
        <v>3.2490194404285981</v>
      </c>
      <c r="AP62" s="25">
        <f t="shared" si="25"/>
        <v>-5</v>
      </c>
      <c r="AQ62" s="25">
        <f t="shared" si="26"/>
        <v>5</v>
      </c>
      <c r="AR62" s="11">
        <v>9.630454768765194</v>
      </c>
      <c r="AS62" s="11">
        <v>1</v>
      </c>
      <c r="AT62" s="11">
        <f t="shared" si="20"/>
        <v>22.291981126674056</v>
      </c>
      <c r="AU62" s="35">
        <f t="shared" si="27"/>
        <v>9.6449429638900046</v>
      </c>
      <c r="AV62" s="35">
        <v>1</v>
      </c>
      <c r="AW62" s="35">
        <f t="shared" si="28"/>
        <v>-63.943502256780974</v>
      </c>
      <c r="AX62" s="6">
        <f t="shared" si="21"/>
        <v>-2.8684530950130624</v>
      </c>
      <c r="AZ62" s="6">
        <f t="shared" si="22"/>
        <v>0.99667391094298963</v>
      </c>
      <c r="BA62" s="6">
        <f t="shared" si="23"/>
        <v>0.98790829607030239</v>
      </c>
    </row>
    <row r="63" spans="1:53" x14ac:dyDescent="0.25">
      <c r="A63" s="32">
        <v>-4</v>
      </c>
      <c r="B63" s="1" t="s">
        <v>7</v>
      </c>
      <c r="C63" s="1">
        <v>300</v>
      </c>
      <c r="D63" s="1">
        <v>150</v>
      </c>
      <c r="E63" s="1">
        <v>150</v>
      </c>
      <c r="F63" s="1">
        <v>10.7</v>
      </c>
      <c r="G63" s="1">
        <v>7.1</v>
      </c>
      <c r="H63" s="1">
        <f t="shared" si="0"/>
        <v>210000000000</v>
      </c>
      <c r="I63" s="1">
        <v>0.3</v>
      </c>
      <c r="J63" s="1">
        <f t="shared" si="1"/>
        <v>80769000000</v>
      </c>
      <c r="K63" s="1">
        <v>3</v>
      </c>
      <c r="L63" s="1">
        <f>602.71*10^(-8)</f>
        <v>6.0271000000000003E-6</v>
      </c>
      <c r="M63" s="1">
        <f>126108*10^(-12)</f>
        <v>1.2610800000000001E-7</v>
      </c>
      <c r="N63" s="1">
        <f>15.22*10^(-8)</f>
        <v>1.522E-7</v>
      </c>
      <c r="O63" s="1">
        <v>0</v>
      </c>
      <c r="P63" s="1">
        <f t="shared" si="2"/>
        <v>3009375</v>
      </c>
      <c r="Q63" s="1">
        <f t="shared" si="3"/>
        <v>3009375</v>
      </c>
      <c r="R63" s="1">
        <f t="shared" si="4"/>
        <v>0.5</v>
      </c>
      <c r="S63" s="1">
        <f t="shared" si="5"/>
        <v>0.2893</v>
      </c>
      <c r="T63" s="1">
        <f t="shared" si="6"/>
        <v>0</v>
      </c>
      <c r="U63" s="1">
        <f t="shared" si="7"/>
        <v>0</v>
      </c>
      <c r="V63" s="1">
        <v>2</v>
      </c>
      <c r="W63" s="1">
        <v>2</v>
      </c>
      <c r="X63" s="8">
        <f t="shared" si="8"/>
        <v>346996.37400053308</v>
      </c>
      <c r="Y63" s="8">
        <f t="shared" si="9"/>
        <v>82370.901734820785</v>
      </c>
      <c r="Z63" s="16">
        <f t="shared" si="10"/>
        <v>1.5370213680358233</v>
      </c>
      <c r="AA63" s="6">
        <f t="shared" si="11"/>
        <v>0.76851068401791167</v>
      </c>
      <c r="AB63" s="6">
        <f t="shared" si="12"/>
        <v>10.625828074835638</v>
      </c>
      <c r="AC63" s="6">
        <f t="shared" si="13"/>
        <v>0.71333333333333315</v>
      </c>
      <c r="AD63" s="6">
        <v>0</v>
      </c>
      <c r="AE63" s="6">
        <f t="shared" si="14"/>
        <v>0</v>
      </c>
      <c r="AF63" s="24">
        <v>1</v>
      </c>
      <c r="AG63" s="24">
        <f t="shared" si="24"/>
        <v>-6</v>
      </c>
      <c r="AH63" s="6">
        <v>82.487359033975693</v>
      </c>
      <c r="AI63" s="5">
        <f t="shared" si="15"/>
        <v>1.0014138160042223</v>
      </c>
      <c r="AJ63" s="5">
        <v>5.9308565247074734</v>
      </c>
      <c r="AK63" s="5">
        <f t="shared" si="16"/>
        <v>0.16884809332891676</v>
      </c>
      <c r="AL63" s="6">
        <f t="shared" si="17"/>
        <v>0.76581426648721396</v>
      </c>
      <c r="AM63" s="6">
        <f t="shared" si="18"/>
        <v>4.5764576741232181</v>
      </c>
      <c r="AN63" s="6">
        <f t="shared" si="19"/>
        <v>4.569996539875901</v>
      </c>
      <c r="AP63" s="24">
        <f t="shared" si="25"/>
        <v>-4</v>
      </c>
      <c r="AQ63" s="24">
        <f t="shared" si="26"/>
        <v>4</v>
      </c>
      <c r="AR63" s="6">
        <v>16.679696599806004</v>
      </c>
      <c r="AS63" s="6">
        <v>1</v>
      </c>
      <c r="AT63" s="6">
        <f t="shared" si="20"/>
        <v>164.13379392385997</v>
      </c>
      <c r="AU63" s="6">
        <f t="shared" si="27"/>
        <v>16.748877433170751</v>
      </c>
      <c r="AV63" s="6">
        <v>1</v>
      </c>
      <c r="AW63" s="35">
        <f t="shared" si="28"/>
        <v>-52.6159200914813</v>
      </c>
      <c r="AX63" s="6">
        <f t="shared" si="21"/>
        <v>-0.3205672569531251</v>
      </c>
      <c r="AZ63" s="6">
        <f t="shared" si="22"/>
        <v>0.99517237341362885</v>
      </c>
      <c r="BA63" s="6">
        <f t="shared" si="23"/>
        <v>0.99376736920257636</v>
      </c>
    </row>
    <row r="64" spans="1:53" x14ac:dyDescent="0.25">
      <c r="A64" s="33">
        <v>-4</v>
      </c>
      <c r="B64" s="1" t="s">
        <v>7</v>
      </c>
      <c r="C64" s="1">
        <v>300</v>
      </c>
      <c r="D64" s="1">
        <v>150</v>
      </c>
      <c r="E64" s="1">
        <v>150</v>
      </c>
      <c r="F64" s="1">
        <v>10.7</v>
      </c>
      <c r="G64" s="1">
        <v>7.1</v>
      </c>
      <c r="H64" s="1">
        <f t="shared" si="0"/>
        <v>210000000000</v>
      </c>
      <c r="I64" s="1">
        <v>0.3</v>
      </c>
      <c r="J64" s="1">
        <f t="shared" si="1"/>
        <v>80769000000</v>
      </c>
      <c r="K64" s="1">
        <v>6</v>
      </c>
      <c r="L64" s="1">
        <f>602.71*10^(-8)</f>
        <v>6.0271000000000003E-6</v>
      </c>
      <c r="M64" s="1">
        <f>126108*10^(-12)</f>
        <v>1.2610800000000001E-7</v>
      </c>
      <c r="N64" s="1">
        <f>15.22*10^(-8)</f>
        <v>1.522E-7</v>
      </c>
      <c r="O64" s="1">
        <v>0</v>
      </c>
      <c r="P64" s="1">
        <f t="shared" si="2"/>
        <v>3009375</v>
      </c>
      <c r="Q64" s="1">
        <f t="shared" si="3"/>
        <v>3009375</v>
      </c>
      <c r="R64" s="1">
        <f t="shared" si="4"/>
        <v>0.5</v>
      </c>
      <c r="S64" s="1">
        <f t="shared" si="5"/>
        <v>0.2893</v>
      </c>
      <c r="T64" s="1">
        <f t="shared" si="6"/>
        <v>0</v>
      </c>
      <c r="U64" s="1">
        <f t="shared" si="7"/>
        <v>0</v>
      </c>
      <c r="V64" s="1">
        <v>2</v>
      </c>
      <c r="W64" s="1">
        <v>2</v>
      </c>
      <c r="X64" s="8">
        <f t="shared" si="8"/>
        <v>86749.093500133269</v>
      </c>
      <c r="Y64" s="8">
        <f t="shared" si="9"/>
        <v>34983.825050584506</v>
      </c>
      <c r="Z64" s="16">
        <f t="shared" si="10"/>
        <v>0.76851068401791167</v>
      </c>
      <c r="AA64" s="6">
        <f t="shared" si="11"/>
        <v>0.38425534200895584</v>
      </c>
      <c r="AB64" s="6">
        <f t="shared" si="12"/>
        <v>5.3129140374178192</v>
      </c>
      <c r="AC64" s="6">
        <f t="shared" si="13"/>
        <v>1.4266666666666663</v>
      </c>
      <c r="AD64" s="6">
        <v>0</v>
      </c>
      <c r="AE64" s="6">
        <f t="shared" si="14"/>
        <v>0</v>
      </c>
      <c r="AF64" s="24">
        <v>1</v>
      </c>
      <c r="AG64" s="24">
        <f t="shared" si="24"/>
        <v>-12</v>
      </c>
      <c r="AH64" s="6">
        <v>35.134015904646361</v>
      </c>
      <c r="AI64" s="5">
        <f t="shared" si="15"/>
        <v>1.0042931513019142</v>
      </c>
      <c r="AJ64" s="5">
        <v>4.8233719370598305</v>
      </c>
      <c r="AK64" s="5">
        <f t="shared" si="16"/>
        <v>0.20821391433356856</v>
      </c>
      <c r="AL64" s="6">
        <f t="shared" si="17"/>
        <v>0.76581426648721396</v>
      </c>
      <c r="AM64" s="6">
        <f t="shared" si="18"/>
        <v>3.6712145406772971</v>
      </c>
      <c r="AN64" s="6">
        <f t="shared" si="19"/>
        <v>3.655520836638309</v>
      </c>
      <c r="AP64" s="24">
        <f t="shared" si="25"/>
        <v>-4</v>
      </c>
      <c r="AQ64" s="24">
        <f t="shared" si="26"/>
        <v>4</v>
      </c>
      <c r="AR64" s="6">
        <v>11.940585443911818</v>
      </c>
      <c r="AS64" s="6">
        <v>1</v>
      </c>
      <c r="AT64" s="6">
        <f t="shared" si="20"/>
        <v>55.743337403977122</v>
      </c>
      <c r="AU64" s="6">
        <f t="shared" si="27"/>
        <v>11.900861101172008</v>
      </c>
      <c r="AV64" s="6">
        <v>1</v>
      </c>
      <c r="AW64" s="35">
        <f t="shared" si="28"/>
        <v>-60.014802947522433</v>
      </c>
      <c r="AX64" s="6">
        <f t="shared" si="21"/>
        <v>-1.0766273736462817</v>
      </c>
      <c r="AZ64" s="6">
        <f t="shared" si="22"/>
        <v>0.9956423663465569</v>
      </c>
      <c r="BA64" s="6">
        <f t="shared" si="23"/>
        <v>0.99138619541102824</v>
      </c>
    </row>
    <row r="65" spans="1:53" x14ac:dyDescent="0.25">
      <c r="A65" s="33">
        <v>-4</v>
      </c>
      <c r="B65" s="1" t="s">
        <v>7</v>
      </c>
      <c r="C65" s="1">
        <v>300</v>
      </c>
      <c r="D65" s="1">
        <v>150</v>
      </c>
      <c r="E65" s="1">
        <v>150</v>
      </c>
      <c r="F65" s="1">
        <v>10.7</v>
      </c>
      <c r="G65" s="1">
        <v>7.1</v>
      </c>
      <c r="H65" s="1">
        <f t="shared" si="0"/>
        <v>210000000000</v>
      </c>
      <c r="I65" s="1">
        <v>0.3</v>
      </c>
      <c r="J65" s="1">
        <f t="shared" si="1"/>
        <v>80769000000</v>
      </c>
      <c r="K65" s="1">
        <v>9</v>
      </c>
      <c r="L65" s="1">
        <f>602.71*10^(-8)</f>
        <v>6.0271000000000003E-6</v>
      </c>
      <c r="M65" s="1">
        <f>126108*10^(-12)</f>
        <v>1.2610800000000001E-7</v>
      </c>
      <c r="N65" s="1">
        <f>15.22*10^(-8)</f>
        <v>1.522E-7</v>
      </c>
      <c r="O65" s="1">
        <v>0</v>
      </c>
      <c r="P65" s="1">
        <f t="shared" si="2"/>
        <v>3009375</v>
      </c>
      <c r="Q65" s="1">
        <f t="shared" si="3"/>
        <v>3009375</v>
      </c>
      <c r="R65" s="1">
        <f t="shared" si="4"/>
        <v>0.5</v>
      </c>
      <c r="S65" s="1">
        <f t="shared" si="5"/>
        <v>0.2893</v>
      </c>
      <c r="T65" s="1">
        <f t="shared" si="6"/>
        <v>0</v>
      </c>
      <c r="U65" s="1">
        <f t="shared" si="7"/>
        <v>0</v>
      </c>
      <c r="V65" s="1">
        <v>2</v>
      </c>
      <c r="W65" s="1">
        <v>2</v>
      </c>
      <c r="X65" s="8">
        <f t="shared" si="8"/>
        <v>38555.152666725895</v>
      </c>
      <c r="Y65" s="8">
        <f t="shared" si="9"/>
        <v>22473.603966009312</v>
      </c>
      <c r="Z65" s="16">
        <f t="shared" si="10"/>
        <v>0.51234045601194111</v>
      </c>
      <c r="AA65" s="6">
        <f t="shared" si="11"/>
        <v>0.25617022800597056</v>
      </c>
      <c r="AB65" s="6">
        <f t="shared" si="12"/>
        <v>3.5419426916118795</v>
      </c>
      <c r="AC65" s="6">
        <f t="shared" si="13"/>
        <v>2.14</v>
      </c>
      <c r="AD65" s="6">
        <v>0</v>
      </c>
      <c r="AE65" s="6">
        <f t="shared" si="14"/>
        <v>0</v>
      </c>
      <c r="AF65" s="24">
        <v>1</v>
      </c>
      <c r="AG65" s="24">
        <f t="shared" si="24"/>
        <v>-18</v>
      </c>
      <c r="AH65" s="6">
        <v>22.586702187412083</v>
      </c>
      <c r="AI65" s="5">
        <f t="shared" si="15"/>
        <v>1.0050324915208895</v>
      </c>
      <c r="AJ65" s="5">
        <v>4.2311860680565934</v>
      </c>
      <c r="AK65" s="5">
        <f t="shared" si="16"/>
        <v>0.2375297317006213</v>
      </c>
      <c r="AL65" s="6">
        <f t="shared" si="17"/>
        <v>0.76581426648721396</v>
      </c>
      <c r="AM65" s="6">
        <f t="shared" si="18"/>
        <v>3.2432258378813086</v>
      </c>
      <c r="AN65" s="6">
        <f t="shared" si="19"/>
        <v>3.2269860579068639</v>
      </c>
      <c r="AP65" s="24">
        <f t="shared" si="25"/>
        <v>-4</v>
      </c>
      <c r="AQ65" s="24">
        <f t="shared" si="26"/>
        <v>4</v>
      </c>
      <c r="AR65" s="6">
        <v>9.7178255787430725</v>
      </c>
      <c r="AS65" s="6">
        <v>1</v>
      </c>
      <c r="AT65" s="6">
        <f t="shared" si="20"/>
        <v>46.942473818020282</v>
      </c>
      <c r="AU65" s="6">
        <f t="shared" si="27"/>
        <v>9.7404457084672575</v>
      </c>
      <c r="AV65" s="6">
        <v>1</v>
      </c>
      <c r="AW65" s="35">
        <f t="shared" si="28"/>
        <v>-63.773611498744245</v>
      </c>
      <c r="AX65" s="6">
        <f t="shared" si="21"/>
        <v>-1.3585481614363244</v>
      </c>
      <c r="AZ65" s="6">
        <f t="shared" si="22"/>
        <v>0.99577740383693403</v>
      </c>
      <c r="BA65" s="6">
        <f t="shared" si="23"/>
        <v>0.99079125524593736</v>
      </c>
    </row>
    <row r="66" spans="1:53" x14ac:dyDescent="0.25">
      <c r="A66" s="33">
        <v>-4</v>
      </c>
      <c r="B66" s="1" t="s">
        <v>7</v>
      </c>
      <c r="C66" s="1">
        <v>300</v>
      </c>
      <c r="D66" s="1">
        <v>150</v>
      </c>
      <c r="E66" s="1">
        <v>150</v>
      </c>
      <c r="F66" s="1">
        <v>10.7</v>
      </c>
      <c r="G66" s="1">
        <v>7.1</v>
      </c>
      <c r="H66" s="1">
        <f t="shared" si="0"/>
        <v>210000000000</v>
      </c>
      <c r="I66" s="1">
        <v>0.3</v>
      </c>
      <c r="J66" s="1">
        <f t="shared" si="1"/>
        <v>80769000000</v>
      </c>
      <c r="K66" s="1">
        <v>12</v>
      </c>
      <c r="L66" s="1">
        <f>602.71*10^(-8)</f>
        <v>6.0271000000000003E-6</v>
      </c>
      <c r="M66" s="1">
        <f>126108*10^(-12)</f>
        <v>1.2610800000000001E-7</v>
      </c>
      <c r="N66" s="1">
        <f>15.22*10^(-8)</f>
        <v>1.522E-7</v>
      </c>
      <c r="O66" s="1">
        <v>0</v>
      </c>
      <c r="P66" s="1">
        <f t="shared" si="2"/>
        <v>3009375</v>
      </c>
      <c r="Q66" s="1">
        <f t="shared" si="3"/>
        <v>3009375</v>
      </c>
      <c r="R66" s="1">
        <f t="shared" si="4"/>
        <v>0.5</v>
      </c>
      <c r="S66" s="1">
        <f t="shared" si="5"/>
        <v>0.2893</v>
      </c>
      <c r="T66" s="1">
        <f t="shared" si="6"/>
        <v>0</v>
      </c>
      <c r="U66" s="1">
        <f t="shared" si="7"/>
        <v>0</v>
      </c>
      <c r="V66" s="1">
        <v>2</v>
      </c>
      <c r="W66" s="1">
        <v>2</v>
      </c>
      <c r="X66" s="8">
        <f t="shared" si="8"/>
        <v>21687.273375033317</v>
      </c>
      <c r="Y66" s="8">
        <f t="shared" si="9"/>
        <v>16626.595248083799</v>
      </c>
      <c r="Z66" s="16">
        <f t="shared" si="10"/>
        <v>0.38425534200895584</v>
      </c>
      <c r="AA66" s="6">
        <f t="shared" si="11"/>
        <v>0.19212767100447792</v>
      </c>
      <c r="AB66" s="6">
        <f t="shared" si="12"/>
        <v>2.6564570187089096</v>
      </c>
      <c r="AC66" s="6">
        <f t="shared" si="13"/>
        <v>2.8533333333333326</v>
      </c>
      <c r="AD66" s="6">
        <v>0</v>
      </c>
      <c r="AE66" s="6">
        <f t="shared" si="14"/>
        <v>0</v>
      </c>
      <c r="AF66" s="24">
        <v>1</v>
      </c>
      <c r="AG66" s="24">
        <f t="shared" si="24"/>
        <v>-24</v>
      </c>
      <c r="AH66" s="6">
        <v>16.714399394387826</v>
      </c>
      <c r="AI66" s="5">
        <f t="shared" si="15"/>
        <v>1.0052809456773266</v>
      </c>
      <c r="AJ66" s="5">
        <v>3.9051891882364274</v>
      </c>
      <c r="AK66" s="5">
        <f t="shared" si="16"/>
        <v>0.25742182957627946</v>
      </c>
      <c r="AL66" s="6">
        <f t="shared" si="17"/>
        <v>0.76581426648721396</v>
      </c>
      <c r="AM66" s="6">
        <f t="shared" si="18"/>
        <v>3.0055613005494348</v>
      </c>
      <c r="AN66" s="6">
        <f t="shared" si="19"/>
        <v>2.9897724745239076</v>
      </c>
      <c r="AP66" s="24">
        <f t="shared" si="25"/>
        <v>-4</v>
      </c>
      <c r="AQ66" s="24">
        <f t="shared" si="26"/>
        <v>4</v>
      </c>
      <c r="AR66" s="6">
        <v>8.5249589149362244</v>
      </c>
      <c r="AS66" s="6">
        <v>1</v>
      </c>
      <c r="AT66" s="6">
        <f t="shared" si="20"/>
        <v>44.096355845599916</v>
      </c>
      <c r="AU66" s="6">
        <f t="shared" si="27"/>
        <v>8.5581611467326617</v>
      </c>
      <c r="AV66" s="6">
        <v>1</v>
      </c>
      <c r="AW66" s="35">
        <f t="shared" si="28"/>
        <v>-65.895362199206673</v>
      </c>
      <c r="AX66" s="6">
        <f t="shared" si="21"/>
        <v>-1.4943493841063498</v>
      </c>
      <c r="AZ66" s="6">
        <f t="shared" si="22"/>
        <v>0.99580597236937973</v>
      </c>
      <c r="BA66" s="6">
        <f t="shared" si="23"/>
        <v>0.99057480065777737</v>
      </c>
    </row>
    <row r="67" spans="1:53" x14ac:dyDescent="0.25">
      <c r="A67" s="44">
        <v>-4</v>
      </c>
      <c r="B67" s="2" t="s">
        <v>7</v>
      </c>
      <c r="C67" s="2">
        <v>300</v>
      </c>
      <c r="D67" s="2">
        <v>150</v>
      </c>
      <c r="E67" s="2">
        <v>150</v>
      </c>
      <c r="F67" s="2">
        <v>10.7</v>
      </c>
      <c r="G67" s="2">
        <v>7.1</v>
      </c>
      <c r="H67" s="2">
        <f t="shared" ref="H67:H130" si="29">2.1*10^11</f>
        <v>210000000000</v>
      </c>
      <c r="I67" s="2">
        <v>0.3</v>
      </c>
      <c r="J67" s="2">
        <f t="shared" ref="J67:J130" si="30">8.0769*10^10</f>
        <v>80769000000</v>
      </c>
      <c r="K67" s="2">
        <v>15</v>
      </c>
      <c r="L67" s="2">
        <f>602.71*10^(-8)</f>
        <v>6.0271000000000003E-6</v>
      </c>
      <c r="M67" s="2">
        <f>126108*10^(-12)</f>
        <v>1.2610800000000001E-7</v>
      </c>
      <c r="N67" s="2">
        <f>15.22*10^(-8)</f>
        <v>1.522E-7</v>
      </c>
      <c r="O67" s="2">
        <v>0</v>
      </c>
      <c r="P67" s="2">
        <f t="shared" ref="P67:P130" si="31">F67*D67^3/12</f>
        <v>3009375</v>
      </c>
      <c r="Q67" s="2">
        <f t="shared" ref="Q67:Q130" si="32">F67*E67^3/12</f>
        <v>3009375</v>
      </c>
      <c r="R67" s="2">
        <f t="shared" ref="R67:R130" si="33">P67/(P67+Q67)</f>
        <v>0.5</v>
      </c>
      <c r="S67" s="2">
        <f t="shared" ref="S67:S130" si="34">(C67-F67)*0.001</f>
        <v>0.2893</v>
      </c>
      <c r="T67" s="2">
        <f t="shared" ref="T67:T130" si="35">2*AD67/(C67*0.001)</f>
        <v>0</v>
      </c>
      <c r="U67" s="2">
        <f t="shared" ref="U67:U130" si="36">(Q67-P67)/(P67+Q67)</f>
        <v>0</v>
      </c>
      <c r="V67" s="2">
        <v>2</v>
      </c>
      <c r="W67" s="2">
        <v>2</v>
      </c>
      <c r="X67" s="45">
        <f t="shared" ref="X67:X130" si="37">PI()^2*H67*L67/(V67*K67)^2</f>
        <v>13879.854960021323</v>
      </c>
      <c r="Y67" s="45">
        <f t="shared" ref="Y67:Y130" si="38">X67*(M67/L67*(V67/W67)^2+J67*N67/X67)^0.5</f>
        <v>13215.769233669007</v>
      </c>
      <c r="Z67" s="46">
        <f t="shared" ref="Z67:Z130" si="39">PI()/K67*(H67*M67/(J67*N67))^0.5</f>
        <v>0.30740427360716466</v>
      </c>
      <c r="AA67" s="35">
        <f t="shared" ref="AA67:AA130" si="40">Z67/W67</f>
        <v>0.15370213680358233</v>
      </c>
      <c r="AB67" s="35">
        <f t="shared" ref="AB67:AB130" si="41">PI()/K67*(H67*L67/(J67*N67))^0.5</f>
        <v>2.1251656149671274</v>
      </c>
      <c r="AC67" s="35">
        <f t="shared" ref="AC67:AC130" si="42">K67*F67/(E67*C67)*1000</f>
        <v>3.5666666666666669</v>
      </c>
      <c r="AD67" s="35">
        <v>0</v>
      </c>
      <c r="AE67" s="35">
        <f t="shared" ref="AE67:AE130" si="43">2*AD67/C67*1000</f>
        <v>0</v>
      </c>
      <c r="AF67" s="47">
        <v>1</v>
      </c>
      <c r="AG67" s="47">
        <f t="shared" si="24"/>
        <v>-30</v>
      </c>
      <c r="AH67" s="35">
        <v>13.286815254282587</v>
      </c>
      <c r="AI67" s="48">
        <f t="shared" ref="AI67:AI130" si="44">AH67*1000/Y67</f>
        <v>1.005375852086807</v>
      </c>
      <c r="AJ67" s="48">
        <v>3.7054218437200102</v>
      </c>
      <c r="AK67" s="48">
        <f t="shared" ref="AK67:AK130" si="45">AI67/AJ67</f>
        <v>0.27132561270742467</v>
      </c>
      <c r="AL67" s="35">
        <f t="shared" ref="AL67:AL130" si="46">(0.826*A67+0.459)/(A67+0.285)</f>
        <v>0.76581426648721396</v>
      </c>
      <c r="AM67" s="35">
        <f t="shared" ref="AM67:AM130" si="47">(2.87+2.986*Z67-0.628*Z67^2)*AL67</f>
        <v>2.85538811865147</v>
      </c>
      <c r="AN67" s="35">
        <f t="shared" ref="AN67:AN130" si="48">AM67/AI67</f>
        <v>2.8401200533359616</v>
      </c>
      <c r="AO67" s="2"/>
      <c r="AP67" s="47">
        <f t="shared" si="25"/>
        <v>-4</v>
      </c>
      <c r="AQ67" s="47">
        <f t="shared" si="26"/>
        <v>4</v>
      </c>
      <c r="AR67" s="6">
        <v>7.7988437568655993</v>
      </c>
      <c r="AS67" s="35">
        <v>1</v>
      </c>
      <c r="AT67" s="35">
        <f t="shared" ref="AT67:AT130" si="49">(1/(2*AP67)*(AQ67^2/AI67^2-1/AR67^2-AP67^2))^-1</f>
        <v>42.759852871729755</v>
      </c>
      <c r="AU67" s="6">
        <f t="shared" si="27"/>
        <v>7.8161258127695934</v>
      </c>
      <c r="AV67" s="6">
        <v>1</v>
      </c>
      <c r="AW67" s="35">
        <f t="shared" si="28"/>
        <v>-67.245963475436611</v>
      </c>
      <c r="AX67" s="6">
        <f t="shared" ref="AX67:AX130" si="50">AW67/AT67</f>
        <v>-1.5726425363800913</v>
      </c>
      <c r="AY67" s="2"/>
      <c r="AZ67" s="6">
        <f t="shared" ref="AZ67:AZ130" si="51">AQ67*(1/AU67^2+2*AP67/AW67+AP67^2/AV67^2)^-0.5</f>
        <v>0.99579742138039551</v>
      </c>
      <c r="BA67" s="6">
        <f t="shared" ref="BA67:BA130" si="52">AZ67/AI67</f>
        <v>0.99047278618585277</v>
      </c>
    </row>
    <row r="68" spans="1:53" x14ac:dyDescent="0.25">
      <c r="A68" s="33">
        <v>-4</v>
      </c>
      <c r="B68" s="1" t="s">
        <v>29</v>
      </c>
      <c r="C68" s="1">
        <v>450</v>
      </c>
      <c r="D68" s="1">
        <v>190</v>
      </c>
      <c r="E68" s="1">
        <v>190</v>
      </c>
      <c r="F68" s="1">
        <v>14.6</v>
      </c>
      <c r="G68" s="1">
        <v>9.4</v>
      </c>
      <c r="H68" s="1">
        <f t="shared" si="29"/>
        <v>210000000000</v>
      </c>
      <c r="I68" s="1">
        <v>0.3</v>
      </c>
      <c r="J68" s="1">
        <f t="shared" si="30"/>
        <v>80769000000</v>
      </c>
      <c r="K68" s="1">
        <v>3</v>
      </c>
      <c r="L68" s="1">
        <f>1671.9*10^(-8)</f>
        <v>1.6719E-5</v>
      </c>
      <c r="M68" s="1">
        <f>792385*10^(-12)</f>
        <v>7.9238499999999993E-7</v>
      </c>
      <c r="N68" s="1">
        <f>49.8*10^(-8)</f>
        <v>4.9799999999999993E-7</v>
      </c>
      <c r="O68" s="1">
        <v>0</v>
      </c>
      <c r="P68" s="1">
        <f t="shared" si="31"/>
        <v>8345116.666666667</v>
      </c>
      <c r="Q68" s="1">
        <f t="shared" si="32"/>
        <v>8345116.666666667</v>
      </c>
      <c r="R68" s="1">
        <f t="shared" si="33"/>
        <v>0.5</v>
      </c>
      <c r="S68" s="1">
        <f t="shared" si="34"/>
        <v>0.43540000000000001</v>
      </c>
      <c r="T68" s="1">
        <f t="shared" si="35"/>
        <v>0</v>
      </c>
      <c r="U68" s="1">
        <f t="shared" si="36"/>
        <v>0</v>
      </c>
      <c r="V68" s="1">
        <v>2</v>
      </c>
      <c r="W68" s="1">
        <v>2</v>
      </c>
      <c r="X68" s="8">
        <f t="shared" si="37"/>
        <v>962557.84322724247</v>
      </c>
      <c r="Y68" s="8">
        <f t="shared" si="38"/>
        <v>287451.84639369079</v>
      </c>
      <c r="Z68" s="16">
        <f t="shared" si="39"/>
        <v>2.1299497803907665</v>
      </c>
      <c r="AA68" s="6">
        <f t="shared" si="40"/>
        <v>1.0649748901953833</v>
      </c>
      <c r="AB68" s="6">
        <f t="shared" si="41"/>
        <v>9.7837734980329998</v>
      </c>
      <c r="AC68" s="6">
        <f t="shared" si="42"/>
        <v>0.51228070175438589</v>
      </c>
      <c r="AD68" s="6">
        <v>0</v>
      </c>
      <c r="AE68" s="6">
        <f t="shared" si="43"/>
        <v>0</v>
      </c>
      <c r="AF68" s="24">
        <v>1</v>
      </c>
      <c r="AG68" s="24">
        <f t="shared" ref="AG68:AG131" si="53">A68*AF68*K68/2</f>
        <v>-6</v>
      </c>
      <c r="AH68" s="6">
        <v>287.42763910369331</v>
      </c>
      <c r="AI68" s="5">
        <f t="shared" si="44"/>
        <v>0.99991578662547764</v>
      </c>
      <c r="AJ68" s="5">
        <v>6.3151446851859347</v>
      </c>
      <c r="AK68" s="5">
        <f t="shared" si="45"/>
        <v>0.15833616432749037</v>
      </c>
      <c r="AL68" s="6">
        <f t="shared" si="46"/>
        <v>0.76581426648721396</v>
      </c>
      <c r="AM68" s="6">
        <f t="shared" si="47"/>
        <v>4.8866540908317138</v>
      </c>
      <c r="AN68" s="6">
        <f t="shared" si="48"/>
        <v>4.8870656471213705</v>
      </c>
      <c r="AP68" s="24">
        <f t="shared" ref="AP68:AP131" si="54">(AG68)/(AF68*K68/2)</f>
        <v>-4</v>
      </c>
      <c r="AQ68" s="24">
        <f t="shared" ref="AQ68:AQ131" si="55">MAX(ABS(1+AP68),ABS(AP68))</f>
        <v>4</v>
      </c>
      <c r="AR68" s="6">
        <v>18.669046797235101</v>
      </c>
      <c r="AS68" s="6">
        <v>1</v>
      </c>
      <c r="AT68" s="6">
        <f t="shared" si="49"/>
        <v>45977.592495984281</v>
      </c>
      <c r="AU68" s="6">
        <f t="shared" ref="AU68:AU131" si="56">4.603+11.09*Z68-2.074*Z68^2</f>
        <v>18.815056161603238</v>
      </c>
      <c r="AV68" s="6">
        <v>1</v>
      </c>
      <c r="AW68" s="35">
        <f t="shared" si="28"/>
        <v>-50.882295801244112</v>
      </c>
      <c r="AX68" s="6">
        <f t="shared" si="50"/>
        <v>-1.1066759488480874E-3</v>
      </c>
      <c r="AZ68" s="6">
        <f t="shared" si="51"/>
        <v>0.9950356379843488</v>
      </c>
      <c r="BA68" s="6">
        <f t="shared" si="52"/>
        <v>0.99511944035047351</v>
      </c>
    </row>
    <row r="69" spans="1:53" x14ac:dyDescent="0.25">
      <c r="A69" s="33">
        <v>-4</v>
      </c>
      <c r="B69" s="1" t="s">
        <v>29</v>
      </c>
      <c r="C69" s="1">
        <v>450</v>
      </c>
      <c r="D69" s="1">
        <v>190</v>
      </c>
      <c r="E69" s="1">
        <v>190</v>
      </c>
      <c r="F69" s="1">
        <v>14.6</v>
      </c>
      <c r="G69" s="1">
        <v>9.4</v>
      </c>
      <c r="H69" s="1">
        <f t="shared" si="29"/>
        <v>210000000000</v>
      </c>
      <c r="I69" s="1">
        <v>0.3</v>
      </c>
      <c r="J69" s="1">
        <f t="shared" si="30"/>
        <v>80769000000</v>
      </c>
      <c r="K69" s="1">
        <v>6</v>
      </c>
      <c r="L69" s="1">
        <f>1671.9*10^(-8)</f>
        <v>1.6719E-5</v>
      </c>
      <c r="M69" s="1">
        <f>792385*10^(-12)</f>
        <v>7.9238499999999993E-7</v>
      </c>
      <c r="N69" s="1">
        <f>49.8*10^(-8)</f>
        <v>4.9799999999999993E-7</v>
      </c>
      <c r="O69" s="1">
        <v>0</v>
      </c>
      <c r="P69" s="1">
        <f t="shared" si="31"/>
        <v>8345116.666666667</v>
      </c>
      <c r="Q69" s="1">
        <f t="shared" si="32"/>
        <v>8345116.666666667</v>
      </c>
      <c r="R69" s="1">
        <f t="shared" si="33"/>
        <v>0.5</v>
      </c>
      <c r="S69" s="1">
        <f t="shared" si="34"/>
        <v>0.43540000000000001</v>
      </c>
      <c r="T69" s="1">
        <f t="shared" si="35"/>
        <v>0</v>
      </c>
      <c r="U69" s="1">
        <f t="shared" si="36"/>
        <v>0</v>
      </c>
      <c r="V69" s="1">
        <v>2</v>
      </c>
      <c r="W69" s="1">
        <v>2</v>
      </c>
      <c r="X69" s="8">
        <f t="shared" si="37"/>
        <v>240639.46080681062</v>
      </c>
      <c r="Y69" s="8">
        <f t="shared" si="38"/>
        <v>111461.6937135624</v>
      </c>
      <c r="Z69" s="16">
        <f t="shared" si="39"/>
        <v>1.0649748901953833</v>
      </c>
      <c r="AA69" s="6">
        <f t="shared" si="40"/>
        <v>0.53248744509769164</v>
      </c>
      <c r="AB69" s="6">
        <f t="shared" si="41"/>
        <v>4.8918867490164999</v>
      </c>
      <c r="AC69" s="6">
        <f t="shared" si="42"/>
        <v>1.0245614035087718</v>
      </c>
      <c r="AD69" s="6">
        <v>0</v>
      </c>
      <c r="AE69" s="6">
        <f t="shared" si="43"/>
        <v>0</v>
      </c>
      <c r="AF69" s="24">
        <v>1</v>
      </c>
      <c r="AG69" s="24">
        <f t="shared" si="53"/>
        <v>-12</v>
      </c>
      <c r="AH69" s="6">
        <v>111.91303374787333</v>
      </c>
      <c r="AI69" s="5">
        <f t="shared" si="44"/>
        <v>1.0040492838326214</v>
      </c>
      <c r="AJ69" s="5">
        <v>5.3645335906755918</v>
      </c>
      <c r="AK69" s="5">
        <f t="shared" si="45"/>
        <v>0.18716432041320757</v>
      </c>
      <c r="AL69" s="6">
        <f t="shared" si="46"/>
        <v>0.76581426648721396</v>
      </c>
      <c r="AM69" s="6">
        <f t="shared" si="47"/>
        <v>4.0877291671145386</v>
      </c>
      <c r="AN69" s="6">
        <f t="shared" si="48"/>
        <v>4.0712435464432621</v>
      </c>
      <c r="AP69" s="24">
        <f t="shared" si="54"/>
        <v>-4</v>
      </c>
      <c r="AQ69" s="24">
        <f t="shared" si="55"/>
        <v>4</v>
      </c>
      <c r="AR69" s="6">
        <v>14.124649572694436</v>
      </c>
      <c r="AS69" s="6">
        <v>1</v>
      </c>
      <c r="AT69" s="6">
        <f t="shared" si="49"/>
        <v>59.787758058385428</v>
      </c>
      <c r="AU69" s="6">
        <f t="shared" si="56"/>
        <v>14.06129980653421</v>
      </c>
      <c r="AV69" s="6">
        <v>1</v>
      </c>
      <c r="AW69" s="35">
        <f t="shared" si="28"/>
        <v>-56.471487352161461</v>
      </c>
      <c r="AX69" s="6">
        <f t="shared" si="50"/>
        <v>-0.94453261313151293</v>
      </c>
      <c r="AZ69" s="6">
        <f t="shared" si="51"/>
        <v>0.99544623064948279</v>
      </c>
      <c r="BA69" s="6">
        <f t="shared" si="52"/>
        <v>0.99143164252824389</v>
      </c>
    </row>
    <row r="70" spans="1:53" x14ac:dyDescent="0.25">
      <c r="A70" s="33">
        <v>-4</v>
      </c>
      <c r="B70" s="1" t="s">
        <v>29</v>
      </c>
      <c r="C70" s="1">
        <v>450</v>
      </c>
      <c r="D70" s="1">
        <v>190</v>
      </c>
      <c r="E70" s="1">
        <v>190</v>
      </c>
      <c r="F70" s="1">
        <v>14.6</v>
      </c>
      <c r="G70" s="1">
        <v>9.4</v>
      </c>
      <c r="H70" s="1">
        <f t="shared" si="29"/>
        <v>210000000000</v>
      </c>
      <c r="I70" s="1">
        <v>0.3</v>
      </c>
      <c r="J70" s="1">
        <f t="shared" si="30"/>
        <v>80769000000</v>
      </c>
      <c r="K70" s="1">
        <v>9</v>
      </c>
      <c r="L70" s="1">
        <f>1671.9*10^(-8)</f>
        <v>1.6719E-5</v>
      </c>
      <c r="M70" s="1">
        <f>792385*10^(-12)</f>
        <v>7.9238499999999993E-7</v>
      </c>
      <c r="N70" s="1">
        <f>49.8*10^(-8)</f>
        <v>4.9799999999999993E-7</v>
      </c>
      <c r="O70" s="1">
        <v>0</v>
      </c>
      <c r="P70" s="1">
        <f t="shared" si="31"/>
        <v>8345116.666666667</v>
      </c>
      <c r="Q70" s="1">
        <f t="shared" si="32"/>
        <v>8345116.666666667</v>
      </c>
      <c r="R70" s="1">
        <f t="shared" si="33"/>
        <v>0.5</v>
      </c>
      <c r="S70" s="1">
        <f t="shared" si="34"/>
        <v>0.43540000000000001</v>
      </c>
      <c r="T70" s="1">
        <f t="shared" si="35"/>
        <v>0</v>
      </c>
      <c r="U70" s="1">
        <f t="shared" si="36"/>
        <v>0</v>
      </c>
      <c r="V70" s="1">
        <v>2</v>
      </c>
      <c r="W70" s="1">
        <v>2</v>
      </c>
      <c r="X70" s="8">
        <f t="shared" si="37"/>
        <v>106950.87146969361</v>
      </c>
      <c r="Y70" s="8">
        <f t="shared" si="38"/>
        <v>69598.84918186086</v>
      </c>
      <c r="Z70" s="16">
        <f t="shared" si="39"/>
        <v>0.70998326013025559</v>
      </c>
      <c r="AA70" s="6">
        <f t="shared" si="40"/>
        <v>0.35499163006512779</v>
      </c>
      <c r="AB70" s="6">
        <f t="shared" si="41"/>
        <v>3.2612578326776664</v>
      </c>
      <c r="AC70" s="6">
        <f t="shared" si="42"/>
        <v>1.536842105263158</v>
      </c>
      <c r="AD70" s="6">
        <v>0</v>
      </c>
      <c r="AE70" s="6">
        <f t="shared" si="43"/>
        <v>0</v>
      </c>
      <c r="AF70" s="24">
        <v>1</v>
      </c>
      <c r="AG70" s="24">
        <f t="shared" si="53"/>
        <v>-18</v>
      </c>
      <c r="AH70" s="6">
        <v>69.978680879321274</v>
      </c>
      <c r="AI70" s="5">
        <f t="shared" si="44"/>
        <v>1.0054574422124123</v>
      </c>
      <c r="AJ70" s="5">
        <v>4.6972041038460626</v>
      </c>
      <c r="AK70" s="5">
        <f t="shared" si="45"/>
        <v>0.21405445026098513</v>
      </c>
      <c r="AL70" s="6">
        <f t="shared" si="46"/>
        <v>0.76581426648721396</v>
      </c>
      <c r="AM70" s="6">
        <f t="shared" si="47"/>
        <v>3.5789947928579116</v>
      </c>
      <c r="AN70" s="6">
        <f t="shared" si="48"/>
        <v>3.5595686526350416</v>
      </c>
      <c r="AP70" s="24">
        <f t="shared" si="54"/>
        <v>-4</v>
      </c>
      <c r="AQ70" s="24">
        <f t="shared" si="55"/>
        <v>4</v>
      </c>
      <c r="AR70" s="6">
        <v>11.460864789037181</v>
      </c>
      <c r="AS70" s="6">
        <v>1</v>
      </c>
      <c r="AT70" s="6">
        <f t="shared" si="49"/>
        <v>44.23994988500052</v>
      </c>
      <c r="AU70" s="6">
        <f t="shared" si="56"/>
        <v>11.431260254518939</v>
      </c>
      <c r="AV70" s="6">
        <v>1</v>
      </c>
      <c r="AW70" s="35">
        <f t="shared" ref="AW70:AW77" si="57">-73.23+20.98*Z70-4.924*Z70^2</f>
        <v>-60.816622557338619</v>
      </c>
      <c r="AX70" s="6">
        <f t="shared" si="50"/>
        <v>-1.3746991738333409</v>
      </c>
      <c r="AZ70" s="6">
        <f t="shared" si="51"/>
        <v>0.99567831424360176</v>
      </c>
      <c r="BA70" s="6">
        <f t="shared" si="52"/>
        <v>0.99027395137949104</v>
      </c>
    </row>
    <row r="71" spans="1:53" x14ac:dyDescent="0.25">
      <c r="A71" s="33">
        <v>-4</v>
      </c>
      <c r="B71" s="1" t="s">
        <v>29</v>
      </c>
      <c r="C71" s="1">
        <v>450</v>
      </c>
      <c r="D71" s="1">
        <v>190</v>
      </c>
      <c r="E71" s="1">
        <v>190</v>
      </c>
      <c r="F71" s="1">
        <v>14.6</v>
      </c>
      <c r="G71" s="1">
        <v>9.4</v>
      </c>
      <c r="H71" s="1">
        <f t="shared" si="29"/>
        <v>210000000000</v>
      </c>
      <c r="I71" s="1">
        <v>0.3</v>
      </c>
      <c r="J71" s="1">
        <f t="shared" si="30"/>
        <v>80769000000</v>
      </c>
      <c r="K71" s="1">
        <v>12</v>
      </c>
      <c r="L71" s="1">
        <f>1671.9*10^(-8)</f>
        <v>1.6719E-5</v>
      </c>
      <c r="M71" s="1">
        <f>792385*10^(-12)</f>
        <v>7.9238499999999993E-7</v>
      </c>
      <c r="N71" s="1">
        <f>49.8*10^(-8)</f>
        <v>4.9799999999999993E-7</v>
      </c>
      <c r="O71" s="1">
        <v>0</v>
      </c>
      <c r="P71" s="1">
        <f t="shared" si="31"/>
        <v>8345116.666666667</v>
      </c>
      <c r="Q71" s="1">
        <f t="shared" si="32"/>
        <v>8345116.666666667</v>
      </c>
      <c r="R71" s="1">
        <f t="shared" si="33"/>
        <v>0.5</v>
      </c>
      <c r="S71" s="1">
        <f t="shared" si="34"/>
        <v>0.43540000000000001</v>
      </c>
      <c r="T71" s="1">
        <f t="shared" si="35"/>
        <v>0</v>
      </c>
      <c r="U71" s="1">
        <f t="shared" si="36"/>
        <v>0</v>
      </c>
      <c r="V71" s="1">
        <v>2</v>
      </c>
      <c r="W71" s="1">
        <v>2</v>
      </c>
      <c r="X71" s="8">
        <f t="shared" si="37"/>
        <v>60159.865201702654</v>
      </c>
      <c r="Y71" s="8">
        <f t="shared" si="38"/>
        <v>50905.184429421381</v>
      </c>
      <c r="Z71" s="16">
        <f t="shared" si="39"/>
        <v>0.53248744509769164</v>
      </c>
      <c r="AA71" s="6">
        <f t="shared" si="40"/>
        <v>0.26624372254884582</v>
      </c>
      <c r="AB71" s="6">
        <f t="shared" si="41"/>
        <v>2.4459433745082499</v>
      </c>
      <c r="AC71" s="6">
        <f t="shared" si="42"/>
        <v>2.0491228070175436</v>
      </c>
      <c r="AD71" s="6">
        <v>0</v>
      </c>
      <c r="AE71" s="6">
        <f t="shared" si="43"/>
        <v>0</v>
      </c>
      <c r="AF71" s="24">
        <v>1</v>
      </c>
      <c r="AG71" s="24">
        <f t="shared" si="53"/>
        <v>-24</v>
      </c>
      <c r="AH71" s="6">
        <v>51.211440385741184</v>
      </c>
      <c r="AI71" s="5">
        <f t="shared" si="44"/>
        <v>1.006016203649049</v>
      </c>
      <c r="AJ71" s="5">
        <v>4.2810963645982634</v>
      </c>
      <c r="AK71" s="5">
        <f t="shared" si="45"/>
        <v>0.23499031976203907</v>
      </c>
      <c r="AL71" s="6">
        <f t="shared" si="46"/>
        <v>0.76581426648721396</v>
      </c>
      <c r="AM71" s="6">
        <f t="shared" si="47"/>
        <v>3.279172718288804</v>
      </c>
      <c r="AN71" s="6">
        <f t="shared" si="48"/>
        <v>3.2595625263236325</v>
      </c>
      <c r="AP71" s="24">
        <f t="shared" si="54"/>
        <v>-4</v>
      </c>
      <c r="AQ71" s="24">
        <f t="shared" si="55"/>
        <v>4</v>
      </c>
      <c r="AR71" s="6">
        <v>9.9056753151163335</v>
      </c>
      <c r="AS71" s="6">
        <v>1</v>
      </c>
      <c r="AT71" s="6">
        <f t="shared" si="49"/>
        <v>39.803697003424261</v>
      </c>
      <c r="AU71" s="6">
        <f t="shared" si="56"/>
        <v>9.920217834700253</v>
      </c>
      <c r="AV71" s="6">
        <v>1</v>
      </c>
      <c r="AW71" s="35">
        <f t="shared" si="57"/>
        <v>-63.454578538965578</v>
      </c>
      <c r="AX71" s="6">
        <f t="shared" si="50"/>
        <v>-1.594188060810197</v>
      </c>
      <c r="AZ71" s="6">
        <f t="shared" si="51"/>
        <v>0.99576962361933286</v>
      </c>
      <c r="BA71" s="6">
        <f t="shared" si="52"/>
        <v>0.98981469682839163</v>
      </c>
    </row>
    <row r="72" spans="1:53" x14ac:dyDescent="0.25">
      <c r="A72" s="33">
        <v>-4</v>
      </c>
      <c r="B72" s="1" t="s">
        <v>29</v>
      </c>
      <c r="C72" s="1">
        <v>450</v>
      </c>
      <c r="D72" s="1">
        <v>190</v>
      </c>
      <c r="E72" s="1">
        <v>190</v>
      </c>
      <c r="F72" s="1">
        <v>14.6</v>
      </c>
      <c r="G72" s="1">
        <v>9.4</v>
      </c>
      <c r="H72" s="1">
        <f t="shared" si="29"/>
        <v>210000000000</v>
      </c>
      <c r="I72" s="1">
        <v>0.3</v>
      </c>
      <c r="J72" s="1">
        <f t="shared" si="30"/>
        <v>80769000000</v>
      </c>
      <c r="K72" s="1">
        <v>15</v>
      </c>
      <c r="L72" s="1">
        <f>1671.9*10^(-8)</f>
        <v>1.6719E-5</v>
      </c>
      <c r="M72" s="1">
        <f>792385*10^(-12)</f>
        <v>7.9238499999999993E-7</v>
      </c>
      <c r="N72" s="1">
        <f>49.8*10^(-8)</f>
        <v>4.9799999999999993E-7</v>
      </c>
      <c r="O72" s="1">
        <v>0</v>
      </c>
      <c r="P72" s="1">
        <f t="shared" si="31"/>
        <v>8345116.666666667</v>
      </c>
      <c r="Q72" s="1">
        <f t="shared" si="32"/>
        <v>8345116.666666667</v>
      </c>
      <c r="R72" s="1">
        <f t="shared" si="33"/>
        <v>0.5</v>
      </c>
      <c r="S72" s="1">
        <f t="shared" si="34"/>
        <v>0.43540000000000001</v>
      </c>
      <c r="T72" s="1">
        <f t="shared" si="35"/>
        <v>0</v>
      </c>
      <c r="U72" s="1">
        <f t="shared" si="36"/>
        <v>0</v>
      </c>
      <c r="V72" s="1">
        <v>2</v>
      </c>
      <c r="W72" s="1">
        <v>2</v>
      </c>
      <c r="X72" s="8">
        <f t="shared" si="37"/>
        <v>38502.313729089699</v>
      </c>
      <c r="Y72" s="8">
        <f t="shared" si="38"/>
        <v>40236.000302564746</v>
      </c>
      <c r="Z72" s="16">
        <f t="shared" si="39"/>
        <v>0.42598995607815332</v>
      </c>
      <c r="AA72" s="6">
        <f t="shared" si="40"/>
        <v>0.21299497803907666</v>
      </c>
      <c r="AB72" s="6">
        <f t="shared" si="41"/>
        <v>1.9567546996065999</v>
      </c>
      <c r="AC72" s="6">
        <f t="shared" si="42"/>
        <v>2.5614035087719298</v>
      </c>
      <c r="AD72" s="6">
        <v>0</v>
      </c>
      <c r="AE72" s="6">
        <f t="shared" si="43"/>
        <v>0</v>
      </c>
      <c r="AF72" s="24">
        <v>1</v>
      </c>
      <c r="AG72" s="24">
        <f t="shared" si="53"/>
        <v>-30</v>
      </c>
      <c r="AH72" s="6">
        <v>40.488345391737639</v>
      </c>
      <c r="AI72" s="5">
        <f t="shared" si="44"/>
        <v>1.0062716245967622</v>
      </c>
      <c r="AJ72" s="5">
        <v>4.012575772590119</v>
      </c>
      <c r="AK72" s="5">
        <f t="shared" si="45"/>
        <v>0.25077946975371723</v>
      </c>
      <c r="AL72" s="6">
        <f t="shared" si="46"/>
        <v>0.76581426648721396</v>
      </c>
      <c r="AM72" s="6">
        <f t="shared" si="47"/>
        <v>3.0847339095662849</v>
      </c>
      <c r="AN72" s="6">
        <f t="shared" si="48"/>
        <v>3.0655081929816053</v>
      </c>
      <c r="AP72" s="24">
        <f t="shared" si="54"/>
        <v>-4</v>
      </c>
      <c r="AQ72" s="24">
        <f t="shared" si="55"/>
        <v>4</v>
      </c>
      <c r="AR72" s="6">
        <v>8.921577548589708</v>
      </c>
      <c r="AS72" s="6">
        <v>1</v>
      </c>
      <c r="AT72" s="6">
        <f t="shared" si="49"/>
        <v>37.845936153840853</v>
      </c>
      <c r="AU72" s="6">
        <f t="shared" si="56"/>
        <v>8.9508651367895045</v>
      </c>
      <c r="AV72" s="6">
        <v>1</v>
      </c>
      <c r="AW72" s="35">
        <f t="shared" si="57"/>
        <v>-65.186276409234054</v>
      </c>
      <c r="AX72" s="6">
        <f t="shared" si="50"/>
        <v>-1.7224115198064278</v>
      </c>
      <c r="AZ72" s="6">
        <f t="shared" si="51"/>
        <v>0.99580137863089757</v>
      </c>
      <c r="BA72" s="6">
        <f t="shared" si="52"/>
        <v>0.98959501022394392</v>
      </c>
    </row>
    <row r="73" spans="1:53" x14ac:dyDescent="0.25">
      <c r="A73" s="33">
        <v>-4</v>
      </c>
      <c r="B73" s="1" t="s">
        <v>30</v>
      </c>
      <c r="C73" s="1">
        <v>600</v>
      </c>
      <c r="D73" s="1">
        <v>220</v>
      </c>
      <c r="E73" s="1">
        <v>220</v>
      </c>
      <c r="F73" s="1">
        <v>19</v>
      </c>
      <c r="G73" s="1">
        <v>12</v>
      </c>
      <c r="H73" s="1">
        <f t="shared" si="29"/>
        <v>210000000000</v>
      </c>
      <c r="I73" s="1">
        <v>0.3</v>
      </c>
      <c r="J73" s="1">
        <f t="shared" si="30"/>
        <v>80769000000</v>
      </c>
      <c r="K73" s="1">
        <v>3</v>
      </c>
      <c r="L73" s="1">
        <f>3380*10^(-8)</f>
        <v>3.3800000000000002E-5</v>
      </c>
      <c r="M73" s="1">
        <f>2852000*10^(-12)</f>
        <v>2.852E-6</v>
      </c>
      <c r="N73" s="1">
        <f>129.22*10^(-8)</f>
        <v>1.2922000000000001E-6</v>
      </c>
      <c r="O73" s="1">
        <v>0</v>
      </c>
      <c r="P73" s="1">
        <f t="shared" si="31"/>
        <v>16859333.333333332</v>
      </c>
      <c r="Q73" s="1">
        <f t="shared" si="32"/>
        <v>16859333.333333332</v>
      </c>
      <c r="R73" s="1">
        <f t="shared" si="33"/>
        <v>0.5</v>
      </c>
      <c r="S73" s="1">
        <f t="shared" si="34"/>
        <v>0.58099999999999996</v>
      </c>
      <c r="T73" s="1">
        <f t="shared" si="35"/>
        <v>0</v>
      </c>
      <c r="U73" s="1">
        <f t="shared" si="36"/>
        <v>0</v>
      </c>
      <c r="V73" s="1">
        <v>2</v>
      </c>
      <c r="W73" s="1">
        <v>2</v>
      </c>
      <c r="X73" s="8">
        <f t="shared" si="37"/>
        <v>1945957.0010814518</v>
      </c>
      <c r="Y73" s="8">
        <f t="shared" si="38"/>
        <v>722924.52822898212</v>
      </c>
      <c r="Z73" s="16">
        <f t="shared" si="39"/>
        <v>2.5085675762161346</v>
      </c>
      <c r="AA73" s="6">
        <f t="shared" si="40"/>
        <v>1.2542837881080673</v>
      </c>
      <c r="AB73" s="6">
        <f t="shared" si="41"/>
        <v>8.6359355824978525</v>
      </c>
      <c r="AC73" s="6">
        <f t="shared" si="42"/>
        <v>0.43181818181818182</v>
      </c>
      <c r="AD73" s="6">
        <v>0</v>
      </c>
      <c r="AE73" s="6">
        <f t="shared" si="43"/>
        <v>0</v>
      </c>
      <c r="AF73" s="24">
        <v>1</v>
      </c>
      <c r="AG73" s="24">
        <f t="shared" si="53"/>
        <v>-6</v>
      </c>
      <c r="AH73" s="6">
        <v>722.44689461489077</v>
      </c>
      <c r="AI73" s="5">
        <f t="shared" si="44"/>
        <v>0.99933930362653289</v>
      </c>
      <c r="AJ73" s="5">
        <v>6.4586271701671878</v>
      </c>
      <c r="AK73" s="5">
        <f t="shared" si="45"/>
        <v>0.15472936853245611</v>
      </c>
      <c r="AL73" s="6">
        <f t="shared" si="46"/>
        <v>0.76581426648721396</v>
      </c>
      <c r="AM73" s="6">
        <f t="shared" si="47"/>
        <v>4.9078237257015562</v>
      </c>
      <c r="AN73" s="6">
        <f t="shared" si="48"/>
        <v>4.9110684508168596</v>
      </c>
      <c r="AP73" s="24">
        <f t="shared" si="54"/>
        <v>-4</v>
      </c>
      <c r="AQ73" s="24">
        <f t="shared" si="55"/>
        <v>4</v>
      </c>
      <c r="AR73" s="6">
        <v>19.479706406892554</v>
      </c>
      <c r="AS73" s="6">
        <v>1</v>
      </c>
      <c r="AT73" s="6">
        <f t="shared" si="49"/>
        <v>-431.78069384266121</v>
      </c>
      <c r="AU73" s="6">
        <f t="shared" si="56"/>
        <v>19.371516416302374</v>
      </c>
      <c r="AV73" s="6">
        <v>1</v>
      </c>
      <c r="AW73" s="35">
        <f t="shared" si="57"/>
        <v>-51.586547415582302</v>
      </c>
      <c r="AX73" s="6">
        <f t="shared" si="50"/>
        <v>0.11947395553164818</v>
      </c>
      <c r="AZ73" s="6">
        <f t="shared" si="51"/>
        <v>0.99510665181161895</v>
      </c>
      <c r="BA73" s="6">
        <f t="shared" si="52"/>
        <v>0.99576454983852436</v>
      </c>
    </row>
    <row r="74" spans="1:53" x14ac:dyDescent="0.25">
      <c r="A74" s="33">
        <v>-4</v>
      </c>
      <c r="B74" s="1" t="s">
        <v>30</v>
      </c>
      <c r="C74" s="1">
        <v>600</v>
      </c>
      <c r="D74" s="1">
        <v>220</v>
      </c>
      <c r="E74" s="1">
        <v>220</v>
      </c>
      <c r="F74" s="1">
        <v>19</v>
      </c>
      <c r="G74" s="1">
        <v>12</v>
      </c>
      <c r="H74" s="1">
        <f t="shared" si="29"/>
        <v>210000000000</v>
      </c>
      <c r="I74" s="1">
        <v>0.3</v>
      </c>
      <c r="J74" s="1">
        <f t="shared" si="30"/>
        <v>80769000000</v>
      </c>
      <c r="K74" s="1">
        <v>6</v>
      </c>
      <c r="L74" s="1">
        <f>3380*10^(-8)</f>
        <v>3.3800000000000002E-5</v>
      </c>
      <c r="M74" s="1">
        <f>2852000*10^(-12)</f>
        <v>2.852E-6</v>
      </c>
      <c r="N74" s="1">
        <f>129.22*10^(-8)</f>
        <v>1.2922000000000001E-6</v>
      </c>
      <c r="O74" s="1">
        <v>0</v>
      </c>
      <c r="P74" s="1">
        <f t="shared" si="31"/>
        <v>16859333.333333332</v>
      </c>
      <c r="Q74" s="1">
        <f t="shared" si="32"/>
        <v>16859333.333333332</v>
      </c>
      <c r="R74" s="1">
        <f t="shared" si="33"/>
        <v>0.5</v>
      </c>
      <c r="S74" s="1">
        <f t="shared" si="34"/>
        <v>0.58099999999999996</v>
      </c>
      <c r="T74" s="1">
        <f t="shared" si="35"/>
        <v>0</v>
      </c>
      <c r="U74" s="1">
        <f t="shared" si="36"/>
        <v>0</v>
      </c>
      <c r="V74" s="1">
        <v>2</v>
      </c>
      <c r="W74" s="1">
        <v>2</v>
      </c>
      <c r="X74" s="8">
        <f t="shared" si="37"/>
        <v>486489.25027036294</v>
      </c>
      <c r="Y74" s="8">
        <f t="shared" si="38"/>
        <v>265978.93822521181</v>
      </c>
      <c r="Z74" s="16">
        <f t="shared" si="39"/>
        <v>1.2542837881080673</v>
      </c>
      <c r="AA74" s="6">
        <f t="shared" si="40"/>
        <v>0.62714189405403364</v>
      </c>
      <c r="AB74" s="6">
        <f t="shared" si="41"/>
        <v>4.3179677912489263</v>
      </c>
      <c r="AC74" s="6">
        <f t="shared" si="42"/>
        <v>0.86363636363636365</v>
      </c>
      <c r="AD74" s="6">
        <v>0</v>
      </c>
      <c r="AE74" s="6">
        <f t="shared" si="43"/>
        <v>0</v>
      </c>
      <c r="AF74" s="24">
        <v>1</v>
      </c>
      <c r="AG74" s="24">
        <f t="shared" si="53"/>
        <v>-12</v>
      </c>
      <c r="AH74" s="6">
        <v>267.1460268699031</v>
      </c>
      <c r="AI74" s="5">
        <f t="shared" si="44"/>
        <v>1.0043878987279176</v>
      </c>
      <c r="AJ74" s="5">
        <v>5.629393101540221</v>
      </c>
      <c r="AK74" s="5">
        <f t="shared" si="45"/>
        <v>0.17841850455480071</v>
      </c>
      <c r="AL74" s="6">
        <f t="shared" si="46"/>
        <v>0.76581426648721396</v>
      </c>
      <c r="AM74" s="6">
        <f t="shared" si="47"/>
        <v>4.3094699298401959</v>
      </c>
      <c r="AN74" s="6">
        <f t="shared" si="48"/>
        <v>4.290643022778597</v>
      </c>
      <c r="AP74" s="24">
        <f t="shared" si="54"/>
        <v>-4</v>
      </c>
      <c r="AQ74" s="24">
        <f t="shared" si="55"/>
        <v>4</v>
      </c>
      <c r="AR74" s="6">
        <v>15.281414830399791</v>
      </c>
      <c r="AS74" s="6">
        <v>1</v>
      </c>
      <c r="AT74" s="6">
        <f t="shared" si="49"/>
        <v>55.642024941805353</v>
      </c>
      <c r="AU74" s="6">
        <f t="shared" si="56"/>
        <v>15.250132709134828</v>
      </c>
      <c r="AV74" s="6">
        <v>1</v>
      </c>
      <c r="AW74" s="35">
        <f t="shared" si="57"/>
        <v>-54.66169991664195</v>
      </c>
      <c r="AX74" s="6">
        <f t="shared" si="50"/>
        <v>-0.98238157173128227</v>
      </c>
      <c r="AZ74" s="6">
        <f t="shared" si="51"/>
        <v>0.9953250321260978</v>
      </c>
      <c r="BA74" s="6">
        <f t="shared" si="52"/>
        <v>0.99097672660801861</v>
      </c>
    </row>
    <row r="75" spans="1:53" x14ac:dyDescent="0.25">
      <c r="A75" s="33">
        <v>-4</v>
      </c>
      <c r="B75" s="1" t="s">
        <v>30</v>
      </c>
      <c r="C75" s="1">
        <v>600</v>
      </c>
      <c r="D75" s="1">
        <v>220</v>
      </c>
      <c r="E75" s="1">
        <v>220</v>
      </c>
      <c r="F75" s="1">
        <v>19</v>
      </c>
      <c r="G75" s="1">
        <v>12</v>
      </c>
      <c r="H75" s="1">
        <f t="shared" si="29"/>
        <v>210000000000</v>
      </c>
      <c r="I75" s="1">
        <v>0.3</v>
      </c>
      <c r="J75" s="1">
        <f t="shared" si="30"/>
        <v>80769000000</v>
      </c>
      <c r="K75" s="1">
        <v>9</v>
      </c>
      <c r="L75" s="1">
        <f>3380*10^(-8)</f>
        <v>3.3800000000000002E-5</v>
      </c>
      <c r="M75" s="1">
        <f>2852000*10^(-12)</f>
        <v>2.852E-6</v>
      </c>
      <c r="N75" s="1">
        <f>129.22*10^(-8)</f>
        <v>1.2922000000000001E-6</v>
      </c>
      <c r="O75" s="1">
        <v>0</v>
      </c>
      <c r="P75" s="1">
        <f t="shared" si="31"/>
        <v>16859333.333333332</v>
      </c>
      <c r="Q75" s="1">
        <f t="shared" si="32"/>
        <v>16859333.333333332</v>
      </c>
      <c r="R75" s="1">
        <f t="shared" si="33"/>
        <v>0.5</v>
      </c>
      <c r="S75" s="1">
        <f t="shared" si="34"/>
        <v>0.58099999999999996</v>
      </c>
      <c r="T75" s="1">
        <f t="shared" si="35"/>
        <v>0</v>
      </c>
      <c r="U75" s="1">
        <f t="shared" si="36"/>
        <v>0</v>
      </c>
      <c r="V75" s="1">
        <v>2</v>
      </c>
      <c r="W75" s="1">
        <v>2</v>
      </c>
      <c r="X75" s="8">
        <f t="shared" si="37"/>
        <v>216217.44456460574</v>
      </c>
      <c r="Y75" s="8">
        <f t="shared" si="38"/>
        <v>162822.76545043223</v>
      </c>
      <c r="Z75" s="16">
        <f t="shared" si="39"/>
        <v>0.8361891920720449</v>
      </c>
      <c r="AA75" s="6">
        <f t="shared" si="40"/>
        <v>0.41809459603602245</v>
      </c>
      <c r="AB75" s="6">
        <f t="shared" si="41"/>
        <v>2.878645194165951</v>
      </c>
      <c r="AC75" s="6">
        <f t="shared" si="42"/>
        <v>1.2954545454545454</v>
      </c>
      <c r="AD75" s="6">
        <v>0</v>
      </c>
      <c r="AE75" s="6">
        <f t="shared" si="43"/>
        <v>0</v>
      </c>
      <c r="AF75" s="24">
        <v>1</v>
      </c>
      <c r="AG75" s="24">
        <f t="shared" si="53"/>
        <v>-18</v>
      </c>
      <c r="AH75" s="6">
        <v>163.86447433234457</v>
      </c>
      <c r="AI75" s="5">
        <f t="shared" si="44"/>
        <v>1.0063978085560121</v>
      </c>
      <c r="AJ75" s="5">
        <v>4.9612226998190669</v>
      </c>
      <c r="AK75" s="5">
        <f t="shared" si="45"/>
        <v>0.20285277832674492</v>
      </c>
      <c r="AL75" s="6">
        <f t="shared" si="46"/>
        <v>0.76581426648721396</v>
      </c>
      <c r="AM75" s="6">
        <f t="shared" si="47"/>
        <v>3.7737455114062906</v>
      </c>
      <c r="AN75" s="6">
        <f t="shared" si="48"/>
        <v>3.7497552948976427</v>
      </c>
      <c r="AP75" s="24">
        <f t="shared" si="54"/>
        <v>-4</v>
      </c>
      <c r="AQ75" s="24">
        <f t="shared" si="55"/>
        <v>4</v>
      </c>
      <c r="AR75" s="6">
        <v>12.486331200309884</v>
      </c>
      <c r="AS75" s="6">
        <v>1</v>
      </c>
      <c r="AT75" s="6">
        <f t="shared" si="49"/>
        <v>38.241687952992102</v>
      </c>
      <c r="AU75" s="6">
        <f t="shared" si="56"/>
        <v>12.426171695197361</v>
      </c>
      <c r="AV75" s="6">
        <v>1</v>
      </c>
      <c r="AW75" s="35">
        <f t="shared" si="57"/>
        <v>-59.129672435283702</v>
      </c>
      <c r="AX75" s="6">
        <f t="shared" si="50"/>
        <v>-1.5462097935626631</v>
      </c>
      <c r="AZ75" s="6">
        <f t="shared" si="51"/>
        <v>0.99559884737290794</v>
      </c>
      <c r="BA75" s="6">
        <f t="shared" si="52"/>
        <v>0.98926968929056136</v>
      </c>
    </row>
    <row r="76" spans="1:53" x14ac:dyDescent="0.25">
      <c r="A76" s="33">
        <v>-4</v>
      </c>
      <c r="B76" s="1" t="s">
        <v>30</v>
      </c>
      <c r="C76" s="1">
        <v>600</v>
      </c>
      <c r="D76" s="1">
        <v>220</v>
      </c>
      <c r="E76" s="1">
        <v>220</v>
      </c>
      <c r="F76" s="1">
        <v>19</v>
      </c>
      <c r="G76" s="1">
        <v>12</v>
      </c>
      <c r="H76" s="1">
        <f t="shared" si="29"/>
        <v>210000000000</v>
      </c>
      <c r="I76" s="1">
        <v>0.3</v>
      </c>
      <c r="J76" s="1">
        <f t="shared" si="30"/>
        <v>80769000000</v>
      </c>
      <c r="K76" s="1">
        <v>12</v>
      </c>
      <c r="L76" s="1">
        <f>3380*10^(-8)</f>
        <v>3.3800000000000002E-5</v>
      </c>
      <c r="M76" s="1">
        <f>2852000*10^(-12)</f>
        <v>2.852E-6</v>
      </c>
      <c r="N76" s="1">
        <f>129.22*10^(-8)</f>
        <v>1.2922000000000001E-6</v>
      </c>
      <c r="O76" s="1">
        <v>0</v>
      </c>
      <c r="P76" s="1">
        <f t="shared" si="31"/>
        <v>16859333.333333332</v>
      </c>
      <c r="Q76" s="1">
        <f t="shared" si="32"/>
        <v>16859333.333333332</v>
      </c>
      <c r="R76" s="1">
        <f t="shared" si="33"/>
        <v>0.5</v>
      </c>
      <c r="S76" s="1">
        <f t="shared" si="34"/>
        <v>0.58099999999999996</v>
      </c>
      <c r="T76" s="1">
        <f t="shared" si="35"/>
        <v>0</v>
      </c>
      <c r="U76" s="1">
        <f t="shared" si="36"/>
        <v>0</v>
      </c>
      <c r="V76" s="1">
        <v>2</v>
      </c>
      <c r="W76" s="1">
        <v>2</v>
      </c>
      <c r="X76" s="8">
        <f t="shared" si="37"/>
        <v>121622.31256759074</v>
      </c>
      <c r="Y76" s="8">
        <f t="shared" si="38"/>
        <v>118075.45509077053</v>
      </c>
      <c r="Z76" s="16">
        <f t="shared" si="39"/>
        <v>0.62714189405403364</v>
      </c>
      <c r="AA76" s="6">
        <f t="shared" si="40"/>
        <v>0.31357094702701682</v>
      </c>
      <c r="AB76" s="6">
        <f t="shared" si="41"/>
        <v>2.1589838956244631</v>
      </c>
      <c r="AC76" s="6">
        <f t="shared" si="42"/>
        <v>1.7272727272727273</v>
      </c>
      <c r="AD76" s="6">
        <v>0</v>
      </c>
      <c r="AE76" s="6">
        <f t="shared" si="43"/>
        <v>0</v>
      </c>
      <c r="AF76" s="24">
        <v>1</v>
      </c>
      <c r="AG76" s="24">
        <f t="shared" si="53"/>
        <v>-24</v>
      </c>
      <c r="AH76" s="6">
        <v>118.93289652613967</v>
      </c>
      <c r="AI76" s="5">
        <f t="shared" si="44"/>
        <v>1.007261809278736</v>
      </c>
      <c r="AJ76" s="5">
        <v>4.5088117559295684</v>
      </c>
      <c r="AK76" s="5">
        <f t="shared" si="45"/>
        <v>0.22339850581565737</v>
      </c>
      <c r="AL76" s="6">
        <f t="shared" si="46"/>
        <v>0.76581426648721396</v>
      </c>
      <c r="AM76" s="6">
        <f t="shared" si="47"/>
        <v>3.4428320859743153</v>
      </c>
      <c r="AN76" s="6">
        <f t="shared" si="48"/>
        <v>3.4180111409560974</v>
      </c>
      <c r="AP76" s="24">
        <f t="shared" si="54"/>
        <v>-4</v>
      </c>
      <c r="AQ76" s="24">
        <f t="shared" si="55"/>
        <v>4</v>
      </c>
      <c r="AR76" s="6">
        <v>10.756129047806327</v>
      </c>
      <c r="AS76" s="6">
        <v>1</v>
      </c>
      <c r="AT76" s="6">
        <f t="shared" si="49"/>
        <v>33.540948159717956</v>
      </c>
      <c r="AU76" s="6">
        <f t="shared" si="56"/>
        <v>10.742284979813324</v>
      </c>
      <c r="AV76" s="6">
        <v>1</v>
      </c>
      <c r="AW76" s="35">
        <f t="shared" si="57"/>
        <v>-62.009206510533673</v>
      </c>
      <c r="AX76" s="6">
        <f t="shared" si="50"/>
        <v>-1.8487612877028192</v>
      </c>
      <c r="AZ76" s="6">
        <f t="shared" si="51"/>
        <v>0.99572510478060261</v>
      </c>
      <c r="BA76" s="6">
        <f t="shared" si="52"/>
        <v>0.98854646886056918</v>
      </c>
    </row>
    <row r="77" spans="1:53" s="3" customFormat="1" x14ac:dyDescent="0.25">
      <c r="A77" s="34">
        <v>-4</v>
      </c>
      <c r="B77" s="3" t="s">
        <v>30</v>
      </c>
      <c r="C77" s="3">
        <v>600</v>
      </c>
      <c r="D77" s="3">
        <v>220</v>
      </c>
      <c r="E77" s="3">
        <v>220</v>
      </c>
      <c r="F77" s="3">
        <v>19</v>
      </c>
      <c r="G77" s="3">
        <v>12</v>
      </c>
      <c r="H77" s="3">
        <f t="shared" si="29"/>
        <v>210000000000</v>
      </c>
      <c r="I77" s="3">
        <v>0.3</v>
      </c>
      <c r="J77" s="3">
        <f t="shared" si="30"/>
        <v>80769000000</v>
      </c>
      <c r="K77" s="3">
        <v>15</v>
      </c>
      <c r="L77" s="3">
        <f>3380*10^(-8)</f>
        <v>3.3800000000000002E-5</v>
      </c>
      <c r="M77" s="3">
        <f>2852000*10^(-12)</f>
        <v>2.852E-6</v>
      </c>
      <c r="N77" s="3">
        <f>129.22*10^(-8)</f>
        <v>1.2922000000000001E-6</v>
      </c>
      <c r="O77" s="3">
        <v>0</v>
      </c>
      <c r="P77" s="3">
        <f t="shared" si="31"/>
        <v>16859333.333333332</v>
      </c>
      <c r="Q77" s="3">
        <f t="shared" si="32"/>
        <v>16859333.333333332</v>
      </c>
      <c r="R77" s="3">
        <f t="shared" si="33"/>
        <v>0.5</v>
      </c>
      <c r="S77" s="3">
        <f t="shared" si="34"/>
        <v>0.58099999999999996</v>
      </c>
      <c r="T77" s="3">
        <f t="shared" si="35"/>
        <v>0</v>
      </c>
      <c r="U77" s="3">
        <f t="shared" si="36"/>
        <v>0</v>
      </c>
      <c r="V77" s="3">
        <v>2</v>
      </c>
      <c r="W77" s="3">
        <v>2</v>
      </c>
      <c r="X77" s="10">
        <f t="shared" si="37"/>
        <v>77838.28004325807</v>
      </c>
      <c r="Y77" s="10">
        <f t="shared" si="38"/>
        <v>92925.731373469971</v>
      </c>
      <c r="Z77" s="17">
        <f t="shared" si="39"/>
        <v>0.50171351524322694</v>
      </c>
      <c r="AA77" s="11">
        <f t="shared" si="40"/>
        <v>0.25085675762161347</v>
      </c>
      <c r="AB77" s="11">
        <f t="shared" si="41"/>
        <v>1.7271871164995707</v>
      </c>
      <c r="AC77" s="11">
        <f t="shared" si="42"/>
        <v>2.1590909090909092</v>
      </c>
      <c r="AD77" s="11">
        <v>0</v>
      </c>
      <c r="AE77" s="11">
        <f t="shared" si="43"/>
        <v>0</v>
      </c>
      <c r="AF77" s="25">
        <v>1</v>
      </c>
      <c r="AG77" s="25">
        <f t="shared" si="53"/>
        <v>-30</v>
      </c>
      <c r="AH77" s="11">
        <v>93.639618137398202</v>
      </c>
      <c r="AI77" s="7">
        <f t="shared" si="44"/>
        <v>1.0076823367798862</v>
      </c>
      <c r="AJ77" s="7">
        <v>4.2046481015004362</v>
      </c>
      <c r="AK77" s="7">
        <f t="shared" si="45"/>
        <v>0.23965913732954083</v>
      </c>
      <c r="AL77" s="11">
        <f t="shared" si="46"/>
        <v>0.76581426648721396</v>
      </c>
      <c r="AM77" s="11">
        <f t="shared" si="47"/>
        <v>3.2241076415263237</v>
      </c>
      <c r="AN77" s="11">
        <f t="shared" si="48"/>
        <v>3.1995277914954503</v>
      </c>
      <c r="AP77" s="25">
        <f t="shared" si="54"/>
        <v>-4</v>
      </c>
      <c r="AQ77" s="25">
        <f t="shared" si="55"/>
        <v>4</v>
      </c>
      <c r="AR77" s="11">
        <v>9.630454768765194</v>
      </c>
      <c r="AS77" s="11">
        <v>1</v>
      </c>
      <c r="AT77" s="11">
        <f t="shared" si="49"/>
        <v>31.519290994589074</v>
      </c>
      <c r="AU77" s="35">
        <f t="shared" si="56"/>
        <v>9.6449429638900046</v>
      </c>
      <c r="AV77" s="35">
        <v>1</v>
      </c>
      <c r="AW77" s="35">
        <f t="shared" si="57"/>
        <v>-63.943502256780974</v>
      </c>
      <c r="AX77" s="6">
        <f t="shared" si="50"/>
        <v>-2.0287100451516555</v>
      </c>
      <c r="AZ77" s="6">
        <f t="shared" si="51"/>
        <v>0.99578121531700781</v>
      </c>
      <c r="BA77" s="6">
        <f t="shared" si="52"/>
        <v>0.98818960993113247</v>
      </c>
    </row>
    <row r="78" spans="1:53" x14ac:dyDescent="0.25">
      <c r="A78" s="32">
        <v>-2</v>
      </c>
      <c r="B78" s="1" t="s">
        <v>7</v>
      </c>
      <c r="C78" s="1">
        <v>300</v>
      </c>
      <c r="D78" s="1">
        <v>150</v>
      </c>
      <c r="E78" s="1">
        <v>150</v>
      </c>
      <c r="F78" s="1">
        <v>10.7</v>
      </c>
      <c r="G78" s="1">
        <v>7.1</v>
      </c>
      <c r="H78" s="1">
        <f t="shared" si="29"/>
        <v>210000000000</v>
      </c>
      <c r="I78" s="1">
        <v>0.3</v>
      </c>
      <c r="J78" s="1">
        <f t="shared" si="30"/>
        <v>80769000000</v>
      </c>
      <c r="K78" s="1">
        <v>3</v>
      </c>
      <c r="L78" s="1">
        <f>602.71*10^(-8)</f>
        <v>6.0271000000000003E-6</v>
      </c>
      <c r="M78" s="1">
        <f>126108*10^(-12)</f>
        <v>1.2610800000000001E-7</v>
      </c>
      <c r="N78" s="1">
        <f>15.22*10^(-8)</f>
        <v>1.522E-7</v>
      </c>
      <c r="O78" s="1">
        <v>0</v>
      </c>
      <c r="P78" s="1">
        <f t="shared" si="31"/>
        <v>3009375</v>
      </c>
      <c r="Q78" s="1">
        <f t="shared" si="32"/>
        <v>3009375</v>
      </c>
      <c r="R78" s="1">
        <f t="shared" si="33"/>
        <v>0.5</v>
      </c>
      <c r="S78" s="1">
        <f t="shared" si="34"/>
        <v>0.2893</v>
      </c>
      <c r="T78" s="1">
        <f t="shared" si="35"/>
        <v>0</v>
      </c>
      <c r="U78" s="1">
        <f t="shared" si="36"/>
        <v>0</v>
      </c>
      <c r="V78" s="1">
        <v>2</v>
      </c>
      <c r="W78" s="1">
        <v>2</v>
      </c>
      <c r="X78" s="8">
        <f t="shared" si="37"/>
        <v>346996.37400053308</v>
      </c>
      <c r="Y78" s="8">
        <f t="shared" si="38"/>
        <v>82370.901734820785</v>
      </c>
      <c r="Z78" s="16">
        <f t="shared" si="39"/>
        <v>1.5370213680358233</v>
      </c>
      <c r="AA78" s="6">
        <f t="shared" si="40"/>
        <v>0.76851068401791167</v>
      </c>
      <c r="AB78" s="6">
        <f t="shared" si="41"/>
        <v>10.625828074835638</v>
      </c>
      <c r="AC78" s="6">
        <f t="shared" si="42"/>
        <v>0.71333333333333315</v>
      </c>
      <c r="AD78" s="6">
        <v>0</v>
      </c>
      <c r="AE78" s="6">
        <f t="shared" si="43"/>
        <v>0</v>
      </c>
      <c r="AF78" s="24">
        <v>1</v>
      </c>
      <c r="AG78" s="24">
        <f t="shared" si="53"/>
        <v>-3</v>
      </c>
      <c r="AH78" s="6">
        <v>82.018854805608186</v>
      </c>
      <c r="AI78" s="5">
        <f t="shared" si="44"/>
        <v>0.99572607654161727</v>
      </c>
      <c r="AJ78" s="5">
        <v>5.9308565247074734</v>
      </c>
      <c r="AK78" s="5">
        <f t="shared" si="45"/>
        <v>0.16788908522630791</v>
      </c>
      <c r="AL78" s="6">
        <f t="shared" si="46"/>
        <v>0.69562682215743432</v>
      </c>
      <c r="AM78" s="6">
        <f t="shared" si="47"/>
        <v>4.1570219410916254</v>
      </c>
      <c r="AN78" s="6">
        <f t="shared" si="48"/>
        <v>4.1748649945273169</v>
      </c>
      <c r="AP78" s="24">
        <f t="shared" si="54"/>
        <v>-2</v>
      </c>
      <c r="AQ78" s="24">
        <f t="shared" si="55"/>
        <v>2</v>
      </c>
      <c r="AR78" s="6">
        <v>16.679696599806004</v>
      </c>
      <c r="AS78" s="6">
        <v>1</v>
      </c>
      <c r="AT78" s="6">
        <f t="shared" si="49"/>
        <v>-129.79653826280168</v>
      </c>
      <c r="AU78" s="6">
        <f t="shared" si="56"/>
        <v>16.748877433170751</v>
      </c>
      <c r="AV78" s="6">
        <v>1</v>
      </c>
      <c r="AW78" s="35">
        <f>-73.23+20.98*Z78-4.924*Z78^2</f>
        <v>-52.6159200914813</v>
      </c>
      <c r="AX78" s="6">
        <f t="shared" si="50"/>
        <v>0.40537229109260819</v>
      </c>
      <c r="AZ78" s="6">
        <f t="shared" si="51"/>
        <v>0.99019761667681283</v>
      </c>
      <c r="BA78" s="6">
        <f t="shared" si="52"/>
        <v>0.99444781050225572</v>
      </c>
    </row>
    <row r="79" spans="1:53" x14ac:dyDescent="0.25">
      <c r="A79" s="33">
        <v>-2</v>
      </c>
      <c r="B79" s="1" t="s">
        <v>7</v>
      </c>
      <c r="C79" s="1">
        <v>300</v>
      </c>
      <c r="D79" s="1">
        <v>150</v>
      </c>
      <c r="E79" s="1">
        <v>150</v>
      </c>
      <c r="F79" s="1">
        <v>10.7</v>
      </c>
      <c r="G79" s="1">
        <v>7.1</v>
      </c>
      <c r="H79" s="1">
        <f t="shared" si="29"/>
        <v>210000000000</v>
      </c>
      <c r="I79" s="1">
        <v>0.3</v>
      </c>
      <c r="J79" s="1">
        <f t="shared" si="30"/>
        <v>80769000000</v>
      </c>
      <c r="K79" s="1">
        <v>6</v>
      </c>
      <c r="L79" s="1">
        <f>602.71*10^(-8)</f>
        <v>6.0271000000000003E-6</v>
      </c>
      <c r="M79" s="1">
        <f>126108*10^(-12)</f>
        <v>1.2610800000000001E-7</v>
      </c>
      <c r="N79" s="1">
        <f>15.22*10^(-8)</f>
        <v>1.522E-7</v>
      </c>
      <c r="O79" s="1">
        <v>0</v>
      </c>
      <c r="P79" s="1">
        <f t="shared" si="31"/>
        <v>3009375</v>
      </c>
      <c r="Q79" s="1">
        <f t="shared" si="32"/>
        <v>3009375</v>
      </c>
      <c r="R79" s="1">
        <f t="shared" si="33"/>
        <v>0.5</v>
      </c>
      <c r="S79" s="1">
        <f t="shared" si="34"/>
        <v>0.2893</v>
      </c>
      <c r="T79" s="1">
        <f t="shared" si="35"/>
        <v>0</v>
      </c>
      <c r="U79" s="1">
        <f t="shared" si="36"/>
        <v>0</v>
      </c>
      <c r="V79" s="1">
        <v>2</v>
      </c>
      <c r="W79" s="1">
        <v>2</v>
      </c>
      <c r="X79" s="8">
        <f t="shared" si="37"/>
        <v>86749.093500133269</v>
      </c>
      <c r="Y79" s="8">
        <f t="shared" si="38"/>
        <v>34983.825050584506</v>
      </c>
      <c r="Z79" s="16">
        <f t="shared" si="39"/>
        <v>0.76851068401791167</v>
      </c>
      <c r="AA79" s="6">
        <f t="shared" si="40"/>
        <v>0.38425534200895584</v>
      </c>
      <c r="AB79" s="6">
        <f t="shared" si="41"/>
        <v>5.3129140374178192</v>
      </c>
      <c r="AC79" s="6">
        <f t="shared" si="42"/>
        <v>1.4266666666666663</v>
      </c>
      <c r="AD79" s="6">
        <v>0</v>
      </c>
      <c r="AE79" s="6">
        <f t="shared" si="43"/>
        <v>0</v>
      </c>
      <c r="AF79" s="24">
        <v>1</v>
      </c>
      <c r="AG79" s="24">
        <f t="shared" si="53"/>
        <v>-6</v>
      </c>
      <c r="AH79" s="6">
        <v>34.927176997000906</v>
      </c>
      <c r="AI79" s="5">
        <f t="shared" si="44"/>
        <v>0.9983807358543072</v>
      </c>
      <c r="AJ79" s="5">
        <v>4.8233719370598305</v>
      </c>
      <c r="AK79" s="5">
        <f t="shared" si="45"/>
        <v>0.20698812964916974</v>
      </c>
      <c r="AL79" s="6">
        <f t="shared" si="46"/>
        <v>0.69562682215743432</v>
      </c>
      <c r="AM79" s="6">
        <f t="shared" si="47"/>
        <v>3.334745010828486</v>
      </c>
      <c r="AN79" s="6">
        <f t="shared" si="48"/>
        <v>3.3401536017969824</v>
      </c>
      <c r="AP79" s="24">
        <f t="shared" si="54"/>
        <v>-2</v>
      </c>
      <c r="AQ79" s="24">
        <f t="shared" si="55"/>
        <v>2</v>
      </c>
      <c r="AR79" s="6">
        <v>11.940585443911818</v>
      </c>
      <c r="AS79" s="6">
        <v>1</v>
      </c>
      <c r="AT79" s="6">
        <f t="shared" si="49"/>
        <v>-669.80133375043715</v>
      </c>
      <c r="AU79" s="6">
        <f t="shared" si="56"/>
        <v>11.900861101172008</v>
      </c>
      <c r="AV79" s="6">
        <v>1</v>
      </c>
      <c r="AW79" s="35">
        <f t="shared" ref="AW79:AW142" si="58">-73.23+20.98*Z79-4.924*Z79^2</f>
        <v>-60.014802947522433</v>
      </c>
      <c r="AX79" s="6">
        <f t="shared" si="50"/>
        <v>8.9600900929055913E-2</v>
      </c>
      <c r="AZ79" s="6">
        <f t="shared" si="51"/>
        <v>0.9909115620409763</v>
      </c>
      <c r="BA79" s="6">
        <f t="shared" si="52"/>
        <v>0.99251871200525565</v>
      </c>
    </row>
    <row r="80" spans="1:53" x14ac:dyDescent="0.25">
      <c r="A80" s="33">
        <v>-2</v>
      </c>
      <c r="B80" s="1" t="s">
        <v>7</v>
      </c>
      <c r="C80" s="1">
        <v>300</v>
      </c>
      <c r="D80" s="1">
        <v>150</v>
      </c>
      <c r="E80" s="1">
        <v>150</v>
      </c>
      <c r="F80" s="1">
        <v>10.7</v>
      </c>
      <c r="G80" s="1">
        <v>7.1</v>
      </c>
      <c r="H80" s="1">
        <f t="shared" si="29"/>
        <v>210000000000</v>
      </c>
      <c r="I80" s="1">
        <v>0.3</v>
      </c>
      <c r="J80" s="1">
        <f t="shared" si="30"/>
        <v>80769000000</v>
      </c>
      <c r="K80" s="1">
        <v>9</v>
      </c>
      <c r="L80" s="1">
        <f>602.71*10^(-8)</f>
        <v>6.0271000000000003E-6</v>
      </c>
      <c r="M80" s="1">
        <f>126108*10^(-12)</f>
        <v>1.2610800000000001E-7</v>
      </c>
      <c r="N80" s="1">
        <f>15.22*10^(-8)</f>
        <v>1.522E-7</v>
      </c>
      <c r="O80" s="1">
        <v>0</v>
      </c>
      <c r="P80" s="1">
        <f t="shared" si="31"/>
        <v>3009375</v>
      </c>
      <c r="Q80" s="1">
        <f t="shared" si="32"/>
        <v>3009375</v>
      </c>
      <c r="R80" s="1">
        <f t="shared" si="33"/>
        <v>0.5</v>
      </c>
      <c r="S80" s="1">
        <f t="shared" si="34"/>
        <v>0.2893</v>
      </c>
      <c r="T80" s="1">
        <f t="shared" si="35"/>
        <v>0</v>
      </c>
      <c r="U80" s="1">
        <f t="shared" si="36"/>
        <v>0</v>
      </c>
      <c r="V80" s="1">
        <v>2</v>
      </c>
      <c r="W80" s="1">
        <v>2</v>
      </c>
      <c r="X80" s="8">
        <f t="shared" si="37"/>
        <v>38555.152666725895</v>
      </c>
      <c r="Y80" s="8">
        <f t="shared" si="38"/>
        <v>22473.603966009312</v>
      </c>
      <c r="Z80" s="16">
        <f t="shared" si="39"/>
        <v>0.51234045601194111</v>
      </c>
      <c r="AA80" s="6">
        <f t="shared" si="40"/>
        <v>0.25617022800597056</v>
      </c>
      <c r="AB80" s="6">
        <f t="shared" si="41"/>
        <v>3.5419426916118795</v>
      </c>
      <c r="AC80" s="6">
        <f t="shared" si="42"/>
        <v>2.14</v>
      </c>
      <c r="AD80" s="6">
        <v>0</v>
      </c>
      <c r="AE80" s="6">
        <f t="shared" si="43"/>
        <v>0</v>
      </c>
      <c r="AF80" s="24">
        <v>1</v>
      </c>
      <c r="AG80" s="24">
        <f t="shared" si="53"/>
        <v>-9</v>
      </c>
      <c r="AH80" s="6">
        <v>22.448773854715323</v>
      </c>
      <c r="AI80" s="5">
        <f t="shared" si="44"/>
        <v>0.99889514332763263</v>
      </c>
      <c r="AJ80" s="5">
        <v>4.2311860680565934</v>
      </c>
      <c r="AK80" s="5">
        <f t="shared" si="45"/>
        <v>0.23607922867510067</v>
      </c>
      <c r="AL80" s="6">
        <f t="shared" si="46"/>
        <v>0.69562682215743432</v>
      </c>
      <c r="AM80" s="6">
        <f t="shared" si="47"/>
        <v>2.9459817894133269</v>
      </c>
      <c r="AN80" s="6">
        <f t="shared" si="48"/>
        <v>2.9492402772120192</v>
      </c>
      <c r="AP80" s="24">
        <f t="shared" si="54"/>
        <v>-2</v>
      </c>
      <c r="AQ80" s="24">
        <f t="shared" si="55"/>
        <v>2</v>
      </c>
      <c r="AR80" s="6">
        <v>9.7178255787430725</v>
      </c>
      <c r="AS80" s="6">
        <v>1</v>
      </c>
      <c r="AT80" s="6">
        <f t="shared" si="49"/>
        <v>2304.6206280288293</v>
      </c>
      <c r="AU80" s="6">
        <f t="shared" si="56"/>
        <v>9.7404457084672575</v>
      </c>
      <c r="AV80" s="6">
        <v>1</v>
      </c>
      <c r="AW80" s="35">
        <f t="shared" si="58"/>
        <v>-63.773611498744245</v>
      </c>
      <c r="AX80" s="6">
        <f t="shared" si="50"/>
        <v>-2.7672064860970461E-2</v>
      </c>
      <c r="AZ80" s="6">
        <f t="shared" si="51"/>
        <v>0.99096616785938807</v>
      </c>
      <c r="BA80" s="6">
        <f t="shared" si="52"/>
        <v>0.99206225446063268</v>
      </c>
    </row>
    <row r="81" spans="1:53" x14ac:dyDescent="0.25">
      <c r="A81" s="44">
        <v>-2</v>
      </c>
      <c r="B81" s="2" t="s">
        <v>7</v>
      </c>
      <c r="C81" s="2">
        <v>300</v>
      </c>
      <c r="D81" s="2">
        <v>150</v>
      </c>
      <c r="E81" s="2">
        <v>150</v>
      </c>
      <c r="F81" s="2">
        <v>10.7</v>
      </c>
      <c r="G81" s="2">
        <v>7.1</v>
      </c>
      <c r="H81" s="2">
        <f t="shared" si="29"/>
        <v>210000000000</v>
      </c>
      <c r="I81" s="2">
        <v>0.3</v>
      </c>
      <c r="J81" s="2">
        <f t="shared" si="30"/>
        <v>80769000000</v>
      </c>
      <c r="K81" s="2">
        <v>12</v>
      </c>
      <c r="L81" s="2">
        <f>602.71*10^(-8)</f>
        <v>6.0271000000000003E-6</v>
      </c>
      <c r="M81" s="2">
        <f>126108*10^(-12)</f>
        <v>1.2610800000000001E-7</v>
      </c>
      <c r="N81" s="2">
        <f>15.22*10^(-8)</f>
        <v>1.522E-7</v>
      </c>
      <c r="O81" s="2">
        <v>0</v>
      </c>
      <c r="P81" s="2">
        <f t="shared" si="31"/>
        <v>3009375</v>
      </c>
      <c r="Q81" s="2">
        <f t="shared" si="32"/>
        <v>3009375</v>
      </c>
      <c r="R81" s="2">
        <f t="shared" si="33"/>
        <v>0.5</v>
      </c>
      <c r="S81" s="2">
        <f t="shared" si="34"/>
        <v>0.2893</v>
      </c>
      <c r="T81" s="2">
        <f t="shared" si="35"/>
        <v>0</v>
      </c>
      <c r="U81" s="2">
        <f t="shared" si="36"/>
        <v>0</v>
      </c>
      <c r="V81" s="2">
        <v>2</v>
      </c>
      <c r="W81" s="2">
        <v>2</v>
      </c>
      <c r="X81" s="45">
        <f t="shared" si="37"/>
        <v>21687.273375033317</v>
      </c>
      <c r="Y81" s="45">
        <f t="shared" si="38"/>
        <v>16626.595248083799</v>
      </c>
      <c r="Z81" s="46">
        <f t="shared" si="39"/>
        <v>0.38425534200895584</v>
      </c>
      <c r="AA81" s="35">
        <f t="shared" si="40"/>
        <v>0.19212767100447792</v>
      </c>
      <c r="AB81" s="35">
        <f t="shared" si="41"/>
        <v>2.6564570187089096</v>
      </c>
      <c r="AC81" s="35">
        <f t="shared" si="42"/>
        <v>2.8533333333333326</v>
      </c>
      <c r="AD81" s="35">
        <v>0</v>
      </c>
      <c r="AE81" s="35">
        <f t="shared" si="43"/>
        <v>0</v>
      </c>
      <c r="AF81" s="47">
        <v>1</v>
      </c>
      <c r="AG81" s="47">
        <f t="shared" si="53"/>
        <v>-12</v>
      </c>
      <c r="AH81" s="35">
        <v>16.609054919399263</v>
      </c>
      <c r="AI81" s="48">
        <f t="shared" si="44"/>
        <v>0.99894504386359217</v>
      </c>
      <c r="AJ81" s="48">
        <v>3.9051891882364274</v>
      </c>
      <c r="AK81" s="48">
        <f t="shared" si="45"/>
        <v>0.25579939811180136</v>
      </c>
      <c r="AL81" s="35">
        <f t="shared" si="46"/>
        <v>0.69562682215743432</v>
      </c>
      <c r="AM81" s="35">
        <f t="shared" si="47"/>
        <v>2.7300993828318498</v>
      </c>
      <c r="AN81" s="35">
        <f t="shared" si="48"/>
        <v>2.7329825595537467</v>
      </c>
      <c r="AO81" s="2"/>
      <c r="AP81" s="47">
        <f t="shared" si="54"/>
        <v>-2</v>
      </c>
      <c r="AQ81" s="47">
        <f t="shared" si="55"/>
        <v>2</v>
      </c>
      <c r="AR81" s="6">
        <v>8.5249589149362244</v>
      </c>
      <c r="AS81" s="35">
        <v>1</v>
      </c>
      <c r="AT81" s="35">
        <f t="shared" si="49"/>
        <v>753.7383834725988</v>
      </c>
      <c r="AU81" s="6">
        <f t="shared" si="56"/>
        <v>8.5581611467326617</v>
      </c>
      <c r="AV81" s="6">
        <v>1</v>
      </c>
      <c r="AW81" s="35">
        <f t="shared" si="58"/>
        <v>-65.895362199206673</v>
      </c>
      <c r="AX81" s="6">
        <f t="shared" si="50"/>
        <v>-8.7424713460412778E-2</v>
      </c>
      <c r="AY81" s="2"/>
      <c r="AZ81" s="6">
        <f t="shared" si="51"/>
        <v>0.9908331495686028</v>
      </c>
      <c r="BA81" s="6">
        <f t="shared" si="52"/>
        <v>0.99187953897482162</v>
      </c>
    </row>
    <row r="82" spans="1:53" x14ac:dyDescent="0.25">
      <c r="A82" s="44">
        <v>-2</v>
      </c>
      <c r="B82" s="2" t="s">
        <v>7</v>
      </c>
      <c r="C82" s="2">
        <v>300</v>
      </c>
      <c r="D82" s="2">
        <v>150</v>
      </c>
      <c r="E82" s="2">
        <v>150</v>
      </c>
      <c r="F82" s="2">
        <v>10.7</v>
      </c>
      <c r="G82" s="2">
        <v>7.1</v>
      </c>
      <c r="H82" s="2">
        <f t="shared" si="29"/>
        <v>210000000000</v>
      </c>
      <c r="I82" s="2">
        <v>0.3</v>
      </c>
      <c r="J82" s="2">
        <f t="shared" si="30"/>
        <v>80769000000</v>
      </c>
      <c r="K82" s="2">
        <v>15</v>
      </c>
      <c r="L82" s="2">
        <f>602.71*10^(-8)</f>
        <v>6.0271000000000003E-6</v>
      </c>
      <c r="M82" s="2">
        <f>126108*10^(-12)</f>
        <v>1.2610800000000001E-7</v>
      </c>
      <c r="N82" s="2">
        <f>15.22*10^(-8)</f>
        <v>1.522E-7</v>
      </c>
      <c r="O82" s="2">
        <v>0</v>
      </c>
      <c r="P82" s="2">
        <f t="shared" si="31"/>
        <v>3009375</v>
      </c>
      <c r="Q82" s="2">
        <f t="shared" si="32"/>
        <v>3009375</v>
      </c>
      <c r="R82" s="2">
        <f t="shared" si="33"/>
        <v>0.5</v>
      </c>
      <c r="S82" s="2">
        <f t="shared" si="34"/>
        <v>0.2893</v>
      </c>
      <c r="T82" s="2">
        <f t="shared" si="35"/>
        <v>0</v>
      </c>
      <c r="U82" s="2">
        <f t="shared" si="36"/>
        <v>0</v>
      </c>
      <c r="V82" s="2">
        <v>2</v>
      </c>
      <c r="W82" s="2">
        <v>2</v>
      </c>
      <c r="X82" s="45">
        <f t="shared" si="37"/>
        <v>13879.854960021323</v>
      </c>
      <c r="Y82" s="45">
        <f t="shared" si="38"/>
        <v>13215.769233669007</v>
      </c>
      <c r="Z82" s="46">
        <f t="shared" si="39"/>
        <v>0.30740427360716466</v>
      </c>
      <c r="AA82" s="35">
        <f t="shared" si="40"/>
        <v>0.15370213680358233</v>
      </c>
      <c r="AB82" s="35">
        <f t="shared" si="41"/>
        <v>2.1251656149671274</v>
      </c>
      <c r="AC82" s="35">
        <f t="shared" si="42"/>
        <v>3.5666666666666669</v>
      </c>
      <c r="AD82" s="35">
        <v>0</v>
      </c>
      <c r="AE82" s="35">
        <f t="shared" si="43"/>
        <v>0</v>
      </c>
      <c r="AF82" s="47">
        <v>1</v>
      </c>
      <c r="AG82" s="47">
        <f t="shared" si="53"/>
        <v>-15</v>
      </c>
      <c r="AH82" s="35">
        <v>13.200855445608392</v>
      </c>
      <c r="AI82" s="48">
        <f t="shared" si="44"/>
        <v>0.9988715157024215</v>
      </c>
      <c r="AJ82" s="48">
        <v>3.7054218437200102</v>
      </c>
      <c r="AK82" s="48">
        <f t="shared" si="45"/>
        <v>0.26957025618967512</v>
      </c>
      <c r="AL82" s="35">
        <f t="shared" si="46"/>
        <v>0.69562682215743432</v>
      </c>
      <c r="AM82" s="35">
        <f t="shared" si="47"/>
        <v>2.5936896842033175</v>
      </c>
      <c r="AN82" s="35">
        <f t="shared" si="48"/>
        <v>2.5966199290199961</v>
      </c>
      <c r="AO82" s="2"/>
      <c r="AP82" s="47">
        <f t="shared" si="54"/>
        <v>-2</v>
      </c>
      <c r="AQ82" s="47">
        <f t="shared" si="55"/>
        <v>2</v>
      </c>
      <c r="AR82" s="6">
        <v>7.7988437568655993</v>
      </c>
      <c r="AS82" s="35">
        <v>1</v>
      </c>
      <c r="AT82" s="35">
        <f t="shared" si="49"/>
        <v>540.66841288873354</v>
      </c>
      <c r="AU82" s="6">
        <f t="shared" si="56"/>
        <v>7.8161258127695934</v>
      </c>
      <c r="AV82" s="35">
        <v>1</v>
      </c>
      <c r="AW82" s="35">
        <f t="shared" si="58"/>
        <v>-67.245963475436611</v>
      </c>
      <c r="AX82" s="35">
        <f t="shared" si="50"/>
        <v>-0.12437560965721785</v>
      </c>
      <c r="AY82" s="2"/>
      <c r="AZ82" s="6">
        <f t="shared" si="51"/>
        <v>0.9906512609527699</v>
      </c>
      <c r="BA82" s="35">
        <f t="shared" si="52"/>
        <v>0.99177045834181088</v>
      </c>
    </row>
    <row r="83" spans="1:53" x14ac:dyDescent="0.25">
      <c r="A83" s="33">
        <v>-2</v>
      </c>
      <c r="B83" s="1" t="s">
        <v>29</v>
      </c>
      <c r="C83" s="1">
        <v>450</v>
      </c>
      <c r="D83" s="1">
        <v>190</v>
      </c>
      <c r="E83" s="1">
        <v>190</v>
      </c>
      <c r="F83" s="1">
        <v>14.6</v>
      </c>
      <c r="G83" s="1">
        <v>9.4</v>
      </c>
      <c r="H83" s="1">
        <f t="shared" si="29"/>
        <v>210000000000</v>
      </c>
      <c r="I83" s="1">
        <v>0.3</v>
      </c>
      <c r="J83" s="1">
        <f t="shared" si="30"/>
        <v>80769000000</v>
      </c>
      <c r="K83" s="1">
        <v>3</v>
      </c>
      <c r="L83" s="1">
        <f>1671.9*10^(-8)</f>
        <v>1.6719E-5</v>
      </c>
      <c r="M83" s="1">
        <f>792385*10^(-12)</f>
        <v>7.9238499999999993E-7</v>
      </c>
      <c r="N83" s="1">
        <f>49.8*10^(-8)</f>
        <v>4.9799999999999993E-7</v>
      </c>
      <c r="O83" s="1">
        <v>0</v>
      </c>
      <c r="P83" s="1">
        <f t="shared" si="31"/>
        <v>8345116.666666667</v>
      </c>
      <c r="Q83" s="1">
        <f t="shared" si="32"/>
        <v>8345116.666666667</v>
      </c>
      <c r="R83" s="1">
        <f t="shared" si="33"/>
        <v>0.5</v>
      </c>
      <c r="S83" s="1">
        <f t="shared" si="34"/>
        <v>0.43540000000000001</v>
      </c>
      <c r="T83" s="1">
        <f t="shared" si="35"/>
        <v>0</v>
      </c>
      <c r="U83" s="1">
        <f t="shared" si="36"/>
        <v>0</v>
      </c>
      <c r="V83" s="1">
        <v>2</v>
      </c>
      <c r="W83" s="1">
        <v>2</v>
      </c>
      <c r="X83" s="8">
        <f t="shared" si="37"/>
        <v>962557.84322724247</v>
      </c>
      <c r="Y83" s="8">
        <f t="shared" si="38"/>
        <v>287451.84639369079</v>
      </c>
      <c r="Z83" s="16">
        <f t="shared" si="39"/>
        <v>2.1299497803907665</v>
      </c>
      <c r="AA83" s="6">
        <f t="shared" si="40"/>
        <v>1.0649748901953833</v>
      </c>
      <c r="AB83" s="6">
        <f t="shared" si="41"/>
        <v>9.7837734980329998</v>
      </c>
      <c r="AC83" s="6">
        <f t="shared" si="42"/>
        <v>0.51228070175438589</v>
      </c>
      <c r="AD83" s="6">
        <v>0</v>
      </c>
      <c r="AE83" s="6">
        <f t="shared" si="43"/>
        <v>0</v>
      </c>
      <c r="AF83" s="24">
        <v>1</v>
      </c>
      <c r="AG83" s="24">
        <f t="shared" si="53"/>
        <v>-3</v>
      </c>
      <c r="AH83" s="6">
        <v>285.80764591585216</v>
      </c>
      <c r="AI83" s="5">
        <f t="shared" si="44"/>
        <v>0.99428008378284427</v>
      </c>
      <c r="AJ83" s="5">
        <v>6.3151446851859347</v>
      </c>
      <c r="AK83" s="5">
        <f t="shared" si="45"/>
        <v>0.15744375360317972</v>
      </c>
      <c r="AL83" s="6">
        <f t="shared" si="46"/>
        <v>0.69562682215743432</v>
      </c>
      <c r="AM83" s="6">
        <f t="shared" si="47"/>
        <v>4.4387886266214478</v>
      </c>
      <c r="AN83" s="6">
        <f t="shared" si="48"/>
        <v>4.464324186936949</v>
      </c>
      <c r="AP83" s="24">
        <f t="shared" si="54"/>
        <v>-2</v>
      </c>
      <c r="AQ83" s="24">
        <f t="shared" si="55"/>
        <v>2</v>
      </c>
      <c r="AR83" s="6">
        <v>18.669046797235101</v>
      </c>
      <c r="AS83" s="6">
        <v>1</v>
      </c>
      <c r="AT83" s="6">
        <f t="shared" si="49"/>
        <v>-92.409082244312401</v>
      </c>
      <c r="AU83" s="6">
        <f t="shared" si="56"/>
        <v>18.815056161603238</v>
      </c>
      <c r="AV83" s="6">
        <v>1</v>
      </c>
      <c r="AW83" s="35">
        <f t="shared" si="58"/>
        <v>-50.882295801244112</v>
      </c>
      <c r="AX83" s="6">
        <f t="shared" si="50"/>
        <v>0.55062007505626775</v>
      </c>
      <c r="AZ83" s="6">
        <f t="shared" si="51"/>
        <v>0.9899731467585714</v>
      </c>
      <c r="BA83" s="6">
        <f t="shared" si="52"/>
        <v>0.9956682859341941</v>
      </c>
    </row>
    <row r="84" spans="1:53" x14ac:dyDescent="0.25">
      <c r="A84" s="33">
        <v>-2</v>
      </c>
      <c r="B84" s="1" t="s">
        <v>29</v>
      </c>
      <c r="C84" s="1">
        <v>450</v>
      </c>
      <c r="D84" s="1">
        <v>190</v>
      </c>
      <c r="E84" s="1">
        <v>190</v>
      </c>
      <c r="F84" s="1">
        <v>14.6</v>
      </c>
      <c r="G84" s="1">
        <v>9.4</v>
      </c>
      <c r="H84" s="1">
        <f t="shared" si="29"/>
        <v>210000000000</v>
      </c>
      <c r="I84" s="1">
        <v>0.3</v>
      </c>
      <c r="J84" s="1">
        <f t="shared" si="30"/>
        <v>80769000000</v>
      </c>
      <c r="K84" s="1">
        <v>6</v>
      </c>
      <c r="L84" s="1">
        <f>1671.9*10^(-8)</f>
        <v>1.6719E-5</v>
      </c>
      <c r="M84" s="1">
        <f>792385*10^(-12)</f>
        <v>7.9238499999999993E-7</v>
      </c>
      <c r="N84" s="1">
        <f>49.8*10^(-8)</f>
        <v>4.9799999999999993E-7</v>
      </c>
      <c r="O84" s="1">
        <v>0</v>
      </c>
      <c r="P84" s="1">
        <f t="shared" si="31"/>
        <v>8345116.666666667</v>
      </c>
      <c r="Q84" s="1">
        <f t="shared" si="32"/>
        <v>8345116.666666667</v>
      </c>
      <c r="R84" s="1">
        <f t="shared" si="33"/>
        <v>0.5</v>
      </c>
      <c r="S84" s="1">
        <f t="shared" si="34"/>
        <v>0.43540000000000001</v>
      </c>
      <c r="T84" s="1">
        <f t="shared" si="35"/>
        <v>0</v>
      </c>
      <c r="U84" s="1">
        <f t="shared" si="36"/>
        <v>0</v>
      </c>
      <c r="V84" s="1">
        <v>2</v>
      </c>
      <c r="W84" s="1">
        <v>2</v>
      </c>
      <c r="X84" s="8">
        <f t="shared" si="37"/>
        <v>240639.46080681062</v>
      </c>
      <c r="Y84" s="8">
        <f t="shared" si="38"/>
        <v>111461.6937135624</v>
      </c>
      <c r="Z84" s="16">
        <f t="shared" si="39"/>
        <v>1.0649748901953833</v>
      </c>
      <c r="AA84" s="6">
        <f t="shared" si="40"/>
        <v>0.53248744509769164</v>
      </c>
      <c r="AB84" s="6">
        <f t="shared" si="41"/>
        <v>4.8918867490164999</v>
      </c>
      <c r="AC84" s="6">
        <f t="shared" si="42"/>
        <v>1.0245614035087718</v>
      </c>
      <c r="AD84" s="6">
        <v>0</v>
      </c>
      <c r="AE84" s="6">
        <f t="shared" si="43"/>
        <v>0</v>
      </c>
      <c r="AF84" s="24">
        <v>1</v>
      </c>
      <c r="AG84" s="24">
        <f t="shared" si="53"/>
        <v>-6</v>
      </c>
      <c r="AH84" s="6">
        <v>111.26776471867041</v>
      </c>
      <c r="AI84" s="5">
        <f t="shared" si="44"/>
        <v>0.9982601287632471</v>
      </c>
      <c r="AJ84" s="5">
        <v>5.3645335906755918</v>
      </c>
      <c r="AK84" s="5">
        <f t="shared" si="45"/>
        <v>0.18608516693760313</v>
      </c>
      <c r="AL84" s="6">
        <f t="shared" si="46"/>
        <v>0.69562682215743432</v>
      </c>
      <c r="AM84" s="6">
        <f t="shared" si="47"/>
        <v>3.7130857634755459</v>
      </c>
      <c r="AN84" s="6">
        <f t="shared" si="48"/>
        <v>3.7195573142600806</v>
      </c>
      <c r="AP84" s="24">
        <f t="shared" si="54"/>
        <v>-2</v>
      </c>
      <c r="AQ84" s="24">
        <f t="shared" si="55"/>
        <v>2</v>
      </c>
      <c r="AR84" s="6">
        <v>14.124649572694436</v>
      </c>
      <c r="AS84" s="6">
        <v>1</v>
      </c>
      <c r="AT84" s="6">
        <f t="shared" si="49"/>
        <v>-447.27756539287657</v>
      </c>
      <c r="AU84" s="6">
        <f t="shared" si="56"/>
        <v>14.06129980653421</v>
      </c>
      <c r="AV84" s="6">
        <v>1</v>
      </c>
      <c r="AW84" s="35">
        <f t="shared" si="58"/>
        <v>-56.471487352161461</v>
      </c>
      <c r="AX84" s="6">
        <f t="shared" si="50"/>
        <v>0.12625602471824945</v>
      </c>
      <c r="AZ84" s="6">
        <f t="shared" si="51"/>
        <v>0.99064665123979145</v>
      </c>
      <c r="BA84" s="6">
        <f t="shared" si="52"/>
        <v>0.99237325291866751</v>
      </c>
    </row>
    <row r="85" spans="1:53" x14ac:dyDescent="0.25">
      <c r="A85" s="33">
        <v>-2</v>
      </c>
      <c r="B85" s="1" t="s">
        <v>29</v>
      </c>
      <c r="C85" s="1">
        <v>450</v>
      </c>
      <c r="D85" s="1">
        <v>190</v>
      </c>
      <c r="E85" s="1">
        <v>190</v>
      </c>
      <c r="F85" s="1">
        <v>14.6</v>
      </c>
      <c r="G85" s="1">
        <v>9.4</v>
      </c>
      <c r="H85" s="1">
        <f t="shared" si="29"/>
        <v>210000000000</v>
      </c>
      <c r="I85" s="1">
        <v>0.3</v>
      </c>
      <c r="J85" s="1">
        <f t="shared" si="30"/>
        <v>80769000000</v>
      </c>
      <c r="K85" s="1">
        <v>9</v>
      </c>
      <c r="L85" s="1">
        <f>1671.9*10^(-8)</f>
        <v>1.6719E-5</v>
      </c>
      <c r="M85" s="1">
        <f>792385*10^(-12)</f>
        <v>7.9238499999999993E-7</v>
      </c>
      <c r="N85" s="1">
        <f>49.8*10^(-8)</f>
        <v>4.9799999999999993E-7</v>
      </c>
      <c r="O85" s="1">
        <v>0</v>
      </c>
      <c r="P85" s="1">
        <f t="shared" si="31"/>
        <v>8345116.666666667</v>
      </c>
      <c r="Q85" s="1">
        <f t="shared" si="32"/>
        <v>8345116.666666667</v>
      </c>
      <c r="R85" s="1">
        <f t="shared" si="33"/>
        <v>0.5</v>
      </c>
      <c r="S85" s="1">
        <f t="shared" si="34"/>
        <v>0.43540000000000001</v>
      </c>
      <c r="T85" s="1">
        <f t="shared" si="35"/>
        <v>0</v>
      </c>
      <c r="U85" s="1">
        <f t="shared" si="36"/>
        <v>0</v>
      </c>
      <c r="V85" s="1">
        <v>2</v>
      </c>
      <c r="W85" s="1">
        <v>2</v>
      </c>
      <c r="X85" s="8">
        <f t="shared" si="37"/>
        <v>106950.87146969361</v>
      </c>
      <c r="Y85" s="8">
        <f t="shared" si="38"/>
        <v>69598.84918186086</v>
      </c>
      <c r="Z85" s="16">
        <f t="shared" si="39"/>
        <v>0.70998326013025559</v>
      </c>
      <c r="AA85" s="6">
        <f t="shared" si="40"/>
        <v>0.35499163006512779</v>
      </c>
      <c r="AB85" s="6">
        <f t="shared" si="41"/>
        <v>3.2612578326776664</v>
      </c>
      <c r="AC85" s="6">
        <f t="shared" si="42"/>
        <v>1.536842105263158</v>
      </c>
      <c r="AD85" s="6">
        <v>0</v>
      </c>
      <c r="AE85" s="6">
        <f t="shared" si="43"/>
        <v>0</v>
      </c>
      <c r="AF85" s="24">
        <v>1</v>
      </c>
      <c r="AG85" s="24">
        <f t="shared" si="53"/>
        <v>-9</v>
      </c>
      <c r="AH85" s="6">
        <v>69.564077176295072</v>
      </c>
      <c r="AI85" s="5">
        <f t="shared" si="44"/>
        <v>0.9995003939580247</v>
      </c>
      <c r="AJ85" s="5">
        <v>4.6972041038460626</v>
      </c>
      <c r="AK85" s="5">
        <f t="shared" si="45"/>
        <v>0.21278623876267916</v>
      </c>
      <c r="AL85" s="6">
        <f t="shared" si="46"/>
        <v>0.69562682215743432</v>
      </c>
      <c r="AM85" s="6">
        <f t="shared" si="47"/>
        <v>3.2509772711518439</v>
      </c>
      <c r="AN85" s="6">
        <f t="shared" si="48"/>
        <v>3.2526022909085244</v>
      </c>
      <c r="AP85" s="24">
        <f t="shared" si="54"/>
        <v>-2</v>
      </c>
      <c r="AQ85" s="24">
        <f t="shared" si="55"/>
        <v>2</v>
      </c>
      <c r="AR85" s="6">
        <v>11.460864789037181</v>
      </c>
      <c r="AS85" s="6">
        <v>1</v>
      </c>
      <c r="AT85" s="6">
        <f t="shared" si="49"/>
        <v>1107.0154493282441</v>
      </c>
      <c r="AU85" s="6">
        <f t="shared" si="56"/>
        <v>11.431260254518939</v>
      </c>
      <c r="AV85" s="6">
        <v>1</v>
      </c>
      <c r="AW85" s="35">
        <f t="shared" si="58"/>
        <v>-60.816622557338619</v>
      </c>
      <c r="AX85" s="6">
        <f t="shared" si="50"/>
        <v>-5.4937465050052536E-2</v>
      </c>
      <c r="AZ85" s="6">
        <f t="shared" si="51"/>
        <v>0.99094643417554273</v>
      </c>
      <c r="BA85" s="6">
        <f t="shared" si="52"/>
        <v>0.99144176447133925</v>
      </c>
    </row>
    <row r="86" spans="1:53" x14ac:dyDescent="0.25">
      <c r="A86" s="33">
        <v>-2</v>
      </c>
      <c r="B86" s="1" t="s">
        <v>29</v>
      </c>
      <c r="C86" s="1">
        <v>450</v>
      </c>
      <c r="D86" s="1">
        <v>190</v>
      </c>
      <c r="E86" s="1">
        <v>190</v>
      </c>
      <c r="F86" s="1">
        <v>14.6</v>
      </c>
      <c r="G86" s="1">
        <v>9.4</v>
      </c>
      <c r="H86" s="1">
        <f t="shared" si="29"/>
        <v>210000000000</v>
      </c>
      <c r="I86" s="1">
        <v>0.3</v>
      </c>
      <c r="J86" s="1">
        <f t="shared" si="30"/>
        <v>80769000000</v>
      </c>
      <c r="K86" s="1">
        <v>12</v>
      </c>
      <c r="L86" s="1">
        <f>1671.9*10^(-8)</f>
        <v>1.6719E-5</v>
      </c>
      <c r="M86" s="1">
        <f>792385*10^(-12)</f>
        <v>7.9238499999999993E-7</v>
      </c>
      <c r="N86" s="1">
        <f>49.8*10^(-8)</f>
        <v>4.9799999999999993E-7</v>
      </c>
      <c r="O86" s="1">
        <v>0</v>
      </c>
      <c r="P86" s="1">
        <f t="shared" si="31"/>
        <v>8345116.666666667</v>
      </c>
      <c r="Q86" s="1">
        <f t="shared" si="32"/>
        <v>8345116.666666667</v>
      </c>
      <c r="R86" s="1">
        <f t="shared" si="33"/>
        <v>0.5</v>
      </c>
      <c r="S86" s="1">
        <f t="shared" si="34"/>
        <v>0.43540000000000001</v>
      </c>
      <c r="T86" s="1">
        <f t="shared" si="35"/>
        <v>0</v>
      </c>
      <c r="U86" s="1">
        <f t="shared" si="36"/>
        <v>0</v>
      </c>
      <c r="V86" s="1">
        <v>2</v>
      </c>
      <c r="W86" s="1">
        <v>2</v>
      </c>
      <c r="X86" s="8">
        <f t="shared" si="37"/>
        <v>60159.865201702654</v>
      </c>
      <c r="Y86" s="8">
        <f t="shared" si="38"/>
        <v>50905.184429421381</v>
      </c>
      <c r="Z86" s="16">
        <f t="shared" si="39"/>
        <v>0.53248744509769164</v>
      </c>
      <c r="AA86" s="6">
        <f t="shared" si="40"/>
        <v>0.26624372254884582</v>
      </c>
      <c r="AB86" s="6">
        <f t="shared" si="41"/>
        <v>2.4459433745082499</v>
      </c>
      <c r="AC86" s="6">
        <f t="shared" si="42"/>
        <v>2.0491228070175436</v>
      </c>
      <c r="AD86" s="6">
        <v>0</v>
      </c>
      <c r="AE86" s="6">
        <f t="shared" si="43"/>
        <v>0</v>
      </c>
      <c r="AF86" s="24">
        <v>1</v>
      </c>
      <c r="AG86" s="24">
        <f t="shared" si="53"/>
        <v>-12</v>
      </c>
      <c r="AH86" s="6">
        <v>50.899901455890806</v>
      </c>
      <c r="AI86" s="5">
        <f t="shared" si="44"/>
        <v>0.99989621934210071</v>
      </c>
      <c r="AJ86" s="5">
        <v>4.2810963645982634</v>
      </c>
      <c r="AK86" s="5">
        <f t="shared" si="45"/>
        <v>0.23356078307663383</v>
      </c>
      <c r="AL86" s="6">
        <f t="shared" si="46"/>
        <v>0.69562682215743432</v>
      </c>
      <c r="AM86" s="6">
        <f t="shared" si="47"/>
        <v>2.9786341116259178</v>
      </c>
      <c r="AN86" s="6">
        <f t="shared" si="48"/>
        <v>2.9789432683181487</v>
      </c>
      <c r="AP86" s="24">
        <f t="shared" si="54"/>
        <v>-2</v>
      </c>
      <c r="AQ86" s="24">
        <f t="shared" si="55"/>
        <v>2</v>
      </c>
      <c r="AR86" s="6">
        <v>9.9056753151163335</v>
      </c>
      <c r="AS86" s="6">
        <v>1</v>
      </c>
      <c r="AT86" s="6">
        <f t="shared" si="49"/>
        <v>427.30578135646579</v>
      </c>
      <c r="AU86" s="6">
        <f t="shared" si="56"/>
        <v>9.920217834700253</v>
      </c>
      <c r="AV86" s="6">
        <v>1</v>
      </c>
      <c r="AW86" s="35">
        <f t="shared" si="58"/>
        <v>-63.454578538965578</v>
      </c>
      <c r="AX86" s="6">
        <f t="shared" si="50"/>
        <v>-0.14849922773694157</v>
      </c>
      <c r="AZ86" s="6">
        <f t="shared" si="51"/>
        <v>0.99097385559015039</v>
      </c>
      <c r="BA86" s="6">
        <f t="shared" si="52"/>
        <v>0.9910767101831619</v>
      </c>
    </row>
    <row r="87" spans="1:53" x14ac:dyDescent="0.25">
      <c r="A87" s="44">
        <v>-2</v>
      </c>
      <c r="B87" s="2" t="s">
        <v>29</v>
      </c>
      <c r="C87" s="2">
        <v>450</v>
      </c>
      <c r="D87" s="2">
        <v>190</v>
      </c>
      <c r="E87" s="2">
        <v>190</v>
      </c>
      <c r="F87" s="2">
        <v>14.6</v>
      </c>
      <c r="G87" s="2">
        <v>9.4</v>
      </c>
      <c r="H87" s="2">
        <f t="shared" si="29"/>
        <v>210000000000</v>
      </c>
      <c r="I87" s="2">
        <v>0.3</v>
      </c>
      <c r="J87" s="2">
        <f t="shared" si="30"/>
        <v>80769000000</v>
      </c>
      <c r="K87" s="2">
        <v>15</v>
      </c>
      <c r="L87" s="2">
        <f>1671.9*10^(-8)</f>
        <v>1.6719E-5</v>
      </c>
      <c r="M87" s="2">
        <f>792385*10^(-12)</f>
        <v>7.9238499999999993E-7</v>
      </c>
      <c r="N87" s="2">
        <f>49.8*10^(-8)</f>
        <v>4.9799999999999993E-7</v>
      </c>
      <c r="O87" s="2">
        <v>0</v>
      </c>
      <c r="P87" s="2">
        <f t="shared" si="31"/>
        <v>8345116.666666667</v>
      </c>
      <c r="Q87" s="2">
        <f t="shared" si="32"/>
        <v>8345116.666666667</v>
      </c>
      <c r="R87" s="2">
        <f t="shared" si="33"/>
        <v>0.5</v>
      </c>
      <c r="S87" s="2">
        <f t="shared" si="34"/>
        <v>0.43540000000000001</v>
      </c>
      <c r="T87" s="2">
        <f t="shared" si="35"/>
        <v>0</v>
      </c>
      <c r="U87" s="2">
        <f t="shared" si="36"/>
        <v>0</v>
      </c>
      <c r="V87" s="2">
        <v>2</v>
      </c>
      <c r="W87" s="2">
        <v>2</v>
      </c>
      <c r="X87" s="45">
        <f t="shared" si="37"/>
        <v>38502.313729089699</v>
      </c>
      <c r="Y87" s="45">
        <f t="shared" si="38"/>
        <v>40236.000302564746</v>
      </c>
      <c r="Z87" s="46">
        <f t="shared" si="39"/>
        <v>0.42598995607815332</v>
      </c>
      <c r="AA87" s="35">
        <f t="shared" si="40"/>
        <v>0.21299497803907666</v>
      </c>
      <c r="AB87" s="35">
        <f t="shared" si="41"/>
        <v>1.9567546996065999</v>
      </c>
      <c r="AC87" s="35">
        <f t="shared" si="42"/>
        <v>2.5614035087719298</v>
      </c>
      <c r="AD87" s="35">
        <v>0</v>
      </c>
      <c r="AE87" s="35">
        <f t="shared" si="43"/>
        <v>0</v>
      </c>
      <c r="AF87" s="47">
        <v>1</v>
      </c>
      <c r="AG87" s="47">
        <f t="shared" si="53"/>
        <v>-15</v>
      </c>
      <c r="AH87" s="35">
        <v>40.236096707491889</v>
      </c>
      <c r="AI87" s="48">
        <f t="shared" si="44"/>
        <v>1.000002395986838</v>
      </c>
      <c r="AJ87" s="48">
        <v>4.012575772590119</v>
      </c>
      <c r="AK87" s="48">
        <f t="shared" si="45"/>
        <v>0.249217074682514</v>
      </c>
      <c r="AL87" s="35">
        <f t="shared" si="46"/>
        <v>0.69562682215743432</v>
      </c>
      <c r="AM87" s="35">
        <f t="shared" si="47"/>
        <v>2.8020157636338574</v>
      </c>
      <c r="AN87" s="35">
        <f t="shared" si="48"/>
        <v>2.8020090500570536</v>
      </c>
      <c r="AO87" s="2"/>
      <c r="AP87" s="47">
        <f t="shared" si="54"/>
        <v>-2</v>
      </c>
      <c r="AQ87" s="47">
        <f t="shared" si="55"/>
        <v>2</v>
      </c>
      <c r="AR87" s="6">
        <v>8.921577548589708</v>
      </c>
      <c r="AS87" s="35">
        <v>1</v>
      </c>
      <c r="AT87" s="35">
        <f t="shared" si="49"/>
        <v>317.89318868226593</v>
      </c>
      <c r="AU87" s="6">
        <f t="shared" si="56"/>
        <v>8.9508651367895045</v>
      </c>
      <c r="AV87" s="35">
        <v>1</v>
      </c>
      <c r="AW87" s="35">
        <f t="shared" si="58"/>
        <v>-65.186276409234054</v>
      </c>
      <c r="AX87" s="35">
        <f t="shared" si="50"/>
        <v>-0.20505716614893471</v>
      </c>
      <c r="AY87" s="2"/>
      <c r="AZ87" s="6">
        <f t="shared" si="51"/>
        <v>0.99089534386292</v>
      </c>
      <c r="BA87" s="6">
        <f t="shared" si="52"/>
        <v>0.99089296969640672</v>
      </c>
    </row>
    <row r="88" spans="1:53" x14ac:dyDescent="0.25">
      <c r="A88" s="33">
        <v>-2</v>
      </c>
      <c r="B88" s="1" t="s">
        <v>30</v>
      </c>
      <c r="C88" s="1">
        <v>600</v>
      </c>
      <c r="D88" s="1">
        <v>220</v>
      </c>
      <c r="E88" s="1">
        <v>220</v>
      </c>
      <c r="F88" s="1">
        <v>19</v>
      </c>
      <c r="G88" s="1">
        <v>12</v>
      </c>
      <c r="H88" s="1">
        <f t="shared" si="29"/>
        <v>210000000000</v>
      </c>
      <c r="I88" s="1">
        <v>0.3</v>
      </c>
      <c r="J88" s="1">
        <f t="shared" si="30"/>
        <v>80769000000</v>
      </c>
      <c r="K88" s="1">
        <v>3</v>
      </c>
      <c r="L88" s="1">
        <f>3380*10^(-8)</f>
        <v>3.3800000000000002E-5</v>
      </c>
      <c r="M88" s="1">
        <f>2852000*10^(-12)</f>
        <v>2.852E-6</v>
      </c>
      <c r="N88" s="1">
        <f>129.22*10^(-8)</f>
        <v>1.2922000000000001E-6</v>
      </c>
      <c r="O88" s="1">
        <v>0</v>
      </c>
      <c r="P88" s="1">
        <f t="shared" si="31"/>
        <v>16859333.333333332</v>
      </c>
      <c r="Q88" s="1">
        <f t="shared" si="32"/>
        <v>16859333.333333332</v>
      </c>
      <c r="R88" s="1">
        <f t="shared" si="33"/>
        <v>0.5</v>
      </c>
      <c r="S88" s="1">
        <f t="shared" si="34"/>
        <v>0.58099999999999996</v>
      </c>
      <c r="T88" s="1">
        <f t="shared" si="35"/>
        <v>0</v>
      </c>
      <c r="U88" s="1">
        <f t="shared" si="36"/>
        <v>0</v>
      </c>
      <c r="V88" s="1">
        <v>2</v>
      </c>
      <c r="W88" s="1">
        <v>2</v>
      </c>
      <c r="X88" s="8">
        <f t="shared" si="37"/>
        <v>1945957.0010814518</v>
      </c>
      <c r="Y88" s="8">
        <f t="shared" si="38"/>
        <v>722924.52822898212</v>
      </c>
      <c r="Z88" s="16">
        <f t="shared" si="39"/>
        <v>2.5085675762161346</v>
      </c>
      <c r="AA88" s="6">
        <f t="shared" si="40"/>
        <v>1.2542837881080673</v>
      </c>
      <c r="AB88" s="6">
        <f t="shared" si="41"/>
        <v>8.6359355824978525</v>
      </c>
      <c r="AC88" s="6">
        <f t="shared" si="42"/>
        <v>0.43181818181818182</v>
      </c>
      <c r="AD88" s="6">
        <v>0</v>
      </c>
      <c r="AE88" s="6">
        <f t="shared" si="43"/>
        <v>0</v>
      </c>
      <c r="AF88" s="24">
        <v>1</v>
      </c>
      <c r="AG88" s="24">
        <f t="shared" si="53"/>
        <v>-3</v>
      </c>
      <c r="AH88" s="6">
        <v>718.38512415926436</v>
      </c>
      <c r="AI88" s="5">
        <f t="shared" si="44"/>
        <v>0.99372077735301312</v>
      </c>
      <c r="AJ88" s="5">
        <v>6.4586271701671878</v>
      </c>
      <c r="AK88" s="5">
        <f t="shared" si="45"/>
        <v>0.15385944275326388</v>
      </c>
      <c r="AL88" s="6">
        <f t="shared" si="46"/>
        <v>0.69562682215743432</v>
      </c>
      <c r="AM88" s="6">
        <f t="shared" si="47"/>
        <v>4.4580180487870731</v>
      </c>
      <c r="AN88" s="6">
        <f t="shared" si="48"/>
        <v>4.4861878209510255</v>
      </c>
      <c r="AP88" s="24">
        <f t="shared" si="54"/>
        <v>-2</v>
      </c>
      <c r="AQ88" s="24">
        <f t="shared" si="55"/>
        <v>2</v>
      </c>
      <c r="AR88" s="6">
        <v>19.479706406892554</v>
      </c>
      <c r="AS88" s="6">
        <v>1</v>
      </c>
      <c r="AT88" s="6">
        <f t="shared" si="49"/>
        <v>-83.202313340676568</v>
      </c>
      <c r="AU88" s="6">
        <f t="shared" si="56"/>
        <v>19.371516416302374</v>
      </c>
      <c r="AV88" s="6">
        <v>1</v>
      </c>
      <c r="AW88" s="35">
        <f t="shared" si="58"/>
        <v>-51.586547415582302</v>
      </c>
      <c r="AX88" s="6">
        <f t="shared" si="50"/>
        <v>0.62001337876698537</v>
      </c>
      <c r="AZ88" s="6">
        <f t="shared" si="51"/>
        <v>0.99012273621399183</v>
      </c>
      <c r="BA88" s="6">
        <f t="shared" si="52"/>
        <v>0.99637922319727934</v>
      </c>
    </row>
    <row r="89" spans="1:53" x14ac:dyDescent="0.25">
      <c r="A89" s="44">
        <v>-2</v>
      </c>
      <c r="B89" s="2" t="s">
        <v>30</v>
      </c>
      <c r="C89" s="2">
        <v>600</v>
      </c>
      <c r="D89" s="2">
        <v>220</v>
      </c>
      <c r="E89" s="2">
        <v>220</v>
      </c>
      <c r="F89" s="2">
        <v>19</v>
      </c>
      <c r="G89" s="2">
        <v>12</v>
      </c>
      <c r="H89" s="2">
        <f t="shared" si="29"/>
        <v>210000000000</v>
      </c>
      <c r="I89" s="2">
        <v>0.3</v>
      </c>
      <c r="J89" s="2">
        <f t="shared" si="30"/>
        <v>80769000000</v>
      </c>
      <c r="K89" s="2">
        <v>6</v>
      </c>
      <c r="L89" s="2">
        <f>3380*10^(-8)</f>
        <v>3.3800000000000002E-5</v>
      </c>
      <c r="M89" s="2">
        <f>2852000*10^(-12)</f>
        <v>2.852E-6</v>
      </c>
      <c r="N89" s="2">
        <f>129.22*10^(-8)</f>
        <v>1.2922000000000001E-6</v>
      </c>
      <c r="O89" s="2">
        <v>0</v>
      </c>
      <c r="P89" s="2">
        <f t="shared" si="31"/>
        <v>16859333.333333332</v>
      </c>
      <c r="Q89" s="2">
        <f t="shared" si="32"/>
        <v>16859333.333333332</v>
      </c>
      <c r="R89" s="2">
        <f t="shared" si="33"/>
        <v>0.5</v>
      </c>
      <c r="S89" s="2">
        <f t="shared" si="34"/>
        <v>0.58099999999999996</v>
      </c>
      <c r="T89" s="2">
        <f t="shared" si="35"/>
        <v>0</v>
      </c>
      <c r="U89" s="2">
        <f t="shared" si="36"/>
        <v>0</v>
      </c>
      <c r="V89" s="2">
        <v>2</v>
      </c>
      <c r="W89" s="2">
        <v>2</v>
      </c>
      <c r="X89" s="45">
        <f t="shared" si="37"/>
        <v>486489.25027036294</v>
      </c>
      <c r="Y89" s="45">
        <f t="shared" si="38"/>
        <v>265978.93822521181</v>
      </c>
      <c r="Z89" s="46">
        <f t="shared" si="39"/>
        <v>1.2542837881080673</v>
      </c>
      <c r="AA89" s="35">
        <f t="shared" si="40"/>
        <v>0.62714189405403364</v>
      </c>
      <c r="AB89" s="35">
        <f t="shared" si="41"/>
        <v>4.3179677912489263</v>
      </c>
      <c r="AC89" s="35">
        <f t="shared" si="42"/>
        <v>0.86363636363636365</v>
      </c>
      <c r="AD89" s="35">
        <v>0</v>
      </c>
      <c r="AE89" s="35">
        <f t="shared" si="43"/>
        <v>0</v>
      </c>
      <c r="AF89" s="47">
        <v>1</v>
      </c>
      <c r="AG89" s="47">
        <f t="shared" si="53"/>
        <v>-6</v>
      </c>
      <c r="AH89" s="35">
        <v>265.61738435146754</v>
      </c>
      <c r="AI89" s="48">
        <f t="shared" si="44"/>
        <v>0.99864066727930867</v>
      </c>
      <c r="AJ89" s="48">
        <v>5.629393101540221</v>
      </c>
      <c r="AK89" s="48">
        <f t="shared" si="45"/>
        <v>0.17739757186366631</v>
      </c>
      <c r="AL89" s="35">
        <f t="shared" si="46"/>
        <v>0.69562682215743432</v>
      </c>
      <c r="AM89" s="35">
        <f t="shared" si="47"/>
        <v>3.9145038211792156</v>
      </c>
      <c r="AN89" s="35">
        <f t="shared" si="48"/>
        <v>3.919832177317462</v>
      </c>
      <c r="AO89" s="2"/>
      <c r="AP89" s="47">
        <f t="shared" si="54"/>
        <v>-2</v>
      </c>
      <c r="AQ89" s="47">
        <f t="shared" si="55"/>
        <v>2</v>
      </c>
      <c r="AR89" s="6">
        <v>15.281414830399791</v>
      </c>
      <c r="AS89" s="35">
        <v>1</v>
      </c>
      <c r="AT89" s="35">
        <f t="shared" si="49"/>
        <v>-604.72132678953562</v>
      </c>
      <c r="AU89" s="6">
        <f t="shared" si="56"/>
        <v>15.250132709134828</v>
      </c>
      <c r="AV89" s="6">
        <v>1</v>
      </c>
      <c r="AW89" s="35">
        <f t="shared" si="58"/>
        <v>-54.66169991664195</v>
      </c>
      <c r="AX89" s="6">
        <f t="shared" si="50"/>
        <v>9.0391553092464605E-2</v>
      </c>
      <c r="AY89" s="2"/>
      <c r="AZ89" s="6">
        <f t="shared" si="51"/>
        <v>0.99045380261766625</v>
      </c>
      <c r="BA89" s="6">
        <f t="shared" si="52"/>
        <v>0.9918019915171824</v>
      </c>
    </row>
    <row r="90" spans="1:53" x14ac:dyDescent="0.25">
      <c r="A90" s="33">
        <v>-2</v>
      </c>
      <c r="B90" s="1" t="s">
        <v>30</v>
      </c>
      <c r="C90" s="1">
        <v>600</v>
      </c>
      <c r="D90" s="1">
        <v>220</v>
      </c>
      <c r="E90" s="1">
        <v>220</v>
      </c>
      <c r="F90" s="1">
        <v>19</v>
      </c>
      <c r="G90" s="1">
        <v>12</v>
      </c>
      <c r="H90" s="1">
        <f t="shared" si="29"/>
        <v>210000000000</v>
      </c>
      <c r="I90" s="1">
        <v>0.3</v>
      </c>
      <c r="J90" s="1">
        <f t="shared" si="30"/>
        <v>80769000000</v>
      </c>
      <c r="K90" s="1">
        <v>9</v>
      </c>
      <c r="L90" s="1">
        <f>3380*10^(-8)</f>
        <v>3.3800000000000002E-5</v>
      </c>
      <c r="M90" s="1">
        <f>2852000*10^(-12)</f>
        <v>2.852E-6</v>
      </c>
      <c r="N90" s="1">
        <f>129.22*10^(-8)</f>
        <v>1.2922000000000001E-6</v>
      </c>
      <c r="O90" s="1">
        <v>0</v>
      </c>
      <c r="P90" s="1">
        <f t="shared" si="31"/>
        <v>16859333.333333332</v>
      </c>
      <c r="Q90" s="1">
        <f t="shared" si="32"/>
        <v>16859333.333333332</v>
      </c>
      <c r="R90" s="1">
        <f t="shared" si="33"/>
        <v>0.5</v>
      </c>
      <c r="S90" s="1">
        <f t="shared" si="34"/>
        <v>0.58099999999999996</v>
      </c>
      <c r="T90" s="1">
        <f t="shared" si="35"/>
        <v>0</v>
      </c>
      <c r="U90" s="1">
        <f t="shared" si="36"/>
        <v>0</v>
      </c>
      <c r="V90" s="1">
        <v>2</v>
      </c>
      <c r="W90" s="1">
        <v>2</v>
      </c>
      <c r="X90" s="8">
        <f t="shared" si="37"/>
        <v>216217.44456460574</v>
      </c>
      <c r="Y90" s="8">
        <f t="shared" si="38"/>
        <v>162822.76545043223</v>
      </c>
      <c r="Z90" s="16">
        <f t="shared" si="39"/>
        <v>0.8361891920720449</v>
      </c>
      <c r="AA90" s="6">
        <f t="shared" si="40"/>
        <v>0.41809459603602245</v>
      </c>
      <c r="AB90" s="6">
        <f t="shared" si="41"/>
        <v>2.878645194165951</v>
      </c>
      <c r="AC90" s="6">
        <f t="shared" si="42"/>
        <v>1.2954545454545454</v>
      </c>
      <c r="AD90" s="6">
        <v>0</v>
      </c>
      <c r="AE90" s="6">
        <f t="shared" si="43"/>
        <v>0</v>
      </c>
      <c r="AF90" s="24">
        <v>1</v>
      </c>
      <c r="AG90" s="24">
        <f t="shared" si="53"/>
        <v>-9</v>
      </c>
      <c r="AH90" s="6">
        <v>162.90548121929086</v>
      </c>
      <c r="AI90" s="5">
        <f t="shared" si="44"/>
        <v>1.0005080110795921</v>
      </c>
      <c r="AJ90" s="5">
        <v>4.9612226998190669</v>
      </c>
      <c r="AK90" s="5">
        <f t="shared" si="45"/>
        <v>0.20166561180897605</v>
      </c>
      <c r="AL90" s="6">
        <f t="shared" si="46"/>
        <v>0.69562682215743432</v>
      </c>
      <c r="AM90" s="6">
        <f t="shared" si="47"/>
        <v>3.4278789422033689</v>
      </c>
      <c r="AN90" s="6">
        <f t="shared" si="48"/>
        <v>3.4261384259227841</v>
      </c>
      <c r="AP90" s="24">
        <f t="shared" si="54"/>
        <v>-2</v>
      </c>
      <c r="AQ90" s="24">
        <f t="shared" si="55"/>
        <v>2</v>
      </c>
      <c r="AR90" s="6">
        <v>12.486331200309884</v>
      </c>
      <c r="AS90" s="6">
        <v>1</v>
      </c>
      <c r="AT90" s="6">
        <f t="shared" si="49"/>
        <v>381.86107674282869</v>
      </c>
      <c r="AU90" s="6">
        <f t="shared" si="56"/>
        <v>12.426171695197361</v>
      </c>
      <c r="AV90" s="6">
        <v>1</v>
      </c>
      <c r="AW90" s="35">
        <f t="shared" si="58"/>
        <v>-59.129672435283702</v>
      </c>
      <c r="AX90" s="6">
        <f t="shared" si="50"/>
        <v>-0.15484603180728382</v>
      </c>
      <c r="AZ90" s="6">
        <f t="shared" si="51"/>
        <v>0.99086129227348319</v>
      </c>
      <c r="BA90" s="6">
        <f t="shared" si="52"/>
        <v>0.99035817934561099</v>
      </c>
    </row>
    <row r="91" spans="1:53" x14ac:dyDescent="0.25">
      <c r="A91" s="44">
        <v>-2</v>
      </c>
      <c r="B91" s="2" t="s">
        <v>30</v>
      </c>
      <c r="C91" s="2">
        <v>600</v>
      </c>
      <c r="D91" s="2">
        <v>220</v>
      </c>
      <c r="E91" s="2">
        <v>220</v>
      </c>
      <c r="F91" s="2">
        <v>19</v>
      </c>
      <c r="G91" s="2">
        <v>12</v>
      </c>
      <c r="H91" s="2">
        <f t="shared" si="29"/>
        <v>210000000000</v>
      </c>
      <c r="I91" s="2">
        <v>0.3</v>
      </c>
      <c r="J91" s="2">
        <f t="shared" si="30"/>
        <v>80769000000</v>
      </c>
      <c r="K91" s="2">
        <v>12</v>
      </c>
      <c r="L91" s="2">
        <f>3380*10^(-8)</f>
        <v>3.3800000000000002E-5</v>
      </c>
      <c r="M91" s="2">
        <f>2852000*10^(-12)</f>
        <v>2.852E-6</v>
      </c>
      <c r="N91" s="2">
        <f>129.22*10^(-8)</f>
        <v>1.2922000000000001E-6</v>
      </c>
      <c r="O91" s="2">
        <v>0</v>
      </c>
      <c r="P91" s="2">
        <f t="shared" si="31"/>
        <v>16859333.333333332</v>
      </c>
      <c r="Q91" s="2">
        <f t="shared" si="32"/>
        <v>16859333.333333332</v>
      </c>
      <c r="R91" s="2">
        <f t="shared" si="33"/>
        <v>0.5</v>
      </c>
      <c r="S91" s="2">
        <f t="shared" si="34"/>
        <v>0.58099999999999996</v>
      </c>
      <c r="T91" s="2">
        <f t="shared" si="35"/>
        <v>0</v>
      </c>
      <c r="U91" s="2">
        <f t="shared" si="36"/>
        <v>0</v>
      </c>
      <c r="V91" s="2">
        <v>2</v>
      </c>
      <c r="W91" s="2">
        <v>2</v>
      </c>
      <c r="X91" s="45">
        <f t="shared" si="37"/>
        <v>121622.31256759074</v>
      </c>
      <c r="Y91" s="45">
        <f t="shared" si="38"/>
        <v>118075.45509077053</v>
      </c>
      <c r="Z91" s="46">
        <f t="shared" si="39"/>
        <v>0.62714189405403364</v>
      </c>
      <c r="AA91" s="35">
        <f t="shared" si="40"/>
        <v>0.31357094702701682</v>
      </c>
      <c r="AB91" s="35">
        <f t="shared" si="41"/>
        <v>2.1589838956244631</v>
      </c>
      <c r="AC91" s="35">
        <f t="shared" si="42"/>
        <v>1.7272727272727273</v>
      </c>
      <c r="AD91" s="35">
        <v>0</v>
      </c>
      <c r="AE91" s="35">
        <f t="shared" si="43"/>
        <v>0</v>
      </c>
      <c r="AF91" s="47">
        <v>1</v>
      </c>
      <c r="AG91" s="47">
        <f t="shared" si="53"/>
        <v>-12</v>
      </c>
      <c r="AH91" s="35">
        <v>118.22053676266667</v>
      </c>
      <c r="AI91" s="48">
        <f t="shared" si="44"/>
        <v>1.0012287199891341</v>
      </c>
      <c r="AJ91" s="48">
        <v>4.5088117559295684</v>
      </c>
      <c r="AK91" s="48">
        <f t="shared" si="45"/>
        <v>0.22206043946554468</v>
      </c>
      <c r="AL91" s="35">
        <f t="shared" si="46"/>
        <v>0.69562682215743432</v>
      </c>
      <c r="AM91" s="35">
        <f t="shared" si="47"/>
        <v>3.1272939771329651</v>
      </c>
      <c r="AN91" s="35">
        <f t="shared" si="48"/>
        <v>3.1234561241580288</v>
      </c>
      <c r="AO91" s="2"/>
      <c r="AP91" s="47">
        <f t="shared" si="54"/>
        <v>-2</v>
      </c>
      <c r="AQ91" s="47">
        <f t="shared" si="55"/>
        <v>2</v>
      </c>
      <c r="AR91" s="6">
        <v>10.756129047806327</v>
      </c>
      <c r="AS91" s="35">
        <v>1</v>
      </c>
      <c r="AT91" s="35">
        <f t="shared" si="49"/>
        <v>216.7417882742875</v>
      </c>
      <c r="AU91" s="6">
        <f t="shared" si="56"/>
        <v>10.742284979813324</v>
      </c>
      <c r="AV91" s="35">
        <v>1</v>
      </c>
      <c r="AW91" s="35">
        <f t="shared" si="58"/>
        <v>-62.009206510533673</v>
      </c>
      <c r="AX91" s="35">
        <f t="shared" si="50"/>
        <v>-0.28609714353773258</v>
      </c>
      <c r="AY91" s="2"/>
      <c r="AZ91" s="6">
        <f t="shared" si="51"/>
        <v>0.99097706710270539</v>
      </c>
      <c r="BA91" s="35">
        <f t="shared" si="52"/>
        <v>0.98976092806592686</v>
      </c>
    </row>
    <row r="92" spans="1:53" s="3" customFormat="1" x14ac:dyDescent="0.25">
      <c r="A92" s="34">
        <v>-2</v>
      </c>
      <c r="B92" s="3" t="s">
        <v>30</v>
      </c>
      <c r="C92" s="3">
        <v>600</v>
      </c>
      <c r="D92" s="3">
        <v>220</v>
      </c>
      <c r="E92" s="3">
        <v>220</v>
      </c>
      <c r="F92" s="3">
        <v>19</v>
      </c>
      <c r="G92" s="3">
        <v>12</v>
      </c>
      <c r="H92" s="3">
        <f t="shared" si="29"/>
        <v>210000000000</v>
      </c>
      <c r="I92" s="3">
        <v>0.3</v>
      </c>
      <c r="J92" s="3">
        <f t="shared" si="30"/>
        <v>80769000000</v>
      </c>
      <c r="K92" s="3">
        <v>15</v>
      </c>
      <c r="L92" s="3">
        <f>3380*10^(-8)</f>
        <v>3.3800000000000002E-5</v>
      </c>
      <c r="M92" s="3">
        <f>2852000*10^(-12)</f>
        <v>2.852E-6</v>
      </c>
      <c r="N92" s="3">
        <f>129.22*10^(-8)</f>
        <v>1.2922000000000001E-6</v>
      </c>
      <c r="O92" s="3">
        <v>0</v>
      </c>
      <c r="P92" s="3">
        <f t="shared" si="31"/>
        <v>16859333.333333332</v>
      </c>
      <c r="Q92" s="3">
        <f t="shared" si="32"/>
        <v>16859333.333333332</v>
      </c>
      <c r="R92" s="3">
        <f t="shared" si="33"/>
        <v>0.5</v>
      </c>
      <c r="S92" s="3">
        <f t="shared" si="34"/>
        <v>0.58099999999999996</v>
      </c>
      <c r="T92" s="3">
        <f t="shared" si="35"/>
        <v>0</v>
      </c>
      <c r="U92" s="3">
        <f t="shared" si="36"/>
        <v>0</v>
      </c>
      <c r="V92" s="3">
        <v>2</v>
      </c>
      <c r="W92" s="3">
        <v>2</v>
      </c>
      <c r="X92" s="10">
        <f t="shared" si="37"/>
        <v>77838.28004325807</v>
      </c>
      <c r="Y92" s="10">
        <f t="shared" si="38"/>
        <v>92925.731373469971</v>
      </c>
      <c r="Z92" s="17">
        <f t="shared" si="39"/>
        <v>0.50171351524322694</v>
      </c>
      <c r="AA92" s="11">
        <f t="shared" si="40"/>
        <v>0.25085675762161347</v>
      </c>
      <c r="AB92" s="11">
        <f t="shared" si="41"/>
        <v>1.7271871164995707</v>
      </c>
      <c r="AC92" s="11">
        <f t="shared" si="42"/>
        <v>2.1590909090909092</v>
      </c>
      <c r="AD92" s="11">
        <v>0</v>
      </c>
      <c r="AE92" s="11">
        <f t="shared" si="43"/>
        <v>0</v>
      </c>
      <c r="AF92" s="25">
        <v>1</v>
      </c>
      <c r="AG92" s="25">
        <f t="shared" si="53"/>
        <v>-15</v>
      </c>
      <c r="AH92" s="11">
        <v>93.066357188489746</v>
      </c>
      <c r="AI92" s="7">
        <f t="shared" si="44"/>
        <v>1.0015133140513537</v>
      </c>
      <c r="AJ92" s="7">
        <v>4.2046481015004362</v>
      </c>
      <c r="AK92" s="7">
        <f t="shared" si="45"/>
        <v>0.23819194612123709</v>
      </c>
      <c r="AL92" s="11">
        <f t="shared" si="46"/>
        <v>0.69562682215743432</v>
      </c>
      <c r="AM92" s="11">
        <f t="shared" si="47"/>
        <v>2.9286157899043297</v>
      </c>
      <c r="AN92" s="11">
        <f t="shared" si="48"/>
        <v>2.9241905712240603</v>
      </c>
      <c r="AP92" s="25">
        <f t="shared" si="54"/>
        <v>-2</v>
      </c>
      <c r="AQ92" s="25">
        <f t="shared" si="55"/>
        <v>2</v>
      </c>
      <c r="AR92" s="11">
        <v>9.630454768765194</v>
      </c>
      <c r="AS92" s="11">
        <v>1</v>
      </c>
      <c r="AT92" s="11">
        <f t="shared" si="49"/>
        <v>174.96846759656202</v>
      </c>
      <c r="AU92" s="6">
        <f t="shared" si="56"/>
        <v>9.6449429638900046</v>
      </c>
      <c r="AV92" s="35">
        <v>1</v>
      </c>
      <c r="AW92" s="35">
        <f t="shared" si="58"/>
        <v>-63.943502256780974</v>
      </c>
      <c r="AX92" s="6">
        <f t="shared" si="50"/>
        <v>-0.36545729144876737</v>
      </c>
      <c r="AZ92" s="6">
        <f t="shared" si="51"/>
        <v>0.99096092264302205</v>
      </c>
      <c r="BA92" s="6">
        <f t="shared" si="52"/>
        <v>0.98946355354414139</v>
      </c>
    </row>
    <row r="93" spans="1:53" x14ac:dyDescent="0.25">
      <c r="A93" s="32">
        <v>-1.333</v>
      </c>
      <c r="B93" s="1" t="s">
        <v>7</v>
      </c>
      <c r="C93" s="1">
        <v>300</v>
      </c>
      <c r="D93" s="1">
        <v>150</v>
      </c>
      <c r="E93" s="1">
        <v>150</v>
      </c>
      <c r="F93" s="1">
        <v>10.7</v>
      </c>
      <c r="G93" s="1">
        <v>7.1</v>
      </c>
      <c r="H93" s="1">
        <f t="shared" si="29"/>
        <v>210000000000</v>
      </c>
      <c r="I93" s="1">
        <v>0.3</v>
      </c>
      <c r="J93" s="1">
        <f t="shared" si="30"/>
        <v>80769000000</v>
      </c>
      <c r="K93" s="1">
        <v>3</v>
      </c>
      <c r="L93" s="1">
        <f>602.71*10^(-8)</f>
        <v>6.0271000000000003E-6</v>
      </c>
      <c r="M93" s="1">
        <f>126108*10^(-12)</f>
        <v>1.2610800000000001E-7</v>
      </c>
      <c r="N93" s="1">
        <f>15.22*10^(-8)</f>
        <v>1.522E-7</v>
      </c>
      <c r="O93" s="1">
        <v>0</v>
      </c>
      <c r="P93" s="1">
        <f t="shared" si="31"/>
        <v>3009375</v>
      </c>
      <c r="Q93" s="1">
        <f t="shared" si="32"/>
        <v>3009375</v>
      </c>
      <c r="R93" s="1">
        <f t="shared" si="33"/>
        <v>0.5</v>
      </c>
      <c r="S93" s="1">
        <f t="shared" si="34"/>
        <v>0.2893</v>
      </c>
      <c r="T93" s="1">
        <f t="shared" si="35"/>
        <v>0</v>
      </c>
      <c r="U93" s="1">
        <f t="shared" si="36"/>
        <v>0</v>
      </c>
      <c r="V93" s="1">
        <v>2</v>
      </c>
      <c r="W93" s="1">
        <v>2</v>
      </c>
      <c r="X93" s="8">
        <f t="shared" si="37"/>
        <v>346996.37400053308</v>
      </c>
      <c r="Y93" s="8">
        <f t="shared" si="38"/>
        <v>82370.901734820785</v>
      </c>
      <c r="Z93" s="16">
        <f t="shared" si="39"/>
        <v>1.5370213680358233</v>
      </c>
      <c r="AA93" s="6">
        <f t="shared" si="40"/>
        <v>0.76851068401791167</v>
      </c>
      <c r="AB93" s="6">
        <f t="shared" si="41"/>
        <v>10.625828074835638</v>
      </c>
      <c r="AC93" s="6">
        <f t="shared" si="42"/>
        <v>0.71333333333333315</v>
      </c>
      <c r="AD93" s="6">
        <v>0</v>
      </c>
      <c r="AE93" s="6">
        <f t="shared" si="43"/>
        <v>0</v>
      </c>
      <c r="AF93" s="24">
        <v>1</v>
      </c>
      <c r="AG93" s="24">
        <f t="shared" si="53"/>
        <v>-1.9994999999999998</v>
      </c>
      <c r="AH93" s="6">
        <v>81.544612513291</v>
      </c>
      <c r="AI93" s="5">
        <f t="shared" si="44"/>
        <v>0.98996867578080072</v>
      </c>
      <c r="AJ93" s="5">
        <v>5.9308565247074734</v>
      </c>
      <c r="AK93" s="5">
        <f t="shared" si="45"/>
        <v>0.16691833155239391</v>
      </c>
      <c r="AL93" s="6">
        <f t="shared" si="46"/>
        <v>0.61265076335877844</v>
      </c>
      <c r="AM93" s="6">
        <f t="shared" si="47"/>
        <v>3.6611622559496166</v>
      </c>
      <c r="AN93" s="6">
        <f t="shared" si="48"/>
        <v>3.6982607081602983</v>
      </c>
      <c r="AP93" s="24">
        <f t="shared" si="54"/>
        <v>-1.333</v>
      </c>
      <c r="AQ93" s="24">
        <f t="shared" si="55"/>
        <v>1.333</v>
      </c>
      <c r="AR93" s="6">
        <v>16.679696599806004</v>
      </c>
      <c r="AS93" s="6">
        <v>1</v>
      </c>
      <c r="AT93" s="6">
        <f t="shared" si="49"/>
        <v>-81.783158052624927</v>
      </c>
      <c r="AU93" s="6">
        <f t="shared" si="56"/>
        <v>16.748877433170751</v>
      </c>
      <c r="AV93" s="6">
        <v>1</v>
      </c>
      <c r="AW93" s="35">
        <f t="shared" si="58"/>
        <v>-52.6159200914813</v>
      </c>
      <c r="AX93" s="6">
        <f t="shared" si="50"/>
        <v>0.64335886928729979</v>
      </c>
      <c r="AZ93" s="6">
        <f t="shared" si="51"/>
        <v>0.98507979608015339</v>
      </c>
      <c r="BA93" s="6">
        <f t="shared" si="52"/>
        <v>0.99506158142146128</v>
      </c>
    </row>
    <row r="94" spans="1:53" x14ac:dyDescent="0.25">
      <c r="A94" s="33">
        <v>-1.333</v>
      </c>
      <c r="B94" s="1" t="s">
        <v>7</v>
      </c>
      <c r="C94" s="1">
        <v>300</v>
      </c>
      <c r="D94" s="1">
        <v>150</v>
      </c>
      <c r="E94" s="1">
        <v>150</v>
      </c>
      <c r="F94" s="1">
        <v>10.7</v>
      </c>
      <c r="G94" s="1">
        <v>7.1</v>
      </c>
      <c r="H94" s="1">
        <f t="shared" si="29"/>
        <v>210000000000</v>
      </c>
      <c r="I94" s="1">
        <v>0.3</v>
      </c>
      <c r="J94" s="1">
        <f t="shared" si="30"/>
        <v>80769000000</v>
      </c>
      <c r="K94" s="1">
        <v>6</v>
      </c>
      <c r="L94" s="1">
        <f>602.71*10^(-8)</f>
        <v>6.0271000000000003E-6</v>
      </c>
      <c r="M94" s="1">
        <f>126108*10^(-12)</f>
        <v>1.2610800000000001E-7</v>
      </c>
      <c r="N94" s="1">
        <f>15.22*10^(-8)</f>
        <v>1.522E-7</v>
      </c>
      <c r="O94" s="1">
        <v>0</v>
      </c>
      <c r="P94" s="1">
        <f t="shared" si="31"/>
        <v>3009375</v>
      </c>
      <c r="Q94" s="1">
        <f t="shared" si="32"/>
        <v>3009375</v>
      </c>
      <c r="R94" s="1">
        <f t="shared" si="33"/>
        <v>0.5</v>
      </c>
      <c r="S94" s="1">
        <f t="shared" si="34"/>
        <v>0.2893</v>
      </c>
      <c r="T94" s="1">
        <f t="shared" si="35"/>
        <v>0</v>
      </c>
      <c r="U94" s="1">
        <f t="shared" si="36"/>
        <v>0</v>
      </c>
      <c r="V94" s="1">
        <v>2</v>
      </c>
      <c r="W94" s="1">
        <v>2</v>
      </c>
      <c r="X94" s="8">
        <f t="shared" si="37"/>
        <v>86749.093500133269</v>
      </c>
      <c r="Y94" s="8">
        <f t="shared" si="38"/>
        <v>34983.825050584506</v>
      </c>
      <c r="Z94" s="16">
        <f t="shared" si="39"/>
        <v>0.76851068401791167</v>
      </c>
      <c r="AA94" s="6">
        <f t="shared" si="40"/>
        <v>0.38425534200895584</v>
      </c>
      <c r="AB94" s="6">
        <f t="shared" si="41"/>
        <v>5.3129140374178192</v>
      </c>
      <c r="AC94" s="6">
        <f t="shared" si="42"/>
        <v>1.4266666666666663</v>
      </c>
      <c r="AD94" s="6">
        <v>0</v>
      </c>
      <c r="AE94" s="6">
        <f t="shared" si="43"/>
        <v>0</v>
      </c>
      <c r="AF94" s="24">
        <v>1</v>
      </c>
      <c r="AG94" s="24">
        <f t="shared" si="53"/>
        <v>-3.9989999999999997</v>
      </c>
      <c r="AH94" s="6">
        <v>34.713210499498516</v>
      </c>
      <c r="AI94" s="5">
        <f t="shared" si="44"/>
        <v>0.99226458082571867</v>
      </c>
      <c r="AJ94" s="5">
        <v>4.8233719370598305</v>
      </c>
      <c r="AK94" s="5">
        <f t="shared" si="45"/>
        <v>0.20572010489213291</v>
      </c>
      <c r="AL94" s="6">
        <f t="shared" si="46"/>
        <v>0.61265076335877844</v>
      </c>
      <c r="AM94" s="6">
        <f t="shared" si="47"/>
        <v>2.9369685173361098</v>
      </c>
      <c r="AN94" s="6">
        <f t="shared" si="48"/>
        <v>2.9598643084610505</v>
      </c>
      <c r="AP94" s="24">
        <f t="shared" si="54"/>
        <v>-1.333</v>
      </c>
      <c r="AQ94" s="24">
        <f t="shared" si="55"/>
        <v>1.333</v>
      </c>
      <c r="AR94" s="6">
        <v>11.940585443911818</v>
      </c>
      <c r="AS94" s="6">
        <v>1</v>
      </c>
      <c r="AT94" s="6">
        <f t="shared" si="49"/>
        <v>-128.18214470483008</v>
      </c>
      <c r="AU94" s="6">
        <f t="shared" si="56"/>
        <v>11.900861101172008</v>
      </c>
      <c r="AV94" s="6">
        <v>1</v>
      </c>
      <c r="AW94" s="35">
        <f t="shared" si="58"/>
        <v>-60.014802947522433</v>
      </c>
      <c r="AX94" s="6">
        <f t="shared" si="50"/>
        <v>0.46819939770644975</v>
      </c>
      <c r="AZ94" s="6">
        <f t="shared" si="51"/>
        <v>0.98582055336540009</v>
      </c>
      <c r="BA94" s="6">
        <f t="shared" si="52"/>
        <v>0.99350573669075626</v>
      </c>
    </row>
    <row r="95" spans="1:53" x14ac:dyDescent="0.25">
      <c r="A95" s="33">
        <v>-1.333</v>
      </c>
      <c r="B95" s="1" t="s">
        <v>7</v>
      </c>
      <c r="C95" s="1">
        <v>300</v>
      </c>
      <c r="D95" s="1">
        <v>150</v>
      </c>
      <c r="E95" s="1">
        <v>150</v>
      </c>
      <c r="F95" s="1">
        <v>10.7</v>
      </c>
      <c r="G95" s="1">
        <v>7.1</v>
      </c>
      <c r="H95" s="1">
        <f t="shared" si="29"/>
        <v>210000000000</v>
      </c>
      <c r="I95" s="1">
        <v>0.3</v>
      </c>
      <c r="J95" s="1">
        <f t="shared" si="30"/>
        <v>80769000000</v>
      </c>
      <c r="K95" s="1">
        <v>9</v>
      </c>
      <c r="L95" s="1">
        <f>602.71*10^(-8)</f>
        <v>6.0271000000000003E-6</v>
      </c>
      <c r="M95" s="1">
        <f>126108*10^(-12)</f>
        <v>1.2610800000000001E-7</v>
      </c>
      <c r="N95" s="1">
        <f>15.22*10^(-8)</f>
        <v>1.522E-7</v>
      </c>
      <c r="O95" s="1">
        <v>0</v>
      </c>
      <c r="P95" s="1">
        <f t="shared" si="31"/>
        <v>3009375</v>
      </c>
      <c r="Q95" s="1">
        <f t="shared" si="32"/>
        <v>3009375</v>
      </c>
      <c r="R95" s="1">
        <f t="shared" si="33"/>
        <v>0.5</v>
      </c>
      <c r="S95" s="1">
        <f t="shared" si="34"/>
        <v>0.2893</v>
      </c>
      <c r="T95" s="1">
        <f t="shared" si="35"/>
        <v>0</v>
      </c>
      <c r="U95" s="1">
        <f t="shared" si="36"/>
        <v>0</v>
      </c>
      <c r="V95" s="1">
        <v>2</v>
      </c>
      <c r="W95" s="1">
        <v>2</v>
      </c>
      <c r="X95" s="8">
        <f t="shared" si="37"/>
        <v>38555.152666725895</v>
      </c>
      <c r="Y95" s="8">
        <f t="shared" si="38"/>
        <v>22473.603966009312</v>
      </c>
      <c r="Z95" s="16">
        <f t="shared" si="39"/>
        <v>0.51234045601194111</v>
      </c>
      <c r="AA95" s="6">
        <f t="shared" si="40"/>
        <v>0.25617022800597056</v>
      </c>
      <c r="AB95" s="6">
        <f t="shared" si="41"/>
        <v>3.5419426916118795</v>
      </c>
      <c r="AC95" s="6">
        <f t="shared" si="42"/>
        <v>2.14</v>
      </c>
      <c r="AD95" s="6">
        <v>0</v>
      </c>
      <c r="AE95" s="6">
        <f t="shared" si="43"/>
        <v>0</v>
      </c>
      <c r="AF95" s="24">
        <v>1</v>
      </c>
      <c r="AG95" s="24">
        <f t="shared" si="53"/>
        <v>-5.9984999999999999</v>
      </c>
      <c r="AH95" s="6">
        <v>22.303091613629256</v>
      </c>
      <c r="AI95" s="5">
        <f t="shared" si="44"/>
        <v>0.99241277221766688</v>
      </c>
      <c r="AJ95" s="5">
        <v>4.2311860680565934</v>
      </c>
      <c r="AK95" s="5">
        <f t="shared" si="45"/>
        <v>0.23454718281238041</v>
      </c>
      <c r="AL95" s="6">
        <f t="shared" si="46"/>
        <v>0.61265076335877844</v>
      </c>
      <c r="AM95" s="6">
        <f t="shared" si="47"/>
        <v>2.5945779182687398</v>
      </c>
      <c r="AN95" s="6">
        <f t="shared" si="48"/>
        <v>2.6144140733606647</v>
      </c>
      <c r="AP95" s="24">
        <f t="shared" si="54"/>
        <v>-1.333</v>
      </c>
      <c r="AQ95" s="24">
        <f t="shared" si="55"/>
        <v>1.333</v>
      </c>
      <c r="AR95" s="6">
        <v>9.7178255787430725</v>
      </c>
      <c r="AS95" s="6">
        <v>1</v>
      </c>
      <c r="AT95" s="6">
        <f t="shared" si="49"/>
        <v>-159.7923253850185</v>
      </c>
      <c r="AU95" s="6">
        <f t="shared" si="56"/>
        <v>9.7404457084672575</v>
      </c>
      <c r="AV95" s="6">
        <v>1</v>
      </c>
      <c r="AW95" s="35">
        <f t="shared" si="58"/>
        <v>-63.773611498744245</v>
      </c>
      <c r="AX95" s="6">
        <f t="shared" si="50"/>
        <v>0.39910309425112983</v>
      </c>
      <c r="AZ95" s="6">
        <f t="shared" si="51"/>
        <v>0.98558847369251068</v>
      </c>
      <c r="BA95" s="6">
        <f t="shared" si="52"/>
        <v>0.99312352811632354</v>
      </c>
    </row>
    <row r="96" spans="1:53" x14ac:dyDescent="0.25">
      <c r="A96" s="33">
        <v>-1.333</v>
      </c>
      <c r="B96" s="1" t="s">
        <v>7</v>
      </c>
      <c r="C96" s="1">
        <v>300</v>
      </c>
      <c r="D96" s="1">
        <v>150</v>
      </c>
      <c r="E96" s="1">
        <v>150</v>
      </c>
      <c r="F96" s="1">
        <v>10.7</v>
      </c>
      <c r="G96" s="1">
        <v>7.1</v>
      </c>
      <c r="H96" s="1">
        <f t="shared" si="29"/>
        <v>210000000000</v>
      </c>
      <c r="I96" s="1">
        <v>0.3</v>
      </c>
      <c r="J96" s="1">
        <f t="shared" si="30"/>
        <v>80769000000</v>
      </c>
      <c r="K96" s="1">
        <v>12</v>
      </c>
      <c r="L96" s="1">
        <f>602.71*10^(-8)</f>
        <v>6.0271000000000003E-6</v>
      </c>
      <c r="M96" s="1">
        <f>126108*10^(-12)</f>
        <v>1.2610800000000001E-7</v>
      </c>
      <c r="N96" s="1">
        <f>15.22*10^(-8)</f>
        <v>1.522E-7</v>
      </c>
      <c r="O96" s="1">
        <v>0</v>
      </c>
      <c r="P96" s="1">
        <f t="shared" si="31"/>
        <v>3009375</v>
      </c>
      <c r="Q96" s="1">
        <f t="shared" si="32"/>
        <v>3009375</v>
      </c>
      <c r="R96" s="1">
        <f t="shared" si="33"/>
        <v>0.5</v>
      </c>
      <c r="S96" s="1">
        <f t="shared" si="34"/>
        <v>0.2893</v>
      </c>
      <c r="T96" s="1">
        <f t="shared" si="35"/>
        <v>0</v>
      </c>
      <c r="U96" s="1">
        <f t="shared" si="36"/>
        <v>0</v>
      </c>
      <c r="V96" s="1">
        <v>2</v>
      </c>
      <c r="W96" s="1">
        <v>2</v>
      </c>
      <c r="X96" s="8">
        <f t="shared" si="37"/>
        <v>21687.273375033317</v>
      </c>
      <c r="Y96" s="8">
        <f t="shared" si="38"/>
        <v>16626.595248083799</v>
      </c>
      <c r="Z96" s="16">
        <f t="shared" si="39"/>
        <v>0.38425534200895584</v>
      </c>
      <c r="AA96" s="6">
        <f t="shared" si="40"/>
        <v>0.19212767100447792</v>
      </c>
      <c r="AB96" s="6">
        <f t="shared" si="41"/>
        <v>2.6564570187089096</v>
      </c>
      <c r="AC96" s="6">
        <f t="shared" si="42"/>
        <v>2.8533333333333326</v>
      </c>
      <c r="AD96" s="6">
        <v>0</v>
      </c>
      <c r="AE96" s="6">
        <f t="shared" si="43"/>
        <v>0</v>
      </c>
      <c r="AF96" s="24">
        <v>1</v>
      </c>
      <c r="AG96" s="24">
        <f t="shared" si="53"/>
        <v>-7.9979999999999993</v>
      </c>
      <c r="AH96" s="6">
        <v>16.495886360574644</v>
      </c>
      <c r="AI96" s="5">
        <f t="shared" si="44"/>
        <v>0.99213856561978808</v>
      </c>
      <c r="AJ96" s="5">
        <v>3.9051891882364274</v>
      </c>
      <c r="AK96" s="5">
        <f t="shared" si="45"/>
        <v>0.25405646635722534</v>
      </c>
      <c r="AL96" s="6">
        <f t="shared" si="46"/>
        <v>0.61265076335877844</v>
      </c>
      <c r="AM96" s="6">
        <f t="shared" si="47"/>
        <v>2.4044464900732656</v>
      </c>
      <c r="AN96" s="6">
        <f t="shared" si="48"/>
        <v>2.423498665805023</v>
      </c>
      <c r="AP96" s="24">
        <f t="shared" si="54"/>
        <v>-1.333</v>
      </c>
      <c r="AQ96" s="24">
        <f t="shared" si="55"/>
        <v>1.333</v>
      </c>
      <c r="AR96" s="6">
        <v>8.5249589149362244</v>
      </c>
      <c r="AS96" s="6">
        <v>1</v>
      </c>
      <c r="AT96" s="6">
        <f t="shared" si="49"/>
        <v>-183.72494039119852</v>
      </c>
      <c r="AU96" s="6">
        <f t="shared" si="56"/>
        <v>8.5581611467326617</v>
      </c>
      <c r="AV96" s="6">
        <v>1</v>
      </c>
      <c r="AW96" s="35">
        <f t="shared" si="58"/>
        <v>-65.895362199206673</v>
      </c>
      <c r="AX96" s="6">
        <f t="shared" si="50"/>
        <v>0.35866313010578854</v>
      </c>
      <c r="AZ96" s="6">
        <f t="shared" si="51"/>
        <v>0.985112719294158</v>
      </c>
      <c r="BA96" s="6">
        <f t="shared" si="52"/>
        <v>0.99291848279152317</v>
      </c>
    </row>
    <row r="97" spans="1:53" x14ac:dyDescent="0.25">
      <c r="A97" s="44">
        <v>-1.333</v>
      </c>
      <c r="B97" s="2" t="s">
        <v>7</v>
      </c>
      <c r="C97" s="2">
        <v>300</v>
      </c>
      <c r="D97" s="2">
        <v>150</v>
      </c>
      <c r="E97" s="2">
        <v>150</v>
      </c>
      <c r="F97" s="2">
        <v>10.7</v>
      </c>
      <c r="G97" s="2">
        <v>7.1</v>
      </c>
      <c r="H97" s="2">
        <f t="shared" si="29"/>
        <v>210000000000</v>
      </c>
      <c r="I97" s="2">
        <v>0.3</v>
      </c>
      <c r="J97" s="2">
        <f t="shared" si="30"/>
        <v>80769000000</v>
      </c>
      <c r="K97" s="2">
        <v>15</v>
      </c>
      <c r="L97" s="2">
        <f>602.71*10^(-8)</f>
        <v>6.0271000000000003E-6</v>
      </c>
      <c r="M97" s="2">
        <f>126108*10^(-12)</f>
        <v>1.2610800000000001E-7</v>
      </c>
      <c r="N97" s="2">
        <f>15.22*10^(-8)</f>
        <v>1.522E-7</v>
      </c>
      <c r="O97" s="2">
        <v>0</v>
      </c>
      <c r="P97" s="2">
        <f t="shared" si="31"/>
        <v>3009375</v>
      </c>
      <c r="Q97" s="2">
        <f t="shared" si="32"/>
        <v>3009375</v>
      </c>
      <c r="R97" s="2">
        <f t="shared" si="33"/>
        <v>0.5</v>
      </c>
      <c r="S97" s="2">
        <f t="shared" si="34"/>
        <v>0.2893</v>
      </c>
      <c r="T97" s="2">
        <f t="shared" si="35"/>
        <v>0</v>
      </c>
      <c r="U97" s="2">
        <f t="shared" si="36"/>
        <v>0</v>
      </c>
      <c r="V97" s="2">
        <v>2</v>
      </c>
      <c r="W97" s="2">
        <v>2</v>
      </c>
      <c r="X97" s="45">
        <f t="shared" si="37"/>
        <v>13879.854960021323</v>
      </c>
      <c r="Y97" s="45">
        <f t="shared" si="38"/>
        <v>13215.769233669007</v>
      </c>
      <c r="Z97" s="46">
        <f t="shared" si="39"/>
        <v>0.30740427360716466</v>
      </c>
      <c r="AA97" s="35">
        <f t="shared" si="40"/>
        <v>0.15370213680358233</v>
      </c>
      <c r="AB97" s="35">
        <f t="shared" si="41"/>
        <v>2.1251656149671274</v>
      </c>
      <c r="AC97" s="35">
        <f t="shared" si="42"/>
        <v>3.5666666666666669</v>
      </c>
      <c r="AD97" s="35">
        <v>0</v>
      </c>
      <c r="AE97" s="35">
        <f t="shared" si="43"/>
        <v>0</v>
      </c>
      <c r="AF97" s="47">
        <v>1</v>
      </c>
      <c r="AG97" s="47">
        <f t="shared" si="53"/>
        <v>-9.9975000000000005</v>
      </c>
      <c r="AH97" s="35">
        <v>13.107268568349925</v>
      </c>
      <c r="AI97" s="48">
        <f t="shared" si="44"/>
        <v>0.99179006054050467</v>
      </c>
      <c r="AJ97" s="48">
        <v>3.7054218437200102</v>
      </c>
      <c r="AK97" s="48">
        <f t="shared" si="45"/>
        <v>0.2676591498539907</v>
      </c>
      <c r="AL97" s="35">
        <f t="shared" si="46"/>
        <v>0.61265076335877844</v>
      </c>
      <c r="AM97" s="35">
        <f t="shared" si="47"/>
        <v>2.2843080719842095</v>
      </c>
      <c r="AN97" s="35">
        <f t="shared" si="48"/>
        <v>2.3032173469648503</v>
      </c>
      <c r="AO97" s="2"/>
      <c r="AP97" s="47">
        <f t="shared" si="54"/>
        <v>-1.333</v>
      </c>
      <c r="AQ97" s="47">
        <f t="shared" si="55"/>
        <v>1.333</v>
      </c>
      <c r="AR97" s="6">
        <v>7.7988437568655993</v>
      </c>
      <c r="AS97" s="35">
        <v>1</v>
      </c>
      <c r="AT97" s="35">
        <f t="shared" si="49"/>
        <v>-203.54018393374236</v>
      </c>
      <c r="AU97" s="6">
        <f t="shared" si="56"/>
        <v>7.8161258127695934</v>
      </c>
      <c r="AV97" s="6">
        <v>1</v>
      </c>
      <c r="AW97" s="35">
        <f t="shared" si="58"/>
        <v>-67.245963475436611</v>
      </c>
      <c r="AX97" s="6">
        <f t="shared" si="50"/>
        <v>0.33038175644631884</v>
      </c>
      <c r="AY97" s="2"/>
      <c r="AZ97" s="6">
        <f t="shared" si="51"/>
        <v>0.98460122607074119</v>
      </c>
      <c r="BA97" s="6">
        <f t="shared" si="52"/>
        <v>0.99275165707362933</v>
      </c>
    </row>
    <row r="98" spans="1:53" x14ac:dyDescent="0.25">
      <c r="A98" s="33">
        <v>-1.333</v>
      </c>
      <c r="B98" s="1" t="s">
        <v>29</v>
      </c>
      <c r="C98" s="1">
        <v>450</v>
      </c>
      <c r="D98" s="1">
        <v>190</v>
      </c>
      <c r="E98" s="1">
        <v>190</v>
      </c>
      <c r="F98" s="1">
        <v>14.6</v>
      </c>
      <c r="G98" s="1">
        <v>9.4</v>
      </c>
      <c r="H98" s="1">
        <f t="shared" si="29"/>
        <v>210000000000</v>
      </c>
      <c r="I98" s="1">
        <v>0.3</v>
      </c>
      <c r="J98" s="1">
        <f t="shared" si="30"/>
        <v>80769000000</v>
      </c>
      <c r="K98" s="1">
        <v>3</v>
      </c>
      <c r="L98" s="1">
        <f>1671.9*10^(-8)</f>
        <v>1.6719E-5</v>
      </c>
      <c r="M98" s="1">
        <f>792385*10^(-12)</f>
        <v>7.9238499999999993E-7</v>
      </c>
      <c r="N98" s="1">
        <f>49.8*10^(-8)</f>
        <v>4.9799999999999993E-7</v>
      </c>
      <c r="O98" s="1">
        <v>0</v>
      </c>
      <c r="P98" s="1">
        <f t="shared" si="31"/>
        <v>8345116.666666667</v>
      </c>
      <c r="Q98" s="1">
        <f t="shared" si="32"/>
        <v>8345116.666666667</v>
      </c>
      <c r="R98" s="1">
        <f t="shared" si="33"/>
        <v>0.5</v>
      </c>
      <c r="S98" s="1">
        <f t="shared" si="34"/>
        <v>0.43540000000000001</v>
      </c>
      <c r="T98" s="1">
        <f t="shared" si="35"/>
        <v>0</v>
      </c>
      <c r="U98" s="1">
        <f t="shared" si="36"/>
        <v>0</v>
      </c>
      <c r="V98" s="1">
        <v>2</v>
      </c>
      <c r="W98" s="1">
        <v>2</v>
      </c>
      <c r="X98" s="8">
        <f t="shared" si="37"/>
        <v>962557.84322724247</v>
      </c>
      <c r="Y98" s="8">
        <f t="shared" si="38"/>
        <v>287451.84639369079</v>
      </c>
      <c r="Z98" s="16">
        <f t="shared" si="39"/>
        <v>2.1299497803907665</v>
      </c>
      <c r="AA98" s="6">
        <f t="shared" si="40"/>
        <v>1.0649748901953833</v>
      </c>
      <c r="AB98" s="6">
        <f t="shared" si="41"/>
        <v>9.7837734980329998</v>
      </c>
      <c r="AC98" s="6">
        <f t="shared" si="42"/>
        <v>0.51228070175438589</v>
      </c>
      <c r="AD98" s="6">
        <v>0</v>
      </c>
      <c r="AE98" s="6">
        <f t="shared" si="43"/>
        <v>0</v>
      </c>
      <c r="AF98" s="24">
        <v>1</v>
      </c>
      <c r="AG98" s="24">
        <f t="shared" si="53"/>
        <v>-1.9994999999999998</v>
      </c>
      <c r="AH98" s="6">
        <v>284.17566142821494</v>
      </c>
      <c r="AI98" s="5">
        <f t="shared" si="44"/>
        <v>0.98860266508433259</v>
      </c>
      <c r="AJ98" s="5">
        <v>6.3151446851859347</v>
      </c>
      <c r="AK98" s="5">
        <f t="shared" si="45"/>
        <v>0.15654473719397063</v>
      </c>
      <c r="AL98" s="6">
        <f t="shared" si="46"/>
        <v>0.61265076335877844</v>
      </c>
      <c r="AM98" s="6">
        <f t="shared" si="47"/>
        <v>3.909319126099529</v>
      </c>
      <c r="AN98" s="6">
        <f t="shared" si="48"/>
        <v>3.95438861756057</v>
      </c>
      <c r="AP98" s="24">
        <f t="shared" si="54"/>
        <v>-1.333</v>
      </c>
      <c r="AQ98" s="24">
        <f t="shared" si="55"/>
        <v>1.333</v>
      </c>
      <c r="AR98" s="6">
        <v>18.669046797235101</v>
      </c>
      <c r="AS98" s="6">
        <v>1</v>
      </c>
      <c r="AT98" s="6">
        <f t="shared" si="49"/>
        <v>-69.540165381887263</v>
      </c>
      <c r="AU98" s="6">
        <f t="shared" si="56"/>
        <v>18.815056161603238</v>
      </c>
      <c r="AV98" s="6">
        <v>1</v>
      </c>
      <c r="AW98" s="35">
        <f t="shared" si="58"/>
        <v>-50.882295801244112</v>
      </c>
      <c r="AX98" s="6">
        <f t="shared" si="50"/>
        <v>0.73169650261569752</v>
      </c>
      <c r="AZ98" s="6">
        <f t="shared" si="51"/>
        <v>0.98481457309250398</v>
      </c>
      <c r="BA98" s="6">
        <f t="shared" si="52"/>
        <v>0.99616823611182004</v>
      </c>
    </row>
    <row r="99" spans="1:53" x14ac:dyDescent="0.25">
      <c r="A99" s="33">
        <v>-1.333</v>
      </c>
      <c r="B99" s="1" t="s">
        <v>29</v>
      </c>
      <c r="C99" s="1">
        <v>450</v>
      </c>
      <c r="D99" s="1">
        <v>190</v>
      </c>
      <c r="E99" s="1">
        <v>190</v>
      </c>
      <c r="F99" s="1">
        <v>14.6</v>
      </c>
      <c r="G99" s="1">
        <v>9.4</v>
      </c>
      <c r="H99" s="1">
        <f t="shared" si="29"/>
        <v>210000000000</v>
      </c>
      <c r="I99" s="1">
        <v>0.3</v>
      </c>
      <c r="J99" s="1">
        <f t="shared" si="30"/>
        <v>80769000000</v>
      </c>
      <c r="K99" s="1">
        <v>6</v>
      </c>
      <c r="L99" s="1">
        <f>1671.9*10^(-8)</f>
        <v>1.6719E-5</v>
      </c>
      <c r="M99" s="1">
        <f>792385*10^(-12)</f>
        <v>7.9238499999999993E-7</v>
      </c>
      <c r="N99" s="1">
        <f>49.8*10^(-8)</f>
        <v>4.9799999999999993E-7</v>
      </c>
      <c r="O99" s="1">
        <v>0</v>
      </c>
      <c r="P99" s="1">
        <f t="shared" si="31"/>
        <v>8345116.666666667</v>
      </c>
      <c r="Q99" s="1">
        <f t="shared" si="32"/>
        <v>8345116.666666667</v>
      </c>
      <c r="R99" s="1">
        <f t="shared" si="33"/>
        <v>0.5</v>
      </c>
      <c r="S99" s="1">
        <f t="shared" si="34"/>
        <v>0.43540000000000001</v>
      </c>
      <c r="T99" s="1">
        <f t="shared" si="35"/>
        <v>0</v>
      </c>
      <c r="U99" s="1">
        <f t="shared" si="36"/>
        <v>0</v>
      </c>
      <c r="V99" s="1">
        <v>2</v>
      </c>
      <c r="W99" s="1">
        <v>2</v>
      </c>
      <c r="X99" s="8">
        <f t="shared" si="37"/>
        <v>240639.46080681062</v>
      </c>
      <c r="Y99" s="8">
        <f t="shared" si="38"/>
        <v>111461.6937135624</v>
      </c>
      <c r="Z99" s="16">
        <f t="shared" si="39"/>
        <v>1.0649748901953833</v>
      </c>
      <c r="AA99" s="6">
        <f t="shared" si="40"/>
        <v>0.53248744509769164</v>
      </c>
      <c r="AB99" s="6">
        <f t="shared" si="41"/>
        <v>4.8918867490164999</v>
      </c>
      <c r="AC99" s="6">
        <f t="shared" si="42"/>
        <v>1.0245614035087718</v>
      </c>
      <c r="AD99" s="6">
        <v>0</v>
      </c>
      <c r="AE99" s="6">
        <f t="shared" si="43"/>
        <v>0</v>
      </c>
      <c r="AF99" s="24">
        <v>1</v>
      </c>
      <c r="AG99" s="24">
        <f t="shared" si="53"/>
        <v>-3.9989999999999997</v>
      </c>
      <c r="AH99" s="6">
        <v>110.60850557650278</v>
      </c>
      <c r="AI99" s="5">
        <f t="shared" si="44"/>
        <v>0.99234545870752533</v>
      </c>
      <c r="AJ99" s="5">
        <v>5.3645335906755918</v>
      </c>
      <c r="AK99" s="5">
        <f t="shared" si="45"/>
        <v>0.18498261627672138</v>
      </c>
      <c r="AL99" s="6">
        <f t="shared" si="46"/>
        <v>0.61265076335877844</v>
      </c>
      <c r="AM99" s="6">
        <f t="shared" si="47"/>
        <v>3.2701798650527989</v>
      </c>
      <c r="AN99" s="6">
        <f t="shared" si="48"/>
        <v>3.2954046762223572</v>
      </c>
      <c r="AP99" s="24">
        <f t="shared" si="54"/>
        <v>-1.333</v>
      </c>
      <c r="AQ99" s="24">
        <f t="shared" si="55"/>
        <v>1.333</v>
      </c>
      <c r="AR99" s="6">
        <v>14.124649572694436</v>
      </c>
      <c r="AS99" s="6">
        <v>1</v>
      </c>
      <c r="AT99" s="6">
        <f t="shared" si="49"/>
        <v>-118.45884820158273</v>
      </c>
      <c r="AU99" s="6">
        <f t="shared" si="56"/>
        <v>14.06129980653421</v>
      </c>
      <c r="AV99" s="6">
        <v>1</v>
      </c>
      <c r="AW99" s="35">
        <f t="shared" si="58"/>
        <v>-56.471487352161461</v>
      </c>
      <c r="AX99" s="6">
        <f t="shared" si="50"/>
        <v>0.47671818702865748</v>
      </c>
      <c r="AZ99" s="6">
        <f t="shared" si="51"/>
        <v>0.98560917718545138</v>
      </c>
      <c r="BA99" s="6">
        <f t="shared" si="52"/>
        <v>0.99321175759614244</v>
      </c>
    </row>
    <row r="100" spans="1:53" x14ac:dyDescent="0.25">
      <c r="A100" s="33">
        <v>-1.333</v>
      </c>
      <c r="B100" s="1" t="s">
        <v>29</v>
      </c>
      <c r="C100" s="1">
        <v>450</v>
      </c>
      <c r="D100" s="1">
        <v>190</v>
      </c>
      <c r="E100" s="1">
        <v>190</v>
      </c>
      <c r="F100" s="1">
        <v>14.6</v>
      </c>
      <c r="G100" s="1">
        <v>9.4</v>
      </c>
      <c r="H100" s="1">
        <f t="shared" si="29"/>
        <v>210000000000</v>
      </c>
      <c r="I100" s="1">
        <v>0.3</v>
      </c>
      <c r="J100" s="1">
        <f t="shared" si="30"/>
        <v>80769000000</v>
      </c>
      <c r="K100" s="1">
        <v>9</v>
      </c>
      <c r="L100" s="1">
        <f>1671.9*10^(-8)</f>
        <v>1.6719E-5</v>
      </c>
      <c r="M100" s="1">
        <f>792385*10^(-12)</f>
        <v>7.9238499999999993E-7</v>
      </c>
      <c r="N100" s="1">
        <f>49.8*10^(-8)</f>
        <v>4.9799999999999993E-7</v>
      </c>
      <c r="O100" s="1">
        <v>0</v>
      </c>
      <c r="P100" s="1">
        <f t="shared" si="31"/>
        <v>8345116.666666667</v>
      </c>
      <c r="Q100" s="1">
        <f t="shared" si="32"/>
        <v>8345116.666666667</v>
      </c>
      <c r="R100" s="1">
        <f t="shared" si="33"/>
        <v>0.5</v>
      </c>
      <c r="S100" s="1">
        <f t="shared" si="34"/>
        <v>0.43540000000000001</v>
      </c>
      <c r="T100" s="1">
        <f t="shared" si="35"/>
        <v>0</v>
      </c>
      <c r="U100" s="1">
        <f t="shared" si="36"/>
        <v>0</v>
      </c>
      <c r="V100" s="1">
        <v>2</v>
      </c>
      <c r="W100" s="1">
        <v>2</v>
      </c>
      <c r="X100" s="8">
        <f t="shared" si="37"/>
        <v>106950.87146969361</v>
      </c>
      <c r="Y100" s="8">
        <f t="shared" si="38"/>
        <v>69598.84918186086</v>
      </c>
      <c r="Z100" s="16">
        <f t="shared" si="39"/>
        <v>0.70998326013025559</v>
      </c>
      <c r="AA100" s="6">
        <f t="shared" si="40"/>
        <v>0.35499163006512779</v>
      </c>
      <c r="AB100" s="6">
        <f t="shared" si="41"/>
        <v>3.2612578326776664</v>
      </c>
      <c r="AC100" s="6">
        <f t="shared" si="42"/>
        <v>1.536842105263158</v>
      </c>
      <c r="AD100" s="6">
        <v>0</v>
      </c>
      <c r="AE100" s="6">
        <f t="shared" si="43"/>
        <v>0</v>
      </c>
      <c r="AF100" s="24">
        <v>1</v>
      </c>
      <c r="AG100" s="24">
        <f t="shared" si="53"/>
        <v>-5.9984999999999999</v>
      </c>
      <c r="AH100" s="6">
        <v>69.133593564872882</v>
      </c>
      <c r="AI100" s="5">
        <f t="shared" si="44"/>
        <v>0.99331518232762328</v>
      </c>
      <c r="AJ100" s="5">
        <v>4.6972041038460626</v>
      </c>
      <c r="AK100" s="5">
        <f t="shared" si="45"/>
        <v>0.21146945296975675</v>
      </c>
      <c r="AL100" s="6">
        <f t="shared" si="46"/>
        <v>0.61265076335877844</v>
      </c>
      <c r="AM100" s="6">
        <f t="shared" si="47"/>
        <v>2.8631927973335833</v>
      </c>
      <c r="AN100" s="6">
        <f t="shared" si="48"/>
        <v>2.8824615270898195</v>
      </c>
      <c r="AP100" s="24">
        <f t="shared" si="54"/>
        <v>-1.333</v>
      </c>
      <c r="AQ100" s="24">
        <f t="shared" si="55"/>
        <v>1.333</v>
      </c>
      <c r="AR100" s="6">
        <v>11.460864789037181</v>
      </c>
      <c r="AS100" s="6">
        <v>1</v>
      </c>
      <c r="AT100" s="6">
        <f t="shared" si="49"/>
        <v>-162.72424766319392</v>
      </c>
      <c r="AU100" s="6">
        <f t="shared" si="56"/>
        <v>11.431260254518939</v>
      </c>
      <c r="AV100" s="6">
        <v>1</v>
      </c>
      <c r="AW100" s="35">
        <f t="shared" si="58"/>
        <v>-60.816622557338619</v>
      </c>
      <c r="AX100" s="6">
        <f t="shared" si="50"/>
        <v>0.37374038246111085</v>
      </c>
      <c r="AZ100" s="6">
        <f t="shared" si="51"/>
        <v>0.98581884199043701</v>
      </c>
      <c r="BA100" s="6">
        <f t="shared" si="52"/>
        <v>0.99245321075268356</v>
      </c>
    </row>
    <row r="101" spans="1:53" x14ac:dyDescent="0.25">
      <c r="A101" s="33">
        <v>-1.333</v>
      </c>
      <c r="B101" s="1" t="s">
        <v>29</v>
      </c>
      <c r="C101" s="1">
        <v>450</v>
      </c>
      <c r="D101" s="1">
        <v>190</v>
      </c>
      <c r="E101" s="1">
        <v>190</v>
      </c>
      <c r="F101" s="1">
        <v>14.6</v>
      </c>
      <c r="G101" s="1">
        <v>9.4</v>
      </c>
      <c r="H101" s="1">
        <f t="shared" si="29"/>
        <v>210000000000</v>
      </c>
      <c r="I101" s="1">
        <v>0.3</v>
      </c>
      <c r="J101" s="1">
        <f t="shared" si="30"/>
        <v>80769000000</v>
      </c>
      <c r="K101" s="1">
        <v>12</v>
      </c>
      <c r="L101" s="1">
        <f>1671.9*10^(-8)</f>
        <v>1.6719E-5</v>
      </c>
      <c r="M101" s="1">
        <f>792385*10^(-12)</f>
        <v>7.9238499999999993E-7</v>
      </c>
      <c r="N101" s="1">
        <f>49.8*10^(-8)</f>
        <v>4.9799999999999993E-7</v>
      </c>
      <c r="O101" s="1">
        <v>0</v>
      </c>
      <c r="P101" s="1">
        <f t="shared" si="31"/>
        <v>8345116.666666667</v>
      </c>
      <c r="Q101" s="1">
        <f t="shared" si="32"/>
        <v>8345116.666666667</v>
      </c>
      <c r="R101" s="1">
        <f t="shared" si="33"/>
        <v>0.5</v>
      </c>
      <c r="S101" s="1">
        <f t="shared" si="34"/>
        <v>0.43540000000000001</v>
      </c>
      <c r="T101" s="1">
        <f t="shared" si="35"/>
        <v>0</v>
      </c>
      <c r="U101" s="1">
        <f t="shared" si="36"/>
        <v>0</v>
      </c>
      <c r="V101" s="1">
        <v>2</v>
      </c>
      <c r="W101" s="1">
        <v>2</v>
      </c>
      <c r="X101" s="8">
        <f t="shared" si="37"/>
        <v>60159.865201702654</v>
      </c>
      <c r="Y101" s="8">
        <f t="shared" si="38"/>
        <v>50905.184429421381</v>
      </c>
      <c r="Z101" s="16">
        <f t="shared" si="39"/>
        <v>0.53248744509769164</v>
      </c>
      <c r="AA101" s="6">
        <f t="shared" si="40"/>
        <v>0.26624372254884582</v>
      </c>
      <c r="AB101" s="6">
        <f t="shared" si="41"/>
        <v>2.4459433745082499</v>
      </c>
      <c r="AC101" s="6">
        <f t="shared" si="42"/>
        <v>2.0491228070175436</v>
      </c>
      <c r="AD101" s="6">
        <v>0</v>
      </c>
      <c r="AE101" s="6">
        <f t="shared" si="43"/>
        <v>0</v>
      </c>
      <c r="AF101" s="24">
        <v>1</v>
      </c>
      <c r="AG101" s="24">
        <f t="shared" si="53"/>
        <v>-7.9979999999999993</v>
      </c>
      <c r="AH101" s="6">
        <v>50.57154172020055</v>
      </c>
      <c r="AI101" s="5">
        <f t="shared" si="44"/>
        <v>0.99344580099334634</v>
      </c>
      <c r="AJ101" s="5">
        <v>4.2810963645982634</v>
      </c>
      <c r="AK101" s="5">
        <f t="shared" si="45"/>
        <v>0.23205406194741682</v>
      </c>
      <c r="AL101" s="6">
        <f t="shared" si="46"/>
        <v>0.61265076335877844</v>
      </c>
      <c r="AM101" s="6">
        <f t="shared" si="47"/>
        <v>2.6233353920920437</v>
      </c>
      <c r="AN101" s="6">
        <f t="shared" si="48"/>
        <v>2.6406426897863686</v>
      </c>
      <c r="AP101" s="24">
        <f t="shared" si="54"/>
        <v>-1.333</v>
      </c>
      <c r="AQ101" s="24">
        <f t="shared" si="55"/>
        <v>1.333</v>
      </c>
      <c r="AR101" s="6">
        <v>9.9056753151163335</v>
      </c>
      <c r="AS101" s="6">
        <v>1</v>
      </c>
      <c r="AT101" s="6">
        <f t="shared" si="49"/>
        <v>-199.97261160995046</v>
      </c>
      <c r="AU101" s="6">
        <f t="shared" si="56"/>
        <v>9.920217834700253</v>
      </c>
      <c r="AV101" s="6">
        <v>1</v>
      </c>
      <c r="AW101" s="35">
        <f t="shared" si="58"/>
        <v>-63.454578538965578</v>
      </c>
      <c r="AX101" s="6">
        <f t="shared" si="50"/>
        <v>0.31731634661417868</v>
      </c>
      <c r="AZ101" s="6">
        <f t="shared" si="51"/>
        <v>0.98563383489185752</v>
      </c>
      <c r="BA101" s="6">
        <f t="shared" si="52"/>
        <v>0.99213649492133582</v>
      </c>
    </row>
    <row r="102" spans="1:53" x14ac:dyDescent="0.25">
      <c r="A102" s="33">
        <v>-1.333</v>
      </c>
      <c r="B102" s="1" t="s">
        <v>29</v>
      </c>
      <c r="C102" s="1">
        <v>450</v>
      </c>
      <c r="D102" s="1">
        <v>190</v>
      </c>
      <c r="E102" s="1">
        <v>190</v>
      </c>
      <c r="F102" s="1">
        <v>14.6</v>
      </c>
      <c r="G102" s="1">
        <v>9.4</v>
      </c>
      <c r="H102" s="1">
        <f t="shared" si="29"/>
        <v>210000000000</v>
      </c>
      <c r="I102" s="1">
        <v>0.3</v>
      </c>
      <c r="J102" s="1">
        <f t="shared" si="30"/>
        <v>80769000000</v>
      </c>
      <c r="K102" s="1">
        <v>15</v>
      </c>
      <c r="L102" s="1">
        <f>1671.9*10^(-8)</f>
        <v>1.6719E-5</v>
      </c>
      <c r="M102" s="1">
        <f>792385*10^(-12)</f>
        <v>7.9238499999999993E-7</v>
      </c>
      <c r="N102" s="1">
        <f>49.8*10^(-8)</f>
        <v>4.9799999999999993E-7</v>
      </c>
      <c r="O102" s="1">
        <v>0</v>
      </c>
      <c r="P102" s="1">
        <f t="shared" si="31"/>
        <v>8345116.666666667</v>
      </c>
      <c r="Q102" s="1">
        <f t="shared" si="32"/>
        <v>8345116.666666667</v>
      </c>
      <c r="R102" s="1">
        <f t="shared" si="33"/>
        <v>0.5</v>
      </c>
      <c r="S102" s="1">
        <f t="shared" si="34"/>
        <v>0.43540000000000001</v>
      </c>
      <c r="T102" s="1">
        <f t="shared" si="35"/>
        <v>0</v>
      </c>
      <c r="U102" s="1">
        <f t="shared" si="36"/>
        <v>0</v>
      </c>
      <c r="V102" s="1">
        <v>2</v>
      </c>
      <c r="W102" s="1">
        <v>2</v>
      </c>
      <c r="X102" s="8">
        <f t="shared" si="37"/>
        <v>38502.313729089699</v>
      </c>
      <c r="Y102" s="8">
        <f t="shared" si="38"/>
        <v>40236.000302564746</v>
      </c>
      <c r="Z102" s="16">
        <f t="shared" si="39"/>
        <v>0.42598995607815332</v>
      </c>
      <c r="AA102" s="6">
        <f t="shared" si="40"/>
        <v>0.21299497803907666</v>
      </c>
      <c r="AB102" s="6">
        <f t="shared" si="41"/>
        <v>1.9567546996065999</v>
      </c>
      <c r="AC102" s="6">
        <f t="shared" si="42"/>
        <v>2.5614035087719298</v>
      </c>
      <c r="AD102" s="6">
        <v>0</v>
      </c>
      <c r="AE102" s="6">
        <f t="shared" si="43"/>
        <v>0</v>
      </c>
      <c r="AF102" s="24">
        <v>1</v>
      </c>
      <c r="AG102" s="24">
        <f t="shared" si="53"/>
        <v>-9.9975000000000005</v>
      </c>
      <c r="AH102" s="6">
        <v>39.966759367051651</v>
      </c>
      <c r="AI102" s="5">
        <f t="shared" si="44"/>
        <v>0.99330845676785784</v>
      </c>
      <c r="AJ102" s="5">
        <v>4.012575772590119</v>
      </c>
      <c r="AK102" s="5">
        <f t="shared" si="45"/>
        <v>0.2475488347293382</v>
      </c>
      <c r="AL102" s="6">
        <f t="shared" si="46"/>
        <v>0.61265076335877844</v>
      </c>
      <c r="AM102" s="6">
        <f t="shared" si="47"/>
        <v>2.467784510104901</v>
      </c>
      <c r="AN102" s="6">
        <f t="shared" si="48"/>
        <v>2.4844090406064439</v>
      </c>
      <c r="AP102" s="24">
        <f t="shared" si="54"/>
        <v>-1.333</v>
      </c>
      <c r="AQ102" s="24">
        <f t="shared" si="55"/>
        <v>1.333</v>
      </c>
      <c r="AR102" s="6">
        <v>8.921577548589708</v>
      </c>
      <c r="AS102" s="6">
        <v>1</v>
      </c>
      <c r="AT102" s="6">
        <f t="shared" si="49"/>
        <v>-232.68760319770669</v>
      </c>
      <c r="AU102" s="6">
        <f t="shared" si="56"/>
        <v>8.9508651367895045</v>
      </c>
      <c r="AV102" s="6">
        <v>1</v>
      </c>
      <c r="AW102" s="35">
        <f t="shared" si="58"/>
        <v>-65.186276409234054</v>
      </c>
      <c r="AX102" s="6">
        <f t="shared" si="50"/>
        <v>0.28014503357038539</v>
      </c>
      <c r="AZ102" s="6">
        <f t="shared" si="51"/>
        <v>0.98530960100167442</v>
      </c>
      <c r="BA102" s="6">
        <f t="shared" si="52"/>
        <v>0.99194725896907088</v>
      </c>
    </row>
    <row r="103" spans="1:53" x14ac:dyDescent="0.25">
      <c r="A103" s="33">
        <v>-1.333</v>
      </c>
      <c r="B103" s="1" t="s">
        <v>30</v>
      </c>
      <c r="C103" s="1">
        <v>600</v>
      </c>
      <c r="D103" s="1">
        <v>220</v>
      </c>
      <c r="E103" s="1">
        <v>220</v>
      </c>
      <c r="F103" s="1">
        <v>19</v>
      </c>
      <c r="G103" s="1">
        <v>12</v>
      </c>
      <c r="H103" s="1">
        <f t="shared" si="29"/>
        <v>210000000000</v>
      </c>
      <c r="I103" s="1">
        <v>0.3</v>
      </c>
      <c r="J103" s="1">
        <f t="shared" si="30"/>
        <v>80769000000</v>
      </c>
      <c r="K103" s="1">
        <v>3</v>
      </c>
      <c r="L103" s="1">
        <f>3380*10^(-8)</f>
        <v>3.3800000000000002E-5</v>
      </c>
      <c r="M103" s="1">
        <f>2852000*10^(-12)</f>
        <v>2.852E-6</v>
      </c>
      <c r="N103" s="1">
        <f>129.22*10^(-8)</f>
        <v>1.2922000000000001E-6</v>
      </c>
      <c r="O103" s="1">
        <v>0</v>
      </c>
      <c r="P103" s="1">
        <f t="shared" si="31"/>
        <v>16859333.333333332</v>
      </c>
      <c r="Q103" s="1">
        <f t="shared" si="32"/>
        <v>16859333.333333332</v>
      </c>
      <c r="R103" s="1">
        <f t="shared" si="33"/>
        <v>0.5</v>
      </c>
      <c r="S103" s="1">
        <f t="shared" si="34"/>
        <v>0.58099999999999996</v>
      </c>
      <c r="T103" s="1">
        <f t="shared" si="35"/>
        <v>0</v>
      </c>
      <c r="U103" s="1">
        <f t="shared" si="36"/>
        <v>0</v>
      </c>
      <c r="V103" s="1">
        <v>2</v>
      </c>
      <c r="W103" s="1">
        <v>2</v>
      </c>
      <c r="X103" s="8">
        <f t="shared" si="37"/>
        <v>1945957.0010814518</v>
      </c>
      <c r="Y103" s="8">
        <f t="shared" si="38"/>
        <v>722924.52822898212</v>
      </c>
      <c r="Z103" s="16">
        <f t="shared" si="39"/>
        <v>2.5085675762161346</v>
      </c>
      <c r="AA103" s="6">
        <f t="shared" si="40"/>
        <v>1.2542837881080673</v>
      </c>
      <c r="AB103" s="6">
        <f t="shared" si="41"/>
        <v>8.6359355824978525</v>
      </c>
      <c r="AC103" s="6">
        <f t="shared" si="42"/>
        <v>0.43181818181818182</v>
      </c>
      <c r="AD103" s="6">
        <v>0</v>
      </c>
      <c r="AE103" s="6">
        <f t="shared" si="43"/>
        <v>0</v>
      </c>
      <c r="AF103" s="24">
        <v>1</v>
      </c>
      <c r="AG103" s="24">
        <f t="shared" si="53"/>
        <v>-1.9994999999999998</v>
      </c>
      <c r="AH103" s="6">
        <v>714.29968029889255</v>
      </c>
      <c r="AI103" s="5">
        <f t="shared" si="44"/>
        <v>0.98806950436276009</v>
      </c>
      <c r="AJ103" s="5">
        <v>6.4586271701671878</v>
      </c>
      <c r="AK103" s="5">
        <f t="shared" si="45"/>
        <v>0.1529844467453883</v>
      </c>
      <c r="AL103" s="6">
        <f t="shared" si="46"/>
        <v>0.61265076335877844</v>
      </c>
      <c r="AM103" s="6">
        <f t="shared" si="47"/>
        <v>3.9262548160319288</v>
      </c>
      <c r="AN103" s="6">
        <f t="shared" si="48"/>
        <v>3.9736625801077681</v>
      </c>
      <c r="AP103" s="24">
        <f t="shared" si="54"/>
        <v>-1.333</v>
      </c>
      <c r="AQ103" s="24">
        <f t="shared" si="55"/>
        <v>1.333</v>
      </c>
      <c r="AR103" s="6">
        <v>19.479706406892554</v>
      </c>
      <c r="AS103" s="6">
        <v>1</v>
      </c>
      <c r="AT103" s="6">
        <f t="shared" si="49"/>
        <v>-65.771938356316141</v>
      </c>
      <c r="AU103" s="6">
        <f t="shared" si="56"/>
        <v>19.371516416302374</v>
      </c>
      <c r="AV103" s="6">
        <v>1</v>
      </c>
      <c r="AW103" s="35">
        <f t="shared" si="58"/>
        <v>-51.586547415582302</v>
      </c>
      <c r="AX103" s="6">
        <f t="shared" si="50"/>
        <v>0.78432457222280416</v>
      </c>
      <c r="AZ103" s="6">
        <f t="shared" si="51"/>
        <v>0.98504989489827</v>
      </c>
      <c r="BA103" s="6">
        <f t="shared" si="52"/>
        <v>0.99694393010698423</v>
      </c>
    </row>
    <row r="104" spans="1:53" x14ac:dyDescent="0.25">
      <c r="A104" s="33">
        <v>-1.333</v>
      </c>
      <c r="B104" s="1" t="s">
        <v>30</v>
      </c>
      <c r="C104" s="1">
        <v>600</v>
      </c>
      <c r="D104" s="1">
        <v>220</v>
      </c>
      <c r="E104" s="1">
        <v>220</v>
      </c>
      <c r="F104" s="1">
        <v>19</v>
      </c>
      <c r="G104" s="1">
        <v>12</v>
      </c>
      <c r="H104" s="1">
        <f t="shared" si="29"/>
        <v>210000000000</v>
      </c>
      <c r="I104" s="1">
        <v>0.3</v>
      </c>
      <c r="J104" s="1">
        <f t="shared" si="30"/>
        <v>80769000000</v>
      </c>
      <c r="K104" s="1">
        <v>6</v>
      </c>
      <c r="L104" s="1">
        <f>3380*10^(-8)</f>
        <v>3.3800000000000002E-5</v>
      </c>
      <c r="M104" s="1">
        <f>2852000*10^(-12)</f>
        <v>2.852E-6</v>
      </c>
      <c r="N104" s="1">
        <f>129.22*10^(-8)</f>
        <v>1.2922000000000001E-6</v>
      </c>
      <c r="O104" s="1">
        <v>0</v>
      </c>
      <c r="P104" s="1">
        <f t="shared" si="31"/>
        <v>16859333.333333332</v>
      </c>
      <c r="Q104" s="1">
        <f t="shared" si="32"/>
        <v>16859333.333333332</v>
      </c>
      <c r="R104" s="1">
        <f t="shared" si="33"/>
        <v>0.5</v>
      </c>
      <c r="S104" s="1">
        <f t="shared" si="34"/>
        <v>0.58099999999999996</v>
      </c>
      <c r="T104" s="1">
        <f t="shared" si="35"/>
        <v>0</v>
      </c>
      <c r="U104" s="1">
        <f t="shared" si="36"/>
        <v>0</v>
      </c>
      <c r="V104" s="1">
        <v>2</v>
      </c>
      <c r="W104" s="1">
        <v>2</v>
      </c>
      <c r="X104" s="8">
        <f t="shared" si="37"/>
        <v>486489.25027036294</v>
      </c>
      <c r="Y104" s="8">
        <f t="shared" si="38"/>
        <v>265978.93822521181</v>
      </c>
      <c r="Z104" s="16">
        <f t="shared" si="39"/>
        <v>1.2542837881080673</v>
      </c>
      <c r="AA104" s="6">
        <f t="shared" si="40"/>
        <v>0.62714189405403364</v>
      </c>
      <c r="AB104" s="6">
        <f t="shared" si="41"/>
        <v>4.3179677912489263</v>
      </c>
      <c r="AC104" s="6">
        <f t="shared" si="42"/>
        <v>0.86363636363636365</v>
      </c>
      <c r="AD104" s="6">
        <v>0</v>
      </c>
      <c r="AE104" s="6">
        <f t="shared" si="43"/>
        <v>0</v>
      </c>
      <c r="AF104" s="24">
        <v>1</v>
      </c>
      <c r="AG104" s="24">
        <f t="shared" si="53"/>
        <v>-3.9989999999999997</v>
      </c>
      <c r="AH104" s="6">
        <v>264.06285160724411</v>
      </c>
      <c r="AI104" s="5">
        <f t="shared" si="44"/>
        <v>0.99279609644751166</v>
      </c>
      <c r="AJ104" s="5">
        <v>5.629393101540221</v>
      </c>
      <c r="AK104" s="5">
        <f t="shared" si="45"/>
        <v>0.17635934789771196</v>
      </c>
      <c r="AL104" s="6">
        <f t="shared" si="46"/>
        <v>0.61265076335877844</v>
      </c>
      <c r="AM104" s="6">
        <f t="shared" si="47"/>
        <v>3.4475722870754044</v>
      </c>
      <c r="AN104" s="6">
        <f t="shared" si="48"/>
        <v>3.4725884795596342</v>
      </c>
      <c r="AP104" s="24">
        <f t="shared" si="54"/>
        <v>-1.333</v>
      </c>
      <c r="AQ104" s="24">
        <f t="shared" si="55"/>
        <v>1.333</v>
      </c>
      <c r="AR104" s="6">
        <v>15.281414830399791</v>
      </c>
      <c r="AS104" s="6">
        <v>1</v>
      </c>
      <c r="AT104" s="6">
        <f t="shared" si="49"/>
        <v>-123.43656432994088</v>
      </c>
      <c r="AU104" s="6">
        <f t="shared" si="56"/>
        <v>15.250132709134828</v>
      </c>
      <c r="AV104" s="6">
        <v>1</v>
      </c>
      <c r="AW104" s="35">
        <f t="shared" si="58"/>
        <v>-54.66169991664195</v>
      </c>
      <c r="AX104" s="6">
        <f t="shared" si="50"/>
        <v>0.44283231806852197</v>
      </c>
      <c r="AZ104" s="6">
        <f t="shared" si="51"/>
        <v>0.98539230126588195</v>
      </c>
      <c r="BA104" s="6">
        <f t="shared" si="52"/>
        <v>0.99254248157489489</v>
      </c>
    </row>
    <row r="105" spans="1:53" x14ac:dyDescent="0.25">
      <c r="A105" s="33">
        <v>-1.333</v>
      </c>
      <c r="B105" s="1" t="s">
        <v>30</v>
      </c>
      <c r="C105" s="1">
        <v>600</v>
      </c>
      <c r="D105" s="1">
        <v>220</v>
      </c>
      <c r="E105" s="1">
        <v>220</v>
      </c>
      <c r="F105" s="1">
        <v>19</v>
      </c>
      <c r="G105" s="1">
        <v>12</v>
      </c>
      <c r="H105" s="1">
        <f t="shared" si="29"/>
        <v>210000000000</v>
      </c>
      <c r="I105" s="1">
        <v>0.3</v>
      </c>
      <c r="J105" s="1">
        <f t="shared" si="30"/>
        <v>80769000000</v>
      </c>
      <c r="K105" s="1">
        <v>9</v>
      </c>
      <c r="L105" s="1">
        <f>3380*10^(-8)</f>
        <v>3.3800000000000002E-5</v>
      </c>
      <c r="M105" s="1">
        <f>2852000*10^(-12)</f>
        <v>2.852E-6</v>
      </c>
      <c r="N105" s="1">
        <f>129.22*10^(-8)</f>
        <v>1.2922000000000001E-6</v>
      </c>
      <c r="O105" s="1">
        <v>0</v>
      </c>
      <c r="P105" s="1">
        <f t="shared" si="31"/>
        <v>16859333.333333332</v>
      </c>
      <c r="Q105" s="1">
        <f t="shared" si="32"/>
        <v>16859333.333333332</v>
      </c>
      <c r="R105" s="1">
        <f t="shared" si="33"/>
        <v>0.5</v>
      </c>
      <c r="S105" s="1">
        <f t="shared" si="34"/>
        <v>0.58099999999999996</v>
      </c>
      <c r="T105" s="1">
        <f t="shared" si="35"/>
        <v>0</v>
      </c>
      <c r="U105" s="1">
        <f t="shared" si="36"/>
        <v>0</v>
      </c>
      <c r="V105" s="1">
        <v>2</v>
      </c>
      <c r="W105" s="1">
        <v>2</v>
      </c>
      <c r="X105" s="8">
        <f t="shared" si="37"/>
        <v>216217.44456460574</v>
      </c>
      <c r="Y105" s="8">
        <f t="shared" si="38"/>
        <v>162822.76545043223</v>
      </c>
      <c r="Z105" s="16">
        <f t="shared" si="39"/>
        <v>0.8361891920720449</v>
      </c>
      <c r="AA105" s="6">
        <f t="shared" si="40"/>
        <v>0.41809459603602245</v>
      </c>
      <c r="AB105" s="6">
        <f t="shared" si="41"/>
        <v>2.878645194165951</v>
      </c>
      <c r="AC105" s="6">
        <f t="shared" si="42"/>
        <v>1.2954545454545454</v>
      </c>
      <c r="AD105" s="6">
        <v>0</v>
      </c>
      <c r="AE105" s="6">
        <f t="shared" si="43"/>
        <v>0</v>
      </c>
      <c r="AF105" s="24">
        <v>1</v>
      </c>
      <c r="AG105" s="24">
        <f t="shared" si="53"/>
        <v>-5.9984999999999999</v>
      </c>
      <c r="AH105" s="6">
        <v>161.91690258327372</v>
      </c>
      <c r="AI105" s="5">
        <f t="shared" si="44"/>
        <v>0.99443650975554609</v>
      </c>
      <c r="AJ105" s="5">
        <v>4.9612226998190669</v>
      </c>
      <c r="AK105" s="5">
        <f t="shared" si="45"/>
        <v>0.20044182047941783</v>
      </c>
      <c r="AL105" s="6">
        <f t="shared" si="46"/>
        <v>0.61265076335877844</v>
      </c>
      <c r="AM105" s="6">
        <f t="shared" si="47"/>
        <v>3.0189932069167438</v>
      </c>
      <c r="AN105" s="6">
        <f t="shared" si="48"/>
        <v>3.0358833141181405</v>
      </c>
      <c r="AP105" s="24">
        <f t="shared" si="54"/>
        <v>-1.333</v>
      </c>
      <c r="AQ105" s="24">
        <f t="shared" si="55"/>
        <v>1.333</v>
      </c>
      <c r="AR105" s="6">
        <v>12.486331200309884</v>
      </c>
      <c r="AS105" s="6">
        <v>1</v>
      </c>
      <c r="AT105" s="6">
        <f t="shared" si="49"/>
        <v>-197.13658052345383</v>
      </c>
      <c r="AU105" s="6">
        <f t="shared" si="56"/>
        <v>12.426171695197361</v>
      </c>
      <c r="AV105" s="6">
        <v>1</v>
      </c>
      <c r="AW105" s="35">
        <f t="shared" si="58"/>
        <v>-59.129672435283702</v>
      </c>
      <c r="AX105" s="6">
        <f t="shared" si="50"/>
        <v>0.29994267060064428</v>
      </c>
      <c r="AZ105" s="6">
        <f t="shared" si="51"/>
        <v>0.98579881940568537</v>
      </c>
      <c r="BA105" s="6">
        <f t="shared" si="52"/>
        <v>0.99131398509092949</v>
      </c>
    </row>
    <row r="106" spans="1:53" x14ac:dyDescent="0.25">
      <c r="A106" s="33">
        <v>-1.333</v>
      </c>
      <c r="B106" s="1" t="s">
        <v>30</v>
      </c>
      <c r="C106" s="1">
        <v>600</v>
      </c>
      <c r="D106" s="1">
        <v>220</v>
      </c>
      <c r="E106" s="1">
        <v>220</v>
      </c>
      <c r="F106" s="1">
        <v>19</v>
      </c>
      <c r="G106" s="1">
        <v>12</v>
      </c>
      <c r="H106" s="1">
        <f t="shared" si="29"/>
        <v>210000000000</v>
      </c>
      <c r="I106" s="1">
        <v>0.3</v>
      </c>
      <c r="J106" s="1">
        <f t="shared" si="30"/>
        <v>80769000000</v>
      </c>
      <c r="K106" s="1">
        <v>12</v>
      </c>
      <c r="L106" s="1">
        <f>3380*10^(-8)</f>
        <v>3.3800000000000002E-5</v>
      </c>
      <c r="M106" s="1">
        <f>2852000*10^(-12)</f>
        <v>2.852E-6</v>
      </c>
      <c r="N106" s="1">
        <f>129.22*10^(-8)</f>
        <v>1.2922000000000001E-6</v>
      </c>
      <c r="O106" s="1">
        <v>0</v>
      </c>
      <c r="P106" s="1">
        <f t="shared" si="31"/>
        <v>16859333.333333332</v>
      </c>
      <c r="Q106" s="1">
        <f t="shared" si="32"/>
        <v>16859333.333333332</v>
      </c>
      <c r="R106" s="1">
        <f t="shared" si="33"/>
        <v>0.5</v>
      </c>
      <c r="S106" s="1">
        <f t="shared" si="34"/>
        <v>0.58099999999999996</v>
      </c>
      <c r="T106" s="1">
        <f t="shared" si="35"/>
        <v>0</v>
      </c>
      <c r="U106" s="1">
        <f t="shared" si="36"/>
        <v>0</v>
      </c>
      <c r="V106" s="1">
        <v>2</v>
      </c>
      <c r="W106" s="1">
        <v>2</v>
      </c>
      <c r="X106" s="8">
        <f t="shared" si="37"/>
        <v>121622.31256759074</v>
      </c>
      <c r="Y106" s="8">
        <f t="shared" si="38"/>
        <v>118075.45509077053</v>
      </c>
      <c r="Z106" s="16">
        <f t="shared" si="39"/>
        <v>0.62714189405403364</v>
      </c>
      <c r="AA106" s="6">
        <f t="shared" si="40"/>
        <v>0.31357094702701682</v>
      </c>
      <c r="AB106" s="6">
        <f t="shared" si="41"/>
        <v>2.1589838956244631</v>
      </c>
      <c r="AC106" s="6">
        <f t="shared" si="42"/>
        <v>1.7272727272727273</v>
      </c>
      <c r="AD106" s="6">
        <v>0</v>
      </c>
      <c r="AE106" s="6">
        <f t="shared" si="43"/>
        <v>0</v>
      </c>
      <c r="AF106" s="24">
        <v>1</v>
      </c>
      <c r="AG106" s="24">
        <f t="shared" si="53"/>
        <v>-7.9979999999999993</v>
      </c>
      <c r="AH106" s="6">
        <v>117.47623696732062</v>
      </c>
      <c r="AI106" s="5">
        <f t="shared" si="44"/>
        <v>0.99492512543788825</v>
      </c>
      <c r="AJ106" s="5">
        <v>4.5088117559295684</v>
      </c>
      <c r="AK106" s="5">
        <f t="shared" si="45"/>
        <v>0.22066237831496416</v>
      </c>
      <c r="AL106" s="6">
        <f t="shared" si="46"/>
        <v>0.61265076335877844</v>
      </c>
      <c r="AM106" s="6">
        <f t="shared" si="47"/>
        <v>2.7542627473674468</v>
      </c>
      <c r="AN106" s="6">
        <f t="shared" si="48"/>
        <v>2.7683115813918517</v>
      </c>
      <c r="AP106" s="24">
        <f t="shared" si="54"/>
        <v>-1.333</v>
      </c>
      <c r="AQ106" s="24">
        <f t="shared" si="55"/>
        <v>1.333</v>
      </c>
      <c r="AR106" s="6">
        <v>10.756129047806327</v>
      </c>
      <c r="AS106" s="6">
        <v>1</v>
      </c>
      <c r="AT106" s="6">
        <f t="shared" si="49"/>
        <v>-279.7559997545473</v>
      </c>
      <c r="AU106" s="6">
        <f t="shared" si="56"/>
        <v>10.742284979813324</v>
      </c>
      <c r="AV106" s="6">
        <v>1</v>
      </c>
      <c r="AW106" s="35">
        <f t="shared" si="58"/>
        <v>-62.009206510533673</v>
      </c>
      <c r="AX106" s="6">
        <f t="shared" si="50"/>
        <v>0.22165460817619423</v>
      </c>
      <c r="AZ106" s="6">
        <f t="shared" si="51"/>
        <v>0.98577300767281006</v>
      </c>
      <c r="BA106" s="6">
        <f t="shared" si="52"/>
        <v>0.99080119947614131</v>
      </c>
    </row>
    <row r="107" spans="1:53" s="3" customFormat="1" x14ac:dyDescent="0.25">
      <c r="A107" s="34">
        <v>-1.333</v>
      </c>
      <c r="B107" s="3" t="s">
        <v>30</v>
      </c>
      <c r="C107" s="3">
        <v>600</v>
      </c>
      <c r="D107" s="3">
        <v>220</v>
      </c>
      <c r="E107" s="3">
        <v>220</v>
      </c>
      <c r="F107" s="3">
        <v>19</v>
      </c>
      <c r="G107" s="3">
        <v>12</v>
      </c>
      <c r="H107" s="3">
        <f t="shared" si="29"/>
        <v>210000000000</v>
      </c>
      <c r="I107" s="3">
        <v>0.3</v>
      </c>
      <c r="J107" s="3">
        <f t="shared" si="30"/>
        <v>80769000000</v>
      </c>
      <c r="K107" s="3">
        <v>15</v>
      </c>
      <c r="L107" s="3">
        <f>3380*10^(-8)</f>
        <v>3.3800000000000002E-5</v>
      </c>
      <c r="M107" s="3">
        <f>2852000*10^(-12)</f>
        <v>2.852E-6</v>
      </c>
      <c r="N107" s="3">
        <f>129.22*10^(-8)</f>
        <v>1.2922000000000001E-6</v>
      </c>
      <c r="O107" s="3">
        <v>0</v>
      </c>
      <c r="P107" s="3">
        <f t="shared" si="31"/>
        <v>16859333.333333332</v>
      </c>
      <c r="Q107" s="3">
        <f t="shared" si="32"/>
        <v>16859333.333333332</v>
      </c>
      <c r="R107" s="3">
        <f t="shared" si="33"/>
        <v>0.5</v>
      </c>
      <c r="S107" s="3">
        <f t="shared" si="34"/>
        <v>0.58099999999999996</v>
      </c>
      <c r="T107" s="3">
        <f t="shared" si="35"/>
        <v>0</v>
      </c>
      <c r="U107" s="3">
        <f t="shared" si="36"/>
        <v>0</v>
      </c>
      <c r="V107" s="3">
        <v>2</v>
      </c>
      <c r="W107" s="3">
        <v>2</v>
      </c>
      <c r="X107" s="10">
        <f t="shared" si="37"/>
        <v>77838.28004325807</v>
      </c>
      <c r="Y107" s="10">
        <f t="shared" si="38"/>
        <v>92925.731373469971</v>
      </c>
      <c r="Z107" s="17">
        <f t="shared" si="39"/>
        <v>0.50171351524322694</v>
      </c>
      <c r="AA107" s="11">
        <f t="shared" si="40"/>
        <v>0.25085675762161347</v>
      </c>
      <c r="AB107" s="11">
        <f t="shared" si="41"/>
        <v>1.7271871164995707</v>
      </c>
      <c r="AC107" s="11">
        <f t="shared" si="42"/>
        <v>2.1590909090909092</v>
      </c>
      <c r="AD107" s="11">
        <v>0</v>
      </c>
      <c r="AE107" s="11">
        <f t="shared" si="43"/>
        <v>0</v>
      </c>
      <c r="AF107" s="25">
        <v>1</v>
      </c>
      <c r="AG107" s="25">
        <f t="shared" si="53"/>
        <v>-9.9975000000000005</v>
      </c>
      <c r="AH107" s="11">
        <v>92.460035156795115</v>
      </c>
      <c r="AI107" s="7">
        <f t="shared" si="44"/>
        <v>0.99498851168786373</v>
      </c>
      <c r="AJ107" s="7">
        <v>4.2046481015004362</v>
      </c>
      <c r="AK107" s="7">
        <f t="shared" si="45"/>
        <v>0.23664013911956158</v>
      </c>
      <c r="AL107" s="11">
        <f t="shared" si="46"/>
        <v>0.61265076335877844</v>
      </c>
      <c r="AM107" s="11">
        <f t="shared" si="47"/>
        <v>2.5792833774074797</v>
      </c>
      <c r="AN107" s="11">
        <f t="shared" si="48"/>
        <v>2.5922745309210389</v>
      </c>
      <c r="AP107" s="25">
        <f t="shared" si="54"/>
        <v>-1.333</v>
      </c>
      <c r="AQ107" s="25">
        <f t="shared" si="55"/>
        <v>1.333</v>
      </c>
      <c r="AR107" s="11">
        <v>9.630454768765194</v>
      </c>
      <c r="AS107" s="11">
        <v>1</v>
      </c>
      <c r="AT107" s="11">
        <f t="shared" si="49"/>
        <v>-372.22570103953916</v>
      </c>
      <c r="AU107" s="6">
        <f t="shared" si="56"/>
        <v>9.6449429638900046</v>
      </c>
      <c r="AV107" s="35">
        <v>1</v>
      </c>
      <c r="AW107" s="35">
        <f t="shared" si="58"/>
        <v>-63.943502256780974</v>
      </c>
      <c r="AX107" s="6">
        <f t="shared" si="50"/>
        <v>0.1717869079921181</v>
      </c>
      <c r="AZ107" s="6">
        <f t="shared" si="51"/>
        <v>0.98556188605670203</v>
      </c>
      <c r="BA107" s="6">
        <f t="shared" si="52"/>
        <v>0.99052589500237476</v>
      </c>
    </row>
    <row r="108" spans="1:53" x14ac:dyDescent="0.25">
      <c r="A108" s="32">
        <v>-1</v>
      </c>
      <c r="B108" s="1" t="s">
        <v>7</v>
      </c>
      <c r="C108" s="1">
        <v>300</v>
      </c>
      <c r="D108" s="1">
        <v>150</v>
      </c>
      <c r="E108" s="1">
        <v>150</v>
      </c>
      <c r="F108" s="1">
        <v>10.7</v>
      </c>
      <c r="G108" s="1">
        <v>7.1</v>
      </c>
      <c r="H108" s="1">
        <f t="shared" si="29"/>
        <v>210000000000</v>
      </c>
      <c r="I108" s="1">
        <v>0.3</v>
      </c>
      <c r="J108" s="1">
        <f t="shared" si="30"/>
        <v>80769000000</v>
      </c>
      <c r="K108" s="1">
        <v>3</v>
      </c>
      <c r="L108" s="1">
        <f>602.71*10^(-8)</f>
        <v>6.0271000000000003E-6</v>
      </c>
      <c r="M108" s="1">
        <f>126108*10^(-12)</f>
        <v>1.2610800000000001E-7</v>
      </c>
      <c r="N108" s="1">
        <f>15.22*10^(-8)</f>
        <v>1.522E-7</v>
      </c>
      <c r="O108" s="1">
        <v>0</v>
      </c>
      <c r="P108" s="1">
        <f t="shared" si="31"/>
        <v>3009375</v>
      </c>
      <c r="Q108" s="1">
        <f t="shared" si="32"/>
        <v>3009375</v>
      </c>
      <c r="R108" s="1">
        <f t="shared" si="33"/>
        <v>0.5</v>
      </c>
      <c r="S108" s="1">
        <f t="shared" si="34"/>
        <v>0.2893</v>
      </c>
      <c r="T108" s="1">
        <f t="shared" si="35"/>
        <v>0</v>
      </c>
      <c r="U108" s="1">
        <f t="shared" si="36"/>
        <v>0</v>
      </c>
      <c r="V108" s="1">
        <v>2</v>
      </c>
      <c r="W108" s="1">
        <v>2</v>
      </c>
      <c r="X108" s="8">
        <f t="shared" si="37"/>
        <v>346996.37400053308</v>
      </c>
      <c r="Y108" s="8">
        <f t="shared" si="38"/>
        <v>82370.901734820785</v>
      </c>
      <c r="Z108" s="16">
        <f t="shared" si="39"/>
        <v>1.5370213680358233</v>
      </c>
      <c r="AA108" s="6">
        <f t="shared" si="40"/>
        <v>0.76851068401791167</v>
      </c>
      <c r="AB108" s="6">
        <f t="shared" si="41"/>
        <v>10.625828074835638</v>
      </c>
      <c r="AC108" s="6">
        <f t="shared" si="42"/>
        <v>0.71333333333333315</v>
      </c>
      <c r="AD108" s="6">
        <v>0</v>
      </c>
      <c r="AE108" s="6">
        <f t="shared" si="43"/>
        <v>0</v>
      </c>
      <c r="AF108" s="24">
        <v>1</v>
      </c>
      <c r="AG108" s="24">
        <f t="shared" si="53"/>
        <v>-1.5</v>
      </c>
      <c r="AH108" s="6">
        <v>81.065972016151349</v>
      </c>
      <c r="AI108" s="5">
        <f t="shared" si="44"/>
        <v>0.98415787989221692</v>
      </c>
      <c r="AJ108" s="5">
        <v>5.9308565247074734</v>
      </c>
      <c r="AK108" s="5">
        <f t="shared" si="45"/>
        <v>0.1659385749414598</v>
      </c>
      <c r="AL108" s="6">
        <f t="shared" si="46"/>
        <v>0.51328671328671316</v>
      </c>
      <c r="AM108" s="6">
        <f t="shared" si="47"/>
        <v>3.0673689703137463</v>
      </c>
      <c r="AN108" s="6">
        <f t="shared" si="48"/>
        <v>3.1167448160346778</v>
      </c>
      <c r="AP108" s="24">
        <f t="shared" si="54"/>
        <v>-1</v>
      </c>
      <c r="AQ108" s="24">
        <f t="shared" si="55"/>
        <v>1</v>
      </c>
      <c r="AR108" s="6">
        <v>16.679696599806004</v>
      </c>
      <c r="AS108" s="6">
        <v>1</v>
      </c>
      <c r="AT108" s="6">
        <f t="shared" si="49"/>
        <v>-69.302457039688178</v>
      </c>
      <c r="AU108" s="6">
        <f t="shared" si="56"/>
        <v>16.748877433170751</v>
      </c>
      <c r="AV108" s="6">
        <v>1</v>
      </c>
      <c r="AW108" s="35">
        <f t="shared" si="58"/>
        <v>-52.6159200914813</v>
      </c>
      <c r="AX108" s="6">
        <f t="shared" si="50"/>
        <v>0.75922156787816597</v>
      </c>
      <c r="AZ108" s="6">
        <f t="shared" si="51"/>
        <v>0.97983851471413064</v>
      </c>
      <c r="BA108" s="6">
        <f t="shared" si="52"/>
        <v>0.99561110542694697</v>
      </c>
    </row>
    <row r="109" spans="1:53" x14ac:dyDescent="0.25">
      <c r="A109" s="33">
        <v>-1</v>
      </c>
      <c r="B109" s="1" t="s">
        <v>7</v>
      </c>
      <c r="C109" s="1">
        <v>300</v>
      </c>
      <c r="D109" s="1">
        <v>150</v>
      </c>
      <c r="E109" s="1">
        <v>150</v>
      </c>
      <c r="F109" s="1">
        <v>10.7</v>
      </c>
      <c r="G109" s="1">
        <v>7.1</v>
      </c>
      <c r="H109" s="1">
        <f t="shared" si="29"/>
        <v>210000000000</v>
      </c>
      <c r="I109" s="1">
        <v>0.3</v>
      </c>
      <c r="J109" s="1">
        <f t="shared" si="30"/>
        <v>80769000000</v>
      </c>
      <c r="K109" s="1">
        <v>6</v>
      </c>
      <c r="L109" s="1">
        <f>602.71*10^(-8)</f>
        <v>6.0271000000000003E-6</v>
      </c>
      <c r="M109" s="1">
        <f>126108*10^(-12)</f>
        <v>1.2610800000000001E-7</v>
      </c>
      <c r="N109" s="1">
        <f>15.22*10^(-8)</f>
        <v>1.522E-7</v>
      </c>
      <c r="O109" s="1">
        <v>0</v>
      </c>
      <c r="P109" s="1">
        <f t="shared" si="31"/>
        <v>3009375</v>
      </c>
      <c r="Q109" s="1">
        <f t="shared" si="32"/>
        <v>3009375</v>
      </c>
      <c r="R109" s="1">
        <f t="shared" si="33"/>
        <v>0.5</v>
      </c>
      <c r="S109" s="1">
        <f t="shared" si="34"/>
        <v>0.2893</v>
      </c>
      <c r="T109" s="1">
        <f t="shared" si="35"/>
        <v>0</v>
      </c>
      <c r="U109" s="1">
        <f t="shared" si="36"/>
        <v>0</v>
      </c>
      <c r="V109" s="1">
        <v>2</v>
      </c>
      <c r="W109" s="1">
        <v>2</v>
      </c>
      <c r="X109" s="8">
        <f t="shared" si="37"/>
        <v>86749.093500133269</v>
      </c>
      <c r="Y109" s="8">
        <f t="shared" si="38"/>
        <v>34983.825050584506</v>
      </c>
      <c r="Z109" s="16">
        <f t="shared" si="39"/>
        <v>0.76851068401791167</v>
      </c>
      <c r="AA109" s="6">
        <f t="shared" si="40"/>
        <v>0.38425534200895584</v>
      </c>
      <c r="AB109" s="6">
        <f t="shared" si="41"/>
        <v>5.3129140374178192</v>
      </c>
      <c r="AC109" s="6">
        <f t="shared" si="42"/>
        <v>1.4266666666666663</v>
      </c>
      <c r="AD109" s="6">
        <v>0</v>
      </c>
      <c r="AE109" s="6">
        <f t="shared" si="43"/>
        <v>0</v>
      </c>
      <c r="AF109" s="24">
        <v>1</v>
      </c>
      <c r="AG109" s="24">
        <f t="shared" si="53"/>
        <v>-3</v>
      </c>
      <c r="AH109" s="6">
        <v>34.49287702348601</v>
      </c>
      <c r="AI109" s="5">
        <f t="shared" si="44"/>
        <v>0.98596642801670165</v>
      </c>
      <c r="AJ109" s="5">
        <v>4.8233719370598305</v>
      </c>
      <c r="AK109" s="5">
        <f t="shared" si="45"/>
        <v>0.2044143476560745</v>
      </c>
      <c r="AL109" s="6">
        <f t="shared" si="46"/>
        <v>0.51328671328671316</v>
      </c>
      <c r="AM109" s="6">
        <f t="shared" si="47"/>
        <v>2.4606301133541262</v>
      </c>
      <c r="AN109" s="6">
        <f t="shared" si="48"/>
        <v>2.4956530399353971</v>
      </c>
      <c r="AP109" s="24">
        <f t="shared" si="54"/>
        <v>-1</v>
      </c>
      <c r="AQ109" s="24">
        <f t="shared" si="55"/>
        <v>1</v>
      </c>
      <c r="AR109" s="6">
        <v>11.940585443911818</v>
      </c>
      <c r="AS109" s="6">
        <v>1</v>
      </c>
      <c r="AT109" s="6">
        <f t="shared" si="49"/>
        <v>-92.355314723989935</v>
      </c>
      <c r="AU109" s="6">
        <f t="shared" si="56"/>
        <v>11.900861101172008</v>
      </c>
      <c r="AV109" s="6">
        <v>1</v>
      </c>
      <c r="AW109" s="35">
        <f t="shared" si="58"/>
        <v>-60.014802947522433</v>
      </c>
      <c r="AX109" s="6">
        <f t="shared" si="50"/>
        <v>0.64982511430858858</v>
      </c>
      <c r="AZ109" s="6">
        <f t="shared" si="51"/>
        <v>0.9803988767174211</v>
      </c>
      <c r="BA109" s="6">
        <f t="shared" si="52"/>
        <v>0.99435320398233051</v>
      </c>
    </row>
    <row r="110" spans="1:53" x14ac:dyDescent="0.25">
      <c r="A110" s="33">
        <v>-1</v>
      </c>
      <c r="B110" s="1" t="s">
        <v>7</v>
      </c>
      <c r="C110" s="1">
        <v>300</v>
      </c>
      <c r="D110" s="1">
        <v>150</v>
      </c>
      <c r="E110" s="1">
        <v>150</v>
      </c>
      <c r="F110" s="1">
        <v>10.7</v>
      </c>
      <c r="G110" s="1">
        <v>7.1</v>
      </c>
      <c r="H110" s="1">
        <f t="shared" si="29"/>
        <v>210000000000</v>
      </c>
      <c r="I110" s="1">
        <v>0.3</v>
      </c>
      <c r="J110" s="1">
        <f t="shared" si="30"/>
        <v>80769000000</v>
      </c>
      <c r="K110" s="1">
        <v>9</v>
      </c>
      <c r="L110" s="1">
        <f>602.71*10^(-8)</f>
        <v>6.0271000000000003E-6</v>
      </c>
      <c r="M110" s="1">
        <f>126108*10^(-12)</f>
        <v>1.2610800000000001E-7</v>
      </c>
      <c r="N110" s="1">
        <f>15.22*10^(-8)</f>
        <v>1.522E-7</v>
      </c>
      <c r="O110" s="1">
        <v>0</v>
      </c>
      <c r="P110" s="1">
        <f t="shared" si="31"/>
        <v>3009375</v>
      </c>
      <c r="Q110" s="1">
        <f t="shared" si="32"/>
        <v>3009375</v>
      </c>
      <c r="R110" s="1">
        <f t="shared" si="33"/>
        <v>0.5</v>
      </c>
      <c r="S110" s="1">
        <f t="shared" si="34"/>
        <v>0.2893</v>
      </c>
      <c r="T110" s="1">
        <f t="shared" si="35"/>
        <v>0</v>
      </c>
      <c r="U110" s="1">
        <f t="shared" si="36"/>
        <v>0</v>
      </c>
      <c r="V110" s="1">
        <v>2</v>
      </c>
      <c r="W110" s="1">
        <v>2</v>
      </c>
      <c r="X110" s="8">
        <f t="shared" si="37"/>
        <v>38555.152666725895</v>
      </c>
      <c r="Y110" s="8">
        <f t="shared" si="38"/>
        <v>22473.603966009312</v>
      </c>
      <c r="Z110" s="16">
        <f t="shared" si="39"/>
        <v>0.51234045601194111</v>
      </c>
      <c r="AA110" s="6">
        <f t="shared" si="40"/>
        <v>0.25617022800597056</v>
      </c>
      <c r="AB110" s="6">
        <f t="shared" si="41"/>
        <v>3.5419426916118795</v>
      </c>
      <c r="AC110" s="6">
        <f t="shared" si="42"/>
        <v>2.14</v>
      </c>
      <c r="AD110" s="6">
        <v>0</v>
      </c>
      <c r="AE110" s="6">
        <f t="shared" si="43"/>
        <v>0</v>
      </c>
      <c r="AF110" s="24">
        <v>1</v>
      </c>
      <c r="AG110" s="24">
        <f t="shared" si="53"/>
        <v>-4.5</v>
      </c>
      <c r="AH110" s="6">
        <v>22.150283806223673</v>
      </c>
      <c r="AI110" s="5">
        <f t="shared" si="44"/>
        <v>0.9856133373056386</v>
      </c>
      <c r="AJ110" s="5">
        <v>4.2311860680565934</v>
      </c>
      <c r="AK110" s="5">
        <f t="shared" si="45"/>
        <v>0.23294020197942658</v>
      </c>
      <c r="AL110" s="6">
        <f t="shared" si="46"/>
        <v>0.51328671328671316</v>
      </c>
      <c r="AM110" s="6">
        <f t="shared" si="47"/>
        <v>2.1737708523094446</v>
      </c>
      <c r="AN110" s="6">
        <f t="shared" si="48"/>
        <v>2.2055006461782063</v>
      </c>
      <c r="AP110" s="24">
        <f t="shared" si="54"/>
        <v>-1</v>
      </c>
      <c r="AQ110" s="24">
        <f t="shared" si="55"/>
        <v>1</v>
      </c>
      <c r="AR110" s="6">
        <v>9.7178255787430725</v>
      </c>
      <c r="AS110" s="6">
        <v>1</v>
      </c>
      <c r="AT110" s="6">
        <f t="shared" si="49"/>
        <v>-106.28565246299655</v>
      </c>
      <c r="AU110" s="6">
        <f t="shared" si="56"/>
        <v>9.7404457084672575</v>
      </c>
      <c r="AV110" s="6">
        <v>1</v>
      </c>
      <c r="AW110" s="35">
        <f t="shared" si="58"/>
        <v>-63.773611498744245</v>
      </c>
      <c r="AX110" s="6">
        <f t="shared" si="50"/>
        <v>0.60002088730599912</v>
      </c>
      <c r="AZ110" s="6">
        <f t="shared" si="51"/>
        <v>0.97968571971773277</v>
      </c>
      <c r="BA110" s="6">
        <f t="shared" si="52"/>
        <v>0.99398585899404512</v>
      </c>
    </row>
    <row r="111" spans="1:53" x14ac:dyDescent="0.25">
      <c r="A111" s="33">
        <v>-1</v>
      </c>
      <c r="B111" s="1" t="s">
        <v>7</v>
      </c>
      <c r="C111" s="1">
        <v>300</v>
      </c>
      <c r="D111" s="1">
        <v>150</v>
      </c>
      <c r="E111" s="1">
        <v>150</v>
      </c>
      <c r="F111" s="1">
        <v>10.7</v>
      </c>
      <c r="G111" s="1">
        <v>7.1</v>
      </c>
      <c r="H111" s="1">
        <f t="shared" si="29"/>
        <v>210000000000</v>
      </c>
      <c r="I111" s="1">
        <v>0.3</v>
      </c>
      <c r="J111" s="1">
        <f t="shared" si="30"/>
        <v>80769000000</v>
      </c>
      <c r="K111" s="1">
        <v>12</v>
      </c>
      <c r="L111" s="1">
        <f>602.71*10^(-8)</f>
        <v>6.0271000000000003E-6</v>
      </c>
      <c r="M111" s="1">
        <f>126108*10^(-12)</f>
        <v>1.2610800000000001E-7</v>
      </c>
      <c r="N111" s="1">
        <f>15.22*10^(-8)</f>
        <v>1.522E-7</v>
      </c>
      <c r="O111" s="1">
        <v>0</v>
      </c>
      <c r="P111" s="1">
        <f t="shared" si="31"/>
        <v>3009375</v>
      </c>
      <c r="Q111" s="1">
        <f t="shared" si="32"/>
        <v>3009375</v>
      </c>
      <c r="R111" s="1">
        <f t="shared" si="33"/>
        <v>0.5</v>
      </c>
      <c r="S111" s="1">
        <f t="shared" si="34"/>
        <v>0.2893</v>
      </c>
      <c r="T111" s="1">
        <f t="shared" si="35"/>
        <v>0</v>
      </c>
      <c r="U111" s="1">
        <f t="shared" si="36"/>
        <v>0</v>
      </c>
      <c r="V111" s="1">
        <v>2</v>
      </c>
      <c r="W111" s="1">
        <v>2</v>
      </c>
      <c r="X111" s="8">
        <f t="shared" si="37"/>
        <v>21687.273375033317</v>
      </c>
      <c r="Y111" s="8">
        <f t="shared" si="38"/>
        <v>16626.595248083799</v>
      </c>
      <c r="Z111" s="16">
        <f t="shared" si="39"/>
        <v>0.38425534200895584</v>
      </c>
      <c r="AA111" s="6">
        <f t="shared" si="40"/>
        <v>0.19212767100447792</v>
      </c>
      <c r="AB111" s="6">
        <f t="shared" si="41"/>
        <v>2.6564570187089096</v>
      </c>
      <c r="AC111" s="6">
        <f t="shared" si="42"/>
        <v>2.8533333333333326</v>
      </c>
      <c r="AD111" s="6">
        <v>0</v>
      </c>
      <c r="AE111" s="6">
        <f t="shared" si="43"/>
        <v>0</v>
      </c>
      <c r="AF111" s="24">
        <v>1</v>
      </c>
      <c r="AG111" s="24">
        <f t="shared" si="53"/>
        <v>-6</v>
      </c>
      <c r="AH111" s="6">
        <v>16.375458657588361</v>
      </c>
      <c r="AI111" s="5">
        <f t="shared" si="44"/>
        <v>0.98489548901935398</v>
      </c>
      <c r="AJ111" s="5">
        <v>3.9051891882364274</v>
      </c>
      <c r="AK111" s="5">
        <f t="shared" si="45"/>
        <v>0.25220173506219556</v>
      </c>
      <c r="AL111" s="6">
        <f t="shared" si="46"/>
        <v>0.51328671328671316</v>
      </c>
      <c r="AM111" s="6">
        <f t="shared" si="47"/>
        <v>2.0144762889012013</v>
      </c>
      <c r="AN111" s="6">
        <f t="shared" si="48"/>
        <v>2.0453706117661135</v>
      </c>
      <c r="AP111" s="24">
        <f t="shared" si="54"/>
        <v>-1</v>
      </c>
      <c r="AQ111" s="24">
        <f t="shared" si="55"/>
        <v>1</v>
      </c>
      <c r="AR111" s="6">
        <v>8.5249589149362244</v>
      </c>
      <c r="AS111" s="6">
        <v>1</v>
      </c>
      <c r="AT111" s="6">
        <f t="shared" si="49"/>
        <v>-116.63435899601524</v>
      </c>
      <c r="AU111" s="6">
        <f t="shared" si="56"/>
        <v>8.5581611467326617</v>
      </c>
      <c r="AV111" s="6">
        <v>1</v>
      </c>
      <c r="AW111" s="35">
        <f t="shared" si="58"/>
        <v>-65.895362199206673</v>
      </c>
      <c r="AX111" s="6">
        <f t="shared" si="50"/>
        <v>0.56497384446943255</v>
      </c>
      <c r="AZ111" s="6">
        <f t="shared" si="51"/>
        <v>0.97869825886359918</v>
      </c>
      <c r="BA111" s="6">
        <f t="shared" si="52"/>
        <v>0.99370772815507025</v>
      </c>
    </row>
    <row r="112" spans="1:53" x14ac:dyDescent="0.25">
      <c r="A112" s="44">
        <v>-1</v>
      </c>
      <c r="B112" s="2" t="s">
        <v>7</v>
      </c>
      <c r="C112" s="2">
        <v>300</v>
      </c>
      <c r="D112" s="2">
        <v>150</v>
      </c>
      <c r="E112" s="2">
        <v>150</v>
      </c>
      <c r="F112" s="2">
        <v>10.7</v>
      </c>
      <c r="G112" s="2">
        <v>7.1</v>
      </c>
      <c r="H112" s="2">
        <f t="shared" si="29"/>
        <v>210000000000</v>
      </c>
      <c r="I112" s="2">
        <v>0.3</v>
      </c>
      <c r="J112" s="2">
        <f t="shared" si="30"/>
        <v>80769000000</v>
      </c>
      <c r="K112" s="2">
        <v>15</v>
      </c>
      <c r="L112" s="2">
        <f>602.71*10^(-8)</f>
        <v>6.0271000000000003E-6</v>
      </c>
      <c r="M112" s="2">
        <f>126108*10^(-12)</f>
        <v>1.2610800000000001E-7</v>
      </c>
      <c r="N112" s="2">
        <f>15.22*10^(-8)</f>
        <v>1.522E-7</v>
      </c>
      <c r="O112" s="2">
        <v>0</v>
      </c>
      <c r="P112" s="2">
        <f t="shared" si="31"/>
        <v>3009375</v>
      </c>
      <c r="Q112" s="2">
        <f t="shared" si="32"/>
        <v>3009375</v>
      </c>
      <c r="R112" s="2">
        <f t="shared" si="33"/>
        <v>0.5</v>
      </c>
      <c r="S112" s="2">
        <f t="shared" si="34"/>
        <v>0.2893</v>
      </c>
      <c r="T112" s="2">
        <f t="shared" si="35"/>
        <v>0</v>
      </c>
      <c r="U112" s="2">
        <f t="shared" si="36"/>
        <v>0</v>
      </c>
      <c r="V112" s="2">
        <v>2</v>
      </c>
      <c r="W112" s="2">
        <v>2</v>
      </c>
      <c r="X112" s="45">
        <f t="shared" si="37"/>
        <v>13879.854960021323</v>
      </c>
      <c r="Y112" s="45">
        <f t="shared" si="38"/>
        <v>13215.769233669007</v>
      </c>
      <c r="Z112" s="46">
        <f t="shared" si="39"/>
        <v>0.30740427360716466</v>
      </c>
      <c r="AA112" s="35">
        <f t="shared" si="40"/>
        <v>0.15370213680358233</v>
      </c>
      <c r="AB112" s="35">
        <f t="shared" si="41"/>
        <v>2.1251656149671274</v>
      </c>
      <c r="AC112" s="35">
        <f t="shared" si="42"/>
        <v>3.5666666666666669</v>
      </c>
      <c r="AD112" s="35">
        <v>0</v>
      </c>
      <c r="AE112" s="35">
        <f t="shared" si="43"/>
        <v>0</v>
      </c>
      <c r="AF112" s="47">
        <v>1</v>
      </c>
      <c r="AG112" s="47">
        <f t="shared" si="53"/>
        <v>-7.5</v>
      </c>
      <c r="AH112" s="35">
        <v>13.006578043497809</v>
      </c>
      <c r="AI112" s="48">
        <f t="shared" si="44"/>
        <v>0.98417109239178802</v>
      </c>
      <c r="AJ112" s="48">
        <v>3.7054218437200102</v>
      </c>
      <c r="AK112" s="48">
        <f t="shared" si="45"/>
        <v>0.26560298230544843</v>
      </c>
      <c r="AL112" s="35">
        <f t="shared" si="46"/>
        <v>0.51328671328671316</v>
      </c>
      <c r="AM112" s="35">
        <f t="shared" si="47"/>
        <v>1.9138227723327672</v>
      </c>
      <c r="AN112" s="35">
        <f t="shared" si="48"/>
        <v>1.9446037250308656</v>
      </c>
      <c r="AO112" s="2"/>
      <c r="AP112" s="47">
        <f t="shared" si="54"/>
        <v>-1</v>
      </c>
      <c r="AQ112" s="47">
        <f t="shared" si="55"/>
        <v>1</v>
      </c>
      <c r="AR112" s="6">
        <v>7.7988437568655993</v>
      </c>
      <c r="AS112" s="35">
        <v>1</v>
      </c>
      <c r="AT112" s="35">
        <f t="shared" si="49"/>
        <v>-125.12329993453073</v>
      </c>
      <c r="AU112" s="6">
        <f t="shared" si="56"/>
        <v>7.8161258127695934</v>
      </c>
      <c r="AV112" s="6">
        <v>1</v>
      </c>
      <c r="AW112" s="35">
        <f t="shared" si="58"/>
        <v>-67.245963475436611</v>
      </c>
      <c r="AX112" s="6">
        <f t="shared" si="50"/>
        <v>0.53743757965640493</v>
      </c>
      <c r="AY112" s="2"/>
      <c r="AZ112" s="6">
        <f t="shared" si="51"/>
        <v>0.97771267960475217</v>
      </c>
      <c r="BA112" s="6">
        <f t="shared" si="52"/>
        <v>0.99343771338442766</v>
      </c>
    </row>
    <row r="113" spans="1:53" x14ac:dyDescent="0.25">
      <c r="A113" s="33">
        <v>-1</v>
      </c>
      <c r="B113" s="1" t="s">
        <v>29</v>
      </c>
      <c r="C113" s="1">
        <v>450</v>
      </c>
      <c r="D113" s="1">
        <v>190</v>
      </c>
      <c r="E113" s="1">
        <v>190</v>
      </c>
      <c r="F113" s="1">
        <v>14.6</v>
      </c>
      <c r="G113" s="1">
        <v>9.4</v>
      </c>
      <c r="H113" s="1">
        <f t="shared" si="29"/>
        <v>210000000000</v>
      </c>
      <c r="I113" s="1">
        <v>0.3</v>
      </c>
      <c r="J113" s="1">
        <f t="shared" si="30"/>
        <v>80769000000</v>
      </c>
      <c r="K113" s="1">
        <v>3</v>
      </c>
      <c r="L113" s="1">
        <f>1671.9*10^(-8)</f>
        <v>1.6719E-5</v>
      </c>
      <c r="M113" s="1">
        <f>792385*10^(-12)</f>
        <v>7.9238499999999993E-7</v>
      </c>
      <c r="N113" s="1">
        <f>49.8*10^(-8)</f>
        <v>4.9799999999999993E-7</v>
      </c>
      <c r="O113" s="1">
        <v>0</v>
      </c>
      <c r="P113" s="1">
        <f t="shared" si="31"/>
        <v>8345116.666666667</v>
      </c>
      <c r="Q113" s="1">
        <f t="shared" si="32"/>
        <v>8345116.666666667</v>
      </c>
      <c r="R113" s="1">
        <f t="shared" si="33"/>
        <v>0.5</v>
      </c>
      <c r="S113" s="1">
        <f t="shared" si="34"/>
        <v>0.43540000000000001</v>
      </c>
      <c r="T113" s="1">
        <f t="shared" si="35"/>
        <v>0</v>
      </c>
      <c r="U113" s="1">
        <f t="shared" si="36"/>
        <v>0</v>
      </c>
      <c r="V113" s="1">
        <v>2</v>
      </c>
      <c r="W113" s="1">
        <v>2</v>
      </c>
      <c r="X113" s="8">
        <f t="shared" si="37"/>
        <v>962557.84322724247</v>
      </c>
      <c r="Y113" s="8">
        <f t="shared" si="38"/>
        <v>287451.84639369079</v>
      </c>
      <c r="Z113" s="16">
        <f t="shared" si="39"/>
        <v>2.1299497803907665</v>
      </c>
      <c r="AA113" s="6">
        <f t="shared" si="40"/>
        <v>1.0649748901953833</v>
      </c>
      <c r="AB113" s="6">
        <f t="shared" si="41"/>
        <v>9.7837734980329998</v>
      </c>
      <c r="AC113" s="6">
        <f t="shared" si="42"/>
        <v>0.51228070175438589</v>
      </c>
      <c r="AD113" s="6">
        <v>0</v>
      </c>
      <c r="AE113" s="6">
        <f t="shared" si="43"/>
        <v>0</v>
      </c>
      <c r="AF113" s="24">
        <v>1</v>
      </c>
      <c r="AG113" s="24">
        <f t="shared" si="53"/>
        <v>-1.5</v>
      </c>
      <c r="AH113" s="6">
        <v>282.53606754298846</v>
      </c>
      <c r="AI113" s="5">
        <f t="shared" si="44"/>
        <v>0.98289877448214491</v>
      </c>
      <c r="AJ113" s="5">
        <v>6.3151446851859347</v>
      </c>
      <c r="AK113" s="5">
        <f t="shared" si="45"/>
        <v>0.15564152897206435</v>
      </c>
      <c r="AL113" s="6">
        <f t="shared" si="46"/>
        <v>0.51328671328671316</v>
      </c>
      <c r="AM113" s="6">
        <f t="shared" si="47"/>
        <v>3.2752779975716995</v>
      </c>
      <c r="AN113" s="6">
        <f t="shared" si="48"/>
        <v>3.3322637921665224</v>
      </c>
      <c r="AP113" s="24">
        <f t="shared" si="54"/>
        <v>-1</v>
      </c>
      <c r="AQ113" s="24">
        <f t="shared" si="55"/>
        <v>1</v>
      </c>
      <c r="AR113" s="6">
        <v>18.669046797235101</v>
      </c>
      <c r="AS113" s="6">
        <v>1</v>
      </c>
      <c r="AT113" s="6">
        <f t="shared" si="49"/>
        <v>-62.051903266722334</v>
      </c>
      <c r="AU113" s="6">
        <f t="shared" si="56"/>
        <v>18.815056161603238</v>
      </c>
      <c r="AV113" s="6">
        <v>1</v>
      </c>
      <c r="AW113" s="35">
        <f t="shared" si="58"/>
        <v>-50.882295801244112</v>
      </c>
      <c r="AX113" s="6">
        <f t="shared" si="50"/>
        <v>0.8199957313562638</v>
      </c>
      <c r="AZ113" s="6">
        <f t="shared" si="51"/>
        <v>0.9795774941576143</v>
      </c>
      <c r="BA113" s="6">
        <f t="shared" si="52"/>
        <v>0.99662093349716463</v>
      </c>
    </row>
    <row r="114" spans="1:53" x14ac:dyDescent="0.25">
      <c r="A114" s="33">
        <v>-1</v>
      </c>
      <c r="B114" s="1" t="s">
        <v>29</v>
      </c>
      <c r="C114" s="1">
        <v>450</v>
      </c>
      <c r="D114" s="1">
        <v>190</v>
      </c>
      <c r="E114" s="1">
        <v>190</v>
      </c>
      <c r="F114" s="1">
        <v>14.6</v>
      </c>
      <c r="G114" s="1">
        <v>9.4</v>
      </c>
      <c r="H114" s="1">
        <f t="shared" si="29"/>
        <v>210000000000</v>
      </c>
      <c r="I114" s="1">
        <v>0.3</v>
      </c>
      <c r="J114" s="1">
        <f t="shared" si="30"/>
        <v>80769000000</v>
      </c>
      <c r="K114" s="1">
        <v>6</v>
      </c>
      <c r="L114" s="1">
        <f>1671.9*10^(-8)</f>
        <v>1.6719E-5</v>
      </c>
      <c r="M114" s="1">
        <f>792385*10^(-12)</f>
        <v>7.9238499999999993E-7</v>
      </c>
      <c r="N114" s="1">
        <f>49.8*10^(-8)</f>
        <v>4.9799999999999993E-7</v>
      </c>
      <c r="O114" s="1">
        <v>0</v>
      </c>
      <c r="P114" s="1">
        <f t="shared" si="31"/>
        <v>8345116.666666667</v>
      </c>
      <c r="Q114" s="1">
        <f t="shared" si="32"/>
        <v>8345116.666666667</v>
      </c>
      <c r="R114" s="1">
        <f t="shared" si="33"/>
        <v>0.5</v>
      </c>
      <c r="S114" s="1">
        <f t="shared" si="34"/>
        <v>0.43540000000000001</v>
      </c>
      <c r="T114" s="1">
        <f t="shared" si="35"/>
        <v>0</v>
      </c>
      <c r="U114" s="1">
        <f t="shared" si="36"/>
        <v>0</v>
      </c>
      <c r="V114" s="1">
        <v>2</v>
      </c>
      <c r="W114" s="1">
        <v>2</v>
      </c>
      <c r="X114" s="8">
        <f t="shared" si="37"/>
        <v>240639.46080681062</v>
      </c>
      <c r="Y114" s="8">
        <f t="shared" si="38"/>
        <v>111461.6937135624</v>
      </c>
      <c r="Z114" s="16">
        <f t="shared" si="39"/>
        <v>1.0649748901953833</v>
      </c>
      <c r="AA114" s="6">
        <f t="shared" si="40"/>
        <v>0.53248744509769164</v>
      </c>
      <c r="AB114" s="6">
        <f t="shared" si="41"/>
        <v>4.8918867490164999</v>
      </c>
      <c r="AC114" s="6">
        <f t="shared" si="42"/>
        <v>1.0245614035087718</v>
      </c>
      <c r="AD114" s="6">
        <v>0</v>
      </c>
      <c r="AE114" s="6">
        <f t="shared" si="43"/>
        <v>0</v>
      </c>
      <c r="AF114" s="24">
        <v>1</v>
      </c>
      <c r="AG114" s="24">
        <f t="shared" si="53"/>
        <v>-3</v>
      </c>
      <c r="AH114" s="6">
        <v>109.93732140028246</v>
      </c>
      <c r="AI114" s="5">
        <f t="shared" si="44"/>
        <v>0.9863238009176738</v>
      </c>
      <c r="AJ114" s="5">
        <v>5.3645335906755918</v>
      </c>
      <c r="AK114" s="5">
        <f t="shared" si="45"/>
        <v>0.1838601220863004</v>
      </c>
      <c r="AL114" s="6">
        <f t="shared" si="46"/>
        <v>0.51328671328671316</v>
      </c>
      <c r="AM114" s="6">
        <f t="shared" si="47"/>
        <v>2.7397988791966257</v>
      </c>
      <c r="AN114" s="6">
        <f t="shared" si="48"/>
        <v>2.7777884672837887</v>
      </c>
      <c r="AP114" s="24">
        <f t="shared" si="54"/>
        <v>-1</v>
      </c>
      <c r="AQ114" s="24">
        <f t="shared" si="55"/>
        <v>1</v>
      </c>
      <c r="AR114" s="6">
        <v>14.124649572694436</v>
      </c>
      <c r="AS114" s="6">
        <v>1</v>
      </c>
      <c r="AT114" s="6">
        <f t="shared" si="49"/>
        <v>-87.292271779409688</v>
      </c>
      <c r="AU114" s="6">
        <f t="shared" si="56"/>
        <v>14.06129980653421</v>
      </c>
      <c r="AV114" s="6">
        <v>1</v>
      </c>
      <c r="AW114" s="35">
        <f t="shared" si="58"/>
        <v>-56.471487352161461</v>
      </c>
      <c r="AX114" s="6">
        <f t="shared" si="50"/>
        <v>0.64692424885981525</v>
      </c>
      <c r="AZ114" s="6">
        <f t="shared" si="51"/>
        <v>0.98035740766480217</v>
      </c>
      <c r="BA114" s="6">
        <f t="shared" si="52"/>
        <v>0.99395087774692192</v>
      </c>
    </row>
    <row r="115" spans="1:53" x14ac:dyDescent="0.25">
      <c r="A115" s="33">
        <v>-1</v>
      </c>
      <c r="B115" s="1" t="s">
        <v>29</v>
      </c>
      <c r="C115" s="1">
        <v>450</v>
      </c>
      <c r="D115" s="1">
        <v>190</v>
      </c>
      <c r="E115" s="1">
        <v>190</v>
      </c>
      <c r="F115" s="1">
        <v>14.6</v>
      </c>
      <c r="G115" s="1">
        <v>9.4</v>
      </c>
      <c r="H115" s="1">
        <f t="shared" si="29"/>
        <v>210000000000</v>
      </c>
      <c r="I115" s="1">
        <v>0.3</v>
      </c>
      <c r="J115" s="1">
        <f t="shared" si="30"/>
        <v>80769000000</v>
      </c>
      <c r="K115" s="1">
        <v>9</v>
      </c>
      <c r="L115" s="1">
        <f>1671.9*10^(-8)</f>
        <v>1.6719E-5</v>
      </c>
      <c r="M115" s="1">
        <f>792385*10^(-12)</f>
        <v>7.9238499999999993E-7</v>
      </c>
      <c r="N115" s="1">
        <f>49.8*10^(-8)</f>
        <v>4.9799999999999993E-7</v>
      </c>
      <c r="O115" s="1">
        <v>0</v>
      </c>
      <c r="P115" s="1">
        <f t="shared" si="31"/>
        <v>8345116.666666667</v>
      </c>
      <c r="Q115" s="1">
        <f t="shared" si="32"/>
        <v>8345116.666666667</v>
      </c>
      <c r="R115" s="1">
        <f t="shared" si="33"/>
        <v>0.5</v>
      </c>
      <c r="S115" s="1">
        <f t="shared" si="34"/>
        <v>0.43540000000000001</v>
      </c>
      <c r="T115" s="1">
        <f t="shared" si="35"/>
        <v>0</v>
      </c>
      <c r="U115" s="1">
        <f t="shared" si="36"/>
        <v>0</v>
      </c>
      <c r="V115" s="1">
        <v>2</v>
      </c>
      <c r="W115" s="1">
        <v>2</v>
      </c>
      <c r="X115" s="8">
        <f t="shared" si="37"/>
        <v>106950.87146969361</v>
      </c>
      <c r="Y115" s="8">
        <f t="shared" si="38"/>
        <v>69598.84918186086</v>
      </c>
      <c r="Z115" s="16">
        <f t="shared" si="39"/>
        <v>0.70998326013025559</v>
      </c>
      <c r="AA115" s="6">
        <f t="shared" si="40"/>
        <v>0.35499163006512779</v>
      </c>
      <c r="AB115" s="6">
        <f t="shared" si="41"/>
        <v>3.2612578326776664</v>
      </c>
      <c r="AC115" s="6">
        <f t="shared" si="42"/>
        <v>1.536842105263158</v>
      </c>
      <c r="AD115" s="6">
        <v>0</v>
      </c>
      <c r="AE115" s="6">
        <f t="shared" si="43"/>
        <v>0</v>
      </c>
      <c r="AF115" s="24">
        <v>1</v>
      </c>
      <c r="AG115" s="24">
        <f t="shared" si="53"/>
        <v>-4.5</v>
      </c>
      <c r="AH115" s="6">
        <v>68.688814276317203</v>
      </c>
      <c r="AI115" s="5">
        <f t="shared" si="44"/>
        <v>0.9869245696410045</v>
      </c>
      <c r="AJ115" s="5">
        <v>4.6972041038460626</v>
      </c>
      <c r="AK115" s="5">
        <f t="shared" si="45"/>
        <v>0.21010893881168852</v>
      </c>
      <c r="AL115" s="6">
        <f t="shared" si="46"/>
        <v>0.51328671328671316</v>
      </c>
      <c r="AM115" s="6">
        <f t="shared" si="47"/>
        <v>2.3988198633630047</v>
      </c>
      <c r="AN115" s="6">
        <f t="shared" si="48"/>
        <v>2.4306010177004507</v>
      </c>
      <c r="AP115" s="24">
        <f t="shared" si="54"/>
        <v>-1</v>
      </c>
      <c r="AQ115" s="24">
        <f t="shared" si="55"/>
        <v>1</v>
      </c>
      <c r="AR115" s="6">
        <v>11.460864789037181</v>
      </c>
      <c r="AS115" s="6">
        <v>1</v>
      </c>
      <c r="AT115" s="6">
        <f t="shared" si="49"/>
        <v>-104.9335172682795</v>
      </c>
      <c r="AU115" s="6">
        <f t="shared" si="56"/>
        <v>11.431260254518939</v>
      </c>
      <c r="AV115" s="6">
        <v>1</v>
      </c>
      <c r="AW115" s="35">
        <f t="shared" si="58"/>
        <v>-60.816622557338619</v>
      </c>
      <c r="AX115" s="6">
        <f t="shared" si="50"/>
        <v>0.57957289663560108</v>
      </c>
      <c r="AZ115" s="6">
        <f t="shared" si="51"/>
        <v>0.98032695719123042</v>
      </c>
      <c r="BA115" s="6">
        <f t="shared" si="52"/>
        <v>0.99331497801075719</v>
      </c>
    </row>
    <row r="116" spans="1:53" x14ac:dyDescent="0.25">
      <c r="A116" s="33">
        <v>-1</v>
      </c>
      <c r="B116" s="1" t="s">
        <v>29</v>
      </c>
      <c r="C116" s="1">
        <v>450</v>
      </c>
      <c r="D116" s="1">
        <v>190</v>
      </c>
      <c r="E116" s="1">
        <v>190</v>
      </c>
      <c r="F116" s="1">
        <v>14.6</v>
      </c>
      <c r="G116" s="1">
        <v>9.4</v>
      </c>
      <c r="H116" s="1">
        <f t="shared" si="29"/>
        <v>210000000000</v>
      </c>
      <c r="I116" s="1">
        <v>0.3</v>
      </c>
      <c r="J116" s="1">
        <f t="shared" si="30"/>
        <v>80769000000</v>
      </c>
      <c r="K116" s="1">
        <v>12</v>
      </c>
      <c r="L116" s="1">
        <f>1671.9*10^(-8)</f>
        <v>1.6719E-5</v>
      </c>
      <c r="M116" s="1">
        <f>792385*10^(-12)</f>
        <v>7.9238499999999993E-7</v>
      </c>
      <c r="N116" s="1">
        <f>49.8*10^(-8)</f>
        <v>4.9799999999999993E-7</v>
      </c>
      <c r="O116" s="1">
        <v>0</v>
      </c>
      <c r="P116" s="1">
        <f t="shared" si="31"/>
        <v>8345116.666666667</v>
      </c>
      <c r="Q116" s="1">
        <f t="shared" si="32"/>
        <v>8345116.666666667</v>
      </c>
      <c r="R116" s="1">
        <f t="shared" si="33"/>
        <v>0.5</v>
      </c>
      <c r="S116" s="1">
        <f t="shared" si="34"/>
        <v>0.43540000000000001</v>
      </c>
      <c r="T116" s="1">
        <f t="shared" si="35"/>
        <v>0</v>
      </c>
      <c r="U116" s="1">
        <f t="shared" si="36"/>
        <v>0</v>
      </c>
      <c r="V116" s="1">
        <v>2</v>
      </c>
      <c r="W116" s="1">
        <v>2</v>
      </c>
      <c r="X116" s="8">
        <f t="shared" si="37"/>
        <v>60159.865201702654</v>
      </c>
      <c r="Y116" s="8">
        <f t="shared" si="38"/>
        <v>50905.184429421381</v>
      </c>
      <c r="Z116" s="16">
        <f t="shared" si="39"/>
        <v>0.53248744509769164</v>
      </c>
      <c r="AA116" s="6">
        <f t="shared" si="40"/>
        <v>0.26624372254884582</v>
      </c>
      <c r="AB116" s="6">
        <f t="shared" si="41"/>
        <v>2.4459433745082499</v>
      </c>
      <c r="AC116" s="6">
        <f t="shared" si="42"/>
        <v>2.0491228070175436</v>
      </c>
      <c r="AD116" s="6">
        <v>0</v>
      </c>
      <c r="AE116" s="6">
        <f t="shared" si="43"/>
        <v>0</v>
      </c>
      <c r="AF116" s="24">
        <v>1</v>
      </c>
      <c r="AG116" s="24">
        <f t="shared" si="53"/>
        <v>-6</v>
      </c>
      <c r="AH116" s="6">
        <v>50.227748731442055</v>
      </c>
      <c r="AI116" s="5">
        <f t="shared" si="44"/>
        <v>0.98669220619525366</v>
      </c>
      <c r="AJ116" s="5">
        <v>4.2810963645982634</v>
      </c>
      <c r="AK116" s="5">
        <f t="shared" si="45"/>
        <v>0.23047652333979746</v>
      </c>
      <c r="AL116" s="6">
        <f t="shared" si="46"/>
        <v>0.51328671328671316</v>
      </c>
      <c r="AM116" s="6">
        <f t="shared" si="47"/>
        <v>2.1978642348758322</v>
      </c>
      <c r="AN116" s="6">
        <f t="shared" si="48"/>
        <v>2.2275074446477419</v>
      </c>
      <c r="AP116" s="24">
        <f t="shared" si="54"/>
        <v>-1</v>
      </c>
      <c r="AQ116" s="24">
        <f t="shared" si="55"/>
        <v>1</v>
      </c>
      <c r="AR116" s="6">
        <v>9.9056753151163335</v>
      </c>
      <c r="AS116" s="6">
        <v>1</v>
      </c>
      <c r="AT116" s="6">
        <f t="shared" si="49"/>
        <v>-117.88898284687363</v>
      </c>
      <c r="AU116" s="6">
        <f t="shared" si="56"/>
        <v>9.920217834700253</v>
      </c>
      <c r="AV116" s="6">
        <v>1</v>
      </c>
      <c r="AW116" s="35">
        <f t="shared" si="58"/>
        <v>-63.454578538965578</v>
      </c>
      <c r="AX116" s="6">
        <f t="shared" si="50"/>
        <v>0.53825707039466897</v>
      </c>
      <c r="AZ116" s="6">
        <f t="shared" si="51"/>
        <v>0.97978957822067037</v>
      </c>
      <c r="BA116" s="6">
        <f t="shared" si="52"/>
        <v>0.99300427435096472</v>
      </c>
    </row>
    <row r="117" spans="1:53" x14ac:dyDescent="0.25">
      <c r="A117" s="33">
        <v>-1</v>
      </c>
      <c r="B117" s="1" t="s">
        <v>29</v>
      </c>
      <c r="C117" s="1">
        <v>450</v>
      </c>
      <c r="D117" s="1">
        <v>190</v>
      </c>
      <c r="E117" s="1">
        <v>190</v>
      </c>
      <c r="F117" s="1">
        <v>14.6</v>
      </c>
      <c r="G117" s="1">
        <v>9.4</v>
      </c>
      <c r="H117" s="1">
        <f t="shared" si="29"/>
        <v>210000000000</v>
      </c>
      <c r="I117" s="1">
        <v>0.3</v>
      </c>
      <c r="J117" s="1">
        <f t="shared" si="30"/>
        <v>80769000000</v>
      </c>
      <c r="K117" s="1">
        <v>15</v>
      </c>
      <c r="L117" s="1">
        <f>1671.9*10^(-8)</f>
        <v>1.6719E-5</v>
      </c>
      <c r="M117" s="1">
        <f>792385*10^(-12)</f>
        <v>7.9238499999999993E-7</v>
      </c>
      <c r="N117" s="1">
        <f>49.8*10^(-8)</f>
        <v>4.9799999999999993E-7</v>
      </c>
      <c r="O117" s="1">
        <v>0</v>
      </c>
      <c r="P117" s="1">
        <f t="shared" si="31"/>
        <v>8345116.666666667</v>
      </c>
      <c r="Q117" s="1">
        <f t="shared" si="32"/>
        <v>8345116.666666667</v>
      </c>
      <c r="R117" s="1">
        <f t="shared" si="33"/>
        <v>0.5</v>
      </c>
      <c r="S117" s="1">
        <f t="shared" si="34"/>
        <v>0.43540000000000001</v>
      </c>
      <c r="T117" s="1">
        <f t="shared" si="35"/>
        <v>0</v>
      </c>
      <c r="U117" s="1">
        <f t="shared" si="36"/>
        <v>0</v>
      </c>
      <c r="V117" s="1">
        <v>2</v>
      </c>
      <c r="W117" s="1">
        <v>2</v>
      </c>
      <c r="X117" s="8">
        <f t="shared" si="37"/>
        <v>38502.313729089699</v>
      </c>
      <c r="Y117" s="8">
        <f t="shared" si="38"/>
        <v>40236.000302564746</v>
      </c>
      <c r="Z117" s="16">
        <f t="shared" si="39"/>
        <v>0.42598995607815332</v>
      </c>
      <c r="AA117" s="6">
        <f t="shared" si="40"/>
        <v>0.21299497803907666</v>
      </c>
      <c r="AB117" s="6">
        <f t="shared" si="41"/>
        <v>1.9567546996065999</v>
      </c>
      <c r="AC117" s="6">
        <f t="shared" si="42"/>
        <v>2.5614035087719298</v>
      </c>
      <c r="AD117" s="6">
        <v>0</v>
      </c>
      <c r="AE117" s="6">
        <f t="shared" si="43"/>
        <v>0</v>
      </c>
      <c r="AF117" s="24">
        <v>1</v>
      </c>
      <c r="AG117" s="24">
        <f t="shared" si="53"/>
        <v>-7.5</v>
      </c>
      <c r="AH117" s="6">
        <v>39.681611364023809</v>
      </c>
      <c r="AI117" s="5">
        <f t="shared" si="44"/>
        <v>0.98622156938134831</v>
      </c>
      <c r="AJ117" s="5">
        <v>4.012575772590119</v>
      </c>
      <c r="AK117" s="5">
        <f t="shared" si="45"/>
        <v>0.24578266561798581</v>
      </c>
      <c r="AL117" s="6">
        <f t="shared" si="46"/>
        <v>0.51328671328671316</v>
      </c>
      <c r="AM117" s="6">
        <f t="shared" si="47"/>
        <v>2.0675416992010125</v>
      </c>
      <c r="AN117" s="6">
        <f t="shared" si="48"/>
        <v>2.0964271755868924</v>
      </c>
      <c r="AP117" s="24">
        <f t="shared" si="54"/>
        <v>-1</v>
      </c>
      <c r="AQ117" s="24">
        <f t="shared" si="55"/>
        <v>1</v>
      </c>
      <c r="AR117" s="6">
        <v>8.921577548589708</v>
      </c>
      <c r="AS117" s="6">
        <v>1</v>
      </c>
      <c r="AT117" s="6">
        <f t="shared" si="49"/>
        <v>-128.42437095542647</v>
      </c>
      <c r="AU117" s="6">
        <f t="shared" si="56"/>
        <v>8.9508651367895045</v>
      </c>
      <c r="AV117" s="6">
        <v>1</v>
      </c>
      <c r="AW117" s="35">
        <f t="shared" si="58"/>
        <v>-65.186276409234054</v>
      </c>
      <c r="AX117" s="6">
        <f t="shared" si="50"/>
        <v>0.50758493831251783</v>
      </c>
      <c r="AZ117" s="6">
        <f t="shared" si="51"/>
        <v>0.97909297443935828</v>
      </c>
      <c r="BA117" s="6">
        <f t="shared" si="52"/>
        <v>0.99277181197075037</v>
      </c>
    </row>
    <row r="118" spans="1:53" x14ac:dyDescent="0.25">
      <c r="A118" s="33">
        <v>-1</v>
      </c>
      <c r="B118" s="1" t="s">
        <v>30</v>
      </c>
      <c r="C118" s="1">
        <v>600</v>
      </c>
      <c r="D118" s="1">
        <v>220</v>
      </c>
      <c r="E118" s="1">
        <v>220</v>
      </c>
      <c r="F118" s="1">
        <v>19</v>
      </c>
      <c r="G118" s="1">
        <v>12</v>
      </c>
      <c r="H118" s="1">
        <f t="shared" si="29"/>
        <v>210000000000</v>
      </c>
      <c r="I118" s="1">
        <v>0.3</v>
      </c>
      <c r="J118" s="1">
        <f t="shared" si="30"/>
        <v>80769000000</v>
      </c>
      <c r="K118" s="1">
        <v>3</v>
      </c>
      <c r="L118" s="1">
        <f>3380*10^(-8)</f>
        <v>3.3800000000000002E-5</v>
      </c>
      <c r="M118" s="1">
        <f>2852000*10^(-12)</f>
        <v>2.852E-6</v>
      </c>
      <c r="N118" s="1">
        <f>129.22*10^(-8)</f>
        <v>1.2922000000000001E-6</v>
      </c>
      <c r="O118" s="1">
        <v>0</v>
      </c>
      <c r="P118" s="1">
        <f t="shared" si="31"/>
        <v>16859333.333333332</v>
      </c>
      <c r="Q118" s="1">
        <f t="shared" si="32"/>
        <v>16859333.333333332</v>
      </c>
      <c r="R118" s="1">
        <f t="shared" si="33"/>
        <v>0.5</v>
      </c>
      <c r="S118" s="1">
        <f t="shared" si="34"/>
        <v>0.58099999999999996</v>
      </c>
      <c r="T118" s="1">
        <f t="shared" si="35"/>
        <v>0</v>
      </c>
      <c r="U118" s="1">
        <f t="shared" si="36"/>
        <v>0</v>
      </c>
      <c r="V118" s="1">
        <v>2</v>
      </c>
      <c r="W118" s="1">
        <v>2</v>
      </c>
      <c r="X118" s="8">
        <f t="shared" si="37"/>
        <v>1945957.0010814518</v>
      </c>
      <c r="Y118" s="8">
        <f t="shared" si="38"/>
        <v>722924.52822898212</v>
      </c>
      <c r="Z118" s="16">
        <f t="shared" si="39"/>
        <v>2.5085675762161346</v>
      </c>
      <c r="AA118" s="6">
        <f t="shared" si="40"/>
        <v>1.2542837881080673</v>
      </c>
      <c r="AB118" s="6">
        <f t="shared" si="41"/>
        <v>8.6359355824978525</v>
      </c>
      <c r="AC118" s="6">
        <f t="shared" si="42"/>
        <v>0.43181818181818182</v>
      </c>
      <c r="AD118" s="6">
        <v>0</v>
      </c>
      <c r="AE118" s="6">
        <f t="shared" si="43"/>
        <v>0</v>
      </c>
      <c r="AF118" s="24">
        <v>1</v>
      </c>
      <c r="AG118" s="24">
        <f t="shared" si="53"/>
        <v>-1.5</v>
      </c>
      <c r="AH118" s="6">
        <v>710.20136697621467</v>
      </c>
      <c r="AI118" s="5">
        <f t="shared" si="44"/>
        <v>0.98240042942803918</v>
      </c>
      <c r="AJ118" s="5">
        <v>6.4586271701671878</v>
      </c>
      <c r="AK118" s="5">
        <f t="shared" si="45"/>
        <v>0.15210669443280603</v>
      </c>
      <c r="AL118" s="6">
        <f t="shared" si="46"/>
        <v>0.51328671328671316</v>
      </c>
      <c r="AM118" s="6">
        <f t="shared" si="47"/>
        <v>3.2894669370826648</v>
      </c>
      <c r="AN118" s="6">
        <f t="shared" si="48"/>
        <v>3.3483972915176929</v>
      </c>
      <c r="AP118" s="24">
        <f t="shared" si="54"/>
        <v>-1</v>
      </c>
      <c r="AQ118" s="24">
        <f t="shared" si="55"/>
        <v>1</v>
      </c>
      <c r="AR118" s="6">
        <v>19.479706406892554</v>
      </c>
      <c r="AS118" s="6">
        <v>1</v>
      </c>
      <c r="AT118" s="6">
        <f t="shared" si="49"/>
        <v>-59.674166640193377</v>
      </c>
      <c r="AU118" s="6">
        <f t="shared" si="56"/>
        <v>19.371516416302374</v>
      </c>
      <c r="AV118" s="6">
        <v>1</v>
      </c>
      <c r="AW118" s="35">
        <f t="shared" si="58"/>
        <v>-51.586547415582302</v>
      </c>
      <c r="AX118" s="6">
        <f t="shared" si="50"/>
        <v>0.86447034487510244</v>
      </c>
      <c r="AZ118" s="6">
        <f t="shared" si="51"/>
        <v>0.97990503442142685</v>
      </c>
      <c r="BA118" s="6">
        <f t="shared" si="52"/>
        <v>0.99745990032998544</v>
      </c>
    </row>
    <row r="119" spans="1:53" x14ac:dyDescent="0.25">
      <c r="A119" s="33">
        <v>-1</v>
      </c>
      <c r="B119" s="1" t="s">
        <v>30</v>
      </c>
      <c r="C119" s="1">
        <v>600</v>
      </c>
      <c r="D119" s="1">
        <v>220</v>
      </c>
      <c r="E119" s="1">
        <v>220</v>
      </c>
      <c r="F119" s="1">
        <v>19</v>
      </c>
      <c r="G119" s="1">
        <v>12</v>
      </c>
      <c r="H119" s="1">
        <f t="shared" si="29"/>
        <v>210000000000</v>
      </c>
      <c r="I119" s="1">
        <v>0.3</v>
      </c>
      <c r="J119" s="1">
        <f t="shared" si="30"/>
        <v>80769000000</v>
      </c>
      <c r="K119" s="1">
        <v>6</v>
      </c>
      <c r="L119" s="1">
        <f>3380*10^(-8)</f>
        <v>3.3800000000000002E-5</v>
      </c>
      <c r="M119" s="1">
        <f>2852000*10^(-12)</f>
        <v>2.852E-6</v>
      </c>
      <c r="N119" s="1">
        <f>129.22*10^(-8)</f>
        <v>1.2922000000000001E-6</v>
      </c>
      <c r="O119" s="1">
        <v>0</v>
      </c>
      <c r="P119" s="1">
        <f t="shared" si="31"/>
        <v>16859333.333333332</v>
      </c>
      <c r="Q119" s="1">
        <f t="shared" si="32"/>
        <v>16859333.333333332</v>
      </c>
      <c r="R119" s="1">
        <f t="shared" si="33"/>
        <v>0.5</v>
      </c>
      <c r="S119" s="1">
        <f t="shared" si="34"/>
        <v>0.58099999999999996</v>
      </c>
      <c r="T119" s="1">
        <f t="shared" si="35"/>
        <v>0</v>
      </c>
      <c r="U119" s="1">
        <f t="shared" si="36"/>
        <v>0</v>
      </c>
      <c r="V119" s="1">
        <v>2</v>
      </c>
      <c r="W119" s="1">
        <v>2</v>
      </c>
      <c r="X119" s="8">
        <f t="shared" si="37"/>
        <v>486489.25027036294</v>
      </c>
      <c r="Y119" s="8">
        <f t="shared" si="38"/>
        <v>265978.93822521181</v>
      </c>
      <c r="Z119" s="16">
        <f t="shared" si="39"/>
        <v>1.2542837881080673</v>
      </c>
      <c r="AA119" s="6">
        <f t="shared" si="40"/>
        <v>0.62714189405403364</v>
      </c>
      <c r="AB119" s="6">
        <f t="shared" si="41"/>
        <v>4.3179677912489263</v>
      </c>
      <c r="AC119" s="6">
        <f t="shared" si="42"/>
        <v>0.86363636363636365</v>
      </c>
      <c r="AD119" s="6">
        <v>0</v>
      </c>
      <c r="AE119" s="6">
        <f t="shared" si="43"/>
        <v>0</v>
      </c>
      <c r="AF119" s="24">
        <v>1</v>
      </c>
      <c r="AG119" s="24">
        <f t="shared" si="53"/>
        <v>-3</v>
      </c>
      <c r="AH119" s="6">
        <v>262.48706903454229</v>
      </c>
      <c r="AI119" s="5">
        <f t="shared" si="44"/>
        <v>0.98687163271659939</v>
      </c>
      <c r="AJ119" s="5">
        <v>5.629393101540221</v>
      </c>
      <c r="AK119" s="5">
        <f t="shared" si="45"/>
        <v>0.17530693183366214</v>
      </c>
      <c r="AL119" s="6">
        <f t="shared" si="46"/>
        <v>0.51328671328671316</v>
      </c>
      <c r="AM119" s="6">
        <f t="shared" si="47"/>
        <v>2.8884205388886262</v>
      </c>
      <c r="AN119" s="6">
        <f t="shared" si="48"/>
        <v>2.9268452381568211</v>
      </c>
      <c r="AP119" s="24">
        <f t="shared" si="54"/>
        <v>-1</v>
      </c>
      <c r="AQ119" s="24">
        <f t="shared" si="55"/>
        <v>1</v>
      </c>
      <c r="AR119" s="6">
        <v>15.281414830399791</v>
      </c>
      <c r="AS119" s="6">
        <v>1</v>
      </c>
      <c r="AT119" s="6">
        <f t="shared" si="49"/>
        <v>-88.885965259650533</v>
      </c>
      <c r="AU119" s="6">
        <f t="shared" si="56"/>
        <v>15.250132709134828</v>
      </c>
      <c r="AV119" s="6">
        <v>1</v>
      </c>
      <c r="AW119" s="35">
        <f t="shared" si="58"/>
        <v>-54.66169991664195</v>
      </c>
      <c r="AX119" s="6">
        <f t="shared" si="50"/>
        <v>0.61496435074948141</v>
      </c>
      <c r="AZ119" s="6">
        <f t="shared" si="51"/>
        <v>0.98016205933053191</v>
      </c>
      <c r="BA119" s="6">
        <f t="shared" si="52"/>
        <v>0.993201169064311</v>
      </c>
    </row>
    <row r="120" spans="1:53" x14ac:dyDescent="0.25">
      <c r="A120" s="33">
        <v>-1</v>
      </c>
      <c r="B120" s="1" t="s">
        <v>30</v>
      </c>
      <c r="C120" s="1">
        <v>600</v>
      </c>
      <c r="D120" s="1">
        <v>220</v>
      </c>
      <c r="E120" s="1">
        <v>220</v>
      </c>
      <c r="F120" s="1">
        <v>19</v>
      </c>
      <c r="G120" s="1">
        <v>12</v>
      </c>
      <c r="H120" s="1">
        <f t="shared" si="29"/>
        <v>210000000000</v>
      </c>
      <c r="I120" s="1">
        <v>0.3</v>
      </c>
      <c r="J120" s="1">
        <f t="shared" si="30"/>
        <v>80769000000</v>
      </c>
      <c r="K120" s="1">
        <v>9</v>
      </c>
      <c r="L120" s="1">
        <f>3380*10^(-8)</f>
        <v>3.3800000000000002E-5</v>
      </c>
      <c r="M120" s="1">
        <f>2852000*10^(-12)</f>
        <v>2.852E-6</v>
      </c>
      <c r="N120" s="1">
        <f>129.22*10^(-8)</f>
        <v>1.2922000000000001E-6</v>
      </c>
      <c r="O120" s="1">
        <v>0</v>
      </c>
      <c r="P120" s="1">
        <f t="shared" si="31"/>
        <v>16859333.333333332</v>
      </c>
      <c r="Q120" s="1">
        <f t="shared" si="32"/>
        <v>16859333.333333332</v>
      </c>
      <c r="R120" s="1">
        <f t="shared" si="33"/>
        <v>0.5</v>
      </c>
      <c r="S120" s="1">
        <f t="shared" si="34"/>
        <v>0.58099999999999996</v>
      </c>
      <c r="T120" s="1">
        <f t="shared" si="35"/>
        <v>0</v>
      </c>
      <c r="U120" s="1">
        <f t="shared" si="36"/>
        <v>0</v>
      </c>
      <c r="V120" s="1">
        <v>2</v>
      </c>
      <c r="W120" s="1">
        <v>2</v>
      </c>
      <c r="X120" s="8">
        <f t="shared" si="37"/>
        <v>216217.44456460574</v>
      </c>
      <c r="Y120" s="8">
        <f t="shared" si="38"/>
        <v>162822.76545043223</v>
      </c>
      <c r="Z120" s="16">
        <f t="shared" si="39"/>
        <v>0.8361891920720449</v>
      </c>
      <c r="AA120" s="6">
        <f t="shared" si="40"/>
        <v>0.41809459603602245</v>
      </c>
      <c r="AB120" s="6">
        <f t="shared" si="41"/>
        <v>2.878645194165951</v>
      </c>
      <c r="AC120" s="6">
        <f t="shared" si="42"/>
        <v>1.2954545454545454</v>
      </c>
      <c r="AD120" s="6">
        <v>0</v>
      </c>
      <c r="AE120" s="6">
        <f t="shared" si="43"/>
        <v>0</v>
      </c>
      <c r="AF120" s="24">
        <v>1</v>
      </c>
      <c r="AG120" s="24">
        <f t="shared" si="53"/>
        <v>-4.5</v>
      </c>
      <c r="AH120" s="6">
        <v>160.90213028719049</v>
      </c>
      <c r="AI120" s="5">
        <f t="shared" si="44"/>
        <v>0.98820413620952519</v>
      </c>
      <c r="AJ120" s="5">
        <v>4.9612226998190669</v>
      </c>
      <c r="AK120" s="5">
        <f t="shared" si="45"/>
        <v>0.1991856032275198</v>
      </c>
      <c r="AL120" s="6">
        <f t="shared" si="46"/>
        <v>0.51328671328671316</v>
      </c>
      <c r="AM120" s="6">
        <f t="shared" si="47"/>
        <v>2.5293514564768973</v>
      </c>
      <c r="AN120" s="6">
        <f t="shared" si="48"/>
        <v>2.5595434827653953</v>
      </c>
      <c r="AP120" s="24">
        <f t="shared" si="54"/>
        <v>-1</v>
      </c>
      <c r="AQ120" s="24">
        <f t="shared" si="55"/>
        <v>1</v>
      </c>
      <c r="AR120" s="6">
        <v>12.486331200309884</v>
      </c>
      <c r="AS120" s="6">
        <v>1</v>
      </c>
      <c r="AT120" s="6">
        <f t="shared" si="49"/>
        <v>-113.62475352658723</v>
      </c>
      <c r="AU120" s="6">
        <f t="shared" si="56"/>
        <v>12.426171695197361</v>
      </c>
      <c r="AV120" s="6">
        <v>1</v>
      </c>
      <c r="AW120" s="35">
        <f t="shared" si="58"/>
        <v>-59.129672435283702</v>
      </c>
      <c r="AX120" s="6">
        <f t="shared" si="50"/>
        <v>0.52039428557658307</v>
      </c>
      <c r="AZ120" s="6">
        <f t="shared" si="51"/>
        <v>0.98043916292231392</v>
      </c>
      <c r="BA120" s="6">
        <f t="shared" si="52"/>
        <v>0.99214233881169989</v>
      </c>
    </row>
    <row r="121" spans="1:53" x14ac:dyDescent="0.25">
      <c r="A121" s="33">
        <v>-1</v>
      </c>
      <c r="B121" s="1" t="s">
        <v>30</v>
      </c>
      <c r="C121" s="1">
        <v>600</v>
      </c>
      <c r="D121" s="1">
        <v>220</v>
      </c>
      <c r="E121" s="1">
        <v>220</v>
      </c>
      <c r="F121" s="1">
        <v>19</v>
      </c>
      <c r="G121" s="1">
        <v>12</v>
      </c>
      <c r="H121" s="1">
        <f t="shared" si="29"/>
        <v>210000000000</v>
      </c>
      <c r="I121" s="1">
        <v>0.3</v>
      </c>
      <c r="J121" s="1">
        <f t="shared" si="30"/>
        <v>80769000000</v>
      </c>
      <c r="K121" s="1">
        <v>12</v>
      </c>
      <c r="L121" s="1">
        <f>3380*10^(-8)</f>
        <v>3.3800000000000002E-5</v>
      </c>
      <c r="M121" s="1">
        <f>2852000*10^(-12)</f>
        <v>2.852E-6</v>
      </c>
      <c r="N121" s="1">
        <f>129.22*10^(-8)</f>
        <v>1.2922000000000001E-6</v>
      </c>
      <c r="O121" s="1">
        <v>0</v>
      </c>
      <c r="P121" s="1">
        <f t="shared" si="31"/>
        <v>16859333.333333332</v>
      </c>
      <c r="Q121" s="1">
        <f t="shared" si="32"/>
        <v>16859333.333333332</v>
      </c>
      <c r="R121" s="1">
        <f t="shared" si="33"/>
        <v>0.5</v>
      </c>
      <c r="S121" s="1">
        <f t="shared" si="34"/>
        <v>0.58099999999999996</v>
      </c>
      <c r="T121" s="1">
        <f t="shared" si="35"/>
        <v>0</v>
      </c>
      <c r="U121" s="1">
        <f t="shared" si="36"/>
        <v>0</v>
      </c>
      <c r="V121" s="1">
        <v>2</v>
      </c>
      <c r="W121" s="1">
        <v>2</v>
      </c>
      <c r="X121" s="8">
        <f t="shared" si="37"/>
        <v>121622.31256759074</v>
      </c>
      <c r="Y121" s="8">
        <f t="shared" si="38"/>
        <v>118075.45509077053</v>
      </c>
      <c r="Z121" s="16">
        <f t="shared" si="39"/>
        <v>0.62714189405403364</v>
      </c>
      <c r="AA121" s="6">
        <f t="shared" si="40"/>
        <v>0.31357094702701682</v>
      </c>
      <c r="AB121" s="6">
        <f t="shared" si="41"/>
        <v>2.1589838956244631</v>
      </c>
      <c r="AC121" s="6">
        <f t="shared" si="42"/>
        <v>1.7272727272727273</v>
      </c>
      <c r="AD121" s="6">
        <v>0</v>
      </c>
      <c r="AE121" s="6">
        <f t="shared" si="43"/>
        <v>0</v>
      </c>
      <c r="AF121" s="24">
        <v>1</v>
      </c>
      <c r="AG121" s="24">
        <f t="shared" si="53"/>
        <v>-6</v>
      </c>
      <c r="AH121" s="6">
        <v>116.7029102606739</v>
      </c>
      <c r="AI121" s="5">
        <f t="shared" si="44"/>
        <v>0.9883756973111687</v>
      </c>
      <c r="AJ121" s="5">
        <v>4.5088117559295684</v>
      </c>
      <c r="AK121" s="5">
        <f t="shared" si="45"/>
        <v>0.21920979424597828</v>
      </c>
      <c r="AL121" s="6">
        <f t="shared" si="46"/>
        <v>0.51328671328671316</v>
      </c>
      <c r="AM121" s="6">
        <f t="shared" si="47"/>
        <v>2.3075568622059612</v>
      </c>
      <c r="AN121" s="6">
        <f t="shared" si="48"/>
        <v>2.3346960760807507</v>
      </c>
      <c r="AP121" s="24">
        <f t="shared" si="54"/>
        <v>-1</v>
      </c>
      <c r="AQ121" s="24">
        <f t="shared" si="55"/>
        <v>1</v>
      </c>
      <c r="AR121" s="6">
        <v>10.756129047806327</v>
      </c>
      <c r="AS121" s="6">
        <v>1</v>
      </c>
      <c r="AT121" s="6">
        <f t="shared" si="49"/>
        <v>-133.18339690237079</v>
      </c>
      <c r="AU121" s="6">
        <f t="shared" si="56"/>
        <v>10.742284979813324</v>
      </c>
      <c r="AV121" s="6">
        <v>1</v>
      </c>
      <c r="AW121" s="35">
        <f t="shared" si="58"/>
        <v>-62.009206510533673</v>
      </c>
      <c r="AX121" s="6">
        <f t="shared" si="50"/>
        <v>0.46559261854530648</v>
      </c>
      <c r="AZ121" s="6">
        <f t="shared" si="51"/>
        <v>0.98014769907608257</v>
      </c>
      <c r="BA121" s="6">
        <f t="shared" si="52"/>
        <v>0.99167523214353603</v>
      </c>
    </row>
    <row r="122" spans="1:53" s="3" customFormat="1" x14ac:dyDescent="0.25">
      <c r="A122" s="34">
        <v>-1</v>
      </c>
      <c r="B122" s="3" t="s">
        <v>30</v>
      </c>
      <c r="C122" s="3">
        <v>600</v>
      </c>
      <c r="D122" s="3">
        <v>220</v>
      </c>
      <c r="E122" s="3">
        <v>220</v>
      </c>
      <c r="F122" s="3">
        <v>19</v>
      </c>
      <c r="G122" s="3">
        <v>12</v>
      </c>
      <c r="H122" s="3">
        <f t="shared" si="29"/>
        <v>210000000000</v>
      </c>
      <c r="I122" s="3">
        <v>0.3</v>
      </c>
      <c r="J122" s="3">
        <f t="shared" si="30"/>
        <v>80769000000</v>
      </c>
      <c r="K122" s="3">
        <v>15</v>
      </c>
      <c r="L122" s="3">
        <f>3380*10^(-8)</f>
        <v>3.3800000000000002E-5</v>
      </c>
      <c r="M122" s="3">
        <f>2852000*10^(-12)</f>
        <v>2.852E-6</v>
      </c>
      <c r="N122" s="3">
        <f>129.22*10^(-8)</f>
        <v>1.2922000000000001E-6</v>
      </c>
      <c r="O122" s="3">
        <v>0</v>
      </c>
      <c r="P122" s="3">
        <f t="shared" si="31"/>
        <v>16859333.333333332</v>
      </c>
      <c r="Q122" s="3">
        <f t="shared" si="32"/>
        <v>16859333.333333332</v>
      </c>
      <c r="R122" s="3">
        <f t="shared" si="33"/>
        <v>0.5</v>
      </c>
      <c r="S122" s="3">
        <f t="shared" si="34"/>
        <v>0.58099999999999996</v>
      </c>
      <c r="T122" s="3">
        <f t="shared" si="35"/>
        <v>0</v>
      </c>
      <c r="U122" s="3">
        <f t="shared" si="36"/>
        <v>0</v>
      </c>
      <c r="V122" s="3">
        <v>2</v>
      </c>
      <c r="W122" s="3">
        <v>2</v>
      </c>
      <c r="X122" s="10">
        <f t="shared" si="37"/>
        <v>77838.28004325807</v>
      </c>
      <c r="Y122" s="10">
        <f t="shared" si="38"/>
        <v>92925.731373469971</v>
      </c>
      <c r="Z122" s="17">
        <f t="shared" si="39"/>
        <v>0.50171351524322694</v>
      </c>
      <c r="AA122" s="11">
        <f t="shared" si="40"/>
        <v>0.25085675762161347</v>
      </c>
      <c r="AB122" s="11">
        <f t="shared" si="41"/>
        <v>1.7271871164995707</v>
      </c>
      <c r="AC122" s="11">
        <f t="shared" si="42"/>
        <v>2.1590909090909092</v>
      </c>
      <c r="AD122" s="11">
        <v>0</v>
      </c>
      <c r="AE122" s="11">
        <f t="shared" si="43"/>
        <v>0</v>
      </c>
      <c r="AF122" s="25">
        <v>1</v>
      </c>
      <c r="AG122" s="25">
        <f t="shared" si="53"/>
        <v>-7.5</v>
      </c>
      <c r="AH122" s="11">
        <v>91.823289561112389</v>
      </c>
      <c r="AI122" s="7">
        <f t="shared" si="44"/>
        <v>0.98813631277297287</v>
      </c>
      <c r="AJ122" s="7">
        <v>4.2046481015004362</v>
      </c>
      <c r="AK122" s="7">
        <f t="shared" si="45"/>
        <v>0.2350104667309387</v>
      </c>
      <c r="AL122" s="11">
        <f t="shared" si="46"/>
        <v>0.51328671328671316</v>
      </c>
      <c r="AM122" s="11">
        <f t="shared" si="47"/>
        <v>2.1609568886625765</v>
      </c>
      <c r="AN122" s="11">
        <f t="shared" si="48"/>
        <v>2.1869016053041888</v>
      </c>
      <c r="AP122" s="25">
        <f t="shared" si="54"/>
        <v>-1</v>
      </c>
      <c r="AQ122" s="25">
        <f t="shared" si="55"/>
        <v>1</v>
      </c>
      <c r="AR122" s="11">
        <v>9.630454768765194</v>
      </c>
      <c r="AS122" s="11">
        <v>1</v>
      </c>
      <c r="AT122" s="11">
        <f t="shared" si="49"/>
        <v>-149.54143701508153</v>
      </c>
      <c r="AU122" s="6">
        <f t="shared" si="56"/>
        <v>9.6449429638900046</v>
      </c>
      <c r="AV122" s="35">
        <v>1</v>
      </c>
      <c r="AW122" s="35">
        <f t="shared" si="58"/>
        <v>-63.943502256780974</v>
      </c>
      <c r="AX122" s="6">
        <f t="shared" si="50"/>
        <v>0.42759721675225143</v>
      </c>
      <c r="AZ122" s="6">
        <f t="shared" si="51"/>
        <v>0.97962627894446253</v>
      </c>
      <c r="BA122" s="6">
        <f t="shared" si="52"/>
        <v>0.99138779364900687</v>
      </c>
    </row>
    <row r="123" spans="1:53" x14ac:dyDescent="0.25">
      <c r="A123" s="49">
        <v>-0.75</v>
      </c>
      <c r="B123" s="2" t="s">
        <v>7</v>
      </c>
      <c r="C123" s="2">
        <v>300</v>
      </c>
      <c r="D123" s="2">
        <v>150</v>
      </c>
      <c r="E123" s="2">
        <v>150</v>
      </c>
      <c r="F123" s="2">
        <v>10.7</v>
      </c>
      <c r="G123" s="2">
        <v>7.1</v>
      </c>
      <c r="H123" s="2">
        <f t="shared" si="29"/>
        <v>210000000000</v>
      </c>
      <c r="I123" s="2">
        <v>0.3</v>
      </c>
      <c r="J123" s="2">
        <f t="shared" si="30"/>
        <v>80769000000</v>
      </c>
      <c r="K123" s="2">
        <v>3</v>
      </c>
      <c r="L123" s="2">
        <f>602.71*10^(-8)</f>
        <v>6.0271000000000003E-6</v>
      </c>
      <c r="M123" s="2">
        <f>126108*10^(-12)</f>
        <v>1.2610800000000001E-7</v>
      </c>
      <c r="N123" s="2">
        <f>15.22*10^(-8)</f>
        <v>1.522E-7</v>
      </c>
      <c r="O123" s="2">
        <v>0</v>
      </c>
      <c r="P123" s="2">
        <f t="shared" si="31"/>
        <v>3009375</v>
      </c>
      <c r="Q123" s="2">
        <f t="shared" si="32"/>
        <v>3009375</v>
      </c>
      <c r="R123" s="2">
        <f t="shared" si="33"/>
        <v>0.5</v>
      </c>
      <c r="S123" s="2">
        <f t="shared" si="34"/>
        <v>0.2893</v>
      </c>
      <c r="T123" s="2">
        <f t="shared" si="35"/>
        <v>0</v>
      </c>
      <c r="U123" s="2">
        <f t="shared" si="36"/>
        <v>0</v>
      </c>
      <c r="V123" s="2">
        <v>2</v>
      </c>
      <c r="W123" s="2">
        <v>2</v>
      </c>
      <c r="X123" s="45">
        <f t="shared" si="37"/>
        <v>346996.37400053308</v>
      </c>
      <c r="Y123" s="45">
        <f t="shared" si="38"/>
        <v>82370.901734820785</v>
      </c>
      <c r="Z123" s="46">
        <f t="shared" si="39"/>
        <v>1.5370213680358233</v>
      </c>
      <c r="AA123" s="35">
        <f t="shared" si="40"/>
        <v>0.76851068401791167</v>
      </c>
      <c r="AB123" s="35">
        <f t="shared" si="41"/>
        <v>10.625828074835638</v>
      </c>
      <c r="AC123" s="35">
        <f t="shared" si="42"/>
        <v>0.71333333333333315</v>
      </c>
      <c r="AD123" s="35">
        <v>0</v>
      </c>
      <c r="AE123" s="35">
        <f t="shared" si="43"/>
        <v>0</v>
      </c>
      <c r="AF123" s="47">
        <v>1</v>
      </c>
      <c r="AG123" s="47">
        <f t="shared" si="53"/>
        <v>-1.125</v>
      </c>
      <c r="AH123" s="35">
        <v>80.419820598416095</v>
      </c>
      <c r="AI123" s="48">
        <f t="shared" si="44"/>
        <v>0.97631346634172012</v>
      </c>
      <c r="AJ123" s="48">
        <v>5.9308565247074734</v>
      </c>
      <c r="AK123" s="48">
        <f t="shared" si="45"/>
        <v>0.16461593064584792</v>
      </c>
      <c r="AL123" s="35">
        <f t="shared" si="46"/>
        <v>0.34516129032258047</v>
      </c>
      <c r="AM123" s="35">
        <f t="shared" si="47"/>
        <v>2.0626620644620997</v>
      </c>
      <c r="AN123" s="35">
        <f t="shared" si="48"/>
        <v>2.1127047158234586</v>
      </c>
      <c r="AO123" s="2"/>
      <c r="AP123" s="47">
        <f t="shared" si="54"/>
        <v>-0.75</v>
      </c>
      <c r="AQ123" s="47">
        <f t="shared" si="55"/>
        <v>0.75</v>
      </c>
      <c r="AR123" s="6">
        <v>16.679696599806004</v>
      </c>
      <c r="AS123" s="35">
        <v>1</v>
      </c>
      <c r="AT123" s="35">
        <f t="shared" si="49"/>
        <v>-62.420517791396243</v>
      </c>
      <c r="AU123" s="6">
        <f t="shared" si="56"/>
        <v>16.748877433170751</v>
      </c>
      <c r="AV123" s="6">
        <v>1</v>
      </c>
      <c r="AW123" s="35">
        <f t="shared" si="58"/>
        <v>-52.6159200914813</v>
      </c>
      <c r="AX123" s="6">
        <f t="shared" si="50"/>
        <v>0.8429266842565929</v>
      </c>
      <c r="AY123" s="2"/>
      <c r="AZ123" s="6">
        <f t="shared" si="51"/>
        <v>0.97265447301772767</v>
      </c>
      <c r="BA123" s="6">
        <f t="shared" si="52"/>
        <v>0.99625223511696215</v>
      </c>
    </row>
    <row r="124" spans="1:53" x14ac:dyDescent="0.25">
      <c r="A124" s="33">
        <v>-0.75</v>
      </c>
      <c r="B124" s="1" t="s">
        <v>7</v>
      </c>
      <c r="C124" s="1">
        <v>300</v>
      </c>
      <c r="D124" s="1">
        <v>150</v>
      </c>
      <c r="E124" s="1">
        <v>150</v>
      </c>
      <c r="F124" s="1">
        <v>10.7</v>
      </c>
      <c r="G124" s="1">
        <v>7.1</v>
      </c>
      <c r="H124" s="1">
        <f t="shared" si="29"/>
        <v>210000000000</v>
      </c>
      <c r="I124" s="1">
        <v>0.3</v>
      </c>
      <c r="J124" s="1">
        <f t="shared" si="30"/>
        <v>80769000000</v>
      </c>
      <c r="K124" s="1">
        <v>6</v>
      </c>
      <c r="L124" s="1">
        <f>602.71*10^(-8)</f>
        <v>6.0271000000000003E-6</v>
      </c>
      <c r="M124" s="1">
        <f>126108*10^(-12)</f>
        <v>1.2610800000000001E-7</v>
      </c>
      <c r="N124" s="1">
        <f>15.22*10^(-8)</f>
        <v>1.522E-7</v>
      </c>
      <c r="O124" s="1">
        <v>0</v>
      </c>
      <c r="P124" s="1">
        <f t="shared" si="31"/>
        <v>3009375</v>
      </c>
      <c r="Q124" s="1">
        <f t="shared" si="32"/>
        <v>3009375</v>
      </c>
      <c r="R124" s="1">
        <f t="shared" si="33"/>
        <v>0.5</v>
      </c>
      <c r="S124" s="1">
        <f t="shared" si="34"/>
        <v>0.2893</v>
      </c>
      <c r="T124" s="1">
        <f t="shared" si="35"/>
        <v>0</v>
      </c>
      <c r="U124" s="1">
        <f t="shared" si="36"/>
        <v>0</v>
      </c>
      <c r="V124" s="1">
        <v>2</v>
      </c>
      <c r="W124" s="1">
        <v>2</v>
      </c>
      <c r="X124" s="8">
        <f t="shared" si="37"/>
        <v>86749.093500133269</v>
      </c>
      <c r="Y124" s="8">
        <f t="shared" si="38"/>
        <v>34983.825050584506</v>
      </c>
      <c r="Z124" s="16">
        <f t="shared" si="39"/>
        <v>0.76851068401791167</v>
      </c>
      <c r="AA124" s="6">
        <f t="shared" si="40"/>
        <v>0.38425534200895584</v>
      </c>
      <c r="AB124" s="6">
        <f t="shared" si="41"/>
        <v>5.3129140374178192</v>
      </c>
      <c r="AC124" s="6">
        <f t="shared" si="42"/>
        <v>1.4266666666666663</v>
      </c>
      <c r="AD124" s="6">
        <v>0</v>
      </c>
      <c r="AE124" s="6">
        <f t="shared" si="43"/>
        <v>0</v>
      </c>
      <c r="AF124" s="24">
        <v>1</v>
      </c>
      <c r="AG124" s="24">
        <f t="shared" si="53"/>
        <v>-2.25</v>
      </c>
      <c r="AH124" s="6">
        <v>34.188951118457034</v>
      </c>
      <c r="AI124" s="5">
        <f t="shared" si="44"/>
        <v>0.97727881582479537</v>
      </c>
      <c r="AJ124" s="5">
        <v>4.8233719370598305</v>
      </c>
      <c r="AK124" s="5">
        <f t="shared" si="45"/>
        <v>0.20261319852113924</v>
      </c>
      <c r="AL124" s="6">
        <f t="shared" si="46"/>
        <v>0.34516129032258047</v>
      </c>
      <c r="AM124" s="6">
        <f t="shared" si="47"/>
        <v>1.6546585815430901</v>
      </c>
      <c r="AN124" s="6">
        <f t="shared" si="48"/>
        <v>1.6931284652339522</v>
      </c>
      <c r="AP124" s="24">
        <f t="shared" si="54"/>
        <v>-0.75</v>
      </c>
      <c r="AQ124" s="24">
        <f t="shared" si="55"/>
        <v>0.75</v>
      </c>
      <c r="AR124" s="6">
        <v>11.940585443911818</v>
      </c>
      <c r="AS124" s="6">
        <v>1</v>
      </c>
      <c r="AT124" s="6">
        <f t="shared" si="49"/>
        <v>-77.136903750306345</v>
      </c>
      <c r="AU124" s="6">
        <f t="shared" si="56"/>
        <v>11.900861101172008</v>
      </c>
      <c r="AV124" s="6">
        <v>1</v>
      </c>
      <c r="AW124" s="35">
        <f t="shared" si="58"/>
        <v>-60.014802947522433</v>
      </c>
      <c r="AX124" s="6">
        <f t="shared" si="50"/>
        <v>0.77802971119752895</v>
      </c>
      <c r="AZ124" s="6">
        <f t="shared" si="51"/>
        <v>0.9726698244246792</v>
      </c>
      <c r="BA124" s="6">
        <f t="shared" si="52"/>
        <v>0.99528385213566073</v>
      </c>
    </row>
    <row r="125" spans="1:53" x14ac:dyDescent="0.25">
      <c r="A125" s="33">
        <v>-0.75</v>
      </c>
      <c r="B125" s="1" t="s">
        <v>7</v>
      </c>
      <c r="C125" s="1">
        <v>300</v>
      </c>
      <c r="D125" s="1">
        <v>150</v>
      </c>
      <c r="E125" s="1">
        <v>150</v>
      </c>
      <c r="F125" s="1">
        <v>10.7</v>
      </c>
      <c r="G125" s="1">
        <v>7.1</v>
      </c>
      <c r="H125" s="1">
        <f t="shared" si="29"/>
        <v>210000000000</v>
      </c>
      <c r="I125" s="1">
        <v>0.3</v>
      </c>
      <c r="J125" s="1">
        <f t="shared" si="30"/>
        <v>80769000000</v>
      </c>
      <c r="K125" s="1">
        <v>9</v>
      </c>
      <c r="L125" s="1">
        <f>602.71*10^(-8)</f>
        <v>6.0271000000000003E-6</v>
      </c>
      <c r="M125" s="1">
        <f>126108*10^(-12)</f>
        <v>1.2610800000000001E-7</v>
      </c>
      <c r="N125" s="1">
        <f>15.22*10^(-8)</f>
        <v>1.522E-7</v>
      </c>
      <c r="O125" s="1">
        <v>0</v>
      </c>
      <c r="P125" s="1">
        <f t="shared" si="31"/>
        <v>3009375</v>
      </c>
      <c r="Q125" s="1">
        <f t="shared" si="32"/>
        <v>3009375</v>
      </c>
      <c r="R125" s="1">
        <f t="shared" si="33"/>
        <v>0.5</v>
      </c>
      <c r="S125" s="1">
        <f t="shared" si="34"/>
        <v>0.2893</v>
      </c>
      <c r="T125" s="1">
        <f t="shared" si="35"/>
        <v>0</v>
      </c>
      <c r="U125" s="1">
        <f t="shared" si="36"/>
        <v>0</v>
      </c>
      <c r="V125" s="1">
        <v>2</v>
      </c>
      <c r="W125" s="1">
        <v>2</v>
      </c>
      <c r="X125" s="8">
        <f t="shared" si="37"/>
        <v>38555.152666725895</v>
      </c>
      <c r="Y125" s="8">
        <f t="shared" si="38"/>
        <v>22473.603966009312</v>
      </c>
      <c r="Z125" s="16">
        <f t="shared" si="39"/>
        <v>0.51234045601194111</v>
      </c>
      <c r="AA125" s="6">
        <f t="shared" si="40"/>
        <v>0.25617022800597056</v>
      </c>
      <c r="AB125" s="6">
        <f t="shared" si="41"/>
        <v>3.5419426916118795</v>
      </c>
      <c r="AC125" s="6">
        <f t="shared" si="42"/>
        <v>2.14</v>
      </c>
      <c r="AD125" s="6">
        <v>0</v>
      </c>
      <c r="AE125" s="6">
        <f t="shared" si="43"/>
        <v>0</v>
      </c>
      <c r="AF125" s="24">
        <v>1</v>
      </c>
      <c r="AG125" s="24">
        <f t="shared" si="53"/>
        <v>-3.375</v>
      </c>
      <c r="AH125" s="6">
        <v>21.935482410483012</v>
      </c>
      <c r="AI125" s="5">
        <f t="shared" si="44"/>
        <v>0.97605539563924881</v>
      </c>
      <c r="AJ125" s="5">
        <v>4.2311860680565934</v>
      </c>
      <c r="AK125" s="5">
        <f t="shared" si="45"/>
        <v>0.230681274692218</v>
      </c>
      <c r="AL125" s="6">
        <f t="shared" si="46"/>
        <v>0.34516129032258047</v>
      </c>
      <c r="AM125" s="6">
        <f t="shared" si="47"/>
        <v>1.4617591549260263</v>
      </c>
      <c r="AN125" s="6">
        <f t="shared" si="48"/>
        <v>1.4976190505751725</v>
      </c>
      <c r="AP125" s="24">
        <f t="shared" si="54"/>
        <v>-0.75</v>
      </c>
      <c r="AQ125" s="24">
        <f t="shared" si="55"/>
        <v>0.75</v>
      </c>
      <c r="AR125" s="6">
        <v>9.7178255787430725</v>
      </c>
      <c r="AS125" s="6">
        <v>1</v>
      </c>
      <c r="AT125" s="6">
        <f t="shared" si="49"/>
        <v>-86.465936819156809</v>
      </c>
      <c r="AU125" s="6">
        <f t="shared" si="56"/>
        <v>9.7404457084672575</v>
      </c>
      <c r="AV125" s="6">
        <v>1</v>
      </c>
      <c r="AW125" s="35">
        <f t="shared" si="58"/>
        <v>-63.773611498744245</v>
      </c>
      <c r="AX125" s="6">
        <f t="shared" si="50"/>
        <v>0.73755763072487746</v>
      </c>
      <c r="AZ125" s="6">
        <f t="shared" si="51"/>
        <v>0.97103286311247727</v>
      </c>
      <c r="BA125" s="6">
        <f t="shared" si="52"/>
        <v>0.9948542546363548</v>
      </c>
    </row>
    <row r="126" spans="1:53" x14ac:dyDescent="0.25">
      <c r="A126" s="33">
        <v>-0.75</v>
      </c>
      <c r="B126" s="1" t="s">
        <v>7</v>
      </c>
      <c r="C126" s="1">
        <v>300</v>
      </c>
      <c r="D126" s="1">
        <v>150</v>
      </c>
      <c r="E126" s="1">
        <v>150</v>
      </c>
      <c r="F126" s="1">
        <v>10.7</v>
      </c>
      <c r="G126" s="1">
        <v>7.1</v>
      </c>
      <c r="H126" s="1">
        <f t="shared" si="29"/>
        <v>210000000000</v>
      </c>
      <c r="I126" s="1">
        <v>0.3</v>
      </c>
      <c r="J126" s="1">
        <f t="shared" si="30"/>
        <v>80769000000</v>
      </c>
      <c r="K126" s="1">
        <v>12</v>
      </c>
      <c r="L126" s="1">
        <f>602.71*10^(-8)</f>
        <v>6.0271000000000003E-6</v>
      </c>
      <c r="M126" s="1">
        <f>126108*10^(-12)</f>
        <v>1.2610800000000001E-7</v>
      </c>
      <c r="N126" s="1">
        <f>15.22*10^(-8)</f>
        <v>1.522E-7</v>
      </c>
      <c r="O126" s="1">
        <v>0</v>
      </c>
      <c r="P126" s="1">
        <f t="shared" si="31"/>
        <v>3009375</v>
      </c>
      <c r="Q126" s="1">
        <f t="shared" si="32"/>
        <v>3009375</v>
      </c>
      <c r="R126" s="1">
        <f t="shared" si="33"/>
        <v>0.5</v>
      </c>
      <c r="S126" s="1">
        <f t="shared" si="34"/>
        <v>0.2893</v>
      </c>
      <c r="T126" s="1">
        <f t="shared" si="35"/>
        <v>0</v>
      </c>
      <c r="U126" s="1">
        <f t="shared" si="36"/>
        <v>0</v>
      </c>
      <c r="V126" s="1">
        <v>2</v>
      </c>
      <c r="W126" s="1">
        <v>2</v>
      </c>
      <c r="X126" s="8">
        <f t="shared" si="37"/>
        <v>21687.273375033317</v>
      </c>
      <c r="Y126" s="8">
        <f t="shared" si="38"/>
        <v>16626.595248083799</v>
      </c>
      <c r="Z126" s="16">
        <f t="shared" si="39"/>
        <v>0.38425534200895584</v>
      </c>
      <c r="AA126" s="6">
        <f t="shared" si="40"/>
        <v>0.19212767100447792</v>
      </c>
      <c r="AB126" s="6">
        <f t="shared" si="41"/>
        <v>2.6564570187089096</v>
      </c>
      <c r="AC126" s="6">
        <f t="shared" si="42"/>
        <v>2.8533333333333326</v>
      </c>
      <c r="AD126" s="6">
        <v>0</v>
      </c>
      <c r="AE126" s="6">
        <f t="shared" si="43"/>
        <v>0</v>
      </c>
      <c r="AF126" s="24">
        <v>1</v>
      </c>
      <c r="AG126" s="24">
        <f t="shared" si="53"/>
        <v>-4.5</v>
      </c>
      <c r="AH126" s="6">
        <v>16.203755709145206</v>
      </c>
      <c r="AI126" s="5">
        <f t="shared" si="44"/>
        <v>0.97456848304602084</v>
      </c>
      <c r="AJ126" s="5">
        <v>3.9051891882364274</v>
      </c>
      <c r="AK126" s="5">
        <f t="shared" si="45"/>
        <v>0.24955730339050058</v>
      </c>
      <c r="AL126" s="6">
        <f t="shared" si="46"/>
        <v>0.34516129032258047</v>
      </c>
      <c r="AM126" s="6">
        <f t="shared" si="47"/>
        <v>1.3546410168092324</v>
      </c>
      <c r="AN126" s="6">
        <f t="shared" si="48"/>
        <v>1.3899905859619963</v>
      </c>
      <c r="AP126" s="24">
        <f t="shared" si="54"/>
        <v>-0.75</v>
      </c>
      <c r="AQ126" s="24">
        <f t="shared" si="55"/>
        <v>0.75</v>
      </c>
      <c r="AR126" s="6">
        <v>8.5249589149362244</v>
      </c>
      <c r="AS126" s="6">
        <v>1</v>
      </c>
      <c r="AT126" s="6">
        <f t="shared" si="49"/>
        <v>-93.866246818448886</v>
      </c>
      <c r="AU126" s="6">
        <f t="shared" si="56"/>
        <v>8.5581611467326617</v>
      </c>
      <c r="AV126" s="6">
        <v>1</v>
      </c>
      <c r="AW126" s="35">
        <f t="shared" si="58"/>
        <v>-65.895362199206673</v>
      </c>
      <c r="AX126" s="6">
        <f t="shared" si="50"/>
        <v>0.70201339067767332</v>
      </c>
      <c r="AZ126" s="6">
        <f t="shared" si="51"/>
        <v>0.96912109961431914</v>
      </c>
      <c r="BA126" s="6">
        <f t="shared" si="52"/>
        <v>0.99441046624586515</v>
      </c>
    </row>
    <row r="127" spans="1:53" x14ac:dyDescent="0.25">
      <c r="A127" s="44">
        <v>-0.75</v>
      </c>
      <c r="B127" s="2" t="s">
        <v>7</v>
      </c>
      <c r="C127" s="2">
        <v>300</v>
      </c>
      <c r="D127" s="2">
        <v>150</v>
      </c>
      <c r="E127" s="2">
        <v>150</v>
      </c>
      <c r="F127" s="2">
        <v>10.7</v>
      </c>
      <c r="G127" s="2">
        <v>7.1</v>
      </c>
      <c r="H127" s="2">
        <f t="shared" si="29"/>
        <v>210000000000</v>
      </c>
      <c r="I127" s="2">
        <v>0.3</v>
      </c>
      <c r="J127" s="2">
        <f t="shared" si="30"/>
        <v>80769000000</v>
      </c>
      <c r="K127" s="2">
        <v>15</v>
      </c>
      <c r="L127" s="2">
        <f>602.71*10^(-8)</f>
        <v>6.0271000000000003E-6</v>
      </c>
      <c r="M127" s="2">
        <f>126108*10^(-12)</f>
        <v>1.2610800000000001E-7</v>
      </c>
      <c r="N127" s="2">
        <f>15.22*10^(-8)</f>
        <v>1.522E-7</v>
      </c>
      <c r="O127" s="2">
        <v>0</v>
      </c>
      <c r="P127" s="2">
        <f t="shared" si="31"/>
        <v>3009375</v>
      </c>
      <c r="Q127" s="2">
        <f t="shared" si="32"/>
        <v>3009375</v>
      </c>
      <c r="R127" s="2">
        <f t="shared" si="33"/>
        <v>0.5</v>
      </c>
      <c r="S127" s="2">
        <f t="shared" si="34"/>
        <v>0.2893</v>
      </c>
      <c r="T127" s="2">
        <f t="shared" si="35"/>
        <v>0</v>
      </c>
      <c r="U127" s="2">
        <f t="shared" si="36"/>
        <v>0</v>
      </c>
      <c r="V127" s="2">
        <v>2</v>
      </c>
      <c r="W127" s="2">
        <v>2</v>
      </c>
      <c r="X127" s="45">
        <f t="shared" si="37"/>
        <v>13879.854960021323</v>
      </c>
      <c r="Y127" s="45">
        <f t="shared" si="38"/>
        <v>13215.769233669007</v>
      </c>
      <c r="Z127" s="46">
        <f t="shared" si="39"/>
        <v>0.30740427360716466</v>
      </c>
      <c r="AA127" s="35">
        <f t="shared" si="40"/>
        <v>0.15370213680358233</v>
      </c>
      <c r="AB127" s="35">
        <f t="shared" si="41"/>
        <v>2.1251656149671274</v>
      </c>
      <c r="AC127" s="35">
        <f t="shared" si="42"/>
        <v>3.5666666666666669</v>
      </c>
      <c r="AD127" s="35">
        <v>0</v>
      </c>
      <c r="AE127" s="35">
        <f t="shared" si="43"/>
        <v>0</v>
      </c>
      <c r="AF127" s="47">
        <v>1</v>
      </c>
      <c r="AG127" s="47">
        <f t="shared" si="53"/>
        <v>-5.625</v>
      </c>
      <c r="AH127" s="35">
        <v>12.861513204698591</v>
      </c>
      <c r="AI127" s="48">
        <f t="shared" si="44"/>
        <v>0.97319444500681052</v>
      </c>
      <c r="AJ127" s="48">
        <v>3.7054218437200102</v>
      </c>
      <c r="AK127" s="48">
        <f t="shared" si="45"/>
        <v>0.26264066172551748</v>
      </c>
      <c r="AL127" s="35">
        <f t="shared" si="46"/>
        <v>0.34516129032258047</v>
      </c>
      <c r="AM127" s="35">
        <f t="shared" si="47"/>
        <v>1.2869562380005126</v>
      </c>
      <c r="AN127" s="35">
        <f t="shared" si="48"/>
        <v>1.3224040114527229</v>
      </c>
      <c r="AO127" s="2"/>
      <c r="AP127" s="47">
        <f t="shared" si="54"/>
        <v>-0.75</v>
      </c>
      <c r="AQ127" s="47">
        <f t="shared" si="55"/>
        <v>0.75</v>
      </c>
      <c r="AR127" s="6">
        <v>7.7988437568655993</v>
      </c>
      <c r="AS127" s="35">
        <v>1</v>
      </c>
      <c r="AT127" s="35">
        <f t="shared" si="49"/>
        <v>-100.18574432317506</v>
      </c>
      <c r="AU127" s="6">
        <f t="shared" si="56"/>
        <v>7.8161258127695934</v>
      </c>
      <c r="AV127" s="6">
        <v>1</v>
      </c>
      <c r="AW127" s="35">
        <f t="shared" si="58"/>
        <v>-67.245963475436611</v>
      </c>
      <c r="AX127" s="6">
        <f t="shared" si="50"/>
        <v>0.67121289490565983</v>
      </c>
      <c r="AY127" s="2"/>
      <c r="AZ127" s="6">
        <f t="shared" si="51"/>
        <v>0.96729917330676929</v>
      </c>
      <c r="BA127" s="6">
        <f t="shared" si="52"/>
        <v>0.9939423496195563</v>
      </c>
    </row>
    <row r="128" spans="1:53" x14ac:dyDescent="0.25">
      <c r="A128" s="33">
        <v>-0.75</v>
      </c>
      <c r="B128" s="1" t="s">
        <v>29</v>
      </c>
      <c r="C128" s="1">
        <v>450</v>
      </c>
      <c r="D128" s="1">
        <v>190</v>
      </c>
      <c r="E128" s="1">
        <v>190</v>
      </c>
      <c r="F128" s="1">
        <v>14.6</v>
      </c>
      <c r="G128" s="1">
        <v>9.4</v>
      </c>
      <c r="H128" s="1">
        <f t="shared" si="29"/>
        <v>210000000000</v>
      </c>
      <c r="I128" s="1">
        <v>0.3</v>
      </c>
      <c r="J128" s="1">
        <f t="shared" si="30"/>
        <v>80769000000</v>
      </c>
      <c r="K128" s="1">
        <v>3</v>
      </c>
      <c r="L128" s="1">
        <f>1671.9*10^(-8)</f>
        <v>1.6719E-5</v>
      </c>
      <c r="M128" s="1">
        <f>792385*10^(-12)</f>
        <v>7.9238499999999993E-7</v>
      </c>
      <c r="N128" s="1">
        <f>49.8*10^(-8)</f>
        <v>4.9799999999999993E-7</v>
      </c>
      <c r="O128" s="1">
        <v>0</v>
      </c>
      <c r="P128" s="1">
        <f t="shared" si="31"/>
        <v>8345116.666666667</v>
      </c>
      <c r="Q128" s="1">
        <f t="shared" si="32"/>
        <v>8345116.666666667</v>
      </c>
      <c r="R128" s="1">
        <f t="shared" si="33"/>
        <v>0.5</v>
      </c>
      <c r="S128" s="1">
        <f t="shared" si="34"/>
        <v>0.43540000000000001</v>
      </c>
      <c r="T128" s="1">
        <f t="shared" si="35"/>
        <v>0</v>
      </c>
      <c r="U128" s="1">
        <f t="shared" si="36"/>
        <v>0</v>
      </c>
      <c r="V128" s="1">
        <v>2</v>
      </c>
      <c r="W128" s="1">
        <v>2</v>
      </c>
      <c r="X128" s="8">
        <f t="shared" si="37"/>
        <v>962557.84322724247</v>
      </c>
      <c r="Y128" s="8">
        <f t="shared" si="38"/>
        <v>287451.84639369079</v>
      </c>
      <c r="Z128" s="16">
        <f t="shared" si="39"/>
        <v>2.1299497803907665</v>
      </c>
      <c r="AA128" s="6">
        <f t="shared" si="40"/>
        <v>1.0649748901953833</v>
      </c>
      <c r="AB128" s="6">
        <f t="shared" si="41"/>
        <v>9.7837734980329998</v>
      </c>
      <c r="AC128" s="6">
        <f t="shared" si="42"/>
        <v>0.51228070175438589</v>
      </c>
      <c r="AD128" s="6">
        <v>0</v>
      </c>
      <c r="AE128" s="6">
        <f t="shared" si="43"/>
        <v>0</v>
      </c>
      <c r="AF128" s="24">
        <v>1</v>
      </c>
      <c r="AG128" s="24">
        <f t="shared" si="53"/>
        <v>-1.125</v>
      </c>
      <c r="AH128" s="6">
        <v>280.33386083894783</v>
      </c>
      <c r="AI128" s="5">
        <f t="shared" si="44"/>
        <v>0.97523764190752749</v>
      </c>
      <c r="AJ128" s="5">
        <v>6.3151446851859347</v>
      </c>
      <c r="AK128" s="5">
        <f t="shared" si="45"/>
        <v>0.15442839246347589</v>
      </c>
      <c r="AL128" s="6">
        <f t="shared" si="46"/>
        <v>0.34516129032258047</v>
      </c>
      <c r="AM128" s="6">
        <f t="shared" si="47"/>
        <v>2.2024711541199156</v>
      </c>
      <c r="AN128" s="6">
        <f t="shared" si="48"/>
        <v>2.2583943230615735</v>
      </c>
      <c r="AP128" s="24">
        <f t="shared" si="54"/>
        <v>-0.75</v>
      </c>
      <c r="AQ128" s="24">
        <f t="shared" si="55"/>
        <v>0.75</v>
      </c>
      <c r="AR128" s="6">
        <v>18.669046797235101</v>
      </c>
      <c r="AS128" s="6">
        <v>1</v>
      </c>
      <c r="AT128" s="6">
        <f t="shared" si="49"/>
        <v>-57.562854614679466</v>
      </c>
      <c r="AU128" s="6">
        <f t="shared" si="56"/>
        <v>18.815056161603238</v>
      </c>
      <c r="AV128" s="6">
        <v>1</v>
      </c>
      <c r="AW128" s="35">
        <f t="shared" si="58"/>
        <v>-50.882295801244112</v>
      </c>
      <c r="AX128" s="6">
        <f t="shared" si="50"/>
        <v>0.883943232868585</v>
      </c>
      <c r="AZ128" s="6">
        <f t="shared" si="51"/>
        <v>0.97246527064134491</v>
      </c>
      <c r="BA128" s="6">
        <f t="shared" si="52"/>
        <v>0.99715723517320365</v>
      </c>
    </row>
    <row r="129" spans="1:53" x14ac:dyDescent="0.25">
      <c r="A129" s="33">
        <v>-0.75</v>
      </c>
      <c r="B129" s="1" t="s">
        <v>29</v>
      </c>
      <c r="C129" s="1">
        <v>450</v>
      </c>
      <c r="D129" s="1">
        <v>190</v>
      </c>
      <c r="E129" s="1">
        <v>190</v>
      </c>
      <c r="F129" s="1">
        <v>14.6</v>
      </c>
      <c r="G129" s="1">
        <v>9.4</v>
      </c>
      <c r="H129" s="1">
        <f t="shared" si="29"/>
        <v>210000000000</v>
      </c>
      <c r="I129" s="1">
        <v>0.3</v>
      </c>
      <c r="J129" s="1">
        <f t="shared" si="30"/>
        <v>80769000000</v>
      </c>
      <c r="K129" s="1">
        <v>6</v>
      </c>
      <c r="L129" s="1">
        <f>1671.9*10^(-8)</f>
        <v>1.6719E-5</v>
      </c>
      <c r="M129" s="1">
        <f>792385*10^(-12)</f>
        <v>7.9238499999999993E-7</v>
      </c>
      <c r="N129" s="1">
        <f>49.8*10^(-8)</f>
        <v>4.9799999999999993E-7</v>
      </c>
      <c r="O129" s="1">
        <v>0</v>
      </c>
      <c r="P129" s="1">
        <f t="shared" si="31"/>
        <v>8345116.666666667</v>
      </c>
      <c r="Q129" s="1">
        <f t="shared" si="32"/>
        <v>8345116.666666667</v>
      </c>
      <c r="R129" s="1">
        <f t="shared" si="33"/>
        <v>0.5</v>
      </c>
      <c r="S129" s="1">
        <f t="shared" si="34"/>
        <v>0.43540000000000001</v>
      </c>
      <c r="T129" s="1">
        <f t="shared" si="35"/>
        <v>0</v>
      </c>
      <c r="U129" s="1">
        <f t="shared" si="36"/>
        <v>0</v>
      </c>
      <c r="V129" s="1">
        <v>2</v>
      </c>
      <c r="W129" s="1">
        <v>2</v>
      </c>
      <c r="X129" s="8">
        <f t="shared" si="37"/>
        <v>240639.46080681062</v>
      </c>
      <c r="Y129" s="8">
        <f t="shared" si="38"/>
        <v>111461.6937135624</v>
      </c>
      <c r="Z129" s="16">
        <f t="shared" si="39"/>
        <v>1.0649748901953833</v>
      </c>
      <c r="AA129" s="6">
        <f t="shared" si="40"/>
        <v>0.53248744509769164</v>
      </c>
      <c r="AB129" s="6">
        <f t="shared" si="41"/>
        <v>4.8918867490164999</v>
      </c>
      <c r="AC129" s="6">
        <f t="shared" si="42"/>
        <v>1.0245614035087718</v>
      </c>
      <c r="AD129" s="6">
        <v>0</v>
      </c>
      <c r="AE129" s="6">
        <f t="shared" si="43"/>
        <v>0</v>
      </c>
      <c r="AF129" s="24">
        <v>1</v>
      </c>
      <c r="AG129" s="24">
        <f t="shared" si="53"/>
        <v>-2.25</v>
      </c>
      <c r="AH129" s="6">
        <v>109.02265007898802</v>
      </c>
      <c r="AI129" s="5">
        <f t="shared" si="44"/>
        <v>0.97811765142523033</v>
      </c>
      <c r="AJ129" s="5">
        <v>5.3645335906755918</v>
      </c>
      <c r="AK129" s="5">
        <f t="shared" si="45"/>
        <v>0.18233041789976925</v>
      </c>
      <c r="AL129" s="6">
        <f t="shared" si="46"/>
        <v>0.34516129032258047</v>
      </c>
      <c r="AM129" s="6">
        <f t="shared" si="47"/>
        <v>1.8423865100899868</v>
      </c>
      <c r="AN129" s="6">
        <f t="shared" si="48"/>
        <v>1.8836041936319388</v>
      </c>
      <c r="AP129" s="24">
        <f t="shared" si="54"/>
        <v>-0.75</v>
      </c>
      <c r="AQ129" s="24">
        <f t="shared" si="55"/>
        <v>0.75</v>
      </c>
      <c r="AR129" s="6">
        <v>14.124649572694436</v>
      </c>
      <c r="AS129" s="6">
        <v>1</v>
      </c>
      <c r="AT129" s="6">
        <f t="shared" si="49"/>
        <v>-73.394386468687458</v>
      </c>
      <c r="AU129" s="6">
        <f t="shared" si="56"/>
        <v>14.06129980653421</v>
      </c>
      <c r="AV129" s="6">
        <v>1</v>
      </c>
      <c r="AW129" s="35">
        <f t="shared" si="58"/>
        <v>-56.471487352161461</v>
      </c>
      <c r="AX129" s="6">
        <f t="shared" si="50"/>
        <v>0.76942515728030669</v>
      </c>
      <c r="AZ129" s="6">
        <f t="shared" si="51"/>
        <v>0.97302562047512398</v>
      </c>
      <c r="BA129" s="6">
        <f t="shared" si="52"/>
        <v>0.9947940506515891</v>
      </c>
    </row>
    <row r="130" spans="1:53" x14ac:dyDescent="0.25">
      <c r="A130" s="44">
        <v>-0.75</v>
      </c>
      <c r="B130" s="2" t="s">
        <v>29</v>
      </c>
      <c r="C130" s="2">
        <v>450</v>
      </c>
      <c r="D130" s="2">
        <v>190</v>
      </c>
      <c r="E130" s="2">
        <v>190</v>
      </c>
      <c r="F130" s="2">
        <v>14.6</v>
      </c>
      <c r="G130" s="2">
        <v>9.4</v>
      </c>
      <c r="H130" s="2">
        <f t="shared" si="29"/>
        <v>210000000000</v>
      </c>
      <c r="I130" s="2">
        <v>0.3</v>
      </c>
      <c r="J130" s="2">
        <f t="shared" si="30"/>
        <v>80769000000</v>
      </c>
      <c r="K130" s="2">
        <v>9</v>
      </c>
      <c r="L130" s="2">
        <f>1671.9*10^(-8)</f>
        <v>1.6719E-5</v>
      </c>
      <c r="M130" s="2">
        <f>792385*10^(-12)</f>
        <v>7.9238499999999993E-7</v>
      </c>
      <c r="N130" s="2">
        <f>49.8*10^(-8)</f>
        <v>4.9799999999999993E-7</v>
      </c>
      <c r="O130" s="2">
        <v>0</v>
      </c>
      <c r="P130" s="2">
        <f t="shared" si="31"/>
        <v>8345116.666666667</v>
      </c>
      <c r="Q130" s="2">
        <f t="shared" si="32"/>
        <v>8345116.666666667</v>
      </c>
      <c r="R130" s="2">
        <f t="shared" si="33"/>
        <v>0.5</v>
      </c>
      <c r="S130" s="2">
        <f t="shared" si="34"/>
        <v>0.43540000000000001</v>
      </c>
      <c r="T130" s="2">
        <f t="shared" si="35"/>
        <v>0</v>
      </c>
      <c r="U130" s="2">
        <f t="shared" si="36"/>
        <v>0</v>
      </c>
      <c r="V130" s="2">
        <v>2</v>
      </c>
      <c r="W130" s="2">
        <v>2</v>
      </c>
      <c r="X130" s="45">
        <f t="shared" si="37"/>
        <v>106950.87146969361</v>
      </c>
      <c r="Y130" s="45">
        <f t="shared" si="38"/>
        <v>69598.84918186086</v>
      </c>
      <c r="Z130" s="46">
        <f t="shared" si="39"/>
        <v>0.70998326013025559</v>
      </c>
      <c r="AA130" s="35">
        <f t="shared" si="40"/>
        <v>0.35499163006512779</v>
      </c>
      <c r="AB130" s="35">
        <f t="shared" si="41"/>
        <v>3.2612578326776664</v>
      </c>
      <c r="AC130" s="35">
        <f t="shared" si="42"/>
        <v>1.536842105263158</v>
      </c>
      <c r="AD130" s="35">
        <v>0</v>
      </c>
      <c r="AE130" s="35">
        <f t="shared" si="43"/>
        <v>0</v>
      </c>
      <c r="AF130" s="47">
        <v>1</v>
      </c>
      <c r="AG130" s="47">
        <f t="shared" si="53"/>
        <v>-3.375</v>
      </c>
      <c r="AH130" s="35">
        <v>68.073142631520753</v>
      </c>
      <c r="AI130" s="48">
        <f t="shared" si="44"/>
        <v>0.97807856640914481</v>
      </c>
      <c r="AJ130" s="48">
        <v>4.6972041038460626</v>
      </c>
      <c r="AK130" s="48">
        <f t="shared" si="45"/>
        <v>0.2082256901735004</v>
      </c>
      <c r="AL130" s="35">
        <f t="shared" si="46"/>
        <v>0.34516129032258047</v>
      </c>
      <c r="AM130" s="35">
        <f t="shared" si="47"/>
        <v>1.6130940814501769</v>
      </c>
      <c r="AN130" s="35">
        <f t="shared" si="48"/>
        <v>1.6492479611043798</v>
      </c>
      <c r="AO130" s="2"/>
      <c r="AP130" s="47">
        <f t="shared" si="54"/>
        <v>-0.75</v>
      </c>
      <c r="AQ130" s="47">
        <f t="shared" si="55"/>
        <v>0.75</v>
      </c>
      <c r="AR130" s="6">
        <v>11.460864789037181</v>
      </c>
      <c r="AS130" s="35">
        <v>1</v>
      </c>
      <c r="AT130" s="35">
        <f t="shared" si="49"/>
        <v>-83.875053130010286</v>
      </c>
      <c r="AU130" s="6">
        <f t="shared" si="56"/>
        <v>11.431260254518939</v>
      </c>
      <c r="AV130" s="6">
        <v>1</v>
      </c>
      <c r="AW130" s="35">
        <f t="shared" si="58"/>
        <v>-60.816622557338619</v>
      </c>
      <c r="AX130" s="6">
        <f t="shared" si="50"/>
        <v>0.7250859497289377</v>
      </c>
      <c r="AY130" s="2"/>
      <c r="AZ130" s="6">
        <f t="shared" si="51"/>
        <v>0.97245517666974501</v>
      </c>
      <c r="BA130" s="35">
        <f t="shared" si="52"/>
        <v>0.99425057461381128</v>
      </c>
    </row>
    <row r="131" spans="1:53" x14ac:dyDescent="0.25">
      <c r="A131" s="33">
        <v>-0.75</v>
      </c>
      <c r="B131" s="1" t="s">
        <v>29</v>
      </c>
      <c r="C131" s="1">
        <v>450</v>
      </c>
      <c r="D131" s="1">
        <v>190</v>
      </c>
      <c r="E131" s="1">
        <v>190</v>
      </c>
      <c r="F131" s="1">
        <v>14.6</v>
      </c>
      <c r="G131" s="1">
        <v>9.4</v>
      </c>
      <c r="H131" s="1">
        <f t="shared" ref="H131:H194" si="59">2.1*10^11</f>
        <v>210000000000</v>
      </c>
      <c r="I131" s="1">
        <v>0.3</v>
      </c>
      <c r="J131" s="1">
        <f t="shared" ref="J131:J194" si="60">8.0769*10^10</f>
        <v>80769000000</v>
      </c>
      <c r="K131" s="1">
        <v>12</v>
      </c>
      <c r="L131" s="1">
        <f>1671.9*10^(-8)</f>
        <v>1.6719E-5</v>
      </c>
      <c r="M131" s="1">
        <f>792385*10^(-12)</f>
        <v>7.9238499999999993E-7</v>
      </c>
      <c r="N131" s="1">
        <f>49.8*10^(-8)</f>
        <v>4.9799999999999993E-7</v>
      </c>
      <c r="O131" s="1">
        <v>0</v>
      </c>
      <c r="P131" s="1">
        <f t="shared" ref="P131:P194" si="61">F131*D131^3/12</f>
        <v>8345116.666666667</v>
      </c>
      <c r="Q131" s="1">
        <f t="shared" ref="Q131:Q194" si="62">F131*E131^3/12</f>
        <v>8345116.666666667</v>
      </c>
      <c r="R131" s="1">
        <f t="shared" ref="R131:R194" si="63">P131/(P131+Q131)</f>
        <v>0.5</v>
      </c>
      <c r="S131" s="1">
        <f t="shared" ref="S131:S194" si="64">(C131-F131)*0.001</f>
        <v>0.43540000000000001</v>
      </c>
      <c r="T131" s="1">
        <f t="shared" ref="T131:T194" si="65">2*AD131/(C131*0.001)</f>
        <v>0</v>
      </c>
      <c r="U131" s="1">
        <f t="shared" ref="U131:U194" si="66">(Q131-P131)/(P131+Q131)</f>
        <v>0</v>
      </c>
      <c r="V131" s="1">
        <v>2</v>
      </c>
      <c r="W131" s="1">
        <v>2</v>
      </c>
      <c r="X131" s="8">
        <f t="shared" ref="X131:X194" si="67">PI()^2*H131*L131/(V131*K131)^2</f>
        <v>60159.865201702654</v>
      </c>
      <c r="Y131" s="8">
        <f t="shared" ref="Y131:Y194" si="68">X131*(M131/L131*(V131/W131)^2+J131*N131/X131)^0.5</f>
        <v>50905.184429421381</v>
      </c>
      <c r="Z131" s="16">
        <f t="shared" ref="Z131:Z194" si="69">PI()/K131*(H131*M131/(J131*N131))^0.5</f>
        <v>0.53248744509769164</v>
      </c>
      <c r="AA131" s="6">
        <f t="shared" ref="AA131:AA194" si="70">Z131/W131</f>
        <v>0.26624372254884582</v>
      </c>
      <c r="AB131" s="6">
        <f t="shared" ref="AB131:AB194" si="71">PI()/K131*(H131*L131/(J131*N131))^0.5</f>
        <v>2.4459433745082499</v>
      </c>
      <c r="AC131" s="6">
        <f t="shared" ref="AC131:AC194" si="72">K131*F131/(E131*C131)*1000</f>
        <v>2.0491228070175436</v>
      </c>
      <c r="AD131" s="6">
        <v>0</v>
      </c>
      <c r="AE131" s="6">
        <f t="shared" ref="AE131:AE194" si="73">2*AD131/C131*1000</f>
        <v>0</v>
      </c>
      <c r="AF131" s="24">
        <v>1</v>
      </c>
      <c r="AG131" s="24">
        <f t="shared" si="53"/>
        <v>-4.5</v>
      </c>
      <c r="AH131" s="6">
        <v>49.745364000362812</v>
      </c>
      <c r="AI131" s="5">
        <f t="shared" ref="AI131:AI194" si="74">AH131*1000/Y131</f>
        <v>0.9772160646885264</v>
      </c>
      <c r="AJ131" s="5">
        <v>4.2810963645982634</v>
      </c>
      <c r="AK131" s="5">
        <f t="shared" ref="AK131:AK194" si="75">AI131/AJ131</f>
        <v>0.22826303859203786</v>
      </c>
      <c r="AL131" s="6">
        <f t="shared" ref="AL131:AL194" si="76">(0.826*A131+0.459)/(A131+0.285)</f>
        <v>0.34516129032258047</v>
      </c>
      <c r="AM131" s="6">
        <f t="shared" ref="AM131:AM194" si="77">(2.87+2.986*Z131-0.628*Z131^2)*AL131</f>
        <v>1.4779608270121782</v>
      </c>
      <c r="AN131" s="6">
        <f t="shared" ref="AN131:AN194" si="78">AM131/AI131</f>
        <v>1.5124196996119348</v>
      </c>
      <c r="AP131" s="24">
        <f t="shared" si="54"/>
        <v>-0.75</v>
      </c>
      <c r="AQ131" s="24">
        <f t="shared" si="55"/>
        <v>0.75</v>
      </c>
      <c r="AR131" s="6">
        <v>9.9056753151163335</v>
      </c>
      <c r="AS131" s="6">
        <v>1</v>
      </c>
      <c r="AT131" s="6">
        <f t="shared" ref="AT131:AT194" si="79">(1/(2*AP131)*(AQ131^2/AI131^2-1/AR131^2-AP131^2))^-1</f>
        <v>-91.777025451804377</v>
      </c>
      <c r="AU131" s="6">
        <f t="shared" si="56"/>
        <v>9.920217834700253</v>
      </c>
      <c r="AV131" s="6">
        <v>1</v>
      </c>
      <c r="AW131" s="35">
        <f t="shared" si="58"/>
        <v>-63.454578538965578</v>
      </c>
      <c r="AX131" s="6">
        <f t="shared" ref="AX131:AX194" si="80">AW131/AT131</f>
        <v>0.69139938047227301</v>
      </c>
      <c r="AZ131" s="6">
        <f t="shared" ref="AZ131:AZ194" si="81">AQ131*(1/AU131^2+2*AP131/AW131+AP131^2/AV131^2)^-0.5</f>
        <v>0.97124477320930602</v>
      </c>
      <c r="BA131" s="6">
        <f t="shared" ref="BA131:BA194" si="82">AZ131/AI131</f>
        <v>0.99388948698758484</v>
      </c>
    </row>
    <row r="132" spans="1:53" x14ac:dyDescent="0.25">
      <c r="A132" s="44">
        <v>-0.75</v>
      </c>
      <c r="B132" s="2" t="s">
        <v>29</v>
      </c>
      <c r="C132" s="2">
        <v>450</v>
      </c>
      <c r="D132" s="2">
        <v>190</v>
      </c>
      <c r="E132" s="2">
        <v>190</v>
      </c>
      <c r="F132" s="2">
        <v>14.6</v>
      </c>
      <c r="G132" s="2">
        <v>9.4</v>
      </c>
      <c r="H132" s="2">
        <f t="shared" si="59"/>
        <v>210000000000</v>
      </c>
      <c r="I132" s="2">
        <v>0.3</v>
      </c>
      <c r="J132" s="2">
        <f t="shared" si="60"/>
        <v>80769000000</v>
      </c>
      <c r="K132" s="2">
        <v>15</v>
      </c>
      <c r="L132" s="2">
        <f>1671.9*10^(-8)</f>
        <v>1.6719E-5</v>
      </c>
      <c r="M132" s="2">
        <f>792385*10^(-12)</f>
        <v>7.9238499999999993E-7</v>
      </c>
      <c r="N132" s="2">
        <f>49.8*10^(-8)</f>
        <v>4.9799999999999993E-7</v>
      </c>
      <c r="O132" s="2">
        <v>0</v>
      </c>
      <c r="P132" s="2">
        <f t="shared" si="61"/>
        <v>8345116.666666667</v>
      </c>
      <c r="Q132" s="2">
        <f t="shared" si="62"/>
        <v>8345116.666666667</v>
      </c>
      <c r="R132" s="2">
        <f t="shared" si="63"/>
        <v>0.5</v>
      </c>
      <c r="S132" s="2">
        <f t="shared" si="64"/>
        <v>0.43540000000000001</v>
      </c>
      <c r="T132" s="2">
        <f t="shared" si="65"/>
        <v>0</v>
      </c>
      <c r="U132" s="2">
        <f t="shared" si="66"/>
        <v>0</v>
      </c>
      <c r="V132" s="2">
        <v>2</v>
      </c>
      <c r="W132" s="2">
        <v>2</v>
      </c>
      <c r="X132" s="45">
        <f t="shared" si="67"/>
        <v>38502.313729089699</v>
      </c>
      <c r="Y132" s="45">
        <f t="shared" si="68"/>
        <v>40236.000302564746</v>
      </c>
      <c r="Z132" s="46">
        <f t="shared" si="69"/>
        <v>0.42598995607815332</v>
      </c>
      <c r="AA132" s="35">
        <f t="shared" si="70"/>
        <v>0.21299497803907666</v>
      </c>
      <c r="AB132" s="35">
        <f t="shared" si="71"/>
        <v>1.9567546996065999</v>
      </c>
      <c r="AC132" s="35">
        <f t="shared" si="72"/>
        <v>2.5614035087719298</v>
      </c>
      <c r="AD132" s="35">
        <v>0</v>
      </c>
      <c r="AE132" s="35">
        <f t="shared" si="73"/>
        <v>0</v>
      </c>
      <c r="AF132" s="47">
        <v>1</v>
      </c>
      <c r="AG132" s="47">
        <f t="shared" ref="AG132:AG195" si="83">A132*AF132*K132/2</f>
        <v>-5.625</v>
      </c>
      <c r="AH132" s="35">
        <v>39.277078464370859</v>
      </c>
      <c r="AI132" s="48">
        <f t="shared" si="74"/>
        <v>0.97616756558845241</v>
      </c>
      <c r="AJ132" s="48">
        <v>4.012575772590119</v>
      </c>
      <c r="AK132" s="48">
        <f t="shared" si="75"/>
        <v>0.24327704220731411</v>
      </c>
      <c r="AL132" s="35">
        <f t="shared" si="76"/>
        <v>0.34516129032258047</v>
      </c>
      <c r="AM132" s="35">
        <f t="shared" si="77"/>
        <v>1.3903250215115885</v>
      </c>
      <c r="AN132" s="35">
        <f t="shared" si="78"/>
        <v>1.424268814620443</v>
      </c>
      <c r="AO132" s="2"/>
      <c r="AP132" s="47">
        <f t="shared" ref="AP132:AP195" si="84">(AG132)/(AF132*K132/2)</f>
        <v>-0.75</v>
      </c>
      <c r="AQ132" s="47">
        <f t="shared" ref="AQ132:AQ195" si="85">MAX(ABS(1+AP132),ABS(AP132))</f>
        <v>0.75</v>
      </c>
      <c r="AR132" s="6">
        <v>8.921577548589708</v>
      </c>
      <c r="AS132" s="35">
        <v>1</v>
      </c>
      <c r="AT132" s="35">
        <f t="shared" si="79"/>
        <v>-98.440186128356345</v>
      </c>
      <c r="AU132" s="6">
        <f t="shared" ref="AU132:AU195" si="86">4.603+11.09*Z132-2.074*Z132^2</f>
        <v>8.9508651367895045</v>
      </c>
      <c r="AV132" s="6">
        <v>1</v>
      </c>
      <c r="AW132" s="35">
        <f t="shared" si="58"/>
        <v>-65.186276409234054</v>
      </c>
      <c r="AX132" s="6">
        <f t="shared" si="80"/>
        <v>0.66219172243576974</v>
      </c>
      <c r="AY132" s="2"/>
      <c r="AZ132" s="6">
        <f t="shared" si="81"/>
        <v>0.96986965029891381</v>
      </c>
      <c r="BA132" s="6">
        <f t="shared" si="82"/>
        <v>0.99354832560356365</v>
      </c>
    </row>
    <row r="133" spans="1:53" x14ac:dyDescent="0.25">
      <c r="A133" s="33">
        <v>-0.75</v>
      </c>
      <c r="B133" s="1" t="s">
        <v>30</v>
      </c>
      <c r="C133" s="1">
        <v>600</v>
      </c>
      <c r="D133" s="1">
        <v>220</v>
      </c>
      <c r="E133" s="1">
        <v>220</v>
      </c>
      <c r="F133" s="1">
        <v>19</v>
      </c>
      <c r="G133" s="1">
        <v>12</v>
      </c>
      <c r="H133" s="1">
        <f t="shared" si="59"/>
        <v>210000000000</v>
      </c>
      <c r="I133" s="1">
        <v>0.3</v>
      </c>
      <c r="J133" s="1">
        <f t="shared" si="60"/>
        <v>80769000000</v>
      </c>
      <c r="K133" s="1">
        <v>3</v>
      </c>
      <c r="L133" s="1">
        <f>3380*10^(-8)</f>
        <v>3.3800000000000002E-5</v>
      </c>
      <c r="M133" s="1">
        <f>2852000*10^(-12)</f>
        <v>2.852E-6</v>
      </c>
      <c r="N133" s="1">
        <f>129.22*10^(-8)</f>
        <v>1.2922000000000001E-6</v>
      </c>
      <c r="O133" s="1">
        <v>0</v>
      </c>
      <c r="P133" s="1">
        <f t="shared" si="61"/>
        <v>16859333.333333332</v>
      </c>
      <c r="Q133" s="1">
        <f t="shared" si="62"/>
        <v>16859333.333333332</v>
      </c>
      <c r="R133" s="1">
        <f t="shared" si="63"/>
        <v>0.5</v>
      </c>
      <c r="S133" s="1">
        <f t="shared" si="64"/>
        <v>0.58099999999999996</v>
      </c>
      <c r="T133" s="1">
        <f t="shared" si="65"/>
        <v>0</v>
      </c>
      <c r="U133" s="1">
        <f t="shared" si="66"/>
        <v>0</v>
      </c>
      <c r="V133" s="1">
        <v>2</v>
      </c>
      <c r="W133" s="1">
        <v>2</v>
      </c>
      <c r="X133" s="8">
        <f t="shared" si="67"/>
        <v>1945957.0010814518</v>
      </c>
      <c r="Y133" s="8">
        <f t="shared" si="68"/>
        <v>722924.52822898212</v>
      </c>
      <c r="Z133" s="16">
        <f t="shared" si="69"/>
        <v>2.5085675762161346</v>
      </c>
      <c r="AA133" s="6">
        <f t="shared" si="70"/>
        <v>1.2542837881080673</v>
      </c>
      <c r="AB133" s="6">
        <f t="shared" si="71"/>
        <v>8.6359355824978525</v>
      </c>
      <c r="AC133" s="6">
        <f t="shared" si="72"/>
        <v>0.43181818181818182</v>
      </c>
      <c r="AD133" s="6">
        <v>0</v>
      </c>
      <c r="AE133" s="6">
        <f t="shared" si="73"/>
        <v>0</v>
      </c>
      <c r="AF133" s="24">
        <v>1</v>
      </c>
      <c r="AG133" s="24">
        <f t="shared" si="83"/>
        <v>-1.125</v>
      </c>
      <c r="AH133" s="6">
        <v>704.70590558014067</v>
      </c>
      <c r="AI133" s="5">
        <f t="shared" si="74"/>
        <v>0.97479872111481214</v>
      </c>
      <c r="AJ133" s="5">
        <v>6.4586271701671878</v>
      </c>
      <c r="AK133" s="5">
        <f t="shared" si="75"/>
        <v>0.15092970927590771</v>
      </c>
      <c r="AL133" s="6">
        <f t="shared" si="76"/>
        <v>0.34516129032258047</v>
      </c>
      <c r="AM133" s="6">
        <f t="shared" si="77"/>
        <v>2.2120125518283307</v>
      </c>
      <c r="AN133" s="6">
        <f t="shared" si="78"/>
        <v>2.2691992756192785</v>
      </c>
      <c r="AP133" s="24">
        <f t="shared" si="84"/>
        <v>-0.75</v>
      </c>
      <c r="AQ133" s="24">
        <f t="shared" si="85"/>
        <v>0.75</v>
      </c>
      <c r="AR133" s="6">
        <v>19.479706406892554</v>
      </c>
      <c r="AS133" s="6">
        <v>1</v>
      </c>
      <c r="AT133" s="6">
        <f t="shared" si="79"/>
        <v>-55.917927615640622</v>
      </c>
      <c r="AU133" s="6">
        <f t="shared" si="86"/>
        <v>19.371516416302374</v>
      </c>
      <c r="AV133" s="6">
        <v>1</v>
      </c>
      <c r="AW133" s="35">
        <f t="shared" si="58"/>
        <v>-51.586547415582302</v>
      </c>
      <c r="AX133" s="6">
        <f t="shared" si="80"/>
        <v>0.92254040189345643</v>
      </c>
      <c r="AZ133" s="6">
        <f t="shared" si="81"/>
        <v>0.97292534965873467</v>
      </c>
      <c r="BA133" s="6">
        <f t="shared" si="82"/>
        <v>0.99807819664152309</v>
      </c>
    </row>
    <row r="134" spans="1:53" x14ac:dyDescent="0.25">
      <c r="A134" s="33">
        <v>-0.75</v>
      </c>
      <c r="B134" s="1" t="s">
        <v>30</v>
      </c>
      <c r="C134" s="1">
        <v>600</v>
      </c>
      <c r="D134" s="1">
        <v>220</v>
      </c>
      <c r="E134" s="1">
        <v>220</v>
      </c>
      <c r="F134" s="1">
        <v>19</v>
      </c>
      <c r="G134" s="1">
        <v>12</v>
      </c>
      <c r="H134" s="1">
        <f t="shared" si="59"/>
        <v>210000000000</v>
      </c>
      <c r="I134" s="1">
        <v>0.3</v>
      </c>
      <c r="J134" s="1">
        <f t="shared" si="60"/>
        <v>80769000000</v>
      </c>
      <c r="K134" s="1">
        <v>6</v>
      </c>
      <c r="L134" s="1">
        <f>3380*10^(-8)</f>
        <v>3.3800000000000002E-5</v>
      </c>
      <c r="M134" s="1">
        <f>2852000*10^(-12)</f>
        <v>2.852E-6</v>
      </c>
      <c r="N134" s="1">
        <f>129.22*10^(-8)</f>
        <v>1.2922000000000001E-6</v>
      </c>
      <c r="O134" s="1">
        <v>0</v>
      </c>
      <c r="P134" s="1">
        <f t="shared" si="61"/>
        <v>16859333.333333332</v>
      </c>
      <c r="Q134" s="1">
        <f t="shared" si="62"/>
        <v>16859333.333333332</v>
      </c>
      <c r="R134" s="1">
        <f t="shared" si="63"/>
        <v>0.5</v>
      </c>
      <c r="S134" s="1">
        <f t="shared" si="64"/>
        <v>0.58099999999999996</v>
      </c>
      <c r="T134" s="1">
        <f t="shared" si="65"/>
        <v>0</v>
      </c>
      <c r="U134" s="1">
        <f t="shared" si="66"/>
        <v>0</v>
      </c>
      <c r="V134" s="1">
        <v>2</v>
      </c>
      <c r="W134" s="1">
        <v>2</v>
      </c>
      <c r="X134" s="8">
        <f t="shared" si="67"/>
        <v>486489.25027036294</v>
      </c>
      <c r="Y134" s="8">
        <f t="shared" si="68"/>
        <v>265978.93822521181</v>
      </c>
      <c r="Z134" s="16">
        <f t="shared" si="69"/>
        <v>1.2542837881080673</v>
      </c>
      <c r="AA134" s="6">
        <f t="shared" si="70"/>
        <v>0.62714189405403364</v>
      </c>
      <c r="AB134" s="6">
        <f t="shared" si="71"/>
        <v>4.3179677912489263</v>
      </c>
      <c r="AC134" s="6">
        <f t="shared" si="72"/>
        <v>0.86363636363636365</v>
      </c>
      <c r="AD134" s="6">
        <v>0</v>
      </c>
      <c r="AE134" s="6">
        <f t="shared" si="73"/>
        <v>0</v>
      </c>
      <c r="AF134" s="24">
        <v>1</v>
      </c>
      <c r="AG134" s="24">
        <f t="shared" si="83"/>
        <v>-2.25</v>
      </c>
      <c r="AH134" s="6">
        <v>260.34969387872798</v>
      </c>
      <c r="AI134" s="5">
        <f t="shared" si="74"/>
        <v>0.97883575149203206</v>
      </c>
      <c r="AJ134" s="5">
        <v>5.629393101540221</v>
      </c>
      <c r="AK134" s="5">
        <f t="shared" si="75"/>
        <v>0.17387944558787682</v>
      </c>
      <c r="AL134" s="6">
        <f t="shared" si="76"/>
        <v>0.34516129032258047</v>
      </c>
      <c r="AM134" s="6">
        <f t="shared" si="77"/>
        <v>1.9423276200024109</v>
      </c>
      <c r="AN134" s="6">
        <f t="shared" si="78"/>
        <v>1.9843243537454933</v>
      </c>
      <c r="AP134" s="24">
        <f t="shared" si="84"/>
        <v>-0.75</v>
      </c>
      <c r="AQ134" s="24">
        <f t="shared" si="85"/>
        <v>0.75</v>
      </c>
      <c r="AR134" s="6">
        <v>15.281414830399791</v>
      </c>
      <c r="AS134" s="6">
        <v>1</v>
      </c>
      <c r="AT134" s="6">
        <f t="shared" si="79"/>
        <v>-73.872323065941004</v>
      </c>
      <c r="AU134" s="6">
        <f t="shared" si="86"/>
        <v>15.250132709134828</v>
      </c>
      <c r="AV134" s="6">
        <v>1</v>
      </c>
      <c r="AW134" s="35">
        <f t="shared" si="58"/>
        <v>-54.66169991664195</v>
      </c>
      <c r="AX134" s="6">
        <f t="shared" si="80"/>
        <v>0.73994830063553052</v>
      </c>
      <c r="AZ134" s="6">
        <f t="shared" si="81"/>
        <v>0.97292603402844602</v>
      </c>
      <c r="BA134" s="6">
        <f t="shared" si="82"/>
        <v>0.99396250345925974</v>
      </c>
    </row>
    <row r="135" spans="1:53" x14ac:dyDescent="0.25">
      <c r="A135" s="33">
        <v>-0.75</v>
      </c>
      <c r="B135" s="1" t="s">
        <v>30</v>
      </c>
      <c r="C135" s="1">
        <v>600</v>
      </c>
      <c r="D135" s="1">
        <v>220</v>
      </c>
      <c r="E135" s="1">
        <v>220</v>
      </c>
      <c r="F135" s="1">
        <v>19</v>
      </c>
      <c r="G135" s="1">
        <v>12</v>
      </c>
      <c r="H135" s="1">
        <f t="shared" si="59"/>
        <v>210000000000</v>
      </c>
      <c r="I135" s="1">
        <v>0.3</v>
      </c>
      <c r="J135" s="1">
        <f t="shared" si="60"/>
        <v>80769000000</v>
      </c>
      <c r="K135" s="1">
        <v>9</v>
      </c>
      <c r="L135" s="1">
        <f>3380*10^(-8)</f>
        <v>3.3800000000000002E-5</v>
      </c>
      <c r="M135" s="1">
        <f>2852000*10^(-12)</f>
        <v>2.852E-6</v>
      </c>
      <c r="N135" s="1">
        <f>129.22*10^(-8)</f>
        <v>1.2922000000000001E-6</v>
      </c>
      <c r="O135" s="1">
        <v>0</v>
      </c>
      <c r="P135" s="1">
        <f t="shared" si="61"/>
        <v>16859333.333333332</v>
      </c>
      <c r="Q135" s="1">
        <f t="shared" si="62"/>
        <v>16859333.333333332</v>
      </c>
      <c r="R135" s="1">
        <f t="shared" si="63"/>
        <v>0.5</v>
      </c>
      <c r="S135" s="1">
        <f t="shared" si="64"/>
        <v>0.58099999999999996</v>
      </c>
      <c r="T135" s="1">
        <f t="shared" si="65"/>
        <v>0</v>
      </c>
      <c r="U135" s="1">
        <f t="shared" si="66"/>
        <v>0</v>
      </c>
      <c r="V135" s="1">
        <v>2</v>
      </c>
      <c r="W135" s="1">
        <v>2</v>
      </c>
      <c r="X135" s="8">
        <f t="shared" si="67"/>
        <v>216217.44456460574</v>
      </c>
      <c r="Y135" s="8">
        <f t="shared" si="68"/>
        <v>162822.76545043223</v>
      </c>
      <c r="Z135" s="16">
        <f t="shared" si="69"/>
        <v>0.8361891920720449</v>
      </c>
      <c r="AA135" s="6">
        <f t="shared" si="70"/>
        <v>0.41809459603602245</v>
      </c>
      <c r="AB135" s="6">
        <f t="shared" si="71"/>
        <v>2.878645194165951</v>
      </c>
      <c r="AC135" s="6">
        <f t="shared" si="72"/>
        <v>1.2954545454545454</v>
      </c>
      <c r="AD135" s="6">
        <v>0</v>
      </c>
      <c r="AE135" s="6">
        <f t="shared" si="73"/>
        <v>0</v>
      </c>
      <c r="AF135" s="24">
        <v>1</v>
      </c>
      <c r="AG135" s="24">
        <f t="shared" si="83"/>
        <v>-3.375</v>
      </c>
      <c r="AH135" s="6">
        <v>159.50703726903629</v>
      </c>
      <c r="AI135" s="5">
        <f t="shared" si="74"/>
        <v>0.97963596692254107</v>
      </c>
      <c r="AJ135" s="5">
        <v>4.9612226998190669</v>
      </c>
      <c r="AK135" s="5">
        <f t="shared" si="75"/>
        <v>0.1974585754754101</v>
      </c>
      <c r="AL135" s="6">
        <f t="shared" si="76"/>
        <v>0.34516129032258047</v>
      </c>
      <c r="AM135" s="6">
        <f t="shared" si="77"/>
        <v>1.7008704682936187</v>
      </c>
      <c r="AN135" s="6">
        <f t="shared" si="78"/>
        <v>1.7362270534398467</v>
      </c>
      <c r="AP135" s="24">
        <f t="shared" si="84"/>
        <v>-0.75</v>
      </c>
      <c r="AQ135" s="24">
        <f t="shared" si="85"/>
        <v>0.75</v>
      </c>
      <c r="AR135" s="6">
        <v>12.486331200309884</v>
      </c>
      <c r="AS135" s="6">
        <v>1</v>
      </c>
      <c r="AT135" s="6">
        <f t="shared" si="79"/>
        <v>-87.13427620326334</v>
      </c>
      <c r="AU135" s="6">
        <f t="shared" si="86"/>
        <v>12.426171695197361</v>
      </c>
      <c r="AV135" s="6">
        <v>1</v>
      </c>
      <c r="AW135" s="35">
        <f t="shared" si="58"/>
        <v>-59.129672435283702</v>
      </c>
      <c r="AX135" s="6">
        <f t="shared" si="80"/>
        <v>0.67860404667100671</v>
      </c>
      <c r="AZ135" s="6">
        <f t="shared" si="81"/>
        <v>0.97284181850741547</v>
      </c>
      <c r="BA135" s="6">
        <f t="shared" si="82"/>
        <v>0.99306461926212353</v>
      </c>
    </row>
    <row r="136" spans="1:53" x14ac:dyDescent="0.25">
      <c r="A136" s="33">
        <v>-0.75</v>
      </c>
      <c r="B136" s="1" t="s">
        <v>30</v>
      </c>
      <c r="C136" s="1">
        <v>600</v>
      </c>
      <c r="D136" s="1">
        <v>220</v>
      </c>
      <c r="E136" s="1">
        <v>220</v>
      </c>
      <c r="F136" s="1">
        <v>19</v>
      </c>
      <c r="G136" s="1">
        <v>12</v>
      </c>
      <c r="H136" s="1">
        <f t="shared" si="59"/>
        <v>210000000000</v>
      </c>
      <c r="I136" s="1">
        <v>0.3</v>
      </c>
      <c r="J136" s="1">
        <f t="shared" si="60"/>
        <v>80769000000</v>
      </c>
      <c r="K136" s="1">
        <v>12</v>
      </c>
      <c r="L136" s="1">
        <f>3380*10^(-8)</f>
        <v>3.3800000000000002E-5</v>
      </c>
      <c r="M136" s="1">
        <f>2852000*10^(-12)</f>
        <v>2.852E-6</v>
      </c>
      <c r="N136" s="1">
        <f>129.22*10^(-8)</f>
        <v>1.2922000000000001E-6</v>
      </c>
      <c r="O136" s="1">
        <v>0</v>
      </c>
      <c r="P136" s="1">
        <f t="shared" si="61"/>
        <v>16859333.333333332</v>
      </c>
      <c r="Q136" s="1">
        <f t="shared" si="62"/>
        <v>16859333.333333332</v>
      </c>
      <c r="R136" s="1">
        <f t="shared" si="63"/>
        <v>0.5</v>
      </c>
      <c r="S136" s="1">
        <f t="shared" si="64"/>
        <v>0.58099999999999996</v>
      </c>
      <c r="T136" s="1">
        <f t="shared" si="65"/>
        <v>0</v>
      </c>
      <c r="U136" s="1">
        <f t="shared" si="66"/>
        <v>0</v>
      </c>
      <c r="V136" s="1">
        <v>2</v>
      </c>
      <c r="W136" s="1">
        <v>2</v>
      </c>
      <c r="X136" s="8">
        <f t="shared" si="67"/>
        <v>121622.31256759074</v>
      </c>
      <c r="Y136" s="8">
        <f t="shared" si="68"/>
        <v>118075.45509077053</v>
      </c>
      <c r="Z136" s="16">
        <f t="shared" si="69"/>
        <v>0.62714189405403364</v>
      </c>
      <c r="AA136" s="6">
        <f t="shared" si="70"/>
        <v>0.31357094702701682</v>
      </c>
      <c r="AB136" s="6">
        <f t="shared" si="71"/>
        <v>2.1589838956244631</v>
      </c>
      <c r="AC136" s="6">
        <f t="shared" si="72"/>
        <v>1.7272727272727273</v>
      </c>
      <c r="AD136" s="6">
        <v>0</v>
      </c>
      <c r="AE136" s="6">
        <f t="shared" si="73"/>
        <v>0</v>
      </c>
      <c r="AF136" s="24">
        <v>1</v>
      </c>
      <c r="AG136" s="24">
        <f t="shared" si="83"/>
        <v>-4.5</v>
      </c>
      <c r="AH136" s="6">
        <v>115.62626665900622</v>
      </c>
      <c r="AI136" s="5">
        <f t="shared" si="74"/>
        <v>0.97925742966748253</v>
      </c>
      <c r="AJ136" s="5">
        <v>4.5088117559295684</v>
      </c>
      <c r="AK136" s="5">
        <f t="shared" si="75"/>
        <v>0.21718747259289647</v>
      </c>
      <c r="AL136" s="6">
        <f t="shared" si="76"/>
        <v>0.34516129032258047</v>
      </c>
      <c r="AM136" s="6">
        <f t="shared" si="77"/>
        <v>1.5517239847329436</v>
      </c>
      <c r="AN136" s="6">
        <f t="shared" si="78"/>
        <v>1.5845925062420494</v>
      </c>
      <c r="AP136" s="24">
        <f t="shared" si="84"/>
        <v>-0.75</v>
      </c>
      <c r="AQ136" s="24">
        <f t="shared" si="85"/>
        <v>0.75</v>
      </c>
      <c r="AR136" s="6">
        <v>10.756129047806327</v>
      </c>
      <c r="AS136" s="6">
        <v>1</v>
      </c>
      <c r="AT136" s="6">
        <f t="shared" si="79"/>
        <v>-97.15911549279194</v>
      </c>
      <c r="AU136" s="6">
        <f t="shared" si="86"/>
        <v>10.742284979813324</v>
      </c>
      <c r="AV136" s="6">
        <v>1</v>
      </c>
      <c r="AW136" s="35">
        <f t="shared" si="58"/>
        <v>-62.009206510533673</v>
      </c>
      <c r="AX136" s="6">
        <f t="shared" si="80"/>
        <v>0.63822325055165852</v>
      </c>
      <c r="AZ136" s="6">
        <f t="shared" si="81"/>
        <v>0.97201507264904818</v>
      </c>
      <c r="BA136" s="6">
        <f t="shared" si="82"/>
        <v>0.99260423582296076</v>
      </c>
    </row>
    <row r="137" spans="1:53" s="3" customFormat="1" x14ac:dyDescent="0.25">
      <c r="A137" s="34">
        <v>-0.75</v>
      </c>
      <c r="B137" s="3" t="s">
        <v>30</v>
      </c>
      <c r="C137" s="3">
        <v>600</v>
      </c>
      <c r="D137" s="3">
        <v>220</v>
      </c>
      <c r="E137" s="3">
        <v>220</v>
      </c>
      <c r="F137" s="3">
        <v>19</v>
      </c>
      <c r="G137" s="3">
        <v>12</v>
      </c>
      <c r="H137" s="3">
        <f t="shared" si="59"/>
        <v>210000000000</v>
      </c>
      <c r="I137" s="3">
        <v>0.3</v>
      </c>
      <c r="J137" s="3">
        <f t="shared" si="60"/>
        <v>80769000000</v>
      </c>
      <c r="K137" s="3">
        <v>15</v>
      </c>
      <c r="L137" s="3">
        <f>3380*10^(-8)</f>
        <v>3.3800000000000002E-5</v>
      </c>
      <c r="M137" s="3">
        <f>2852000*10^(-12)</f>
        <v>2.852E-6</v>
      </c>
      <c r="N137" s="3">
        <f>129.22*10^(-8)</f>
        <v>1.2922000000000001E-6</v>
      </c>
      <c r="O137" s="3">
        <v>0</v>
      </c>
      <c r="P137" s="3">
        <f t="shared" si="61"/>
        <v>16859333.333333332</v>
      </c>
      <c r="Q137" s="3">
        <f t="shared" si="62"/>
        <v>16859333.333333332</v>
      </c>
      <c r="R137" s="3">
        <f t="shared" si="63"/>
        <v>0.5</v>
      </c>
      <c r="S137" s="3">
        <f t="shared" si="64"/>
        <v>0.58099999999999996</v>
      </c>
      <c r="T137" s="3">
        <f t="shared" si="65"/>
        <v>0</v>
      </c>
      <c r="U137" s="3">
        <f t="shared" si="66"/>
        <v>0</v>
      </c>
      <c r="V137" s="3">
        <v>2</v>
      </c>
      <c r="W137" s="3">
        <v>2</v>
      </c>
      <c r="X137" s="10">
        <f t="shared" si="67"/>
        <v>77838.28004325807</v>
      </c>
      <c r="Y137" s="10">
        <f t="shared" si="68"/>
        <v>92925.731373469971</v>
      </c>
      <c r="Z137" s="17">
        <f t="shared" si="69"/>
        <v>0.50171351524322694</v>
      </c>
      <c r="AA137" s="11">
        <f t="shared" si="70"/>
        <v>0.25085675762161347</v>
      </c>
      <c r="AB137" s="11">
        <f t="shared" si="71"/>
        <v>1.7271871164995707</v>
      </c>
      <c r="AC137" s="11">
        <f t="shared" si="72"/>
        <v>2.1590909090909092</v>
      </c>
      <c r="AD137" s="11">
        <v>0</v>
      </c>
      <c r="AE137" s="11">
        <f t="shared" si="73"/>
        <v>0</v>
      </c>
      <c r="AF137" s="25">
        <v>1</v>
      </c>
      <c r="AG137" s="25">
        <f t="shared" si="83"/>
        <v>-5.625</v>
      </c>
      <c r="AH137" s="11">
        <v>90.927155439168914</v>
      </c>
      <c r="AI137" s="7">
        <f t="shared" si="74"/>
        <v>0.97849276078044789</v>
      </c>
      <c r="AJ137" s="7">
        <v>4.2046481015004362</v>
      </c>
      <c r="AK137" s="7">
        <f t="shared" si="75"/>
        <v>0.23271692116904408</v>
      </c>
      <c r="AL137" s="11">
        <f t="shared" si="76"/>
        <v>0.34516129032258047</v>
      </c>
      <c r="AM137" s="11">
        <f t="shared" si="77"/>
        <v>1.4531423641305297</v>
      </c>
      <c r="AN137" s="11">
        <f t="shared" si="78"/>
        <v>1.4850823862728431</v>
      </c>
      <c r="AP137" s="25">
        <f t="shared" si="84"/>
        <v>-0.75</v>
      </c>
      <c r="AQ137" s="25">
        <f t="shared" si="85"/>
        <v>0.75</v>
      </c>
      <c r="AR137" s="11">
        <v>9.630454768765194</v>
      </c>
      <c r="AS137" s="11">
        <v>1</v>
      </c>
      <c r="AT137" s="11">
        <f t="shared" si="79"/>
        <v>-105.50717764813928</v>
      </c>
      <c r="AU137" s="6">
        <f t="shared" si="86"/>
        <v>9.6449429638900046</v>
      </c>
      <c r="AV137" s="35">
        <v>1</v>
      </c>
      <c r="AW137" s="35">
        <f t="shared" si="58"/>
        <v>-63.943502256780974</v>
      </c>
      <c r="AX137" s="6">
        <f t="shared" si="80"/>
        <v>0.60605831453504611</v>
      </c>
      <c r="AZ137" s="6">
        <f t="shared" si="81"/>
        <v>0.97091302558166126</v>
      </c>
      <c r="BA137" s="6">
        <f t="shared" si="82"/>
        <v>0.99225366246681168</v>
      </c>
    </row>
    <row r="138" spans="1:53" x14ac:dyDescent="0.25">
      <c r="A138" s="32">
        <v>-0.5</v>
      </c>
      <c r="B138" s="1" t="s">
        <v>7</v>
      </c>
      <c r="C138" s="1">
        <v>300</v>
      </c>
      <c r="D138" s="1">
        <v>150</v>
      </c>
      <c r="E138" s="1">
        <v>150</v>
      </c>
      <c r="F138" s="1">
        <v>10.7</v>
      </c>
      <c r="G138" s="1">
        <v>7.1</v>
      </c>
      <c r="H138" s="1">
        <f t="shared" si="59"/>
        <v>210000000000</v>
      </c>
      <c r="I138" s="1">
        <v>0.3</v>
      </c>
      <c r="J138" s="1">
        <f t="shared" si="60"/>
        <v>80769000000</v>
      </c>
      <c r="K138" s="1">
        <v>3</v>
      </c>
      <c r="L138" s="1">
        <f>602.71*10^(-8)</f>
        <v>6.0271000000000003E-6</v>
      </c>
      <c r="M138" s="1">
        <f>126108*10^(-12)</f>
        <v>1.2610800000000001E-7</v>
      </c>
      <c r="N138" s="1">
        <f>15.22*10^(-8)</f>
        <v>1.522E-7</v>
      </c>
      <c r="O138" s="1">
        <v>0</v>
      </c>
      <c r="P138" s="1">
        <f t="shared" si="61"/>
        <v>3009375</v>
      </c>
      <c r="Q138" s="1">
        <f t="shared" si="62"/>
        <v>3009375</v>
      </c>
      <c r="R138" s="1">
        <f t="shared" si="63"/>
        <v>0.5</v>
      </c>
      <c r="S138" s="1">
        <f t="shared" si="64"/>
        <v>0.2893</v>
      </c>
      <c r="T138" s="1">
        <f t="shared" si="65"/>
        <v>0</v>
      </c>
      <c r="U138" s="1">
        <f t="shared" si="66"/>
        <v>0</v>
      </c>
      <c r="V138" s="1">
        <v>2</v>
      </c>
      <c r="W138" s="1">
        <v>2</v>
      </c>
      <c r="X138" s="8">
        <f t="shared" si="67"/>
        <v>346996.37400053308</v>
      </c>
      <c r="Y138" s="8">
        <f t="shared" si="68"/>
        <v>82370.901734820785</v>
      </c>
      <c r="Z138" s="16">
        <f t="shared" si="69"/>
        <v>1.5370213680358233</v>
      </c>
      <c r="AA138" s="6">
        <f t="shared" si="70"/>
        <v>0.76851068401791167</v>
      </c>
      <c r="AB138" s="6">
        <f t="shared" si="71"/>
        <v>10.625828074835638</v>
      </c>
      <c r="AC138" s="6">
        <f t="shared" si="72"/>
        <v>0.71333333333333315</v>
      </c>
      <c r="AD138" s="6">
        <v>0</v>
      </c>
      <c r="AE138" s="6">
        <f t="shared" si="73"/>
        <v>0</v>
      </c>
      <c r="AF138" s="24">
        <v>1</v>
      </c>
      <c r="AG138" s="24">
        <f t="shared" si="83"/>
        <v>-0.75</v>
      </c>
      <c r="AH138" s="6">
        <v>79.10428947535209</v>
      </c>
      <c r="AI138" s="5">
        <f t="shared" si="74"/>
        <v>0.96034264296407734</v>
      </c>
      <c r="AJ138" s="5">
        <v>5.9308565247074734</v>
      </c>
      <c r="AK138" s="5">
        <f t="shared" si="75"/>
        <v>0.16192309474413463</v>
      </c>
      <c r="AL138" s="6">
        <f t="shared" si="76"/>
        <v>-0.21395348837209319</v>
      </c>
      <c r="AM138" s="6">
        <f t="shared" si="77"/>
        <v>-1.2785725294166304</v>
      </c>
      <c r="AN138" s="6">
        <f t="shared" si="78"/>
        <v>-1.3313711921302829</v>
      </c>
      <c r="AP138" s="24">
        <f t="shared" si="84"/>
        <v>-0.5</v>
      </c>
      <c r="AQ138" s="24">
        <f t="shared" si="85"/>
        <v>0.5</v>
      </c>
      <c r="AR138" s="6">
        <v>16.679696599806004</v>
      </c>
      <c r="AS138" s="6">
        <v>1</v>
      </c>
      <c r="AT138" s="6">
        <f t="shared" si="79"/>
        <v>-57.210052112156106</v>
      </c>
      <c r="AU138" s="6">
        <f t="shared" si="86"/>
        <v>16.748877433170751</v>
      </c>
      <c r="AV138" s="6">
        <v>1</v>
      </c>
      <c r="AW138" s="35">
        <f t="shared" si="58"/>
        <v>-52.6159200914813</v>
      </c>
      <c r="AX138" s="6">
        <f t="shared" si="80"/>
        <v>0.91969711875688653</v>
      </c>
      <c r="AZ138" s="6">
        <f t="shared" si="81"/>
        <v>0.95770258169768863</v>
      </c>
      <c r="BA138" s="6">
        <f t="shared" si="82"/>
        <v>0.9972509173827373</v>
      </c>
    </row>
    <row r="139" spans="1:53" x14ac:dyDescent="0.25">
      <c r="A139" s="33">
        <v>-0.5</v>
      </c>
      <c r="B139" s="1" t="s">
        <v>7</v>
      </c>
      <c r="C139" s="1">
        <v>300</v>
      </c>
      <c r="D139" s="1">
        <v>150</v>
      </c>
      <c r="E139" s="1">
        <v>150</v>
      </c>
      <c r="F139" s="1">
        <v>10.7</v>
      </c>
      <c r="G139" s="1">
        <v>7.1</v>
      </c>
      <c r="H139" s="1">
        <f t="shared" si="59"/>
        <v>210000000000</v>
      </c>
      <c r="I139" s="1">
        <v>0.3</v>
      </c>
      <c r="J139" s="1">
        <f t="shared" si="60"/>
        <v>80769000000</v>
      </c>
      <c r="K139" s="1">
        <v>6</v>
      </c>
      <c r="L139" s="1">
        <f>602.71*10^(-8)</f>
        <v>6.0271000000000003E-6</v>
      </c>
      <c r="M139" s="1">
        <f>126108*10^(-12)</f>
        <v>1.2610800000000001E-7</v>
      </c>
      <c r="N139" s="1">
        <f>15.22*10^(-8)</f>
        <v>1.522E-7</v>
      </c>
      <c r="O139" s="1">
        <v>0</v>
      </c>
      <c r="P139" s="1">
        <f t="shared" si="61"/>
        <v>3009375</v>
      </c>
      <c r="Q139" s="1">
        <f t="shared" si="62"/>
        <v>3009375</v>
      </c>
      <c r="R139" s="1">
        <f t="shared" si="63"/>
        <v>0.5</v>
      </c>
      <c r="S139" s="1">
        <f t="shared" si="64"/>
        <v>0.2893</v>
      </c>
      <c r="T139" s="1">
        <f t="shared" si="65"/>
        <v>0</v>
      </c>
      <c r="U139" s="1">
        <f t="shared" si="66"/>
        <v>0</v>
      </c>
      <c r="V139" s="1">
        <v>2</v>
      </c>
      <c r="W139" s="1">
        <v>2</v>
      </c>
      <c r="X139" s="8">
        <f t="shared" si="67"/>
        <v>86749.093500133269</v>
      </c>
      <c r="Y139" s="8">
        <f t="shared" si="68"/>
        <v>34983.825050584506</v>
      </c>
      <c r="Z139" s="16">
        <f t="shared" si="69"/>
        <v>0.76851068401791167</v>
      </c>
      <c r="AA139" s="6">
        <f t="shared" si="70"/>
        <v>0.38425534200895584</v>
      </c>
      <c r="AB139" s="6">
        <f t="shared" si="71"/>
        <v>5.3129140374178192</v>
      </c>
      <c r="AC139" s="6">
        <f t="shared" si="72"/>
        <v>1.4266666666666663</v>
      </c>
      <c r="AD139" s="6">
        <v>0</v>
      </c>
      <c r="AE139" s="6">
        <f t="shared" si="73"/>
        <v>0</v>
      </c>
      <c r="AF139" s="24">
        <v>1</v>
      </c>
      <c r="AG139" s="24">
        <f t="shared" si="83"/>
        <v>-1.5</v>
      </c>
      <c r="AH139" s="6">
        <v>33.549599527324396</v>
      </c>
      <c r="AI139" s="5">
        <f t="shared" si="74"/>
        <v>0.95900318157930686</v>
      </c>
      <c r="AJ139" s="5">
        <v>4.8233719370598305</v>
      </c>
      <c r="AK139" s="5">
        <f t="shared" si="75"/>
        <v>0.19882422381963016</v>
      </c>
      <c r="AL139" s="6">
        <f t="shared" si="76"/>
        <v>-0.21395348837209319</v>
      </c>
      <c r="AM139" s="6">
        <f t="shared" si="77"/>
        <v>-1.0256653498284936</v>
      </c>
      <c r="AN139" s="6">
        <f t="shared" si="78"/>
        <v>-1.0695119364874328</v>
      </c>
      <c r="AP139" s="24">
        <f t="shared" si="84"/>
        <v>-0.5</v>
      </c>
      <c r="AQ139" s="24">
        <f t="shared" si="85"/>
        <v>0.5</v>
      </c>
      <c r="AR139" s="6">
        <v>11.940585443911818</v>
      </c>
      <c r="AS139" s="6">
        <v>1</v>
      </c>
      <c r="AT139" s="6">
        <f t="shared" si="79"/>
        <v>-67.486143516067074</v>
      </c>
      <c r="AU139" s="6">
        <f t="shared" si="86"/>
        <v>11.900861101172008</v>
      </c>
      <c r="AV139" s="6">
        <v>1</v>
      </c>
      <c r="AW139" s="35">
        <f t="shared" si="58"/>
        <v>-60.014802947522433</v>
      </c>
      <c r="AX139" s="6">
        <f t="shared" si="80"/>
        <v>0.88929074652538309</v>
      </c>
      <c r="AZ139" s="6">
        <f t="shared" si="81"/>
        <v>0.95568377808440019</v>
      </c>
      <c r="BA139" s="6">
        <f t="shared" si="82"/>
        <v>0.99653869397029504</v>
      </c>
    </row>
    <row r="140" spans="1:53" x14ac:dyDescent="0.25">
      <c r="A140" s="33">
        <v>-0.5</v>
      </c>
      <c r="B140" s="1" t="s">
        <v>7</v>
      </c>
      <c r="C140" s="1">
        <v>300</v>
      </c>
      <c r="D140" s="1">
        <v>150</v>
      </c>
      <c r="E140" s="1">
        <v>150</v>
      </c>
      <c r="F140" s="1">
        <v>10.7</v>
      </c>
      <c r="G140" s="1">
        <v>7.1</v>
      </c>
      <c r="H140" s="1">
        <f t="shared" si="59"/>
        <v>210000000000</v>
      </c>
      <c r="I140" s="1">
        <v>0.3</v>
      </c>
      <c r="J140" s="1">
        <f t="shared" si="60"/>
        <v>80769000000</v>
      </c>
      <c r="K140" s="1">
        <v>9</v>
      </c>
      <c r="L140" s="1">
        <f>602.71*10^(-8)</f>
        <v>6.0271000000000003E-6</v>
      </c>
      <c r="M140" s="1">
        <f>126108*10^(-12)</f>
        <v>1.2610800000000001E-7</v>
      </c>
      <c r="N140" s="1">
        <f>15.22*10^(-8)</f>
        <v>1.522E-7</v>
      </c>
      <c r="O140" s="1">
        <v>0</v>
      </c>
      <c r="P140" s="1">
        <f t="shared" si="61"/>
        <v>3009375</v>
      </c>
      <c r="Q140" s="1">
        <f t="shared" si="62"/>
        <v>3009375</v>
      </c>
      <c r="R140" s="1">
        <f t="shared" si="63"/>
        <v>0.5</v>
      </c>
      <c r="S140" s="1">
        <f t="shared" si="64"/>
        <v>0.2893</v>
      </c>
      <c r="T140" s="1">
        <f t="shared" si="65"/>
        <v>0</v>
      </c>
      <c r="U140" s="1">
        <f t="shared" si="66"/>
        <v>0</v>
      </c>
      <c r="V140" s="1">
        <v>2</v>
      </c>
      <c r="W140" s="1">
        <v>2</v>
      </c>
      <c r="X140" s="8">
        <f t="shared" si="67"/>
        <v>38555.152666725895</v>
      </c>
      <c r="Y140" s="8">
        <f t="shared" si="68"/>
        <v>22473.603966009312</v>
      </c>
      <c r="Z140" s="16">
        <f t="shared" si="69"/>
        <v>0.51234045601194111</v>
      </c>
      <c r="AA140" s="6">
        <f t="shared" si="70"/>
        <v>0.25617022800597056</v>
      </c>
      <c r="AB140" s="6">
        <f t="shared" si="71"/>
        <v>3.5419426916118795</v>
      </c>
      <c r="AC140" s="6">
        <f t="shared" si="72"/>
        <v>2.14</v>
      </c>
      <c r="AD140" s="6">
        <v>0</v>
      </c>
      <c r="AE140" s="6">
        <f t="shared" si="73"/>
        <v>0</v>
      </c>
      <c r="AF140" s="24">
        <v>1</v>
      </c>
      <c r="AG140" s="24">
        <f t="shared" si="83"/>
        <v>-2.25</v>
      </c>
      <c r="AH140" s="6">
        <v>21.471344979910246</v>
      </c>
      <c r="AI140" s="5">
        <f t="shared" si="74"/>
        <v>0.95540283669611004</v>
      </c>
      <c r="AJ140" s="5">
        <v>4.2311860680565934</v>
      </c>
      <c r="AK140" s="5">
        <f t="shared" si="75"/>
        <v>0.22580024166484641</v>
      </c>
      <c r="AL140" s="6">
        <f t="shared" si="76"/>
        <v>-0.21395348837209319</v>
      </c>
      <c r="AM140" s="6">
        <f t="shared" si="77"/>
        <v>-0.90609369916301508</v>
      </c>
      <c r="AN140" s="6">
        <f t="shared" si="78"/>
        <v>-0.9483891656595751</v>
      </c>
      <c r="AP140" s="24">
        <f t="shared" si="84"/>
        <v>-0.5</v>
      </c>
      <c r="AQ140" s="24">
        <f t="shared" si="85"/>
        <v>0.5</v>
      </c>
      <c r="AR140" s="6">
        <v>9.7178255787430725</v>
      </c>
      <c r="AS140" s="6">
        <v>1</v>
      </c>
      <c r="AT140" s="6">
        <f t="shared" si="79"/>
        <v>-75.216143503100923</v>
      </c>
      <c r="AU140" s="6">
        <f t="shared" si="86"/>
        <v>9.7404457084672575</v>
      </c>
      <c r="AV140" s="6">
        <v>1</v>
      </c>
      <c r="AW140" s="35">
        <f t="shared" si="58"/>
        <v>-63.773611498744245</v>
      </c>
      <c r="AX140" s="6">
        <f t="shared" si="80"/>
        <v>0.84787132826233058</v>
      </c>
      <c r="AZ140" s="6">
        <f t="shared" si="81"/>
        <v>0.95135377077922123</v>
      </c>
      <c r="BA140" s="6">
        <f t="shared" si="82"/>
        <v>0.9957619280984229</v>
      </c>
    </row>
    <row r="141" spans="1:53" x14ac:dyDescent="0.25">
      <c r="A141" s="33">
        <v>-0.5</v>
      </c>
      <c r="B141" s="1" t="s">
        <v>7</v>
      </c>
      <c r="C141" s="1">
        <v>300</v>
      </c>
      <c r="D141" s="1">
        <v>150</v>
      </c>
      <c r="E141" s="1">
        <v>150</v>
      </c>
      <c r="F141" s="1">
        <v>10.7</v>
      </c>
      <c r="G141" s="1">
        <v>7.1</v>
      </c>
      <c r="H141" s="1">
        <f t="shared" si="59"/>
        <v>210000000000</v>
      </c>
      <c r="I141" s="1">
        <v>0.3</v>
      </c>
      <c r="J141" s="1">
        <f t="shared" si="60"/>
        <v>80769000000</v>
      </c>
      <c r="K141" s="1">
        <v>12</v>
      </c>
      <c r="L141" s="1">
        <f>602.71*10^(-8)</f>
        <v>6.0271000000000003E-6</v>
      </c>
      <c r="M141" s="1">
        <f>126108*10^(-12)</f>
        <v>1.2610800000000001E-7</v>
      </c>
      <c r="N141" s="1">
        <f>15.22*10^(-8)</f>
        <v>1.522E-7</v>
      </c>
      <c r="O141" s="1">
        <v>0</v>
      </c>
      <c r="P141" s="1">
        <f t="shared" si="61"/>
        <v>3009375</v>
      </c>
      <c r="Q141" s="1">
        <f t="shared" si="62"/>
        <v>3009375</v>
      </c>
      <c r="R141" s="1">
        <f t="shared" si="63"/>
        <v>0.5</v>
      </c>
      <c r="S141" s="1">
        <f t="shared" si="64"/>
        <v>0.2893</v>
      </c>
      <c r="T141" s="1">
        <f t="shared" si="65"/>
        <v>0</v>
      </c>
      <c r="U141" s="1">
        <f t="shared" si="66"/>
        <v>0</v>
      </c>
      <c r="V141" s="1">
        <v>2</v>
      </c>
      <c r="W141" s="1">
        <v>2</v>
      </c>
      <c r="X141" s="8">
        <f t="shared" si="67"/>
        <v>21687.273375033317</v>
      </c>
      <c r="Y141" s="8">
        <f t="shared" si="68"/>
        <v>16626.595248083799</v>
      </c>
      <c r="Z141" s="16">
        <f t="shared" si="69"/>
        <v>0.38425534200895584</v>
      </c>
      <c r="AA141" s="6">
        <f t="shared" si="70"/>
        <v>0.19212767100447792</v>
      </c>
      <c r="AB141" s="6">
        <f t="shared" si="71"/>
        <v>2.6564570187089096</v>
      </c>
      <c r="AC141" s="6">
        <f t="shared" si="72"/>
        <v>2.8533333333333326</v>
      </c>
      <c r="AD141" s="6">
        <v>0</v>
      </c>
      <c r="AE141" s="6">
        <f t="shared" si="73"/>
        <v>0</v>
      </c>
      <c r="AF141" s="24">
        <v>1</v>
      </c>
      <c r="AG141" s="24">
        <f t="shared" si="83"/>
        <v>-3</v>
      </c>
      <c r="AH141" s="6">
        <v>15.825650560135502</v>
      </c>
      <c r="AI141" s="5">
        <f t="shared" si="74"/>
        <v>0.95182749829430024</v>
      </c>
      <c r="AJ141" s="5">
        <v>3.9051891882364274</v>
      </c>
      <c r="AK141" s="5">
        <f t="shared" si="75"/>
        <v>0.24373402988041737</v>
      </c>
      <c r="AL141" s="6">
        <f t="shared" si="76"/>
        <v>-0.21395348837209319</v>
      </c>
      <c r="AM141" s="6">
        <f t="shared" si="77"/>
        <v>-0.83969488805475678</v>
      </c>
      <c r="AN141" s="6">
        <f t="shared" si="78"/>
        <v>-0.88219229803668409</v>
      </c>
      <c r="AP141" s="24">
        <f t="shared" si="84"/>
        <v>-0.5</v>
      </c>
      <c r="AQ141" s="24">
        <f t="shared" si="85"/>
        <v>0.5</v>
      </c>
      <c r="AR141" s="6">
        <v>8.5249589149362244</v>
      </c>
      <c r="AS141" s="6">
        <v>1</v>
      </c>
      <c r="AT141" s="6">
        <f t="shared" si="79"/>
        <v>-82.063258154478902</v>
      </c>
      <c r="AU141" s="6">
        <f t="shared" si="86"/>
        <v>8.5581611467326617</v>
      </c>
      <c r="AV141" s="6">
        <v>1</v>
      </c>
      <c r="AW141" s="35">
        <f t="shared" si="58"/>
        <v>-65.895362199206673</v>
      </c>
      <c r="AX141" s="6">
        <f t="shared" si="80"/>
        <v>0.80298252447109542</v>
      </c>
      <c r="AZ141" s="6">
        <f t="shared" si="81"/>
        <v>0.94689341379930658</v>
      </c>
      <c r="BA141" s="6">
        <f t="shared" si="82"/>
        <v>0.99481619883452022</v>
      </c>
    </row>
    <row r="142" spans="1:53" x14ac:dyDescent="0.25">
      <c r="A142" s="44">
        <v>-0.5</v>
      </c>
      <c r="B142" s="2" t="s">
        <v>7</v>
      </c>
      <c r="C142" s="2">
        <v>300</v>
      </c>
      <c r="D142" s="2">
        <v>150</v>
      </c>
      <c r="E142" s="2">
        <v>150</v>
      </c>
      <c r="F142" s="2">
        <v>10.7</v>
      </c>
      <c r="G142" s="2">
        <v>7.1</v>
      </c>
      <c r="H142" s="2">
        <f t="shared" si="59"/>
        <v>210000000000</v>
      </c>
      <c r="I142" s="2">
        <v>0.3</v>
      </c>
      <c r="J142" s="2">
        <f t="shared" si="60"/>
        <v>80769000000</v>
      </c>
      <c r="K142" s="2">
        <v>15</v>
      </c>
      <c r="L142" s="2">
        <f>602.71*10^(-8)</f>
        <v>6.0271000000000003E-6</v>
      </c>
      <c r="M142" s="2">
        <f>126108*10^(-12)</f>
        <v>1.2610800000000001E-7</v>
      </c>
      <c r="N142" s="2">
        <f>15.22*10^(-8)</f>
        <v>1.522E-7</v>
      </c>
      <c r="O142" s="2">
        <v>0</v>
      </c>
      <c r="P142" s="2">
        <f t="shared" si="61"/>
        <v>3009375</v>
      </c>
      <c r="Q142" s="2">
        <f t="shared" si="62"/>
        <v>3009375</v>
      </c>
      <c r="R142" s="2">
        <f t="shared" si="63"/>
        <v>0.5</v>
      </c>
      <c r="S142" s="2">
        <f t="shared" si="64"/>
        <v>0.2893</v>
      </c>
      <c r="T142" s="2">
        <f t="shared" si="65"/>
        <v>0</v>
      </c>
      <c r="U142" s="2">
        <f t="shared" si="66"/>
        <v>0</v>
      </c>
      <c r="V142" s="2">
        <v>2</v>
      </c>
      <c r="W142" s="2">
        <v>2</v>
      </c>
      <c r="X142" s="45">
        <f t="shared" si="67"/>
        <v>13879.854960021323</v>
      </c>
      <c r="Y142" s="45">
        <f t="shared" si="68"/>
        <v>13215.769233669007</v>
      </c>
      <c r="Z142" s="46">
        <f t="shared" si="69"/>
        <v>0.30740427360716466</v>
      </c>
      <c r="AA142" s="35">
        <f t="shared" si="70"/>
        <v>0.15370213680358233</v>
      </c>
      <c r="AB142" s="35">
        <f t="shared" si="71"/>
        <v>2.1251656149671274</v>
      </c>
      <c r="AC142" s="35">
        <f t="shared" si="72"/>
        <v>3.5666666666666669</v>
      </c>
      <c r="AD142" s="35">
        <v>0</v>
      </c>
      <c r="AE142" s="35">
        <f t="shared" si="73"/>
        <v>0</v>
      </c>
      <c r="AF142" s="47">
        <v>1</v>
      </c>
      <c r="AG142" s="47">
        <f t="shared" si="83"/>
        <v>-3.75</v>
      </c>
      <c r="AH142" s="35">
        <v>12.537781699840844</v>
      </c>
      <c r="AI142" s="48">
        <f t="shared" si="74"/>
        <v>0.94869859469845341</v>
      </c>
      <c r="AJ142" s="48">
        <v>3.7054218437200102</v>
      </c>
      <c r="AK142" s="48">
        <f t="shared" si="75"/>
        <v>0.25602984888382363</v>
      </c>
      <c r="AL142" s="35">
        <f t="shared" si="76"/>
        <v>-0.21395348837209319</v>
      </c>
      <c r="AM142" s="35">
        <f t="shared" si="77"/>
        <v>-0.79773944594163593</v>
      </c>
      <c r="AN142" s="35">
        <f t="shared" si="78"/>
        <v>-0.84087765113133717</v>
      </c>
      <c r="AO142" s="2"/>
      <c r="AP142" s="47">
        <f t="shared" si="84"/>
        <v>-0.5</v>
      </c>
      <c r="AQ142" s="47">
        <f t="shared" si="85"/>
        <v>0.5</v>
      </c>
      <c r="AR142" s="6">
        <v>7.7988437568655993</v>
      </c>
      <c r="AS142" s="35">
        <v>1</v>
      </c>
      <c r="AT142" s="35">
        <f t="shared" si="79"/>
        <v>-88.281580663974594</v>
      </c>
      <c r="AU142" s="6">
        <f t="shared" si="86"/>
        <v>7.8161258127695934</v>
      </c>
      <c r="AV142" s="6">
        <v>1</v>
      </c>
      <c r="AW142" s="35">
        <f t="shared" si="58"/>
        <v>-67.245963475436611</v>
      </c>
      <c r="AX142" s="6">
        <f t="shared" si="80"/>
        <v>0.7617213349565447</v>
      </c>
      <c r="AY142" s="2"/>
      <c r="AZ142" s="6">
        <f t="shared" si="81"/>
        <v>0.94282650057869977</v>
      </c>
      <c r="BA142" s="6">
        <f t="shared" si="82"/>
        <v>0.99381036911768583</v>
      </c>
    </row>
    <row r="143" spans="1:53" x14ac:dyDescent="0.25">
      <c r="A143" s="33">
        <v>-0.5</v>
      </c>
      <c r="B143" s="1" t="s">
        <v>29</v>
      </c>
      <c r="C143" s="1">
        <v>450</v>
      </c>
      <c r="D143" s="1">
        <v>190</v>
      </c>
      <c r="E143" s="1">
        <v>190</v>
      </c>
      <c r="F143" s="1">
        <v>14.6</v>
      </c>
      <c r="G143" s="1">
        <v>9.4</v>
      </c>
      <c r="H143" s="1">
        <f t="shared" si="59"/>
        <v>210000000000</v>
      </c>
      <c r="I143" s="1">
        <v>0.3</v>
      </c>
      <c r="J143" s="1">
        <f t="shared" si="60"/>
        <v>80769000000</v>
      </c>
      <c r="K143" s="1">
        <v>3</v>
      </c>
      <c r="L143" s="1">
        <f>1671.9*10^(-8)</f>
        <v>1.6719E-5</v>
      </c>
      <c r="M143" s="1">
        <f>792385*10^(-12)</f>
        <v>7.9238499999999993E-7</v>
      </c>
      <c r="N143" s="1">
        <f>49.8*10^(-8)</f>
        <v>4.9799999999999993E-7</v>
      </c>
      <c r="O143" s="1">
        <v>0</v>
      </c>
      <c r="P143" s="1">
        <f t="shared" si="61"/>
        <v>8345116.666666667</v>
      </c>
      <c r="Q143" s="1">
        <f t="shared" si="62"/>
        <v>8345116.666666667</v>
      </c>
      <c r="R143" s="1">
        <f t="shared" si="63"/>
        <v>0.5</v>
      </c>
      <c r="S143" s="1">
        <f t="shared" si="64"/>
        <v>0.43540000000000001</v>
      </c>
      <c r="T143" s="1">
        <f t="shared" si="65"/>
        <v>0</v>
      </c>
      <c r="U143" s="1">
        <f t="shared" si="66"/>
        <v>0</v>
      </c>
      <c r="V143" s="1">
        <v>2</v>
      </c>
      <c r="W143" s="1">
        <v>2</v>
      </c>
      <c r="X143" s="8">
        <f t="shared" si="67"/>
        <v>962557.84322724247</v>
      </c>
      <c r="Y143" s="8">
        <f t="shared" si="68"/>
        <v>287451.84639369079</v>
      </c>
      <c r="Z143" s="16">
        <f t="shared" si="69"/>
        <v>2.1299497803907665</v>
      </c>
      <c r="AA143" s="6">
        <f t="shared" si="70"/>
        <v>1.0649748901953833</v>
      </c>
      <c r="AB143" s="6">
        <f t="shared" si="71"/>
        <v>9.7837734980329998</v>
      </c>
      <c r="AC143" s="6">
        <f t="shared" si="72"/>
        <v>0.51228070175438589</v>
      </c>
      <c r="AD143" s="6">
        <v>0</v>
      </c>
      <c r="AE143" s="6">
        <f t="shared" si="73"/>
        <v>0</v>
      </c>
      <c r="AF143" s="24">
        <v>1</v>
      </c>
      <c r="AG143" s="24">
        <f t="shared" si="83"/>
        <v>-0.75</v>
      </c>
      <c r="AH143" s="6">
        <v>275.88611916817382</v>
      </c>
      <c r="AI143" s="5">
        <f t="shared" si="74"/>
        <v>0.9597646445113569</v>
      </c>
      <c r="AJ143" s="5">
        <v>6.3151446851859347</v>
      </c>
      <c r="AK143" s="5">
        <f t="shared" si="75"/>
        <v>0.15197825107044224</v>
      </c>
      <c r="AL143" s="6">
        <f t="shared" si="76"/>
        <v>-0.21395348837209319</v>
      </c>
      <c r="AM143" s="6">
        <f t="shared" si="77"/>
        <v>-1.3652353252662481</v>
      </c>
      <c r="AN143" s="6">
        <f t="shared" si="78"/>
        <v>-1.4224688657512776</v>
      </c>
      <c r="AP143" s="24">
        <f t="shared" si="84"/>
        <v>-0.5</v>
      </c>
      <c r="AQ143" s="24">
        <f t="shared" si="85"/>
        <v>0.5</v>
      </c>
      <c r="AR143" s="6">
        <v>18.669046797235101</v>
      </c>
      <c r="AS143" s="6">
        <v>1</v>
      </c>
      <c r="AT143" s="6">
        <f t="shared" si="79"/>
        <v>-53.962892687131792</v>
      </c>
      <c r="AU143" s="6">
        <f t="shared" si="86"/>
        <v>18.815056161603238</v>
      </c>
      <c r="AV143" s="6">
        <v>1</v>
      </c>
      <c r="AW143" s="35">
        <f t="shared" ref="AW143:AW206" si="87">-73.23+20.98*Z143-4.924*Z143^2</f>
        <v>-50.882295801244112</v>
      </c>
      <c r="AX143" s="6">
        <f t="shared" si="80"/>
        <v>0.94291268068692158</v>
      </c>
      <c r="AZ143" s="6">
        <f t="shared" si="81"/>
        <v>0.95786493551741281</v>
      </c>
      <c r="BA143" s="6">
        <f t="shared" si="82"/>
        <v>0.99802065120359662</v>
      </c>
    </row>
    <row r="144" spans="1:53" x14ac:dyDescent="0.25">
      <c r="A144" s="33">
        <v>-0.5</v>
      </c>
      <c r="B144" s="1" t="s">
        <v>29</v>
      </c>
      <c r="C144" s="1">
        <v>450</v>
      </c>
      <c r="D144" s="1">
        <v>190</v>
      </c>
      <c r="E144" s="1">
        <v>190</v>
      </c>
      <c r="F144" s="1">
        <v>14.6</v>
      </c>
      <c r="G144" s="1">
        <v>9.4</v>
      </c>
      <c r="H144" s="1">
        <f t="shared" si="59"/>
        <v>210000000000</v>
      </c>
      <c r="I144" s="1">
        <v>0.3</v>
      </c>
      <c r="J144" s="1">
        <f t="shared" si="60"/>
        <v>80769000000</v>
      </c>
      <c r="K144" s="1">
        <v>6</v>
      </c>
      <c r="L144" s="1">
        <f>1671.9*10^(-8)</f>
        <v>1.6719E-5</v>
      </c>
      <c r="M144" s="1">
        <f>792385*10^(-12)</f>
        <v>7.9238499999999993E-7</v>
      </c>
      <c r="N144" s="1">
        <f>49.8*10^(-8)</f>
        <v>4.9799999999999993E-7</v>
      </c>
      <c r="O144" s="1">
        <v>0</v>
      </c>
      <c r="P144" s="1">
        <f t="shared" si="61"/>
        <v>8345116.666666667</v>
      </c>
      <c r="Q144" s="1">
        <f t="shared" si="62"/>
        <v>8345116.666666667</v>
      </c>
      <c r="R144" s="1">
        <f t="shared" si="63"/>
        <v>0.5</v>
      </c>
      <c r="S144" s="1">
        <f t="shared" si="64"/>
        <v>0.43540000000000001</v>
      </c>
      <c r="T144" s="1">
        <f t="shared" si="65"/>
        <v>0</v>
      </c>
      <c r="U144" s="1">
        <f t="shared" si="66"/>
        <v>0</v>
      </c>
      <c r="V144" s="1">
        <v>2</v>
      </c>
      <c r="W144" s="1">
        <v>2</v>
      </c>
      <c r="X144" s="8">
        <f t="shared" si="67"/>
        <v>240639.46080681062</v>
      </c>
      <c r="Y144" s="8">
        <f t="shared" si="68"/>
        <v>111461.6937135624</v>
      </c>
      <c r="Z144" s="16">
        <f t="shared" si="69"/>
        <v>1.0649748901953833</v>
      </c>
      <c r="AA144" s="6">
        <f t="shared" si="70"/>
        <v>0.53248744509769164</v>
      </c>
      <c r="AB144" s="6">
        <f t="shared" si="71"/>
        <v>4.8918867490164999</v>
      </c>
      <c r="AC144" s="6">
        <f t="shared" si="72"/>
        <v>1.0245614035087718</v>
      </c>
      <c r="AD144" s="6">
        <v>0</v>
      </c>
      <c r="AE144" s="6">
        <f t="shared" si="73"/>
        <v>0</v>
      </c>
      <c r="AF144" s="24">
        <v>1</v>
      </c>
      <c r="AG144" s="24">
        <f t="shared" si="83"/>
        <v>-1.5</v>
      </c>
      <c r="AH144" s="6">
        <v>107.13305304991346</v>
      </c>
      <c r="AI144" s="5">
        <f t="shared" si="74"/>
        <v>0.96116476863546674</v>
      </c>
      <c r="AJ144" s="5">
        <v>5.3645335906755918</v>
      </c>
      <c r="AK144" s="5">
        <f t="shared" si="75"/>
        <v>0.17917023957238765</v>
      </c>
      <c r="AL144" s="6">
        <f t="shared" si="76"/>
        <v>-0.21395348837209319</v>
      </c>
      <c r="AM144" s="6">
        <f t="shared" si="77"/>
        <v>-1.1420313685669743</v>
      </c>
      <c r="AN144" s="6">
        <f t="shared" si="78"/>
        <v>-1.1881743961425861</v>
      </c>
      <c r="AP144" s="24">
        <f t="shared" si="84"/>
        <v>-0.5</v>
      </c>
      <c r="AQ144" s="24">
        <f t="shared" si="85"/>
        <v>0.5</v>
      </c>
      <c r="AR144" s="6">
        <v>14.124649572694436</v>
      </c>
      <c r="AS144" s="6">
        <v>1</v>
      </c>
      <c r="AT144" s="6">
        <f t="shared" si="79"/>
        <v>-64.111145297367585</v>
      </c>
      <c r="AU144" s="6">
        <f t="shared" si="86"/>
        <v>14.06129980653421</v>
      </c>
      <c r="AV144" s="6">
        <v>1</v>
      </c>
      <c r="AW144" s="35">
        <f t="shared" si="87"/>
        <v>-56.471487352161461</v>
      </c>
      <c r="AX144" s="6">
        <f t="shared" si="80"/>
        <v>0.88083728796653071</v>
      </c>
      <c r="AZ144" s="6">
        <f t="shared" si="81"/>
        <v>0.95735965574316495</v>
      </c>
      <c r="BA144" s="6">
        <f t="shared" si="82"/>
        <v>0.99604114401976696</v>
      </c>
    </row>
    <row r="145" spans="1:53" x14ac:dyDescent="0.25">
      <c r="A145" s="33">
        <v>-0.5</v>
      </c>
      <c r="B145" s="1" t="s">
        <v>29</v>
      </c>
      <c r="C145" s="1">
        <v>450</v>
      </c>
      <c r="D145" s="1">
        <v>190</v>
      </c>
      <c r="E145" s="1">
        <v>190</v>
      </c>
      <c r="F145" s="1">
        <v>14.6</v>
      </c>
      <c r="G145" s="1">
        <v>9.4</v>
      </c>
      <c r="H145" s="1">
        <f t="shared" si="59"/>
        <v>210000000000</v>
      </c>
      <c r="I145" s="1">
        <v>0.3</v>
      </c>
      <c r="J145" s="1">
        <f t="shared" si="60"/>
        <v>80769000000</v>
      </c>
      <c r="K145" s="1">
        <v>9</v>
      </c>
      <c r="L145" s="1">
        <f>1671.9*10^(-8)</f>
        <v>1.6719E-5</v>
      </c>
      <c r="M145" s="1">
        <f>792385*10^(-12)</f>
        <v>7.9238499999999993E-7</v>
      </c>
      <c r="N145" s="1">
        <f>49.8*10^(-8)</f>
        <v>4.9799999999999993E-7</v>
      </c>
      <c r="O145" s="1">
        <v>0</v>
      </c>
      <c r="P145" s="1">
        <f t="shared" si="61"/>
        <v>8345116.666666667</v>
      </c>
      <c r="Q145" s="1">
        <f t="shared" si="62"/>
        <v>8345116.666666667</v>
      </c>
      <c r="R145" s="1">
        <f t="shared" si="63"/>
        <v>0.5</v>
      </c>
      <c r="S145" s="1">
        <f t="shared" si="64"/>
        <v>0.43540000000000001</v>
      </c>
      <c r="T145" s="1">
        <f t="shared" si="65"/>
        <v>0</v>
      </c>
      <c r="U145" s="1">
        <f t="shared" si="66"/>
        <v>0</v>
      </c>
      <c r="V145" s="1">
        <v>2</v>
      </c>
      <c r="W145" s="1">
        <v>2</v>
      </c>
      <c r="X145" s="8">
        <f t="shared" si="67"/>
        <v>106950.87146969361</v>
      </c>
      <c r="Y145" s="8">
        <f t="shared" si="68"/>
        <v>69598.84918186086</v>
      </c>
      <c r="Z145" s="16">
        <f t="shared" si="69"/>
        <v>0.70998326013025559</v>
      </c>
      <c r="AA145" s="6">
        <f t="shared" si="70"/>
        <v>0.35499163006512779</v>
      </c>
      <c r="AB145" s="6">
        <f t="shared" si="71"/>
        <v>3.2612578326776664</v>
      </c>
      <c r="AC145" s="6">
        <f t="shared" si="72"/>
        <v>1.536842105263158</v>
      </c>
      <c r="AD145" s="6">
        <v>0</v>
      </c>
      <c r="AE145" s="6">
        <f t="shared" si="73"/>
        <v>0</v>
      </c>
      <c r="AF145" s="24">
        <v>1</v>
      </c>
      <c r="AG145" s="24">
        <f t="shared" si="83"/>
        <v>-2.25</v>
      </c>
      <c r="AH145" s="6">
        <v>66.771418330794162</v>
      </c>
      <c r="AI145" s="5">
        <f t="shared" si="74"/>
        <v>0.95937532180052765</v>
      </c>
      <c r="AJ145" s="5">
        <v>4.6972041038460626</v>
      </c>
      <c r="AK145" s="5">
        <f t="shared" si="75"/>
        <v>0.20424390777803178</v>
      </c>
      <c r="AL145" s="6">
        <f t="shared" si="76"/>
        <v>-0.21395348837209319</v>
      </c>
      <c r="AM145" s="6">
        <f t="shared" si="77"/>
        <v>-0.9999009607250402</v>
      </c>
      <c r="AN145" s="6">
        <f t="shared" si="78"/>
        <v>-1.0422416941562092</v>
      </c>
      <c r="AP145" s="24">
        <f t="shared" si="84"/>
        <v>-0.5</v>
      </c>
      <c r="AQ145" s="24">
        <f t="shared" si="85"/>
        <v>0.5</v>
      </c>
      <c r="AR145" s="6">
        <v>11.460864789037181</v>
      </c>
      <c r="AS145" s="6">
        <v>1</v>
      </c>
      <c r="AT145" s="6">
        <f t="shared" si="79"/>
        <v>-71.389958687086107</v>
      </c>
      <c r="AU145" s="6">
        <f t="shared" si="86"/>
        <v>11.431260254518939</v>
      </c>
      <c r="AV145" s="6">
        <v>1</v>
      </c>
      <c r="AW145" s="35">
        <f t="shared" si="87"/>
        <v>-60.816622557338619</v>
      </c>
      <c r="AX145" s="6">
        <f t="shared" si="80"/>
        <v>0.85189323086609203</v>
      </c>
      <c r="AZ145" s="6">
        <f t="shared" si="81"/>
        <v>0.95503444273310789</v>
      </c>
      <c r="BA145" s="6">
        <f t="shared" si="82"/>
        <v>0.99547530672430373</v>
      </c>
    </row>
    <row r="146" spans="1:53" x14ac:dyDescent="0.25">
      <c r="A146" s="33">
        <v>-0.5</v>
      </c>
      <c r="B146" s="1" t="s">
        <v>29</v>
      </c>
      <c r="C146" s="1">
        <v>450</v>
      </c>
      <c r="D146" s="1">
        <v>190</v>
      </c>
      <c r="E146" s="1">
        <v>190</v>
      </c>
      <c r="F146" s="1">
        <v>14.6</v>
      </c>
      <c r="G146" s="1">
        <v>9.4</v>
      </c>
      <c r="H146" s="1">
        <f t="shared" si="59"/>
        <v>210000000000</v>
      </c>
      <c r="I146" s="1">
        <v>0.3</v>
      </c>
      <c r="J146" s="1">
        <f t="shared" si="60"/>
        <v>80769000000</v>
      </c>
      <c r="K146" s="1">
        <v>12</v>
      </c>
      <c r="L146" s="1">
        <f>1671.9*10^(-8)</f>
        <v>1.6719E-5</v>
      </c>
      <c r="M146" s="1">
        <f>792385*10^(-12)</f>
        <v>7.9238499999999993E-7</v>
      </c>
      <c r="N146" s="1">
        <f>49.8*10^(-8)</f>
        <v>4.9799999999999993E-7</v>
      </c>
      <c r="O146" s="1">
        <v>0</v>
      </c>
      <c r="P146" s="1">
        <f t="shared" si="61"/>
        <v>8345116.666666667</v>
      </c>
      <c r="Q146" s="1">
        <f t="shared" si="62"/>
        <v>8345116.666666667</v>
      </c>
      <c r="R146" s="1">
        <f t="shared" si="63"/>
        <v>0.5</v>
      </c>
      <c r="S146" s="1">
        <f t="shared" si="64"/>
        <v>0.43540000000000001</v>
      </c>
      <c r="T146" s="1">
        <f t="shared" si="65"/>
        <v>0</v>
      </c>
      <c r="U146" s="1">
        <f t="shared" si="66"/>
        <v>0</v>
      </c>
      <c r="V146" s="1">
        <v>2</v>
      </c>
      <c r="W146" s="1">
        <v>2</v>
      </c>
      <c r="X146" s="8">
        <f t="shared" si="67"/>
        <v>60159.865201702654</v>
      </c>
      <c r="Y146" s="8">
        <f t="shared" si="68"/>
        <v>50905.184429421381</v>
      </c>
      <c r="Z146" s="16">
        <f t="shared" si="69"/>
        <v>0.53248744509769164</v>
      </c>
      <c r="AA146" s="6">
        <f t="shared" si="70"/>
        <v>0.26624372254884582</v>
      </c>
      <c r="AB146" s="6">
        <f t="shared" si="71"/>
        <v>2.4459433745082499</v>
      </c>
      <c r="AC146" s="6">
        <f t="shared" si="72"/>
        <v>2.0491228070175436</v>
      </c>
      <c r="AD146" s="6">
        <v>0</v>
      </c>
      <c r="AE146" s="6">
        <f t="shared" si="73"/>
        <v>0</v>
      </c>
      <c r="AF146" s="24">
        <v>1</v>
      </c>
      <c r="AG146" s="24">
        <f t="shared" si="83"/>
        <v>-3</v>
      </c>
      <c r="AH146" s="6">
        <v>48.705681756259054</v>
      </c>
      <c r="AI146" s="5">
        <f t="shared" si="74"/>
        <v>0.95679216767769737</v>
      </c>
      <c r="AJ146" s="5">
        <v>4.2810963645982634</v>
      </c>
      <c r="AK146" s="5">
        <f t="shared" si="75"/>
        <v>0.22349232210461639</v>
      </c>
      <c r="AL146" s="6">
        <f t="shared" si="76"/>
        <v>-0.21395348837209319</v>
      </c>
      <c r="AM146" s="6">
        <f t="shared" si="77"/>
        <v>-0.91613655262741522</v>
      </c>
      <c r="AN146" s="6">
        <f t="shared" si="78"/>
        <v>-0.9575084157001823</v>
      </c>
      <c r="AP146" s="24">
        <f t="shared" si="84"/>
        <v>-0.5</v>
      </c>
      <c r="AQ146" s="24">
        <f t="shared" si="85"/>
        <v>0.5</v>
      </c>
      <c r="AR146" s="6">
        <v>9.9056753151163335</v>
      </c>
      <c r="AS146" s="6">
        <v>1</v>
      </c>
      <c r="AT146" s="6">
        <f t="shared" si="79"/>
        <v>-77.531332410703811</v>
      </c>
      <c r="AU146" s="6">
        <f t="shared" si="86"/>
        <v>9.920217834700253</v>
      </c>
      <c r="AV146" s="6">
        <v>1</v>
      </c>
      <c r="AW146" s="35">
        <f t="shared" si="87"/>
        <v>-63.454578538965578</v>
      </c>
      <c r="AX146" s="6">
        <f t="shared" si="80"/>
        <v>0.81843786977411948</v>
      </c>
      <c r="AZ146" s="6">
        <f t="shared" si="81"/>
        <v>0.9518703195992112</v>
      </c>
      <c r="BA146" s="6">
        <f t="shared" si="82"/>
        <v>0.99485588590212615</v>
      </c>
    </row>
    <row r="147" spans="1:53" x14ac:dyDescent="0.25">
      <c r="A147" s="33">
        <v>-0.5</v>
      </c>
      <c r="B147" s="1" t="s">
        <v>29</v>
      </c>
      <c r="C147" s="1">
        <v>450</v>
      </c>
      <c r="D147" s="1">
        <v>190</v>
      </c>
      <c r="E147" s="1">
        <v>190</v>
      </c>
      <c r="F147" s="1">
        <v>14.6</v>
      </c>
      <c r="G147" s="1">
        <v>9.4</v>
      </c>
      <c r="H147" s="1">
        <f t="shared" si="59"/>
        <v>210000000000</v>
      </c>
      <c r="I147" s="1">
        <v>0.3</v>
      </c>
      <c r="J147" s="1">
        <f t="shared" si="60"/>
        <v>80769000000</v>
      </c>
      <c r="K147" s="1">
        <v>15</v>
      </c>
      <c r="L147" s="1">
        <f>1671.9*10^(-8)</f>
        <v>1.6719E-5</v>
      </c>
      <c r="M147" s="1">
        <f>792385*10^(-12)</f>
        <v>7.9238499999999993E-7</v>
      </c>
      <c r="N147" s="1">
        <f>49.8*10^(-8)</f>
        <v>4.9799999999999993E-7</v>
      </c>
      <c r="O147" s="1">
        <v>0</v>
      </c>
      <c r="P147" s="1">
        <f t="shared" si="61"/>
        <v>8345116.666666667</v>
      </c>
      <c r="Q147" s="1">
        <f t="shared" si="62"/>
        <v>8345116.666666667</v>
      </c>
      <c r="R147" s="1">
        <f t="shared" si="63"/>
        <v>0.5</v>
      </c>
      <c r="S147" s="1">
        <f t="shared" si="64"/>
        <v>0.43540000000000001</v>
      </c>
      <c r="T147" s="1">
        <f t="shared" si="65"/>
        <v>0</v>
      </c>
      <c r="U147" s="1">
        <f t="shared" si="66"/>
        <v>0</v>
      </c>
      <c r="V147" s="1">
        <v>2</v>
      </c>
      <c r="W147" s="1">
        <v>2</v>
      </c>
      <c r="X147" s="8">
        <f t="shared" si="67"/>
        <v>38502.313729089699</v>
      </c>
      <c r="Y147" s="8">
        <f t="shared" si="68"/>
        <v>40236.000302564746</v>
      </c>
      <c r="Z147" s="16">
        <f t="shared" si="69"/>
        <v>0.42598995607815332</v>
      </c>
      <c r="AA147" s="6">
        <f t="shared" si="70"/>
        <v>0.21299497803907666</v>
      </c>
      <c r="AB147" s="6">
        <f t="shared" si="71"/>
        <v>1.9567546996065999</v>
      </c>
      <c r="AC147" s="6">
        <f t="shared" si="72"/>
        <v>2.5614035087719298</v>
      </c>
      <c r="AD147" s="6">
        <v>0</v>
      </c>
      <c r="AE147" s="6">
        <f t="shared" si="73"/>
        <v>0</v>
      </c>
      <c r="AF147" s="24">
        <v>1</v>
      </c>
      <c r="AG147" s="24">
        <f t="shared" si="83"/>
        <v>-3.75</v>
      </c>
      <c r="AH147" s="6">
        <v>38.392060342261068</v>
      </c>
      <c r="AI147" s="5">
        <f t="shared" si="74"/>
        <v>0.95417188720455048</v>
      </c>
      <c r="AJ147" s="5">
        <v>4.012575772590119</v>
      </c>
      <c r="AK147" s="5">
        <f t="shared" si="75"/>
        <v>0.23779535671886695</v>
      </c>
      <c r="AL147" s="6">
        <f t="shared" si="76"/>
        <v>-0.21395348837209319</v>
      </c>
      <c r="AM147" s="6">
        <f t="shared" si="77"/>
        <v>-0.86181416243230935</v>
      </c>
      <c r="AN147" s="6">
        <f t="shared" si="78"/>
        <v>-0.90320640755532766</v>
      </c>
      <c r="AP147" s="24">
        <f t="shared" si="84"/>
        <v>-0.5</v>
      </c>
      <c r="AQ147" s="24">
        <f t="shared" si="85"/>
        <v>0.5</v>
      </c>
      <c r="AR147" s="6">
        <v>8.921577548589708</v>
      </c>
      <c r="AS147" s="6">
        <v>1</v>
      </c>
      <c r="AT147" s="6">
        <f t="shared" si="79"/>
        <v>-83.141924565828347</v>
      </c>
      <c r="AU147" s="6">
        <f t="shared" si="86"/>
        <v>8.9508651367895045</v>
      </c>
      <c r="AV147" s="6">
        <v>1</v>
      </c>
      <c r="AW147" s="35">
        <f t="shared" si="87"/>
        <v>-65.186276409234054</v>
      </c>
      <c r="AX147" s="6">
        <f t="shared" si="80"/>
        <v>0.78403617368301659</v>
      </c>
      <c r="AZ147" s="6">
        <f t="shared" si="81"/>
        <v>0.94860737529548889</v>
      </c>
      <c r="BA147" s="6">
        <f t="shared" si="82"/>
        <v>0.99416822903327828</v>
      </c>
    </row>
    <row r="148" spans="1:53" x14ac:dyDescent="0.25">
      <c r="A148" s="33">
        <v>-0.5</v>
      </c>
      <c r="B148" s="1" t="s">
        <v>30</v>
      </c>
      <c r="C148" s="1">
        <v>600</v>
      </c>
      <c r="D148" s="1">
        <v>220</v>
      </c>
      <c r="E148" s="1">
        <v>220</v>
      </c>
      <c r="F148" s="1">
        <v>19</v>
      </c>
      <c r="G148" s="1">
        <v>12</v>
      </c>
      <c r="H148" s="1">
        <f t="shared" si="59"/>
        <v>210000000000</v>
      </c>
      <c r="I148" s="1">
        <v>0.3</v>
      </c>
      <c r="J148" s="1">
        <f t="shared" si="60"/>
        <v>80769000000</v>
      </c>
      <c r="K148" s="1">
        <v>3</v>
      </c>
      <c r="L148" s="1">
        <f>3380*10^(-8)</f>
        <v>3.3800000000000002E-5</v>
      </c>
      <c r="M148" s="1">
        <f>2852000*10^(-12)</f>
        <v>2.852E-6</v>
      </c>
      <c r="N148" s="1">
        <f>129.22*10^(-8)</f>
        <v>1.2922000000000001E-6</v>
      </c>
      <c r="O148" s="1">
        <v>0</v>
      </c>
      <c r="P148" s="1">
        <f t="shared" si="61"/>
        <v>16859333.333333332</v>
      </c>
      <c r="Q148" s="1">
        <f t="shared" si="62"/>
        <v>16859333.333333332</v>
      </c>
      <c r="R148" s="1">
        <f t="shared" si="63"/>
        <v>0.5</v>
      </c>
      <c r="S148" s="1">
        <f t="shared" si="64"/>
        <v>0.58099999999999996</v>
      </c>
      <c r="T148" s="1">
        <f t="shared" si="65"/>
        <v>0</v>
      </c>
      <c r="U148" s="1">
        <f t="shared" si="66"/>
        <v>0</v>
      </c>
      <c r="V148" s="1">
        <v>2</v>
      </c>
      <c r="W148" s="1">
        <v>2</v>
      </c>
      <c r="X148" s="8">
        <f t="shared" si="67"/>
        <v>1945957.0010814518</v>
      </c>
      <c r="Y148" s="8">
        <f t="shared" si="68"/>
        <v>722924.52822898212</v>
      </c>
      <c r="Z148" s="16">
        <f t="shared" si="69"/>
        <v>2.5085675762161346</v>
      </c>
      <c r="AA148" s="6">
        <f t="shared" si="70"/>
        <v>1.2542837881080673</v>
      </c>
      <c r="AB148" s="6">
        <f t="shared" si="71"/>
        <v>8.6359355824978525</v>
      </c>
      <c r="AC148" s="6">
        <f t="shared" si="72"/>
        <v>0.43181818181818182</v>
      </c>
      <c r="AD148" s="6">
        <v>0</v>
      </c>
      <c r="AE148" s="6">
        <f t="shared" si="73"/>
        <v>0</v>
      </c>
      <c r="AF148" s="24">
        <v>1</v>
      </c>
      <c r="AG148" s="24">
        <f t="shared" si="83"/>
        <v>-0.75</v>
      </c>
      <c r="AH148" s="6">
        <v>693.63637930054369</v>
      </c>
      <c r="AI148" s="5">
        <f t="shared" si="74"/>
        <v>0.95948657462185105</v>
      </c>
      <c r="AJ148" s="5">
        <v>6.4586271701671878</v>
      </c>
      <c r="AK148" s="5">
        <f t="shared" si="75"/>
        <v>0.14855890413581713</v>
      </c>
      <c r="AL148" s="6">
        <f t="shared" si="76"/>
        <v>-0.21395348837209319</v>
      </c>
      <c r="AM148" s="6">
        <f t="shared" si="77"/>
        <v>-1.3711497061104994</v>
      </c>
      <c r="AN148" s="6">
        <f t="shared" si="78"/>
        <v>-1.4290452231193451</v>
      </c>
      <c r="AP148" s="24">
        <f t="shared" si="84"/>
        <v>-0.5</v>
      </c>
      <c r="AQ148" s="24">
        <f t="shared" si="85"/>
        <v>0.5</v>
      </c>
      <c r="AR148" s="6">
        <v>19.479706406892554</v>
      </c>
      <c r="AS148" s="6">
        <v>1</v>
      </c>
      <c r="AT148" s="6">
        <f t="shared" si="79"/>
        <v>-52.84736210425325</v>
      </c>
      <c r="AU148" s="6">
        <f t="shared" si="86"/>
        <v>19.371516416302374</v>
      </c>
      <c r="AV148" s="6">
        <v>1</v>
      </c>
      <c r="AW148" s="35">
        <f t="shared" si="87"/>
        <v>-51.586547415582302</v>
      </c>
      <c r="AX148" s="6">
        <f t="shared" si="80"/>
        <v>0.97614233448050425</v>
      </c>
      <c r="AZ148" s="6">
        <f t="shared" si="81"/>
        <v>0.95861857450310806</v>
      </c>
      <c r="BA148" s="6">
        <f t="shared" si="82"/>
        <v>0.99909534938611821</v>
      </c>
    </row>
    <row r="149" spans="1:53" x14ac:dyDescent="0.25">
      <c r="A149" s="33">
        <v>-0.5</v>
      </c>
      <c r="B149" s="1" t="s">
        <v>30</v>
      </c>
      <c r="C149" s="1">
        <v>600</v>
      </c>
      <c r="D149" s="1">
        <v>220</v>
      </c>
      <c r="E149" s="1">
        <v>220</v>
      </c>
      <c r="F149" s="1">
        <v>19</v>
      </c>
      <c r="G149" s="1">
        <v>12</v>
      </c>
      <c r="H149" s="1">
        <f t="shared" si="59"/>
        <v>210000000000</v>
      </c>
      <c r="I149" s="1">
        <v>0.3</v>
      </c>
      <c r="J149" s="1">
        <f t="shared" si="60"/>
        <v>80769000000</v>
      </c>
      <c r="K149" s="1">
        <v>6</v>
      </c>
      <c r="L149" s="1">
        <f>3380*10^(-8)</f>
        <v>3.3800000000000002E-5</v>
      </c>
      <c r="M149" s="1">
        <f>2852000*10^(-12)</f>
        <v>2.852E-6</v>
      </c>
      <c r="N149" s="1">
        <f>129.22*10^(-8)</f>
        <v>1.2922000000000001E-6</v>
      </c>
      <c r="O149" s="1">
        <v>0</v>
      </c>
      <c r="P149" s="1">
        <f t="shared" si="61"/>
        <v>16859333.333333332</v>
      </c>
      <c r="Q149" s="1">
        <f t="shared" si="62"/>
        <v>16859333.333333332</v>
      </c>
      <c r="R149" s="1">
        <f t="shared" si="63"/>
        <v>0.5</v>
      </c>
      <c r="S149" s="1">
        <f t="shared" si="64"/>
        <v>0.58099999999999996</v>
      </c>
      <c r="T149" s="1">
        <f t="shared" si="65"/>
        <v>0</v>
      </c>
      <c r="U149" s="1">
        <f t="shared" si="66"/>
        <v>0</v>
      </c>
      <c r="V149" s="1">
        <v>2</v>
      </c>
      <c r="W149" s="1">
        <v>2</v>
      </c>
      <c r="X149" s="8">
        <f t="shared" si="67"/>
        <v>486489.25027036294</v>
      </c>
      <c r="Y149" s="8">
        <f t="shared" si="68"/>
        <v>265978.93822521181</v>
      </c>
      <c r="Z149" s="16">
        <f t="shared" si="69"/>
        <v>1.2542837881080673</v>
      </c>
      <c r="AA149" s="6">
        <f t="shared" si="70"/>
        <v>0.62714189405403364</v>
      </c>
      <c r="AB149" s="6">
        <f t="shared" si="71"/>
        <v>4.3179677912489263</v>
      </c>
      <c r="AC149" s="6">
        <f t="shared" si="72"/>
        <v>0.86363636363636365</v>
      </c>
      <c r="AD149" s="6">
        <v>0</v>
      </c>
      <c r="AE149" s="6">
        <f t="shared" si="73"/>
        <v>0</v>
      </c>
      <c r="AF149" s="24">
        <v>1</v>
      </c>
      <c r="AG149" s="24">
        <f t="shared" si="83"/>
        <v>-1.5</v>
      </c>
      <c r="AH149" s="6">
        <v>255.96592108982148</v>
      </c>
      <c r="AI149" s="5">
        <f t="shared" si="74"/>
        <v>0.96235409765072433</v>
      </c>
      <c r="AJ149" s="5">
        <v>5.629393101540221</v>
      </c>
      <c r="AK149" s="5">
        <f t="shared" si="75"/>
        <v>0.17095166038190174</v>
      </c>
      <c r="AL149" s="6">
        <f t="shared" si="76"/>
        <v>-0.21395348837209319</v>
      </c>
      <c r="AM149" s="6">
        <f t="shared" si="77"/>
        <v>-1.2039813893168623</v>
      </c>
      <c r="AN149" s="6">
        <f t="shared" si="78"/>
        <v>-1.251079402328096</v>
      </c>
      <c r="AP149" s="24">
        <f t="shared" si="84"/>
        <v>-0.5</v>
      </c>
      <c r="AQ149" s="24">
        <f t="shared" si="85"/>
        <v>0.5</v>
      </c>
      <c r="AR149" s="6">
        <v>15.281414830399791</v>
      </c>
      <c r="AS149" s="6">
        <v>1</v>
      </c>
      <c r="AT149" s="6">
        <f t="shared" si="79"/>
        <v>-63.858653549812274</v>
      </c>
      <c r="AU149" s="6">
        <f t="shared" si="86"/>
        <v>15.250132709134828</v>
      </c>
      <c r="AV149" s="6">
        <v>1</v>
      </c>
      <c r="AW149" s="35">
        <f t="shared" si="87"/>
        <v>-54.66169991664195</v>
      </c>
      <c r="AX149" s="6">
        <f t="shared" si="80"/>
        <v>0.85597952474841432</v>
      </c>
      <c r="AZ149" s="6">
        <f t="shared" si="81"/>
        <v>0.95766079183371544</v>
      </c>
      <c r="BA149" s="6">
        <f t="shared" si="82"/>
        <v>0.99512309883808248</v>
      </c>
    </row>
    <row r="150" spans="1:53" x14ac:dyDescent="0.25">
      <c r="A150" s="33">
        <v>-0.5</v>
      </c>
      <c r="B150" s="1" t="s">
        <v>30</v>
      </c>
      <c r="C150" s="1">
        <v>600</v>
      </c>
      <c r="D150" s="1">
        <v>220</v>
      </c>
      <c r="E150" s="1">
        <v>220</v>
      </c>
      <c r="F150" s="1">
        <v>19</v>
      </c>
      <c r="G150" s="1">
        <v>12</v>
      </c>
      <c r="H150" s="1">
        <f t="shared" si="59"/>
        <v>210000000000</v>
      </c>
      <c r="I150" s="1">
        <v>0.3</v>
      </c>
      <c r="J150" s="1">
        <f t="shared" si="60"/>
        <v>80769000000</v>
      </c>
      <c r="K150" s="1">
        <v>9</v>
      </c>
      <c r="L150" s="1">
        <f>3380*10^(-8)</f>
        <v>3.3800000000000002E-5</v>
      </c>
      <c r="M150" s="1">
        <f>2852000*10^(-12)</f>
        <v>2.852E-6</v>
      </c>
      <c r="N150" s="1">
        <f>129.22*10^(-8)</f>
        <v>1.2922000000000001E-6</v>
      </c>
      <c r="O150" s="1">
        <v>0</v>
      </c>
      <c r="P150" s="1">
        <f t="shared" si="61"/>
        <v>16859333.333333332</v>
      </c>
      <c r="Q150" s="1">
        <f t="shared" si="62"/>
        <v>16859333.333333332</v>
      </c>
      <c r="R150" s="1">
        <f t="shared" si="63"/>
        <v>0.5</v>
      </c>
      <c r="S150" s="1">
        <f t="shared" si="64"/>
        <v>0.58099999999999996</v>
      </c>
      <c r="T150" s="1">
        <f t="shared" si="65"/>
        <v>0</v>
      </c>
      <c r="U150" s="1">
        <f t="shared" si="66"/>
        <v>0</v>
      </c>
      <c r="V150" s="1">
        <v>2</v>
      </c>
      <c r="W150" s="1">
        <v>2</v>
      </c>
      <c r="X150" s="8">
        <f t="shared" si="67"/>
        <v>216217.44456460574</v>
      </c>
      <c r="Y150" s="8">
        <f t="shared" si="68"/>
        <v>162822.76545043223</v>
      </c>
      <c r="Z150" s="16">
        <f t="shared" si="69"/>
        <v>0.8361891920720449</v>
      </c>
      <c r="AA150" s="6">
        <f t="shared" si="70"/>
        <v>0.41809459603602245</v>
      </c>
      <c r="AB150" s="6">
        <f t="shared" si="71"/>
        <v>2.878645194165951</v>
      </c>
      <c r="AC150" s="6">
        <f t="shared" si="72"/>
        <v>1.2954545454545454</v>
      </c>
      <c r="AD150" s="6">
        <v>0</v>
      </c>
      <c r="AE150" s="6">
        <f t="shared" si="73"/>
        <v>0</v>
      </c>
      <c r="AF150" s="24">
        <v>1</v>
      </c>
      <c r="AG150" s="24">
        <f t="shared" si="83"/>
        <v>-2.25</v>
      </c>
      <c r="AH150" s="6">
        <v>156.58673435799824</v>
      </c>
      <c r="AI150" s="5">
        <f t="shared" si="74"/>
        <v>0.96170049639445288</v>
      </c>
      <c r="AJ150" s="5">
        <v>4.9612226998190669</v>
      </c>
      <c r="AK150" s="5">
        <f t="shared" si="75"/>
        <v>0.19384344436493964</v>
      </c>
      <c r="AL150" s="6">
        <f t="shared" si="76"/>
        <v>-0.21395348837209319</v>
      </c>
      <c r="AM150" s="6">
        <f t="shared" si="77"/>
        <v>-1.0543104924089124</v>
      </c>
      <c r="AN150" s="6">
        <f t="shared" si="78"/>
        <v>-1.0962981680488542</v>
      </c>
      <c r="AP150" s="24">
        <f t="shared" si="84"/>
        <v>-0.5</v>
      </c>
      <c r="AQ150" s="24">
        <f t="shared" si="85"/>
        <v>0.5</v>
      </c>
      <c r="AR150" s="6">
        <v>12.486331200309884</v>
      </c>
      <c r="AS150" s="6">
        <v>1</v>
      </c>
      <c r="AT150" s="6">
        <f t="shared" si="79"/>
        <v>-71.969009337925442</v>
      </c>
      <c r="AU150" s="6">
        <f t="shared" si="86"/>
        <v>12.426171695197361</v>
      </c>
      <c r="AV150" s="6">
        <v>1</v>
      </c>
      <c r="AW150" s="35">
        <f t="shared" si="87"/>
        <v>-59.129672435283702</v>
      </c>
      <c r="AX150" s="6">
        <f t="shared" si="80"/>
        <v>0.82159908798583658</v>
      </c>
      <c r="AZ150" s="6">
        <f t="shared" si="81"/>
        <v>0.9562689961815678</v>
      </c>
      <c r="BA150" s="6">
        <f t="shared" si="82"/>
        <v>0.99435219152610554</v>
      </c>
    </row>
    <row r="151" spans="1:53" x14ac:dyDescent="0.25">
      <c r="A151" s="33">
        <v>-0.5</v>
      </c>
      <c r="B151" s="1" t="s">
        <v>30</v>
      </c>
      <c r="C151" s="1">
        <v>600</v>
      </c>
      <c r="D151" s="1">
        <v>220</v>
      </c>
      <c r="E151" s="1">
        <v>220</v>
      </c>
      <c r="F151" s="1">
        <v>19</v>
      </c>
      <c r="G151" s="1">
        <v>12</v>
      </c>
      <c r="H151" s="1">
        <f t="shared" si="59"/>
        <v>210000000000</v>
      </c>
      <c r="I151" s="1">
        <v>0.3</v>
      </c>
      <c r="J151" s="1">
        <f t="shared" si="60"/>
        <v>80769000000</v>
      </c>
      <c r="K151" s="1">
        <v>12</v>
      </c>
      <c r="L151" s="1">
        <f>3380*10^(-8)</f>
        <v>3.3800000000000002E-5</v>
      </c>
      <c r="M151" s="1">
        <f>2852000*10^(-12)</f>
        <v>2.852E-6</v>
      </c>
      <c r="N151" s="1">
        <f>129.22*10^(-8)</f>
        <v>1.2922000000000001E-6</v>
      </c>
      <c r="O151" s="1">
        <v>0</v>
      </c>
      <c r="P151" s="1">
        <f t="shared" si="61"/>
        <v>16859333.333333332</v>
      </c>
      <c r="Q151" s="1">
        <f t="shared" si="62"/>
        <v>16859333.333333332</v>
      </c>
      <c r="R151" s="1">
        <f t="shared" si="63"/>
        <v>0.5</v>
      </c>
      <c r="S151" s="1">
        <f t="shared" si="64"/>
        <v>0.58099999999999996</v>
      </c>
      <c r="T151" s="1">
        <f t="shared" si="65"/>
        <v>0</v>
      </c>
      <c r="U151" s="1">
        <f t="shared" si="66"/>
        <v>0</v>
      </c>
      <c r="V151" s="1">
        <v>2</v>
      </c>
      <c r="W151" s="1">
        <v>2</v>
      </c>
      <c r="X151" s="8">
        <f t="shared" si="67"/>
        <v>121622.31256759074</v>
      </c>
      <c r="Y151" s="8">
        <f t="shared" si="68"/>
        <v>118075.45509077053</v>
      </c>
      <c r="Z151" s="16">
        <f t="shared" si="69"/>
        <v>0.62714189405403364</v>
      </c>
      <c r="AA151" s="6">
        <f t="shared" si="70"/>
        <v>0.31357094702701682</v>
      </c>
      <c r="AB151" s="6">
        <f t="shared" si="71"/>
        <v>2.1589838956244631</v>
      </c>
      <c r="AC151" s="6">
        <f t="shared" si="72"/>
        <v>1.7272727272727273</v>
      </c>
      <c r="AD151" s="6">
        <v>0</v>
      </c>
      <c r="AE151" s="6">
        <f t="shared" si="73"/>
        <v>0</v>
      </c>
      <c r="AF151" s="24">
        <v>1</v>
      </c>
      <c r="AG151" s="24">
        <f t="shared" si="83"/>
        <v>-3</v>
      </c>
      <c r="AH151" s="6">
        <v>113.3309596701277</v>
      </c>
      <c r="AI151" s="5">
        <f t="shared" si="74"/>
        <v>0.95981810599844408</v>
      </c>
      <c r="AJ151" s="5">
        <v>4.5088117559295684</v>
      </c>
      <c r="AK151" s="5">
        <f t="shared" si="75"/>
        <v>0.21287606534829956</v>
      </c>
      <c r="AL151" s="6">
        <f t="shared" si="76"/>
        <v>-0.21395348837209319</v>
      </c>
      <c r="AM151" s="6">
        <f t="shared" si="77"/>
        <v>-0.96185977058429928</v>
      </c>
      <c r="AN151" s="6">
        <f t="shared" si="78"/>
        <v>-1.0021271369784501</v>
      </c>
      <c r="AP151" s="24">
        <f t="shared" si="84"/>
        <v>-0.5</v>
      </c>
      <c r="AQ151" s="24">
        <f t="shared" si="85"/>
        <v>0.5</v>
      </c>
      <c r="AR151" s="6">
        <v>10.756129047806327</v>
      </c>
      <c r="AS151" s="6">
        <v>1</v>
      </c>
      <c r="AT151" s="6">
        <f t="shared" si="79"/>
        <v>-78.57484898938192</v>
      </c>
      <c r="AU151" s="6">
        <f t="shared" si="86"/>
        <v>10.742284979813324</v>
      </c>
      <c r="AV151" s="6">
        <v>1</v>
      </c>
      <c r="AW151" s="35">
        <f t="shared" si="87"/>
        <v>-62.009206510533673</v>
      </c>
      <c r="AX151" s="6">
        <f t="shared" si="80"/>
        <v>0.78917372808331054</v>
      </c>
      <c r="AZ151" s="6">
        <f t="shared" si="81"/>
        <v>0.95382268598617104</v>
      </c>
      <c r="BA151" s="6">
        <f t="shared" si="82"/>
        <v>0.9937535872945048</v>
      </c>
    </row>
    <row r="152" spans="1:53" s="3" customFormat="1" x14ac:dyDescent="0.25">
      <c r="A152" s="34">
        <v>-0.5</v>
      </c>
      <c r="B152" s="3" t="s">
        <v>30</v>
      </c>
      <c r="C152" s="3">
        <v>600</v>
      </c>
      <c r="D152" s="3">
        <v>220</v>
      </c>
      <c r="E152" s="3">
        <v>220</v>
      </c>
      <c r="F152" s="3">
        <v>19</v>
      </c>
      <c r="G152" s="3">
        <v>12</v>
      </c>
      <c r="H152" s="3">
        <f t="shared" si="59"/>
        <v>210000000000</v>
      </c>
      <c r="I152" s="3">
        <v>0.3</v>
      </c>
      <c r="J152" s="3">
        <f t="shared" si="60"/>
        <v>80769000000</v>
      </c>
      <c r="K152" s="3">
        <v>15</v>
      </c>
      <c r="L152" s="3">
        <f>3380*10^(-8)</f>
        <v>3.3800000000000002E-5</v>
      </c>
      <c r="M152" s="3">
        <f>2852000*10^(-12)</f>
        <v>2.852E-6</v>
      </c>
      <c r="N152" s="3">
        <f>129.22*10^(-8)</f>
        <v>1.2922000000000001E-6</v>
      </c>
      <c r="O152" s="3">
        <v>0</v>
      </c>
      <c r="P152" s="3">
        <f t="shared" si="61"/>
        <v>16859333.333333332</v>
      </c>
      <c r="Q152" s="3">
        <f t="shared" si="62"/>
        <v>16859333.333333332</v>
      </c>
      <c r="R152" s="3">
        <f t="shared" si="63"/>
        <v>0.5</v>
      </c>
      <c r="S152" s="3">
        <f t="shared" si="64"/>
        <v>0.58099999999999996</v>
      </c>
      <c r="T152" s="3">
        <f t="shared" si="65"/>
        <v>0</v>
      </c>
      <c r="U152" s="3">
        <f t="shared" si="66"/>
        <v>0</v>
      </c>
      <c r="V152" s="3">
        <v>2</v>
      </c>
      <c r="W152" s="3">
        <v>2</v>
      </c>
      <c r="X152" s="10">
        <f t="shared" si="67"/>
        <v>77838.28004325807</v>
      </c>
      <c r="Y152" s="10">
        <f t="shared" si="68"/>
        <v>92925.731373469971</v>
      </c>
      <c r="Z152" s="17">
        <f t="shared" si="69"/>
        <v>0.50171351524322694</v>
      </c>
      <c r="AA152" s="11">
        <f t="shared" si="70"/>
        <v>0.25085675762161347</v>
      </c>
      <c r="AB152" s="11">
        <f t="shared" si="71"/>
        <v>1.7271871164995707</v>
      </c>
      <c r="AC152" s="11">
        <f t="shared" si="72"/>
        <v>2.1590909090909092</v>
      </c>
      <c r="AD152" s="11">
        <v>0</v>
      </c>
      <c r="AE152" s="11">
        <f t="shared" si="73"/>
        <v>0</v>
      </c>
      <c r="AF152" s="25">
        <v>1</v>
      </c>
      <c r="AG152" s="25">
        <f t="shared" si="83"/>
        <v>-3.75</v>
      </c>
      <c r="AH152" s="11">
        <v>88.987637766115455</v>
      </c>
      <c r="AI152" s="7">
        <f t="shared" si="74"/>
        <v>0.9576210641643782</v>
      </c>
      <c r="AJ152" s="7">
        <v>4.2046481015004362</v>
      </c>
      <c r="AK152" s="7">
        <f t="shared" si="75"/>
        <v>0.22775296316061489</v>
      </c>
      <c r="AL152" s="11">
        <f t="shared" si="76"/>
        <v>-0.21395348837209319</v>
      </c>
      <c r="AM152" s="11">
        <f t="shared" si="77"/>
        <v>-0.90075245001092719</v>
      </c>
      <c r="AN152" s="11">
        <f t="shared" si="78"/>
        <v>-0.94061470002952086</v>
      </c>
      <c r="AP152" s="25">
        <f t="shared" si="84"/>
        <v>-0.5</v>
      </c>
      <c r="AQ152" s="25">
        <f t="shared" si="85"/>
        <v>0.5</v>
      </c>
      <c r="AR152" s="11">
        <v>9.630454768765194</v>
      </c>
      <c r="AS152" s="11">
        <v>1</v>
      </c>
      <c r="AT152" s="11">
        <f t="shared" si="79"/>
        <v>-84.497769988619751</v>
      </c>
      <c r="AU152" s="6">
        <f t="shared" si="86"/>
        <v>9.6449429638900046</v>
      </c>
      <c r="AV152" s="35">
        <v>1</v>
      </c>
      <c r="AW152" s="35">
        <f t="shared" si="87"/>
        <v>-63.943502256780974</v>
      </c>
      <c r="AX152" s="6">
        <f t="shared" si="80"/>
        <v>0.7567478084379381</v>
      </c>
      <c r="AZ152" s="6">
        <f t="shared" si="81"/>
        <v>0.95106441258383334</v>
      </c>
      <c r="BA152" s="6">
        <f t="shared" si="82"/>
        <v>0.99315318780475426</v>
      </c>
    </row>
    <row r="153" spans="1:53" x14ac:dyDescent="0.25">
      <c r="A153" s="32">
        <v>-0.25</v>
      </c>
      <c r="B153" s="1" t="s">
        <v>7</v>
      </c>
      <c r="C153" s="1">
        <v>300</v>
      </c>
      <c r="D153" s="1">
        <v>150</v>
      </c>
      <c r="E153" s="1">
        <v>150</v>
      </c>
      <c r="F153" s="1">
        <v>10.7</v>
      </c>
      <c r="G153" s="1">
        <v>7.1</v>
      </c>
      <c r="H153" s="1">
        <f t="shared" si="59"/>
        <v>210000000000</v>
      </c>
      <c r="I153" s="1">
        <v>0.3</v>
      </c>
      <c r="J153" s="1">
        <f t="shared" si="60"/>
        <v>80769000000</v>
      </c>
      <c r="K153" s="1">
        <v>3</v>
      </c>
      <c r="L153" s="1">
        <f>602.71*10^(-8)</f>
        <v>6.0271000000000003E-6</v>
      </c>
      <c r="M153" s="1">
        <f>126108*10^(-12)</f>
        <v>1.2610800000000001E-7</v>
      </c>
      <c r="N153" s="1">
        <f>15.22*10^(-8)</f>
        <v>1.522E-7</v>
      </c>
      <c r="O153" s="1">
        <v>0</v>
      </c>
      <c r="P153" s="1">
        <f t="shared" si="61"/>
        <v>3009375</v>
      </c>
      <c r="Q153" s="1">
        <f t="shared" si="62"/>
        <v>3009375</v>
      </c>
      <c r="R153" s="1">
        <f t="shared" si="63"/>
        <v>0.5</v>
      </c>
      <c r="S153" s="1">
        <f t="shared" si="64"/>
        <v>0.2893</v>
      </c>
      <c r="T153" s="1">
        <f t="shared" si="65"/>
        <v>0</v>
      </c>
      <c r="U153" s="1">
        <f t="shared" si="66"/>
        <v>0</v>
      </c>
      <c r="V153" s="1">
        <v>2</v>
      </c>
      <c r="W153" s="1">
        <v>2</v>
      </c>
      <c r="X153" s="8">
        <f t="shared" si="67"/>
        <v>346996.37400053308</v>
      </c>
      <c r="Y153" s="8">
        <f t="shared" si="68"/>
        <v>82370.901734820785</v>
      </c>
      <c r="Z153" s="16">
        <f t="shared" si="69"/>
        <v>1.5370213680358233</v>
      </c>
      <c r="AA153" s="6">
        <f t="shared" si="70"/>
        <v>0.76851068401791167</v>
      </c>
      <c r="AB153" s="6">
        <f t="shared" si="71"/>
        <v>10.625828074835638</v>
      </c>
      <c r="AC153" s="6">
        <f t="shared" si="72"/>
        <v>0.71333333333333315</v>
      </c>
      <c r="AD153" s="6">
        <v>0</v>
      </c>
      <c r="AE153" s="6">
        <f t="shared" si="73"/>
        <v>0</v>
      </c>
      <c r="AF153" s="24">
        <v>1</v>
      </c>
      <c r="AG153" s="24">
        <f t="shared" si="83"/>
        <v>-0.375</v>
      </c>
      <c r="AH153" s="6">
        <v>225.05933320957533</v>
      </c>
      <c r="AI153" s="5">
        <f t="shared" si="74"/>
        <v>2.7322674448085547</v>
      </c>
      <c r="AJ153" s="5">
        <v>5.9308565247074734</v>
      </c>
      <c r="AK153" s="5">
        <f t="shared" si="75"/>
        <v>0.46068682211855022</v>
      </c>
      <c r="AL153" s="6">
        <f t="shared" si="76"/>
        <v>7.2142857142857206</v>
      </c>
      <c r="AM153" s="6">
        <f t="shared" si="77"/>
        <v>43.112115646400824</v>
      </c>
      <c r="AN153" s="6">
        <f t="shared" si="78"/>
        <v>15.778878355527022</v>
      </c>
      <c r="AP153" s="24">
        <f t="shared" si="84"/>
        <v>-0.25</v>
      </c>
      <c r="AQ153" s="24">
        <f t="shared" si="85"/>
        <v>0.75</v>
      </c>
      <c r="AR153" s="6">
        <v>16.679696599806004</v>
      </c>
      <c r="AS153" s="6">
        <v>1</v>
      </c>
      <c r="AT153" s="6">
        <f t="shared" si="79"/>
        <v>-54.028454993752376</v>
      </c>
      <c r="AU153" s="6">
        <f t="shared" si="86"/>
        <v>16.748877433170751</v>
      </c>
      <c r="AV153" s="6">
        <v>1</v>
      </c>
      <c r="AW153" s="35">
        <f t="shared" si="87"/>
        <v>-52.6159200914813</v>
      </c>
      <c r="AX153" s="6">
        <f t="shared" si="80"/>
        <v>0.97385572283282174</v>
      </c>
      <c r="AZ153" s="6">
        <f t="shared" si="81"/>
        <v>2.7283088106232056</v>
      </c>
      <c r="BA153" s="6">
        <f t="shared" si="82"/>
        <v>0.99855115420971308</v>
      </c>
    </row>
    <row r="154" spans="1:53" x14ac:dyDescent="0.25">
      <c r="A154" s="33">
        <v>-0.25</v>
      </c>
      <c r="B154" s="1" t="s">
        <v>7</v>
      </c>
      <c r="C154" s="1">
        <v>300</v>
      </c>
      <c r="D154" s="1">
        <v>150</v>
      </c>
      <c r="E154" s="1">
        <v>150</v>
      </c>
      <c r="F154" s="1">
        <v>10.7</v>
      </c>
      <c r="G154" s="1">
        <v>7.1</v>
      </c>
      <c r="H154" s="1">
        <f t="shared" si="59"/>
        <v>210000000000</v>
      </c>
      <c r="I154" s="1">
        <v>0.3</v>
      </c>
      <c r="J154" s="1">
        <f t="shared" si="60"/>
        <v>80769000000</v>
      </c>
      <c r="K154" s="1">
        <v>6</v>
      </c>
      <c r="L154" s="1">
        <f>602.71*10^(-8)</f>
        <v>6.0271000000000003E-6</v>
      </c>
      <c r="M154" s="1">
        <f>126108*10^(-12)</f>
        <v>1.2610800000000001E-7</v>
      </c>
      <c r="N154" s="1">
        <f>15.22*10^(-8)</f>
        <v>1.522E-7</v>
      </c>
      <c r="O154" s="1">
        <v>0</v>
      </c>
      <c r="P154" s="1">
        <f t="shared" si="61"/>
        <v>3009375</v>
      </c>
      <c r="Q154" s="1">
        <f t="shared" si="62"/>
        <v>3009375</v>
      </c>
      <c r="R154" s="1">
        <f t="shared" si="63"/>
        <v>0.5</v>
      </c>
      <c r="S154" s="1">
        <f t="shared" si="64"/>
        <v>0.2893</v>
      </c>
      <c r="T154" s="1">
        <f t="shared" si="65"/>
        <v>0</v>
      </c>
      <c r="U154" s="1">
        <f t="shared" si="66"/>
        <v>0</v>
      </c>
      <c r="V154" s="1">
        <v>2</v>
      </c>
      <c r="W154" s="1">
        <v>2</v>
      </c>
      <c r="X154" s="8">
        <f t="shared" si="67"/>
        <v>86749.093500133269</v>
      </c>
      <c r="Y154" s="8">
        <f t="shared" si="68"/>
        <v>34983.825050584506</v>
      </c>
      <c r="Z154" s="16">
        <f t="shared" si="69"/>
        <v>0.76851068401791167</v>
      </c>
      <c r="AA154" s="6">
        <f t="shared" si="70"/>
        <v>0.38425534200895584</v>
      </c>
      <c r="AB154" s="6">
        <f t="shared" si="71"/>
        <v>5.3129140374178192</v>
      </c>
      <c r="AC154" s="6">
        <f t="shared" si="72"/>
        <v>1.4266666666666663</v>
      </c>
      <c r="AD154" s="6">
        <v>0</v>
      </c>
      <c r="AE154" s="6">
        <f t="shared" si="73"/>
        <v>0</v>
      </c>
      <c r="AF154" s="24">
        <v>1</v>
      </c>
      <c r="AG154" s="24">
        <f t="shared" si="83"/>
        <v>-0.75</v>
      </c>
      <c r="AH154" s="6">
        <v>94.297073260243494</v>
      </c>
      <c r="AI154" s="5">
        <f t="shared" si="74"/>
        <v>2.6954477711884159</v>
      </c>
      <c r="AJ154" s="5">
        <v>4.8233719370598305</v>
      </c>
      <c r="AK154" s="5">
        <f t="shared" si="75"/>
        <v>0.55883058705845368</v>
      </c>
      <c r="AL154" s="6">
        <f t="shared" si="76"/>
        <v>7.2142857142857206</v>
      </c>
      <c r="AM154" s="6">
        <f t="shared" si="77"/>
        <v>34.584352595536863</v>
      </c>
      <c r="AN154" s="6">
        <f t="shared" si="78"/>
        <v>12.830652096177962</v>
      </c>
      <c r="AP154" s="24">
        <f t="shared" si="84"/>
        <v>-0.25</v>
      </c>
      <c r="AQ154" s="24">
        <f t="shared" si="85"/>
        <v>0.75</v>
      </c>
      <c r="AR154" s="6">
        <v>11.940585443911818</v>
      </c>
      <c r="AS154" s="6">
        <v>1</v>
      </c>
      <c r="AT154" s="6">
        <f t="shared" si="79"/>
        <v>-63.230192099985217</v>
      </c>
      <c r="AU154" s="6">
        <f t="shared" si="86"/>
        <v>11.900861101172008</v>
      </c>
      <c r="AV154" s="6">
        <v>1</v>
      </c>
      <c r="AW154" s="35">
        <f t="shared" si="87"/>
        <v>-60.014802947522433</v>
      </c>
      <c r="AX154" s="6">
        <f t="shared" si="80"/>
        <v>0.9491478825909887</v>
      </c>
      <c r="AZ154" s="6">
        <f t="shared" si="81"/>
        <v>2.6872935075957582</v>
      </c>
      <c r="BA154" s="6">
        <f t="shared" si="82"/>
        <v>0.99697480185673848</v>
      </c>
    </row>
    <row r="155" spans="1:53" x14ac:dyDescent="0.25">
      <c r="A155" s="33">
        <v>-0.25</v>
      </c>
      <c r="B155" s="1" t="s">
        <v>7</v>
      </c>
      <c r="C155" s="1">
        <v>300</v>
      </c>
      <c r="D155" s="1">
        <v>150</v>
      </c>
      <c r="E155" s="1">
        <v>150</v>
      </c>
      <c r="F155" s="1">
        <v>10.7</v>
      </c>
      <c r="G155" s="1">
        <v>7.1</v>
      </c>
      <c r="H155" s="1">
        <f t="shared" si="59"/>
        <v>210000000000</v>
      </c>
      <c r="I155" s="1">
        <v>0.3</v>
      </c>
      <c r="J155" s="1">
        <f t="shared" si="60"/>
        <v>80769000000</v>
      </c>
      <c r="K155" s="1">
        <v>9</v>
      </c>
      <c r="L155" s="1">
        <f>602.71*10^(-8)</f>
        <v>6.0271000000000003E-6</v>
      </c>
      <c r="M155" s="1">
        <f>126108*10^(-12)</f>
        <v>1.2610800000000001E-7</v>
      </c>
      <c r="N155" s="1">
        <f>15.22*10^(-8)</f>
        <v>1.522E-7</v>
      </c>
      <c r="O155" s="1">
        <v>0</v>
      </c>
      <c r="P155" s="1">
        <f t="shared" si="61"/>
        <v>3009375</v>
      </c>
      <c r="Q155" s="1">
        <f t="shared" si="62"/>
        <v>3009375</v>
      </c>
      <c r="R155" s="1">
        <f t="shared" si="63"/>
        <v>0.5</v>
      </c>
      <c r="S155" s="1">
        <f t="shared" si="64"/>
        <v>0.2893</v>
      </c>
      <c r="T155" s="1">
        <f t="shared" si="65"/>
        <v>0</v>
      </c>
      <c r="U155" s="1">
        <f t="shared" si="66"/>
        <v>0</v>
      </c>
      <c r="V155" s="1">
        <v>2</v>
      </c>
      <c r="W155" s="1">
        <v>2</v>
      </c>
      <c r="X155" s="8">
        <f t="shared" si="67"/>
        <v>38555.152666725895</v>
      </c>
      <c r="Y155" s="8">
        <f t="shared" si="68"/>
        <v>22473.603966009312</v>
      </c>
      <c r="Z155" s="16">
        <f t="shared" si="69"/>
        <v>0.51234045601194111</v>
      </c>
      <c r="AA155" s="6">
        <f t="shared" si="70"/>
        <v>0.25617022800597056</v>
      </c>
      <c r="AB155" s="6">
        <f t="shared" si="71"/>
        <v>3.5419426916118795</v>
      </c>
      <c r="AC155" s="6">
        <f t="shared" si="72"/>
        <v>2.14</v>
      </c>
      <c r="AD155" s="6">
        <v>0</v>
      </c>
      <c r="AE155" s="6">
        <f t="shared" si="73"/>
        <v>0</v>
      </c>
      <c r="AF155" s="24">
        <v>1</v>
      </c>
      <c r="AG155" s="24">
        <f t="shared" si="83"/>
        <v>-1.125</v>
      </c>
      <c r="AH155" s="6">
        <v>59.592366594628253</v>
      </c>
      <c r="AI155" s="5">
        <f t="shared" si="74"/>
        <v>2.6516604406111282</v>
      </c>
      <c r="AJ155" s="5">
        <v>4.2311860680565934</v>
      </c>
      <c r="AK155" s="5">
        <f t="shared" si="75"/>
        <v>0.6266943589717977</v>
      </c>
      <c r="AL155" s="6">
        <f t="shared" si="76"/>
        <v>7.2142857142857206</v>
      </c>
      <c r="AM155" s="6">
        <f t="shared" si="77"/>
        <v>30.552522790877134</v>
      </c>
      <c r="AN155" s="6">
        <f t="shared" si="78"/>
        <v>11.522034391339977</v>
      </c>
      <c r="AP155" s="24">
        <f t="shared" si="84"/>
        <v>-0.25</v>
      </c>
      <c r="AQ155" s="24">
        <f t="shared" si="85"/>
        <v>0.75</v>
      </c>
      <c r="AR155" s="6">
        <v>9.7178255787430725</v>
      </c>
      <c r="AS155" s="6">
        <v>1</v>
      </c>
      <c r="AT155" s="6">
        <f t="shared" si="79"/>
        <v>-72.356503650133206</v>
      </c>
      <c r="AU155" s="6">
        <f t="shared" si="86"/>
        <v>9.7404457084672575</v>
      </c>
      <c r="AV155" s="6">
        <v>1</v>
      </c>
      <c r="AW155" s="35">
        <f t="shared" si="87"/>
        <v>-63.773611498744245</v>
      </c>
      <c r="AX155" s="6">
        <f t="shared" si="80"/>
        <v>0.88138050184279237</v>
      </c>
      <c r="AZ155" s="6">
        <f t="shared" si="81"/>
        <v>2.6371810887673526</v>
      </c>
      <c r="BA155" s="6">
        <f t="shared" si="82"/>
        <v>0.99453951508193916</v>
      </c>
    </row>
    <row r="156" spans="1:53" x14ac:dyDescent="0.25">
      <c r="A156" s="33">
        <v>-0.25</v>
      </c>
      <c r="B156" s="1" t="s">
        <v>7</v>
      </c>
      <c r="C156" s="1">
        <v>300</v>
      </c>
      <c r="D156" s="1">
        <v>150</v>
      </c>
      <c r="E156" s="1">
        <v>150</v>
      </c>
      <c r="F156" s="1">
        <v>10.7</v>
      </c>
      <c r="G156" s="1">
        <v>7.1</v>
      </c>
      <c r="H156" s="1">
        <f t="shared" si="59"/>
        <v>210000000000</v>
      </c>
      <c r="I156" s="1">
        <v>0.3</v>
      </c>
      <c r="J156" s="1">
        <f t="shared" si="60"/>
        <v>80769000000</v>
      </c>
      <c r="K156" s="1">
        <v>12</v>
      </c>
      <c r="L156" s="1">
        <f>602.71*10^(-8)</f>
        <v>6.0271000000000003E-6</v>
      </c>
      <c r="M156" s="1">
        <f>126108*10^(-12)</f>
        <v>1.2610800000000001E-7</v>
      </c>
      <c r="N156" s="1">
        <f>15.22*10^(-8)</f>
        <v>1.522E-7</v>
      </c>
      <c r="O156" s="1">
        <v>0</v>
      </c>
      <c r="P156" s="1">
        <f t="shared" si="61"/>
        <v>3009375</v>
      </c>
      <c r="Q156" s="1">
        <f t="shared" si="62"/>
        <v>3009375</v>
      </c>
      <c r="R156" s="1">
        <f t="shared" si="63"/>
        <v>0.5</v>
      </c>
      <c r="S156" s="1">
        <f t="shared" si="64"/>
        <v>0.2893</v>
      </c>
      <c r="T156" s="1">
        <f t="shared" si="65"/>
        <v>0</v>
      </c>
      <c r="U156" s="1">
        <f t="shared" si="66"/>
        <v>0</v>
      </c>
      <c r="V156" s="1">
        <v>2</v>
      </c>
      <c r="W156" s="1">
        <v>2</v>
      </c>
      <c r="X156" s="8">
        <f t="shared" si="67"/>
        <v>21687.273375033317</v>
      </c>
      <c r="Y156" s="8">
        <f t="shared" si="68"/>
        <v>16626.595248083799</v>
      </c>
      <c r="Z156" s="16">
        <f t="shared" si="69"/>
        <v>0.38425534200895584</v>
      </c>
      <c r="AA156" s="6">
        <f t="shared" si="70"/>
        <v>0.19212767100447792</v>
      </c>
      <c r="AB156" s="6">
        <f t="shared" si="71"/>
        <v>2.6564570187089096</v>
      </c>
      <c r="AC156" s="6">
        <f t="shared" si="72"/>
        <v>2.8533333333333326</v>
      </c>
      <c r="AD156" s="6">
        <v>0</v>
      </c>
      <c r="AE156" s="6">
        <f t="shared" si="73"/>
        <v>0</v>
      </c>
      <c r="AF156" s="24">
        <v>1</v>
      </c>
      <c r="AG156" s="24">
        <f t="shared" si="83"/>
        <v>-1.5</v>
      </c>
      <c r="AH156" s="6">
        <v>43.443194903813037</v>
      </c>
      <c r="AI156" s="5">
        <f t="shared" si="74"/>
        <v>2.6128737877840522</v>
      </c>
      <c r="AJ156" s="5">
        <v>3.9051891882364274</v>
      </c>
      <c r="AK156" s="5">
        <f t="shared" si="75"/>
        <v>0.66907738955510598</v>
      </c>
      <c r="AL156" s="6">
        <f t="shared" si="76"/>
        <v>7.2142857142857206</v>
      </c>
      <c r="AM156" s="6">
        <f t="shared" si="77"/>
        <v>28.313624990852556</v>
      </c>
      <c r="AN156" s="6">
        <f t="shared" si="78"/>
        <v>10.836200785214739</v>
      </c>
      <c r="AP156" s="24">
        <f t="shared" si="84"/>
        <v>-0.25</v>
      </c>
      <c r="AQ156" s="24">
        <f t="shared" si="85"/>
        <v>0.75</v>
      </c>
      <c r="AR156" s="6">
        <v>8.5249589149362244</v>
      </c>
      <c r="AS156" s="6">
        <v>1</v>
      </c>
      <c r="AT156" s="6">
        <f t="shared" si="79"/>
        <v>-81.536633779537468</v>
      </c>
      <c r="AU156" s="6">
        <f t="shared" si="86"/>
        <v>8.5581611467326617</v>
      </c>
      <c r="AV156" s="6">
        <v>1</v>
      </c>
      <c r="AW156" s="35">
        <f t="shared" si="87"/>
        <v>-65.895362199206673</v>
      </c>
      <c r="AX156" s="6">
        <f t="shared" si="80"/>
        <v>0.80816878432064798</v>
      </c>
      <c r="AZ156" s="6">
        <f t="shared" si="81"/>
        <v>2.5917424815192756</v>
      </c>
      <c r="BA156" s="6">
        <f t="shared" si="82"/>
        <v>0.99191261883234783</v>
      </c>
    </row>
    <row r="157" spans="1:53" x14ac:dyDescent="0.25">
      <c r="A157" s="44">
        <v>-0.25</v>
      </c>
      <c r="B157" s="2" t="s">
        <v>7</v>
      </c>
      <c r="C157" s="2">
        <v>300</v>
      </c>
      <c r="D157" s="2">
        <v>150</v>
      </c>
      <c r="E157" s="2">
        <v>150</v>
      </c>
      <c r="F157" s="2">
        <v>10.7</v>
      </c>
      <c r="G157" s="2">
        <v>7.1</v>
      </c>
      <c r="H157" s="2">
        <f t="shared" si="59"/>
        <v>210000000000</v>
      </c>
      <c r="I157" s="2">
        <v>0.3</v>
      </c>
      <c r="J157" s="2">
        <f t="shared" si="60"/>
        <v>80769000000</v>
      </c>
      <c r="K157" s="2">
        <v>15</v>
      </c>
      <c r="L157" s="2">
        <f>602.71*10^(-8)</f>
        <v>6.0271000000000003E-6</v>
      </c>
      <c r="M157" s="2">
        <f>126108*10^(-12)</f>
        <v>1.2610800000000001E-7</v>
      </c>
      <c r="N157" s="2">
        <f>15.22*10^(-8)</f>
        <v>1.522E-7</v>
      </c>
      <c r="O157" s="2">
        <v>0</v>
      </c>
      <c r="P157" s="2">
        <f t="shared" si="61"/>
        <v>3009375</v>
      </c>
      <c r="Q157" s="2">
        <f t="shared" si="62"/>
        <v>3009375</v>
      </c>
      <c r="R157" s="2">
        <f t="shared" si="63"/>
        <v>0.5</v>
      </c>
      <c r="S157" s="2">
        <f t="shared" si="64"/>
        <v>0.2893</v>
      </c>
      <c r="T157" s="2">
        <f t="shared" si="65"/>
        <v>0</v>
      </c>
      <c r="U157" s="2">
        <f t="shared" si="66"/>
        <v>0</v>
      </c>
      <c r="V157" s="2">
        <v>2</v>
      </c>
      <c r="W157" s="2">
        <v>2</v>
      </c>
      <c r="X157" s="45">
        <f t="shared" si="67"/>
        <v>13879.854960021323</v>
      </c>
      <c r="Y157" s="45">
        <f t="shared" si="68"/>
        <v>13215.769233669007</v>
      </c>
      <c r="Z157" s="46">
        <f t="shared" si="69"/>
        <v>0.30740427360716466</v>
      </c>
      <c r="AA157" s="35">
        <f t="shared" si="70"/>
        <v>0.15370213680358233</v>
      </c>
      <c r="AB157" s="35">
        <f t="shared" si="71"/>
        <v>2.1251656149671274</v>
      </c>
      <c r="AC157" s="35">
        <f t="shared" si="72"/>
        <v>3.5666666666666669</v>
      </c>
      <c r="AD157" s="35">
        <v>0</v>
      </c>
      <c r="AE157" s="35">
        <f t="shared" si="73"/>
        <v>0</v>
      </c>
      <c r="AF157" s="47">
        <v>1</v>
      </c>
      <c r="AG157" s="47">
        <f t="shared" si="83"/>
        <v>-1.875</v>
      </c>
      <c r="AH157" s="35">
        <v>34.10479155009007</v>
      </c>
      <c r="AI157" s="48">
        <f t="shared" si="74"/>
        <v>2.5806134283279842</v>
      </c>
      <c r="AJ157" s="48">
        <v>3.7054218437200102</v>
      </c>
      <c r="AK157" s="48">
        <f t="shared" si="75"/>
        <v>0.69644254747988721</v>
      </c>
      <c r="AL157" s="35">
        <f t="shared" si="76"/>
        <v>7.2142857142857206</v>
      </c>
      <c r="AM157" s="35">
        <f t="shared" si="77"/>
        <v>26.898931783575506</v>
      </c>
      <c r="AN157" s="35">
        <f t="shared" si="78"/>
        <v>10.423464238502278</v>
      </c>
      <c r="AO157" s="2"/>
      <c r="AP157" s="47">
        <f t="shared" si="84"/>
        <v>-0.25</v>
      </c>
      <c r="AQ157" s="47">
        <f t="shared" si="85"/>
        <v>0.75</v>
      </c>
      <c r="AR157" s="6">
        <v>7.7988437568655993</v>
      </c>
      <c r="AS157" s="35">
        <v>1</v>
      </c>
      <c r="AT157" s="35">
        <f t="shared" si="79"/>
        <v>-90.521676352653458</v>
      </c>
      <c r="AU157" s="6">
        <f t="shared" si="86"/>
        <v>7.8161258127695934</v>
      </c>
      <c r="AV157" s="6">
        <v>1</v>
      </c>
      <c r="AW157" s="35">
        <f t="shared" si="87"/>
        <v>-67.245963475436611</v>
      </c>
      <c r="AX157" s="6">
        <f t="shared" si="80"/>
        <v>0.74287138931740992</v>
      </c>
      <c r="AY157" s="2"/>
      <c r="AZ157" s="6">
        <f t="shared" si="81"/>
        <v>2.5529676668124264</v>
      </c>
      <c r="BA157" s="6">
        <f t="shared" si="82"/>
        <v>0.98928713568173987</v>
      </c>
    </row>
    <row r="158" spans="1:53" x14ac:dyDescent="0.25">
      <c r="A158" s="33">
        <v>-0.25</v>
      </c>
      <c r="B158" s="1" t="s">
        <v>29</v>
      </c>
      <c r="C158" s="1">
        <v>450</v>
      </c>
      <c r="D158" s="1">
        <v>190</v>
      </c>
      <c r="E158" s="1">
        <v>190</v>
      </c>
      <c r="F158" s="1">
        <v>14.6</v>
      </c>
      <c r="G158" s="1">
        <v>9.4</v>
      </c>
      <c r="H158" s="1">
        <f t="shared" si="59"/>
        <v>210000000000</v>
      </c>
      <c r="I158" s="1">
        <v>0.3</v>
      </c>
      <c r="J158" s="1">
        <f t="shared" si="60"/>
        <v>80769000000</v>
      </c>
      <c r="K158" s="1">
        <v>3</v>
      </c>
      <c r="L158" s="1">
        <f>1671.9*10^(-8)</f>
        <v>1.6719E-5</v>
      </c>
      <c r="M158" s="1">
        <f>792385*10^(-12)</f>
        <v>7.9238499999999993E-7</v>
      </c>
      <c r="N158" s="1">
        <f>49.8*10^(-8)</f>
        <v>4.9799999999999993E-7</v>
      </c>
      <c r="O158" s="1">
        <v>0</v>
      </c>
      <c r="P158" s="1">
        <f t="shared" si="61"/>
        <v>8345116.666666667</v>
      </c>
      <c r="Q158" s="1">
        <f t="shared" si="62"/>
        <v>8345116.666666667</v>
      </c>
      <c r="R158" s="1">
        <f t="shared" si="63"/>
        <v>0.5</v>
      </c>
      <c r="S158" s="1">
        <f t="shared" si="64"/>
        <v>0.43540000000000001</v>
      </c>
      <c r="T158" s="1">
        <f t="shared" si="65"/>
        <v>0</v>
      </c>
      <c r="U158" s="1">
        <f t="shared" si="66"/>
        <v>0</v>
      </c>
      <c r="V158" s="1">
        <v>2</v>
      </c>
      <c r="W158" s="1">
        <v>2</v>
      </c>
      <c r="X158" s="8">
        <f t="shared" si="67"/>
        <v>962557.84322724247</v>
      </c>
      <c r="Y158" s="8">
        <f t="shared" si="68"/>
        <v>287451.84639369079</v>
      </c>
      <c r="Z158" s="16">
        <f t="shared" si="69"/>
        <v>2.1299497803907665</v>
      </c>
      <c r="AA158" s="6">
        <f t="shared" si="70"/>
        <v>1.0649748901953833</v>
      </c>
      <c r="AB158" s="6">
        <f t="shared" si="71"/>
        <v>9.7837734980329998</v>
      </c>
      <c r="AC158" s="6">
        <f t="shared" si="72"/>
        <v>0.51228070175438589</v>
      </c>
      <c r="AD158" s="6">
        <v>0</v>
      </c>
      <c r="AE158" s="6">
        <f t="shared" si="73"/>
        <v>0</v>
      </c>
      <c r="AF158" s="24">
        <v>1</v>
      </c>
      <c r="AG158" s="24">
        <f t="shared" si="83"/>
        <v>-0.375</v>
      </c>
      <c r="AH158" s="6">
        <v>786.94144025058006</v>
      </c>
      <c r="AI158" s="5">
        <f t="shared" si="74"/>
        <v>2.7376461488189365</v>
      </c>
      <c r="AJ158" s="5">
        <v>6.3151446851859347</v>
      </c>
      <c r="AK158" s="5">
        <f t="shared" si="75"/>
        <v>0.43350489740019832</v>
      </c>
      <c r="AL158" s="6">
        <f t="shared" si="76"/>
        <v>7.2142857142857206</v>
      </c>
      <c r="AM158" s="6">
        <f t="shared" si="77"/>
        <v>46.03429361514997</v>
      </c>
      <c r="AN158" s="6">
        <f t="shared" si="78"/>
        <v>16.815282586834638</v>
      </c>
      <c r="AP158" s="24">
        <f t="shared" si="84"/>
        <v>-0.25</v>
      </c>
      <c r="AQ158" s="24">
        <f t="shared" si="85"/>
        <v>0.75</v>
      </c>
      <c r="AR158" s="6">
        <v>18.669046797235101</v>
      </c>
      <c r="AS158" s="6">
        <v>1</v>
      </c>
      <c r="AT158" s="6">
        <f t="shared" si="79"/>
        <v>-51.632587340938223</v>
      </c>
      <c r="AU158" s="6">
        <f t="shared" si="86"/>
        <v>18.815056161603238</v>
      </c>
      <c r="AV158" s="6">
        <v>1</v>
      </c>
      <c r="AW158" s="35">
        <f t="shared" si="87"/>
        <v>-50.882295801244112</v>
      </c>
      <c r="AX158" s="6">
        <f t="shared" si="80"/>
        <v>0.98546864338329943</v>
      </c>
      <c r="AZ158" s="6">
        <f t="shared" si="81"/>
        <v>2.7358526319320808</v>
      </c>
      <c r="BA158" s="6">
        <f t="shared" si="82"/>
        <v>0.99934486898986952</v>
      </c>
    </row>
    <row r="159" spans="1:53" x14ac:dyDescent="0.25">
      <c r="A159" s="33">
        <v>-0.25</v>
      </c>
      <c r="B159" s="1" t="s">
        <v>29</v>
      </c>
      <c r="C159" s="1">
        <v>450</v>
      </c>
      <c r="D159" s="1">
        <v>190</v>
      </c>
      <c r="E159" s="1">
        <v>190</v>
      </c>
      <c r="F159" s="1">
        <v>14.6</v>
      </c>
      <c r="G159" s="1">
        <v>9.4</v>
      </c>
      <c r="H159" s="1">
        <f t="shared" si="59"/>
        <v>210000000000</v>
      </c>
      <c r="I159" s="1">
        <v>0.3</v>
      </c>
      <c r="J159" s="1">
        <f t="shared" si="60"/>
        <v>80769000000</v>
      </c>
      <c r="K159" s="1">
        <v>6</v>
      </c>
      <c r="L159" s="1">
        <f>1671.9*10^(-8)</f>
        <v>1.6719E-5</v>
      </c>
      <c r="M159" s="1">
        <f>792385*10^(-12)</f>
        <v>7.9238499999999993E-7</v>
      </c>
      <c r="N159" s="1">
        <f>49.8*10^(-8)</f>
        <v>4.9799999999999993E-7</v>
      </c>
      <c r="O159" s="1">
        <v>0</v>
      </c>
      <c r="P159" s="1">
        <f t="shared" si="61"/>
        <v>8345116.666666667</v>
      </c>
      <c r="Q159" s="1">
        <f t="shared" si="62"/>
        <v>8345116.666666667</v>
      </c>
      <c r="R159" s="1">
        <f t="shared" si="63"/>
        <v>0.5</v>
      </c>
      <c r="S159" s="1">
        <f t="shared" si="64"/>
        <v>0.43540000000000001</v>
      </c>
      <c r="T159" s="1">
        <f t="shared" si="65"/>
        <v>0</v>
      </c>
      <c r="U159" s="1">
        <f t="shared" si="66"/>
        <v>0</v>
      </c>
      <c r="V159" s="1">
        <v>2</v>
      </c>
      <c r="W159" s="1">
        <v>2</v>
      </c>
      <c r="X159" s="8">
        <f t="shared" si="67"/>
        <v>240639.46080681062</v>
      </c>
      <c r="Y159" s="8">
        <f t="shared" si="68"/>
        <v>111461.6937135624</v>
      </c>
      <c r="Z159" s="16">
        <f t="shared" si="69"/>
        <v>1.0649748901953833</v>
      </c>
      <c r="AA159" s="6">
        <f t="shared" si="70"/>
        <v>0.53248744509769164</v>
      </c>
      <c r="AB159" s="6">
        <f t="shared" si="71"/>
        <v>4.8918867490164999</v>
      </c>
      <c r="AC159" s="6">
        <f t="shared" si="72"/>
        <v>1.0245614035087718</v>
      </c>
      <c r="AD159" s="6">
        <v>0</v>
      </c>
      <c r="AE159" s="6">
        <f t="shared" si="73"/>
        <v>0</v>
      </c>
      <c r="AF159" s="24">
        <v>1</v>
      </c>
      <c r="AG159" s="24">
        <f t="shared" si="83"/>
        <v>-0.75</v>
      </c>
      <c r="AH159" s="6">
        <v>303.26023767380428</v>
      </c>
      <c r="AI159" s="5">
        <f t="shared" si="74"/>
        <v>2.7207574869006703</v>
      </c>
      <c r="AJ159" s="5">
        <v>5.3645335906755918</v>
      </c>
      <c r="AK159" s="5">
        <f t="shared" si="75"/>
        <v>0.50717503039402667</v>
      </c>
      <c r="AL159" s="6">
        <f t="shared" si="76"/>
        <v>7.2142857142857206</v>
      </c>
      <c r="AM159" s="6">
        <f t="shared" si="77"/>
        <v>38.508091876446969</v>
      </c>
      <c r="AN159" s="6">
        <f t="shared" si="78"/>
        <v>14.15344515703719</v>
      </c>
      <c r="AP159" s="24">
        <f t="shared" si="84"/>
        <v>-0.25</v>
      </c>
      <c r="AQ159" s="24">
        <f t="shared" si="85"/>
        <v>0.75</v>
      </c>
      <c r="AR159" s="6">
        <v>14.124649572694436</v>
      </c>
      <c r="AS159" s="6">
        <v>1</v>
      </c>
      <c r="AT159" s="6">
        <f t="shared" si="79"/>
        <v>-58.995408739871458</v>
      </c>
      <c r="AU159" s="6">
        <f t="shared" si="86"/>
        <v>14.06129980653421</v>
      </c>
      <c r="AV159" s="6">
        <v>1</v>
      </c>
      <c r="AW159" s="35">
        <f t="shared" si="87"/>
        <v>-56.471487352161461</v>
      </c>
      <c r="AX159" s="6">
        <f t="shared" si="80"/>
        <v>0.95721834221305713</v>
      </c>
      <c r="AZ159" s="6">
        <f t="shared" si="81"/>
        <v>2.7131973976406201</v>
      </c>
      <c r="BA159" s="6">
        <f t="shared" si="82"/>
        <v>0.9972213292450911</v>
      </c>
    </row>
    <row r="160" spans="1:53" x14ac:dyDescent="0.25">
      <c r="A160" s="33">
        <v>-0.25</v>
      </c>
      <c r="B160" s="1" t="s">
        <v>29</v>
      </c>
      <c r="C160" s="1">
        <v>450</v>
      </c>
      <c r="D160" s="1">
        <v>190</v>
      </c>
      <c r="E160" s="1">
        <v>190</v>
      </c>
      <c r="F160" s="1">
        <v>14.6</v>
      </c>
      <c r="G160" s="1">
        <v>9.4</v>
      </c>
      <c r="H160" s="1">
        <f t="shared" si="59"/>
        <v>210000000000</v>
      </c>
      <c r="I160" s="1">
        <v>0.3</v>
      </c>
      <c r="J160" s="1">
        <f t="shared" si="60"/>
        <v>80769000000</v>
      </c>
      <c r="K160" s="1">
        <v>9</v>
      </c>
      <c r="L160" s="1">
        <f>1671.9*10^(-8)</f>
        <v>1.6719E-5</v>
      </c>
      <c r="M160" s="1">
        <f>792385*10^(-12)</f>
        <v>7.9238499999999993E-7</v>
      </c>
      <c r="N160" s="1">
        <f>49.8*10^(-8)</f>
        <v>4.9799999999999993E-7</v>
      </c>
      <c r="O160" s="1">
        <v>0</v>
      </c>
      <c r="P160" s="1">
        <f t="shared" si="61"/>
        <v>8345116.666666667</v>
      </c>
      <c r="Q160" s="1">
        <f t="shared" si="62"/>
        <v>8345116.666666667</v>
      </c>
      <c r="R160" s="1">
        <f t="shared" si="63"/>
        <v>0.5</v>
      </c>
      <c r="S160" s="1">
        <f t="shared" si="64"/>
        <v>0.43540000000000001</v>
      </c>
      <c r="T160" s="1">
        <f t="shared" si="65"/>
        <v>0</v>
      </c>
      <c r="U160" s="1">
        <f t="shared" si="66"/>
        <v>0</v>
      </c>
      <c r="V160" s="1">
        <v>2</v>
      </c>
      <c r="W160" s="1">
        <v>2</v>
      </c>
      <c r="X160" s="8">
        <f t="shared" si="67"/>
        <v>106950.87146969361</v>
      </c>
      <c r="Y160" s="8">
        <f t="shared" si="68"/>
        <v>69598.84918186086</v>
      </c>
      <c r="Z160" s="16">
        <f t="shared" si="69"/>
        <v>0.70998326013025559</v>
      </c>
      <c r="AA160" s="6">
        <f t="shared" si="70"/>
        <v>0.35499163006512779</v>
      </c>
      <c r="AB160" s="6">
        <f t="shared" si="71"/>
        <v>3.2612578326776664</v>
      </c>
      <c r="AC160" s="6">
        <f t="shared" si="72"/>
        <v>1.536842105263158</v>
      </c>
      <c r="AD160" s="6">
        <v>0</v>
      </c>
      <c r="AE160" s="6">
        <f t="shared" si="73"/>
        <v>0</v>
      </c>
      <c r="AF160" s="24">
        <v>1</v>
      </c>
      <c r="AG160" s="24">
        <f t="shared" si="83"/>
        <v>-1.125</v>
      </c>
      <c r="AH160" s="6">
        <v>187.2639897404606</v>
      </c>
      <c r="AI160" s="5">
        <f t="shared" si="74"/>
        <v>2.6906190539320884</v>
      </c>
      <c r="AJ160" s="5">
        <v>4.6972041038460626</v>
      </c>
      <c r="AK160" s="5">
        <f t="shared" si="75"/>
        <v>0.5728128892097778</v>
      </c>
      <c r="AL160" s="6">
        <f t="shared" si="76"/>
        <v>7.2142857142857206</v>
      </c>
      <c r="AM160" s="6">
        <f t="shared" si="77"/>
        <v>33.715604599602877</v>
      </c>
      <c r="AN160" s="6">
        <f t="shared" si="78"/>
        <v>12.530798274966005</v>
      </c>
      <c r="AP160" s="24">
        <f t="shared" si="84"/>
        <v>-0.25</v>
      </c>
      <c r="AQ160" s="24">
        <f t="shared" si="85"/>
        <v>0.75</v>
      </c>
      <c r="AR160" s="6">
        <v>11.460864789037181</v>
      </c>
      <c r="AS160" s="6">
        <v>1</v>
      </c>
      <c r="AT160" s="6">
        <f t="shared" si="79"/>
        <v>-65.908167738602614</v>
      </c>
      <c r="AU160" s="6">
        <f t="shared" si="86"/>
        <v>11.431260254518939</v>
      </c>
      <c r="AV160" s="6">
        <v>1</v>
      </c>
      <c r="AW160" s="35">
        <f t="shared" si="87"/>
        <v>-60.816622557338619</v>
      </c>
      <c r="AX160" s="6">
        <f t="shared" si="80"/>
        <v>0.92274788761451398</v>
      </c>
      <c r="AZ160" s="6">
        <f t="shared" si="81"/>
        <v>2.6790142345261239</v>
      </c>
      <c r="BA160" s="6">
        <f t="shared" si="82"/>
        <v>0.99568693331409919</v>
      </c>
    </row>
    <row r="161" spans="1:53" x14ac:dyDescent="0.25">
      <c r="A161" s="33">
        <v>-0.25</v>
      </c>
      <c r="B161" s="1" t="s">
        <v>29</v>
      </c>
      <c r="C161" s="1">
        <v>450</v>
      </c>
      <c r="D161" s="1">
        <v>190</v>
      </c>
      <c r="E161" s="1">
        <v>190</v>
      </c>
      <c r="F161" s="1">
        <v>14.6</v>
      </c>
      <c r="G161" s="1">
        <v>9.4</v>
      </c>
      <c r="H161" s="1">
        <f t="shared" si="59"/>
        <v>210000000000</v>
      </c>
      <c r="I161" s="1">
        <v>0.3</v>
      </c>
      <c r="J161" s="1">
        <f t="shared" si="60"/>
        <v>80769000000</v>
      </c>
      <c r="K161" s="1">
        <v>12</v>
      </c>
      <c r="L161" s="1">
        <f>1671.9*10^(-8)</f>
        <v>1.6719E-5</v>
      </c>
      <c r="M161" s="1">
        <f>792385*10^(-12)</f>
        <v>7.9238499999999993E-7</v>
      </c>
      <c r="N161" s="1">
        <f>49.8*10^(-8)</f>
        <v>4.9799999999999993E-7</v>
      </c>
      <c r="O161" s="1">
        <v>0</v>
      </c>
      <c r="P161" s="1">
        <f t="shared" si="61"/>
        <v>8345116.666666667</v>
      </c>
      <c r="Q161" s="1">
        <f t="shared" si="62"/>
        <v>8345116.666666667</v>
      </c>
      <c r="R161" s="1">
        <f t="shared" si="63"/>
        <v>0.5</v>
      </c>
      <c r="S161" s="1">
        <f t="shared" si="64"/>
        <v>0.43540000000000001</v>
      </c>
      <c r="T161" s="1">
        <f t="shared" si="65"/>
        <v>0</v>
      </c>
      <c r="U161" s="1">
        <f t="shared" si="66"/>
        <v>0</v>
      </c>
      <c r="V161" s="1">
        <v>2</v>
      </c>
      <c r="W161" s="1">
        <v>2</v>
      </c>
      <c r="X161" s="8">
        <f t="shared" si="67"/>
        <v>60159.865201702654</v>
      </c>
      <c r="Y161" s="8">
        <f t="shared" si="68"/>
        <v>50905.184429421381</v>
      </c>
      <c r="Z161" s="16">
        <f t="shared" si="69"/>
        <v>0.53248744509769164</v>
      </c>
      <c r="AA161" s="6">
        <f t="shared" si="70"/>
        <v>0.26624372254884582</v>
      </c>
      <c r="AB161" s="6">
        <f t="shared" si="71"/>
        <v>2.4459433745082499</v>
      </c>
      <c r="AC161" s="6">
        <f t="shared" si="72"/>
        <v>2.0491228070175436</v>
      </c>
      <c r="AD161" s="6">
        <v>0</v>
      </c>
      <c r="AE161" s="6">
        <f t="shared" si="73"/>
        <v>0</v>
      </c>
      <c r="AF161" s="24">
        <v>1</v>
      </c>
      <c r="AG161" s="24">
        <f t="shared" si="83"/>
        <v>-1.5</v>
      </c>
      <c r="AH161" s="6">
        <v>135.35805926974689</v>
      </c>
      <c r="AI161" s="5">
        <f t="shared" si="74"/>
        <v>2.6590230599678319</v>
      </c>
      <c r="AJ161" s="5">
        <v>4.2810963645982634</v>
      </c>
      <c r="AK161" s="5">
        <f t="shared" si="75"/>
        <v>0.62110796709836591</v>
      </c>
      <c r="AL161" s="6">
        <f t="shared" si="76"/>
        <v>7.2142857142857206</v>
      </c>
      <c r="AM161" s="6">
        <f t="shared" si="77"/>
        <v>30.891157205441495</v>
      </c>
      <c r="AN161" s="6">
        <f t="shared" si="78"/>
        <v>11.617483755787815</v>
      </c>
      <c r="AP161" s="24">
        <f t="shared" si="84"/>
        <v>-0.25</v>
      </c>
      <c r="AQ161" s="24">
        <f t="shared" si="85"/>
        <v>0.75</v>
      </c>
      <c r="AR161" s="6">
        <v>9.9056753151163335</v>
      </c>
      <c r="AS161" s="6">
        <v>1</v>
      </c>
      <c r="AT161" s="6">
        <f t="shared" si="79"/>
        <v>-72.826495677265029</v>
      </c>
      <c r="AU161" s="6">
        <f t="shared" si="86"/>
        <v>9.920217834700253</v>
      </c>
      <c r="AV161" s="6">
        <v>1</v>
      </c>
      <c r="AW161" s="35">
        <f t="shared" si="87"/>
        <v>-63.454578538965578</v>
      </c>
      <c r="AX161" s="6">
        <f t="shared" si="80"/>
        <v>0.87131171078405778</v>
      </c>
      <c r="AZ161" s="6">
        <f t="shared" si="81"/>
        <v>2.6427273527537087</v>
      </c>
      <c r="BA161" s="6">
        <f t="shared" si="82"/>
        <v>0.99387154347795681</v>
      </c>
    </row>
    <row r="162" spans="1:53" x14ac:dyDescent="0.25">
      <c r="A162" s="33">
        <v>-0.25</v>
      </c>
      <c r="B162" s="1" t="s">
        <v>29</v>
      </c>
      <c r="C162" s="1">
        <v>450</v>
      </c>
      <c r="D162" s="1">
        <v>190</v>
      </c>
      <c r="E162" s="1">
        <v>190</v>
      </c>
      <c r="F162" s="1">
        <v>14.6</v>
      </c>
      <c r="G162" s="1">
        <v>9.4</v>
      </c>
      <c r="H162" s="1">
        <f t="shared" si="59"/>
        <v>210000000000</v>
      </c>
      <c r="I162" s="1">
        <v>0.3</v>
      </c>
      <c r="J162" s="1">
        <f t="shared" si="60"/>
        <v>80769000000</v>
      </c>
      <c r="K162" s="1">
        <v>15</v>
      </c>
      <c r="L162" s="1">
        <f>1671.9*10^(-8)</f>
        <v>1.6719E-5</v>
      </c>
      <c r="M162" s="1">
        <f>792385*10^(-12)</f>
        <v>7.9238499999999993E-7</v>
      </c>
      <c r="N162" s="1">
        <f>49.8*10^(-8)</f>
        <v>4.9799999999999993E-7</v>
      </c>
      <c r="O162" s="1">
        <v>0</v>
      </c>
      <c r="P162" s="1">
        <f t="shared" si="61"/>
        <v>8345116.666666667</v>
      </c>
      <c r="Q162" s="1">
        <f t="shared" si="62"/>
        <v>8345116.666666667</v>
      </c>
      <c r="R162" s="1">
        <f t="shared" si="63"/>
        <v>0.5</v>
      </c>
      <c r="S162" s="1">
        <f t="shared" si="64"/>
        <v>0.43540000000000001</v>
      </c>
      <c r="T162" s="1">
        <f t="shared" si="65"/>
        <v>0</v>
      </c>
      <c r="U162" s="1">
        <f t="shared" si="66"/>
        <v>0</v>
      </c>
      <c r="V162" s="1">
        <v>2</v>
      </c>
      <c r="W162" s="1">
        <v>2</v>
      </c>
      <c r="X162" s="8">
        <f t="shared" si="67"/>
        <v>38502.313729089699</v>
      </c>
      <c r="Y162" s="8">
        <f t="shared" si="68"/>
        <v>40236.000302564746</v>
      </c>
      <c r="Z162" s="16">
        <f t="shared" si="69"/>
        <v>0.42598995607815332</v>
      </c>
      <c r="AA162" s="6">
        <f t="shared" si="70"/>
        <v>0.21299497803907666</v>
      </c>
      <c r="AB162" s="6">
        <f t="shared" si="71"/>
        <v>1.9567546996065999</v>
      </c>
      <c r="AC162" s="6">
        <f t="shared" si="72"/>
        <v>2.5614035087719298</v>
      </c>
      <c r="AD162" s="6">
        <v>0</v>
      </c>
      <c r="AE162" s="6">
        <f t="shared" si="73"/>
        <v>0</v>
      </c>
      <c r="AF162" s="24">
        <v>1</v>
      </c>
      <c r="AG162" s="24">
        <f t="shared" si="83"/>
        <v>-1.875</v>
      </c>
      <c r="AH162" s="6">
        <v>105.81595736475552</v>
      </c>
      <c r="AI162" s="5">
        <f t="shared" si="74"/>
        <v>2.6298826068457539</v>
      </c>
      <c r="AJ162" s="5">
        <v>4.012575772590119</v>
      </c>
      <c r="AK162" s="5">
        <f t="shared" si="75"/>
        <v>0.65541007968259846</v>
      </c>
      <c r="AL162" s="6">
        <f t="shared" si="76"/>
        <v>7.2142857142857206</v>
      </c>
      <c r="AM162" s="6">
        <f t="shared" si="77"/>
        <v>29.059463567108075</v>
      </c>
      <c r="AN162" s="6">
        <f t="shared" si="78"/>
        <v>11.049718908161307</v>
      </c>
      <c r="AP162" s="24">
        <f t="shared" si="84"/>
        <v>-0.25</v>
      </c>
      <c r="AQ162" s="24">
        <f t="shared" si="85"/>
        <v>0.75</v>
      </c>
      <c r="AR162" s="6">
        <v>8.921577548589708</v>
      </c>
      <c r="AS162" s="6">
        <v>1</v>
      </c>
      <c r="AT162" s="6">
        <f t="shared" si="79"/>
        <v>-79.793899049056677</v>
      </c>
      <c r="AU162" s="6">
        <f t="shared" si="86"/>
        <v>8.9508651367895045</v>
      </c>
      <c r="AV162" s="6">
        <v>1</v>
      </c>
      <c r="AW162" s="35">
        <f t="shared" si="87"/>
        <v>-65.186276409234054</v>
      </c>
      <c r="AX162" s="6">
        <f t="shared" si="80"/>
        <v>0.81693308869589176</v>
      </c>
      <c r="AZ162" s="6">
        <f t="shared" si="81"/>
        <v>2.608764017574571</v>
      </c>
      <c r="BA162" s="6">
        <f t="shared" si="82"/>
        <v>0.99196975970858547</v>
      </c>
    </row>
    <row r="163" spans="1:53" x14ac:dyDescent="0.25">
      <c r="A163" s="33">
        <v>-0.25</v>
      </c>
      <c r="B163" s="1" t="s">
        <v>30</v>
      </c>
      <c r="C163" s="1">
        <v>600</v>
      </c>
      <c r="D163" s="1">
        <v>220</v>
      </c>
      <c r="E163" s="1">
        <v>220</v>
      </c>
      <c r="F163" s="1">
        <v>19</v>
      </c>
      <c r="G163" s="1">
        <v>12</v>
      </c>
      <c r="H163" s="1">
        <f t="shared" si="59"/>
        <v>210000000000</v>
      </c>
      <c r="I163" s="1">
        <v>0.3</v>
      </c>
      <c r="J163" s="1">
        <f t="shared" si="60"/>
        <v>80769000000</v>
      </c>
      <c r="K163" s="1">
        <v>3</v>
      </c>
      <c r="L163" s="1">
        <f>3380*10^(-8)</f>
        <v>3.3800000000000002E-5</v>
      </c>
      <c r="M163" s="1">
        <f>2852000*10^(-12)</f>
        <v>2.852E-6</v>
      </c>
      <c r="N163" s="1">
        <f>129.22*10^(-8)</f>
        <v>1.2922000000000001E-6</v>
      </c>
      <c r="O163" s="1">
        <v>0</v>
      </c>
      <c r="P163" s="1">
        <f t="shared" si="61"/>
        <v>16859333.333333332</v>
      </c>
      <c r="Q163" s="1">
        <f t="shared" si="62"/>
        <v>16859333.333333332</v>
      </c>
      <c r="R163" s="1">
        <f t="shared" si="63"/>
        <v>0.5</v>
      </c>
      <c r="S163" s="1">
        <f t="shared" si="64"/>
        <v>0.58099999999999996</v>
      </c>
      <c r="T163" s="1">
        <f t="shared" si="65"/>
        <v>0</v>
      </c>
      <c r="U163" s="1">
        <f t="shared" si="66"/>
        <v>0</v>
      </c>
      <c r="V163" s="1">
        <v>2</v>
      </c>
      <c r="W163" s="1">
        <v>2</v>
      </c>
      <c r="X163" s="8">
        <f t="shared" si="67"/>
        <v>1945957.0010814518</v>
      </c>
      <c r="Y163" s="8">
        <f t="shared" si="68"/>
        <v>722924.52822898212</v>
      </c>
      <c r="Z163" s="16">
        <f t="shared" si="69"/>
        <v>2.5085675762161346</v>
      </c>
      <c r="AA163" s="6">
        <f t="shared" si="70"/>
        <v>1.2542837881080673</v>
      </c>
      <c r="AB163" s="6">
        <f t="shared" si="71"/>
        <v>8.6359355824978525</v>
      </c>
      <c r="AC163" s="6">
        <f t="shared" si="72"/>
        <v>0.43181818181818182</v>
      </c>
      <c r="AD163" s="6">
        <v>0</v>
      </c>
      <c r="AE163" s="6">
        <f t="shared" si="73"/>
        <v>0</v>
      </c>
      <c r="AF163" s="24">
        <v>1</v>
      </c>
      <c r="AG163" s="24">
        <f t="shared" si="83"/>
        <v>-0.375</v>
      </c>
      <c r="AH163" s="6">
        <v>1980.171093419827</v>
      </c>
      <c r="AI163" s="5">
        <f t="shared" si="74"/>
        <v>2.7391117829005514</v>
      </c>
      <c r="AJ163" s="5">
        <v>6.4586271701671878</v>
      </c>
      <c r="AK163" s="5">
        <f t="shared" si="75"/>
        <v>0.42410123865837679</v>
      </c>
      <c r="AL163" s="6">
        <f t="shared" si="76"/>
        <v>7.2142857142857206</v>
      </c>
      <c r="AM163" s="6">
        <f t="shared" si="77"/>
        <v>46.233720292219715</v>
      </c>
      <c r="AN163" s="6">
        <f t="shared" si="78"/>
        <v>16.879092186322183</v>
      </c>
      <c r="AP163" s="24">
        <f t="shared" si="84"/>
        <v>-0.25</v>
      </c>
      <c r="AQ163" s="24">
        <f t="shared" si="85"/>
        <v>0.75</v>
      </c>
      <c r="AR163" s="6">
        <v>19.479706406892554</v>
      </c>
      <c r="AS163" s="6">
        <v>1</v>
      </c>
      <c r="AT163" s="6">
        <f t="shared" si="79"/>
        <v>-50.826720634169966</v>
      </c>
      <c r="AU163" s="6">
        <f t="shared" si="86"/>
        <v>19.371516416302374</v>
      </c>
      <c r="AV163" s="6">
        <v>1</v>
      </c>
      <c r="AW163" s="35">
        <f t="shared" si="87"/>
        <v>-51.586547415582302</v>
      </c>
      <c r="AX163" s="6">
        <f t="shared" si="80"/>
        <v>1.0149493567936687</v>
      </c>
      <c r="AZ163" s="6">
        <f t="shared" si="81"/>
        <v>2.7412218567500566</v>
      </c>
      <c r="BA163" s="6">
        <f t="shared" si="82"/>
        <v>1.0007703496668803</v>
      </c>
    </row>
    <row r="164" spans="1:53" x14ac:dyDescent="0.25">
      <c r="A164" s="33">
        <v>-0.25</v>
      </c>
      <c r="B164" s="1" t="s">
        <v>30</v>
      </c>
      <c r="C164" s="1">
        <v>600</v>
      </c>
      <c r="D164" s="1">
        <v>220</v>
      </c>
      <c r="E164" s="1">
        <v>220</v>
      </c>
      <c r="F164" s="1">
        <v>19</v>
      </c>
      <c r="G164" s="1">
        <v>12</v>
      </c>
      <c r="H164" s="1">
        <f t="shared" si="59"/>
        <v>210000000000</v>
      </c>
      <c r="I164" s="1">
        <v>0.3</v>
      </c>
      <c r="J164" s="1">
        <f t="shared" si="60"/>
        <v>80769000000</v>
      </c>
      <c r="K164" s="1">
        <v>6</v>
      </c>
      <c r="L164" s="1">
        <f>3380*10^(-8)</f>
        <v>3.3800000000000002E-5</v>
      </c>
      <c r="M164" s="1">
        <f>2852000*10^(-12)</f>
        <v>2.852E-6</v>
      </c>
      <c r="N164" s="1">
        <f>129.22*10^(-8)</f>
        <v>1.2922000000000001E-6</v>
      </c>
      <c r="O164" s="1">
        <v>0</v>
      </c>
      <c r="P164" s="1">
        <f t="shared" si="61"/>
        <v>16859333.333333332</v>
      </c>
      <c r="Q164" s="1">
        <f t="shared" si="62"/>
        <v>16859333.333333332</v>
      </c>
      <c r="R164" s="1">
        <f t="shared" si="63"/>
        <v>0.5</v>
      </c>
      <c r="S164" s="1">
        <f t="shared" si="64"/>
        <v>0.58099999999999996</v>
      </c>
      <c r="T164" s="1">
        <f t="shared" si="65"/>
        <v>0</v>
      </c>
      <c r="U164" s="1">
        <f t="shared" si="66"/>
        <v>0</v>
      </c>
      <c r="V164" s="1">
        <v>2</v>
      </c>
      <c r="W164" s="1">
        <v>2</v>
      </c>
      <c r="X164" s="8">
        <f t="shared" si="67"/>
        <v>486489.25027036294</v>
      </c>
      <c r="Y164" s="8">
        <f t="shared" si="68"/>
        <v>265978.93822521181</v>
      </c>
      <c r="Z164" s="16">
        <f t="shared" si="69"/>
        <v>1.2542837881080673</v>
      </c>
      <c r="AA164" s="6">
        <f t="shared" si="70"/>
        <v>0.62714189405403364</v>
      </c>
      <c r="AB164" s="6">
        <f t="shared" si="71"/>
        <v>4.3179677912489263</v>
      </c>
      <c r="AC164" s="6">
        <f t="shared" si="72"/>
        <v>0.86363636363636365</v>
      </c>
      <c r="AD164" s="6">
        <v>0</v>
      </c>
      <c r="AE164" s="6">
        <f t="shared" si="73"/>
        <v>0</v>
      </c>
      <c r="AF164" s="24">
        <v>1</v>
      </c>
      <c r="AG164" s="24">
        <f t="shared" si="83"/>
        <v>-0.75</v>
      </c>
      <c r="AH164" s="6">
        <v>726.42549383786081</v>
      </c>
      <c r="AI164" s="5">
        <f t="shared" si="74"/>
        <v>2.7311391596832979</v>
      </c>
      <c r="AJ164" s="5">
        <v>5.629393101540221</v>
      </c>
      <c r="AK164" s="5">
        <f t="shared" si="75"/>
        <v>0.48515694505968132</v>
      </c>
      <c r="AL164" s="6">
        <f t="shared" si="76"/>
        <v>7.2142857142857206</v>
      </c>
      <c r="AM164" s="6">
        <f t="shared" si="77"/>
        <v>40.596981163067802</v>
      </c>
      <c r="AN164" s="6">
        <f t="shared" si="78"/>
        <v>14.864486497925435</v>
      </c>
      <c r="AP164" s="24">
        <f t="shared" si="84"/>
        <v>-0.25</v>
      </c>
      <c r="AQ164" s="24">
        <f t="shared" si="85"/>
        <v>0.75</v>
      </c>
      <c r="AR164" s="6">
        <v>15.281414830399791</v>
      </c>
      <c r="AS164" s="6">
        <v>1</v>
      </c>
      <c r="AT164" s="6">
        <f t="shared" si="79"/>
        <v>-57.945680763628509</v>
      </c>
      <c r="AU164" s="6">
        <f t="shared" si="86"/>
        <v>15.250132709134828</v>
      </c>
      <c r="AV164" s="6">
        <v>1</v>
      </c>
      <c r="AW164" s="35">
        <f t="shared" si="87"/>
        <v>-54.66169991664195</v>
      </c>
      <c r="AX164" s="6">
        <f t="shared" si="80"/>
        <v>0.94332656371089085</v>
      </c>
      <c r="AZ164" s="6">
        <f t="shared" si="81"/>
        <v>2.7214847364109058</v>
      </c>
      <c r="BA164" s="6">
        <f t="shared" si="82"/>
        <v>0.99646505626117143</v>
      </c>
    </row>
    <row r="165" spans="1:53" x14ac:dyDescent="0.25">
      <c r="A165" s="33">
        <v>-0.25</v>
      </c>
      <c r="B165" s="1" t="s">
        <v>30</v>
      </c>
      <c r="C165" s="1">
        <v>600</v>
      </c>
      <c r="D165" s="1">
        <v>220</v>
      </c>
      <c r="E165" s="1">
        <v>220</v>
      </c>
      <c r="F165" s="1">
        <v>19</v>
      </c>
      <c r="G165" s="1">
        <v>12</v>
      </c>
      <c r="H165" s="1">
        <f t="shared" si="59"/>
        <v>210000000000</v>
      </c>
      <c r="I165" s="1">
        <v>0.3</v>
      </c>
      <c r="J165" s="1">
        <f t="shared" si="60"/>
        <v>80769000000</v>
      </c>
      <c r="K165" s="1">
        <v>9</v>
      </c>
      <c r="L165" s="1">
        <f>3380*10^(-8)</f>
        <v>3.3800000000000002E-5</v>
      </c>
      <c r="M165" s="1">
        <f>2852000*10^(-12)</f>
        <v>2.852E-6</v>
      </c>
      <c r="N165" s="1">
        <f>129.22*10^(-8)</f>
        <v>1.2922000000000001E-6</v>
      </c>
      <c r="O165" s="1">
        <v>0</v>
      </c>
      <c r="P165" s="1">
        <f t="shared" si="61"/>
        <v>16859333.333333332</v>
      </c>
      <c r="Q165" s="1">
        <f t="shared" si="62"/>
        <v>16859333.333333332</v>
      </c>
      <c r="R165" s="1">
        <f t="shared" si="63"/>
        <v>0.5</v>
      </c>
      <c r="S165" s="1">
        <f t="shared" si="64"/>
        <v>0.58099999999999996</v>
      </c>
      <c r="T165" s="1">
        <f t="shared" si="65"/>
        <v>0</v>
      </c>
      <c r="U165" s="1">
        <f t="shared" si="66"/>
        <v>0</v>
      </c>
      <c r="V165" s="1">
        <v>2</v>
      </c>
      <c r="W165" s="1">
        <v>2</v>
      </c>
      <c r="X165" s="8">
        <f t="shared" si="67"/>
        <v>216217.44456460574</v>
      </c>
      <c r="Y165" s="8">
        <f t="shared" si="68"/>
        <v>162822.76545043223</v>
      </c>
      <c r="Z165" s="16">
        <f t="shared" si="69"/>
        <v>0.8361891920720449</v>
      </c>
      <c r="AA165" s="6">
        <f t="shared" si="70"/>
        <v>0.41809459603602245</v>
      </c>
      <c r="AB165" s="6">
        <f t="shared" si="71"/>
        <v>2.878645194165951</v>
      </c>
      <c r="AC165" s="6">
        <f t="shared" si="72"/>
        <v>1.2954545454545454</v>
      </c>
      <c r="AD165" s="6">
        <v>0</v>
      </c>
      <c r="AE165" s="6">
        <f t="shared" si="73"/>
        <v>0</v>
      </c>
      <c r="AF165" s="24">
        <v>1</v>
      </c>
      <c r="AG165" s="24">
        <f t="shared" si="83"/>
        <v>-1.125</v>
      </c>
      <c r="AH165" s="6">
        <v>441.00747827587696</v>
      </c>
      <c r="AI165" s="5">
        <f t="shared" si="74"/>
        <v>2.7085123941721276</v>
      </c>
      <c r="AJ165" s="5">
        <v>4.9612226998190669</v>
      </c>
      <c r="AK165" s="5">
        <f t="shared" si="75"/>
        <v>0.54593646728878054</v>
      </c>
      <c r="AL165" s="6">
        <f t="shared" si="76"/>
        <v>7.2142857142857206</v>
      </c>
      <c r="AM165" s="6">
        <f t="shared" si="77"/>
        <v>35.550236556924744</v>
      </c>
      <c r="AN165" s="6">
        <f t="shared" si="78"/>
        <v>13.125373409188654</v>
      </c>
      <c r="AP165" s="24">
        <f t="shared" si="84"/>
        <v>-0.25</v>
      </c>
      <c r="AQ165" s="24">
        <f t="shared" si="85"/>
        <v>0.75</v>
      </c>
      <c r="AR165" s="6">
        <v>12.486331200309884</v>
      </c>
      <c r="AS165" s="6">
        <v>1</v>
      </c>
      <c r="AT165" s="6">
        <f t="shared" si="79"/>
        <v>-64.414466473116548</v>
      </c>
      <c r="AU165" s="6">
        <f t="shared" si="86"/>
        <v>12.426171695197361</v>
      </c>
      <c r="AV165" s="6">
        <v>1</v>
      </c>
      <c r="AW165" s="35">
        <f t="shared" si="87"/>
        <v>-59.129672435283702</v>
      </c>
      <c r="AX165" s="6">
        <f t="shared" si="80"/>
        <v>0.91795641061408995</v>
      </c>
      <c r="AZ165" s="6">
        <f t="shared" si="81"/>
        <v>2.6952575868562207</v>
      </c>
      <c r="BA165" s="6">
        <f t="shared" si="82"/>
        <v>0.99510624084850896</v>
      </c>
    </row>
    <row r="166" spans="1:53" x14ac:dyDescent="0.25">
      <c r="A166" s="33">
        <v>-0.25</v>
      </c>
      <c r="B166" s="1" t="s">
        <v>30</v>
      </c>
      <c r="C166" s="1">
        <v>600</v>
      </c>
      <c r="D166" s="1">
        <v>220</v>
      </c>
      <c r="E166" s="1">
        <v>220</v>
      </c>
      <c r="F166" s="1">
        <v>19</v>
      </c>
      <c r="G166" s="1">
        <v>12</v>
      </c>
      <c r="H166" s="1">
        <f t="shared" si="59"/>
        <v>210000000000</v>
      </c>
      <c r="I166" s="1">
        <v>0.3</v>
      </c>
      <c r="J166" s="1">
        <f t="shared" si="60"/>
        <v>80769000000</v>
      </c>
      <c r="K166" s="1">
        <v>12</v>
      </c>
      <c r="L166" s="1">
        <f>3380*10^(-8)</f>
        <v>3.3800000000000002E-5</v>
      </c>
      <c r="M166" s="1">
        <f>2852000*10^(-12)</f>
        <v>2.852E-6</v>
      </c>
      <c r="N166" s="1">
        <f>129.22*10^(-8)</f>
        <v>1.2922000000000001E-6</v>
      </c>
      <c r="O166" s="1">
        <v>0</v>
      </c>
      <c r="P166" s="1">
        <f t="shared" si="61"/>
        <v>16859333.333333332</v>
      </c>
      <c r="Q166" s="1">
        <f t="shared" si="62"/>
        <v>16859333.333333332</v>
      </c>
      <c r="R166" s="1">
        <f t="shared" si="63"/>
        <v>0.5</v>
      </c>
      <c r="S166" s="1">
        <f t="shared" si="64"/>
        <v>0.58099999999999996</v>
      </c>
      <c r="T166" s="1">
        <f t="shared" si="65"/>
        <v>0</v>
      </c>
      <c r="U166" s="1">
        <f t="shared" si="66"/>
        <v>0</v>
      </c>
      <c r="V166" s="1">
        <v>2</v>
      </c>
      <c r="W166" s="1">
        <v>2</v>
      </c>
      <c r="X166" s="8">
        <f t="shared" si="67"/>
        <v>121622.31256759074</v>
      </c>
      <c r="Y166" s="8">
        <f t="shared" si="68"/>
        <v>118075.45509077053</v>
      </c>
      <c r="Z166" s="16">
        <f t="shared" si="69"/>
        <v>0.62714189405403364</v>
      </c>
      <c r="AA166" s="6">
        <f t="shared" si="70"/>
        <v>0.31357094702701682</v>
      </c>
      <c r="AB166" s="6">
        <f t="shared" si="71"/>
        <v>2.1589838956244631</v>
      </c>
      <c r="AC166" s="6">
        <f t="shared" si="72"/>
        <v>1.7272727272727273</v>
      </c>
      <c r="AD166" s="6">
        <v>0</v>
      </c>
      <c r="AE166" s="6">
        <f t="shared" si="73"/>
        <v>0</v>
      </c>
      <c r="AF166" s="24">
        <v>1</v>
      </c>
      <c r="AG166" s="24">
        <f t="shared" si="83"/>
        <v>-1.5</v>
      </c>
      <c r="AH166" s="6">
        <v>316.65339910358603</v>
      </c>
      <c r="AI166" s="5">
        <f t="shared" si="74"/>
        <v>2.681788512779042</v>
      </c>
      <c r="AJ166" s="5">
        <v>4.5088117559295684</v>
      </c>
      <c r="AK166" s="5">
        <f t="shared" si="75"/>
        <v>0.5947883074187349</v>
      </c>
      <c r="AL166" s="6">
        <f t="shared" si="76"/>
        <v>7.2142857142857206</v>
      </c>
      <c r="AM166" s="6">
        <f t="shared" si="77"/>
        <v>32.432895835773387</v>
      </c>
      <c r="AN166" s="6">
        <f t="shared" si="78"/>
        <v>12.093755969654866</v>
      </c>
      <c r="AP166" s="24">
        <f t="shared" si="84"/>
        <v>-0.25</v>
      </c>
      <c r="AQ166" s="24">
        <f t="shared" si="85"/>
        <v>0.75</v>
      </c>
      <c r="AR166" s="6">
        <v>10.756129047806327</v>
      </c>
      <c r="AS166" s="6">
        <v>1</v>
      </c>
      <c r="AT166" s="6">
        <f t="shared" si="79"/>
        <v>-70.735888776655301</v>
      </c>
      <c r="AU166" s="6">
        <f t="shared" si="86"/>
        <v>10.742284979813324</v>
      </c>
      <c r="AV166" s="6">
        <v>1</v>
      </c>
      <c r="AW166" s="35">
        <f t="shared" si="87"/>
        <v>-62.009206510533673</v>
      </c>
      <c r="AX166" s="6">
        <f t="shared" si="80"/>
        <v>0.87663006124549236</v>
      </c>
      <c r="AZ166" s="6">
        <f t="shared" si="81"/>
        <v>2.6645198501811493</v>
      </c>
      <c r="BA166" s="6">
        <f t="shared" si="82"/>
        <v>0.99356076643791802</v>
      </c>
    </row>
    <row r="167" spans="1:53" s="3" customFormat="1" x14ac:dyDescent="0.25">
      <c r="A167" s="34">
        <v>-0.25</v>
      </c>
      <c r="B167" s="3" t="s">
        <v>30</v>
      </c>
      <c r="C167" s="3">
        <v>600</v>
      </c>
      <c r="D167" s="3">
        <v>220</v>
      </c>
      <c r="E167" s="3">
        <v>220</v>
      </c>
      <c r="F167" s="3">
        <v>19</v>
      </c>
      <c r="G167" s="3">
        <v>12</v>
      </c>
      <c r="H167" s="3">
        <f t="shared" si="59"/>
        <v>210000000000</v>
      </c>
      <c r="I167" s="3">
        <v>0.3</v>
      </c>
      <c r="J167" s="3">
        <f t="shared" si="60"/>
        <v>80769000000</v>
      </c>
      <c r="K167" s="3">
        <v>15</v>
      </c>
      <c r="L167" s="3">
        <f>3380*10^(-8)</f>
        <v>3.3800000000000002E-5</v>
      </c>
      <c r="M167" s="3">
        <f>2852000*10^(-12)</f>
        <v>2.852E-6</v>
      </c>
      <c r="N167" s="3">
        <f>129.22*10^(-8)</f>
        <v>1.2922000000000001E-6</v>
      </c>
      <c r="O167" s="3">
        <v>0</v>
      </c>
      <c r="P167" s="3">
        <f t="shared" si="61"/>
        <v>16859333.333333332</v>
      </c>
      <c r="Q167" s="3">
        <f t="shared" si="62"/>
        <v>16859333.333333332</v>
      </c>
      <c r="R167" s="3">
        <f t="shared" si="63"/>
        <v>0.5</v>
      </c>
      <c r="S167" s="3">
        <f t="shared" si="64"/>
        <v>0.58099999999999996</v>
      </c>
      <c r="T167" s="3">
        <f t="shared" si="65"/>
        <v>0</v>
      </c>
      <c r="U167" s="3">
        <f t="shared" si="66"/>
        <v>0</v>
      </c>
      <c r="V167" s="3">
        <v>2</v>
      </c>
      <c r="W167" s="3">
        <v>2</v>
      </c>
      <c r="X167" s="10">
        <f t="shared" si="67"/>
        <v>77838.28004325807</v>
      </c>
      <c r="Y167" s="10">
        <f t="shared" si="68"/>
        <v>92925.731373469971</v>
      </c>
      <c r="Z167" s="17">
        <f t="shared" si="69"/>
        <v>0.50171351524322694</v>
      </c>
      <c r="AA167" s="11">
        <f t="shared" si="70"/>
        <v>0.25085675762161347</v>
      </c>
      <c r="AB167" s="11">
        <f t="shared" si="71"/>
        <v>1.7271871164995707</v>
      </c>
      <c r="AC167" s="11">
        <f t="shared" si="72"/>
        <v>2.1590909090909092</v>
      </c>
      <c r="AD167" s="11">
        <v>0</v>
      </c>
      <c r="AE167" s="11">
        <f t="shared" si="73"/>
        <v>0</v>
      </c>
      <c r="AF167" s="25">
        <v>1</v>
      </c>
      <c r="AG167" s="25">
        <f t="shared" si="83"/>
        <v>-1.875</v>
      </c>
      <c r="AH167" s="11">
        <v>246.76444197459571</v>
      </c>
      <c r="AI167" s="7">
        <f t="shared" si="74"/>
        <v>2.655501746688929</v>
      </c>
      <c r="AJ167" s="7">
        <v>4.2046481015004362</v>
      </c>
      <c r="AK167" s="7">
        <f t="shared" si="75"/>
        <v>0.63156337524210615</v>
      </c>
      <c r="AL167" s="11">
        <f t="shared" si="76"/>
        <v>7.2142857142857206</v>
      </c>
      <c r="AM167" s="11">
        <f t="shared" si="77"/>
        <v>30.372421509297027</v>
      </c>
      <c r="AN167" s="11">
        <f t="shared" si="78"/>
        <v>11.437545295222476</v>
      </c>
      <c r="AP167" s="25">
        <f t="shared" si="84"/>
        <v>-0.25</v>
      </c>
      <c r="AQ167" s="25">
        <f t="shared" si="85"/>
        <v>0.75</v>
      </c>
      <c r="AR167" s="11">
        <v>9.630454768765194</v>
      </c>
      <c r="AS167" s="11">
        <v>1</v>
      </c>
      <c r="AT167" s="11">
        <f t="shared" si="79"/>
        <v>-77.089805739773027</v>
      </c>
      <c r="AU167" s="6">
        <f t="shared" si="86"/>
        <v>9.6449429638900046</v>
      </c>
      <c r="AV167" s="35">
        <v>1</v>
      </c>
      <c r="AW167" s="35">
        <f t="shared" si="87"/>
        <v>-63.943502256780974</v>
      </c>
      <c r="AX167" s="6">
        <f t="shared" si="80"/>
        <v>0.82946767919782849</v>
      </c>
      <c r="AZ167" s="6">
        <f t="shared" si="81"/>
        <v>2.634106276244117</v>
      </c>
      <c r="BA167" s="6">
        <f t="shared" si="82"/>
        <v>0.99194296502666979</v>
      </c>
    </row>
    <row r="168" spans="1:53" x14ac:dyDescent="0.25">
      <c r="A168" s="32">
        <v>-0.1</v>
      </c>
      <c r="B168" s="1" t="s">
        <v>7</v>
      </c>
      <c r="C168" s="1">
        <v>300</v>
      </c>
      <c r="D168" s="1">
        <v>150</v>
      </c>
      <c r="E168" s="1">
        <v>150</v>
      </c>
      <c r="F168" s="1">
        <v>10.7</v>
      </c>
      <c r="G168" s="1">
        <v>7.1</v>
      </c>
      <c r="H168" s="1">
        <f t="shared" si="59"/>
        <v>210000000000</v>
      </c>
      <c r="I168" s="1">
        <v>0.3</v>
      </c>
      <c r="J168" s="1">
        <f t="shared" si="60"/>
        <v>80769000000</v>
      </c>
      <c r="K168" s="1">
        <v>3</v>
      </c>
      <c r="L168" s="1">
        <f>602.71*10^(-8)</f>
        <v>6.0271000000000003E-6</v>
      </c>
      <c r="M168" s="1">
        <f>126108*10^(-12)</f>
        <v>1.2610800000000001E-7</v>
      </c>
      <c r="N168" s="1">
        <f>15.22*10^(-8)</f>
        <v>1.522E-7</v>
      </c>
      <c r="O168" s="1">
        <v>0</v>
      </c>
      <c r="P168" s="1">
        <f t="shared" si="61"/>
        <v>3009375</v>
      </c>
      <c r="Q168" s="1">
        <f t="shared" si="62"/>
        <v>3009375</v>
      </c>
      <c r="R168" s="1">
        <f t="shared" si="63"/>
        <v>0.5</v>
      </c>
      <c r="S168" s="1">
        <f t="shared" si="64"/>
        <v>0.2893</v>
      </c>
      <c r="T168" s="1">
        <f t="shared" si="65"/>
        <v>0</v>
      </c>
      <c r="U168" s="1">
        <f t="shared" si="66"/>
        <v>0</v>
      </c>
      <c r="V168" s="1">
        <v>2</v>
      </c>
      <c r="W168" s="1">
        <v>2</v>
      </c>
      <c r="X168" s="8">
        <f t="shared" si="67"/>
        <v>346996.37400053308</v>
      </c>
      <c r="Y168" s="8">
        <f t="shared" si="68"/>
        <v>82370.901734820785</v>
      </c>
      <c r="Z168" s="16">
        <f t="shared" si="69"/>
        <v>1.5370213680358233</v>
      </c>
      <c r="AA168" s="6">
        <f t="shared" si="70"/>
        <v>0.76851068401791167</v>
      </c>
      <c r="AB168" s="6">
        <f t="shared" si="71"/>
        <v>10.625828074835638</v>
      </c>
      <c r="AC168" s="6">
        <f t="shared" si="72"/>
        <v>0.71333333333333315</v>
      </c>
      <c r="AD168" s="6">
        <v>0</v>
      </c>
      <c r="AE168" s="6">
        <f t="shared" si="73"/>
        <v>0</v>
      </c>
      <c r="AF168" s="24">
        <v>1</v>
      </c>
      <c r="AG168" s="24">
        <f t="shared" si="83"/>
        <v>-0.15000000000000002</v>
      </c>
      <c r="AH168" s="6">
        <v>563.916938970194</v>
      </c>
      <c r="AI168" s="5">
        <f t="shared" si="74"/>
        <v>6.8460697539238957</v>
      </c>
      <c r="AJ168" s="5">
        <v>5.9308565247074734</v>
      </c>
      <c r="AK168" s="5">
        <f t="shared" si="75"/>
        <v>1.1543138373696475</v>
      </c>
      <c r="AL168" s="6">
        <f t="shared" si="76"/>
        <v>2.0345945945945951</v>
      </c>
      <c r="AM168" s="6">
        <f t="shared" si="77"/>
        <v>12.158608756236214</v>
      </c>
      <c r="AN168" s="6">
        <f t="shared" si="78"/>
        <v>1.7759983747269565</v>
      </c>
      <c r="AP168" s="24">
        <f t="shared" si="84"/>
        <v>-0.10000000000000002</v>
      </c>
      <c r="AQ168" s="24">
        <f t="shared" si="85"/>
        <v>0.9</v>
      </c>
      <c r="AR168" s="6">
        <v>16.679696599806004</v>
      </c>
      <c r="AS168" s="6">
        <v>1</v>
      </c>
      <c r="AT168" s="6">
        <f t="shared" si="79"/>
        <v>-54.230585651098906</v>
      </c>
      <c r="AU168" s="6">
        <f t="shared" si="86"/>
        <v>16.748877433170751</v>
      </c>
      <c r="AV168" s="6">
        <v>1</v>
      </c>
      <c r="AW168" s="35">
        <f t="shared" si="87"/>
        <v>-52.6159200914813</v>
      </c>
      <c r="AX168" s="6">
        <f t="shared" si="80"/>
        <v>0.97022592435188115</v>
      </c>
      <c r="AZ168" s="6">
        <f t="shared" si="81"/>
        <v>6.8295824155325393</v>
      </c>
      <c r="BA168" s="6">
        <f t="shared" si="82"/>
        <v>0.99759170750752191</v>
      </c>
    </row>
    <row r="169" spans="1:53" x14ac:dyDescent="0.25">
      <c r="A169" s="44">
        <v>-0.1</v>
      </c>
      <c r="B169" s="2" t="s">
        <v>7</v>
      </c>
      <c r="C169" s="2">
        <v>300</v>
      </c>
      <c r="D169" s="2">
        <v>150</v>
      </c>
      <c r="E169" s="2">
        <v>150</v>
      </c>
      <c r="F169" s="2">
        <v>10.7</v>
      </c>
      <c r="G169" s="2">
        <v>7.1</v>
      </c>
      <c r="H169" s="2">
        <f t="shared" si="59"/>
        <v>210000000000</v>
      </c>
      <c r="I169" s="2">
        <v>0.3</v>
      </c>
      <c r="J169" s="2">
        <f t="shared" si="60"/>
        <v>80769000000</v>
      </c>
      <c r="K169" s="2">
        <v>6</v>
      </c>
      <c r="L169" s="2">
        <f>602.71*10^(-8)</f>
        <v>6.0271000000000003E-6</v>
      </c>
      <c r="M169" s="2">
        <f>126108*10^(-12)</f>
        <v>1.2610800000000001E-7</v>
      </c>
      <c r="N169" s="2">
        <f>15.22*10^(-8)</f>
        <v>1.522E-7</v>
      </c>
      <c r="O169" s="2">
        <v>0</v>
      </c>
      <c r="P169" s="2">
        <f t="shared" si="61"/>
        <v>3009375</v>
      </c>
      <c r="Q169" s="2">
        <f t="shared" si="62"/>
        <v>3009375</v>
      </c>
      <c r="R169" s="2">
        <f t="shared" si="63"/>
        <v>0.5</v>
      </c>
      <c r="S169" s="2">
        <f t="shared" si="64"/>
        <v>0.2893</v>
      </c>
      <c r="T169" s="2">
        <f t="shared" si="65"/>
        <v>0</v>
      </c>
      <c r="U169" s="2">
        <f t="shared" si="66"/>
        <v>0</v>
      </c>
      <c r="V169" s="2">
        <v>2</v>
      </c>
      <c r="W169" s="2">
        <v>2</v>
      </c>
      <c r="X169" s="45">
        <f t="shared" si="67"/>
        <v>86749.093500133269</v>
      </c>
      <c r="Y169" s="45">
        <f t="shared" si="68"/>
        <v>34983.825050584506</v>
      </c>
      <c r="Z169" s="46">
        <f t="shared" si="69"/>
        <v>0.76851068401791167</v>
      </c>
      <c r="AA169" s="35">
        <f t="shared" si="70"/>
        <v>0.38425534200895584</v>
      </c>
      <c r="AB169" s="35">
        <f t="shared" si="71"/>
        <v>5.3129140374178192</v>
      </c>
      <c r="AC169" s="35">
        <f t="shared" si="72"/>
        <v>1.4266666666666663</v>
      </c>
      <c r="AD169" s="35">
        <v>0</v>
      </c>
      <c r="AE169" s="35">
        <f t="shared" si="73"/>
        <v>0</v>
      </c>
      <c r="AF169" s="47">
        <v>1</v>
      </c>
      <c r="AG169" s="47">
        <f t="shared" si="83"/>
        <v>-0.30000000000000004</v>
      </c>
      <c r="AH169" s="35">
        <v>221.85019916572728</v>
      </c>
      <c r="AI169" s="48">
        <f t="shared" si="74"/>
        <v>6.3415077923853449</v>
      </c>
      <c r="AJ169" s="48">
        <v>4.8233719370598305</v>
      </c>
      <c r="AK169" s="48">
        <f t="shared" si="75"/>
        <v>1.3147457577677331</v>
      </c>
      <c r="AL169" s="35">
        <f t="shared" si="76"/>
        <v>2.0345945945945951</v>
      </c>
      <c r="AM169" s="35">
        <f t="shared" si="77"/>
        <v>9.753583325525339</v>
      </c>
      <c r="AN169" s="35">
        <f t="shared" si="78"/>
        <v>1.5380542995211788</v>
      </c>
      <c r="AO169" s="2"/>
      <c r="AP169" s="47">
        <f t="shared" si="84"/>
        <v>-0.10000000000000002</v>
      </c>
      <c r="AQ169" s="47">
        <f t="shared" si="85"/>
        <v>0.9</v>
      </c>
      <c r="AR169" s="6">
        <v>11.940585443911818</v>
      </c>
      <c r="AS169" s="35">
        <v>1</v>
      </c>
      <c r="AT169" s="35">
        <f t="shared" si="79"/>
        <v>-63.935502844700082</v>
      </c>
      <c r="AU169" s="6">
        <f t="shared" si="86"/>
        <v>11.900861101172008</v>
      </c>
      <c r="AV169" s="6">
        <v>1</v>
      </c>
      <c r="AW169" s="35">
        <f t="shared" si="87"/>
        <v>-60.014802947522433</v>
      </c>
      <c r="AX169" s="6">
        <f t="shared" si="80"/>
        <v>0.93867726501344539</v>
      </c>
      <c r="AY169" s="2"/>
      <c r="AZ169" s="6">
        <f t="shared" si="81"/>
        <v>6.3023205133214999</v>
      </c>
      <c r="BA169" s="6">
        <f t="shared" si="82"/>
        <v>0.99382051077649081</v>
      </c>
    </row>
    <row r="170" spans="1:53" x14ac:dyDescent="0.25">
      <c r="A170" s="33">
        <v>-0.1</v>
      </c>
      <c r="B170" s="1" t="s">
        <v>7</v>
      </c>
      <c r="C170" s="1">
        <v>300</v>
      </c>
      <c r="D170" s="1">
        <v>150</v>
      </c>
      <c r="E170" s="1">
        <v>150</v>
      </c>
      <c r="F170" s="1">
        <v>10.7</v>
      </c>
      <c r="G170" s="1">
        <v>7.1</v>
      </c>
      <c r="H170" s="1">
        <f t="shared" si="59"/>
        <v>210000000000</v>
      </c>
      <c r="I170" s="1">
        <v>0.3</v>
      </c>
      <c r="J170" s="1">
        <f t="shared" si="60"/>
        <v>80769000000</v>
      </c>
      <c r="K170" s="1">
        <v>9</v>
      </c>
      <c r="L170" s="1">
        <f>602.71*10^(-8)</f>
        <v>6.0271000000000003E-6</v>
      </c>
      <c r="M170" s="1">
        <f>126108*10^(-12)</f>
        <v>1.2610800000000001E-7</v>
      </c>
      <c r="N170" s="1">
        <f>15.22*10^(-8)</f>
        <v>1.522E-7</v>
      </c>
      <c r="O170" s="1">
        <v>0</v>
      </c>
      <c r="P170" s="1">
        <f t="shared" si="61"/>
        <v>3009375</v>
      </c>
      <c r="Q170" s="1">
        <f t="shared" si="62"/>
        <v>3009375</v>
      </c>
      <c r="R170" s="1">
        <f t="shared" si="63"/>
        <v>0.5</v>
      </c>
      <c r="S170" s="1">
        <f t="shared" si="64"/>
        <v>0.2893</v>
      </c>
      <c r="T170" s="1">
        <f t="shared" si="65"/>
        <v>0</v>
      </c>
      <c r="U170" s="1">
        <f t="shared" si="66"/>
        <v>0</v>
      </c>
      <c r="V170" s="1">
        <v>2</v>
      </c>
      <c r="W170" s="1">
        <v>2</v>
      </c>
      <c r="X170" s="8">
        <f t="shared" si="67"/>
        <v>38555.152666725895</v>
      </c>
      <c r="Y170" s="8">
        <f t="shared" si="68"/>
        <v>22473.603966009312</v>
      </c>
      <c r="Z170" s="16">
        <f t="shared" si="69"/>
        <v>0.51234045601194111</v>
      </c>
      <c r="AA170" s="6">
        <f t="shared" si="70"/>
        <v>0.25617022800597056</v>
      </c>
      <c r="AB170" s="6">
        <f t="shared" si="71"/>
        <v>3.5419426916118795</v>
      </c>
      <c r="AC170" s="6">
        <f t="shared" si="72"/>
        <v>2.14</v>
      </c>
      <c r="AD170" s="6">
        <v>0</v>
      </c>
      <c r="AE170" s="6">
        <f t="shared" si="73"/>
        <v>0</v>
      </c>
      <c r="AF170" s="24">
        <v>1</v>
      </c>
      <c r="AG170" s="24">
        <f t="shared" si="83"/>
        <v>-0.45</v>
      </c>
      <c r="AH170" s="6">
        <v>132.4155691405883</v>
      </c>
      <c r="AI170" s="5">
        <f t="shared" si="74"/>
        <v>5.8920487048211356</v>
      </c>
      <c r="AJ170" s="5">
        <v>4.2311860680565934</v>
      </c>
      <c r="AK170" s="5">
        <f t="shared" si="75"/>
        <v>1.3925288583509128</v>
      </c>
      <c r="AL170" s="6">
        <f t="shared" si="76"/>
        <v>2.0345945945945951</v>
      </c>
      <c r="AM170" s="6">
        <f t="shared" si="77"/>
        <v>8.6165145356599435</v>
      </c>
      <c r="AN170" s="6">
        <f t="shared" si="78"/>
        <v>1.4623970315468588</v>
      </c>
      <c r="AP170" s="24">
        <f t="shared" si="84"/>
        <v>-0.1</v>
      </c>
      <c r="AQ170" s="24">
        <f t="shared" si="85"/>
        <v>0.9</v>
      </c>
      <c r="AR170" s="6">
        <v>9.7178255787430725</v>
      </c>
      <c r="AS170" s="6">
        <v>1</v>
      </c>
      <c r="AT170" s="6">
        <f t="shared" si="79"/>
        <v>-72.916746413387173</v>
      </c>
      <c r="AU170" s="6">
        <f t="shared" si="86"/>
        <v>9.7404457084672575</v>
      </c>
      <c r="AV170" s="6">
        <v>1</v>
      </c>
      <c r="AW170" s="35">
        <f t="shared" si="87"/>
        <v>-63.773611498744245</v>
      </c>
      <c r="AX170" s="6">
        <f t="shared" si="80"/>
        <v>0.87460857259308145</v>
      </c>
      <c r="AZ170" s="6">
        <f t="shared" si="81"/>
        <v>5.849073820628627</v>
      </c>
      <c r="BA170" s="6">
        <f t="shared" si="82"/>
        <v>0.99270629175937652</v>
      </c>
    </row>
    <row r="171" spans="1:53" x14ac:dyDescent="0.25">
      <c r="A171" s="33">
        <v>-0.1</v>
      </c>
      <c r="B171" s="1" t="s">
        <v>7</v>
      </c>
      <c r="C171" s="1">
        <v>300</v>
      </c>
      <c r="D171" s="1">
        <v>150</v>
      </c>
      <c r="E171" s="1">
        <v>150</v>
      </c>
      <c r="F171" s="1">
        <v>10.7</v>
      </c>
      <c r="G171" s="1">
        <v>7.1</v>
      </c>
      <c r="H171" s="1">
        <f t="shared" si="59"/>
        <v>210000000000</v>
      </c>
      <c r="I171" s="1">
        <v>0.3</v>
      </c>
      <c r="J171" s="1">
        <f t="shared" si="60"/>
        <v>80769000000</v>
      </c>
      <c r="K171" s="1">
        <v>12</v>
      </c>
      <c r="L171" s="1">
        <f>602.71*10^(-8)</f>
        <v>6.0271000000000003E-6</v>
      </c>
      <c r="M171" s="1">
        <f>126108*10^(-12)</f>
        <v>1.2610800000000001E-7</v>
      </c>
      <c r="N171" s="1">
        <f>15.22*10^(-8)</f>
        <v>1.522E-7</v>
      </c>
      <c r="O171" s="1">
        <v>0</v>
      </c>
      <c r="P171" s="1">
        <f t="shared" si="61"/>
        <v>3009375</v>
      </c>
      <c r="Q171" s="1">
        <f t="shared" si="62"/>
        <v>3009375</v>
      </c>
      <c r="R171" s="1">
        <f t="shared" si="63"/>
        <v>0.5</v>
      </c>
      <c r="S171" s="1">
        <f t="shared" si="64"/>
        <v>0.2893</v>
      </c>
      <c r="T171" s="1">
        <f t="shared" si="65"/>
        <v>0</v>
      </c>
      <c r="U171" s="1">
        <f t="shared" si="66"/>
        <v>0</v>
      </c>
      <c r="V171" s="1">
        <v>2</v>
      </c>
      <c r="W171" s="1">
        <v>2</v>
      </c>
      <c r="X171" s="8">
        <f t="shared" si="67"/>
        <v>21687.273375033317</v>
      </c>
      <c r="Y171" s="8">
        <f t="shared" si="68"/>
        <v>16626.595248083799</v>
      </c>
      <c r="Z171" s="16">
        <f t="shared" si="69"/>
        <v>0.38425534200895584</v>
      </c>
      <c r="AA171" s="6">
        <f t="shared" si="70"/>
        <v>0.19212767100447792</v>
      </c>
      <c r="AB171" s="6">
        <f t="shared" si="71"/>
        <v>2.6564570187089096</v>
      </c>
      <c r="AC171" s="6">
        <f t="shared" si="72"/>
        <v>2.8533333333333326</v>
      </c>
      <c r="AD171" s="6">
        <v>0</v>
      </c>
      <c r="AE171" s="6">
        <f t="shared" si="73"/>
        <v>0</v>
      </c>
      <c r="AF171" s="24">
        <v>1</v>
      </c>
      <c r="AG171" s="24">
        <f t="shared" si="83"/>
        <v>-0.60000000000000009</v>
      </c>
      <c r="AH171" s="6">
        <v>92.396044532345314</v>
      </c>
      <c r="AI171" s="5">
        <f t="shared" si="74"/>
        <v>5.5571235814496589</v>
      </c>
      <c r="AJ171" s="5">
        <v>3.9051891882364274</v>
      </c>
      <c r="AK171" s="5">
        <f t="shared" si="75"/>
        <v>1.4230100805844033</v>
      </c>
      <c r="AL171" s="6">
        <f t="shared" si="76"/>
        <v>2.0345945945945951</v>
      </c>
      <c r="AM171" s="6">
        <f t="shared" si="77"/>
        <v>7.9850938320469114</v>
      </c>
      <c r="AN171" s="6">
        <f t="shared" si="78"/>
        <v>1.4369113292175302</v>
      </c>
      <c r="AP171" s="24">
        <f t="shared" si="84"/>
        <v>-0.10000000000000002</v>
      </c>
      <c r="AQ171" s="24">
        <f t="shared" si="85"/>
        <v>0.9</v>
      </c>
      <c r="AR171" s="6">
        <v>8.5249589149362244</v>
      </c>
      <c r="AS171" s="6">
        <v>1</v>
      </c>
      <c r="AT171" s="6">
        <f t="shared" si="79"/>
        <v>-80.995020705232008</v>
      </c>
      <c r="AU171" s="6">
        <f t="shared" si="86"/>
        <v>8.5581611467326617</v>
      </c>
      <c r="AV171" s="6">
        <v>1</v>
      </c>
      <c r="AW171" s="35">
        <f t="shared" si="87"/>
        <v>-65.895362199206673</v>
      </c>
      <c r="AX171" s="6">
        <f t="shared" si="80"/>
        <v>0.81357300270373356</v>
      </c>
      <c r="AZ171" s="6">
        <f t="shared" si="81"/>
        <v>5.5091011760549229</v>
      </c>
      <c r="BA171" s="6">
        <f t="shared" si="82"/>
        <v>0.99135840607269554</v>
      </c>
    </row>
    <row r="172" spans="1:53" x14ac:dyDescent="0.25">
      <c r="A172" s="44">
        <v>-0.1</v>
      </c>
      <c r="B172" s="2" t="s">
        <v>7</v>
      </c>
      <c r="C172" s="2">
        <v>300</v>
      </c>
      <c r="D172" s="2">
        <v>150</v>
      </c>
      <c r="E172" s="2">
        <v>150</v>
      </c>
      <c r="F172" s="2">
        <v>10.7</v>
      </c>
      <c r="G172" s="2">
        <v>7.1</v>
      </c>
      <c r="H172" s="2">
        <f t="shared" si="59"/>
        <v>210000000000</v>
      </c>
      <c r="I172" s="2">
        <v>0.3</v>
      </c>
      <c r="J172" s="2">
        <f t="shared" si="60"/>
        <v>80769000000</v>
      </c>
      <c r="K172" s="2">
        <v>15</v>
      </c>
      <c r="L172" s="2">
        <f>602.71*10^(-8)</f>
        <v>6.0271000000000003E-6</v>
      </c>
      <c r="M172" s="2">
        <f>126108*10^(-12)</f>
        <v>1.2610800000000001E-7</v>
      </c>
      <c r="N172" s="2">
        <f>15.22*10^(-8)</f>
        <v>1.522E-7</v>
      </c>
      <c r="O172" s="2">
        <v>0</v>
      </c>
      <c r="P172" s="2">
        <f t="shared" si="61"/>
        <v>3009375</v>
      </c>
      <c r="Q172" s="2">
        <f t="shared" si="62"/>
        <v>3009375</v>
      </c>
      <c r="R172" s="2">
        <f t="shared" si="63"/>
        <v>0.5</v>
      </c>
      <c r="S172" s="2">
        <f t="shared" si="64"/>
        <v>0.2893</v>
      </c>
      <c r="T172" s="2">
        <f t="shared" si="65"/>
        <v>0</v>
      </c>
      <c r="U172" s="2">
        <f t="shared" si="66"/>
        <v>0</v>
      </c>
      <c r="V172" s="2">
        <v>2</v>
      </c>
      <c r="W172" s="2">
        <v>2</v>
      </c>
      <c r="X172" s="45">
        <f t="shared" si="67"/>
        <v>13879.854960021323</v>
      </c>
      <c r="Y172" s="45">
        <f t="shared" si="68"/>
        <v>13215.769233669007</v>
      </c>
      <c r="Z172" s="46">
        <f t="shared" si="69"/>
        <v>0.30740427360716466</v>
      </c>
      <c r="AA172" s="35">
        <f t="shared" si="70"/>
        <v>0.15370213680358233</v>
      </c>
      <c r="AB172" s="35">
        <f t="shared" si="71"/>
        <v>2.1251656149671274</v>
      </c>
      <c r="AC172" s="35">
        <f t="shared" si="72"/>
        <v>3.5666666666666669</v>
      </c>
      <c r="AD172" s="35">
        <v>0</v>
      </c>
      <c r="AE172" s="35">
        <f t="shared" si="73"/>
        <v>0</v>
      </c>
      <c r="AF172" s="47">
        <v>1</v>
      </c>
      <c r="AG172" s="47">
        <f t="shared" si="83"/>
        <v>-0.75</v>
      </c>
      <c r="AH172" s="35">
        <v>70.196592107401244</v>
      </c>
      <c r="AI172" s="48">
        <f t="shared" si="74"/>
        <v>5.3115782264543236</v>
      </c>
      <c r="AJ172" s="48">
        <v>3.7054218437200102</v>
      </c>
      <c r="AK172" s="48">
        <f t="shared" si="75"/>
        <v>1.4334611416663516</v>
      </c>
      <c r="AL172" s="35">
        <f t="shared" si="76"/>
        <v>2.0345945945945951</v>
      </c>
      <c r="AM172" s="35">
        <f t="shared" si="77"/>
        <v>7.586117791101386</v>
      </c>
      <c r="AN172" s="35">
        <f t="shared" si="78"/>
        <v>1.4282229250279539</v>
      </c>
      <c r="AO172" s="2"/>
      <c r="AP172" s="47">
        <f t="shared" si="84"/>
        <v>-0.1</v>
      </c>
      <c r="AQ172" s="47">
        <f t="shared" si="85"/>
        <v>0.9</v>
      </c>
      <c r="AR172" s="6">
        <v>7.7988437568655993</v>
      </c>
      <c r="AS172" s="35">
        <v>1</v>
      </c>
      <c r="AT172" s="35">
        <f t="shared" si="79"/>
        <v>-88.149247916928999</v>
      </c>
      <c r="AU172" s="6">
        <f t="shared" si="86"/>
        <v>7.8161258127695934</v>
      </c>
      <c r="AV172" s="6">
        <v>1</v>
      </c>
      <c r="AW172" s="35">
        <f t="shared" si="87"/>
        <v>-67.245963475436611</v>
      </c>
      <c r="AX172" s="6">
        <f t="shared" si="80"/>
        <v>0.76286485777857749</v>
      </c>
      <c r="AY172" s="2"/>
      <c r="AZ172" s="6">
        <f t="shared" si="81"/>
        <v>5.2540058959406526</v>
      </c>
      <c r="BA172" s="6">
        <f t="shared" si="82"/>
        <v>0.98916097475004094</v>
      </c>
    </row>
    <row r="173" spans="1:53" x14ac:dyDescent="0.25">
      <c r="A173" s="44">
        <v>-0.1</v>
      </c>
      <c r="B173" s="2" t="s">
        <v>29</v>
      </c>
      <c r="C173" s="2">
        <v>450</v>
      </c>
      <c r="D173" s="2">
        <v>190</v>
      </c>
      <c r="E173" s="2">
        <v>190</v>
      </c>
      <c r="F173" s="2">
        <v>14.6</v>
      </c>
      <c r="G173" s="2">
        <v>9.4</v>
      </c>
      <c r="H173" s="2">
        <f t="shared" si="59"/>
        <v>210000000000</v>
      </c>
      <c r="I173" s="2">
        <v>0.3</v>
      </c>
      <c r="J173" s="2">
        <f t="shared" si="60"/>
        <v>80769000000</v>
      </c>
      <c r="K173" s="2">
        <v>3</v>
      </c>
      <c r="L173" s="2">
        <f>1671.9*10^(-8)</f>
        <v>1.6719E-5</v>
      </c>
      <c r="M173" s="2">
        <f>792385*10^(-12)</f>
        <v>7.9238499999999993E-7</v>
      </c>
      <c r="N173" s="2">
        <f>49.8*10^(-8)</f>
        <v>4.9799999999999993E-7</v>
      </c>
      <c r="O173" s="2">
        <v>0</v>
      </c>
      <c r="P173" s="2">
        <f t="shared" si="61"/>
        <v>8345116.666666667</v>
      </c>
      <c r="Q173" s="2">
        <f t="shared" si="62"/>
        <v>8345116.666666667</v>
      </c>
      <c r="R173" s="2">
        <f t="shared" si="63"/>
        <v>0.5</v>
      </c>
      <c r="S173" s="2">
        <f t="shared" si="64"/>
        <v>0.43540000000000001</v>
      </c>
      <c r="T173" s="2">
        <f t="shared" si="65"/>
        <v>0</v>
      </c>
      <c r="U173" s="2">
        <f t="shared" si="66"/>
        <v>0</v>
      </c>
      <c r="V173" s="2">
        <v>2</v>
      </c>
      <c r="W173" s="2">
        <v>2</v>
      </c>
      <c r="X173" s="45">
        <f t="shared" si="67"/>
        <v>962557.84322724247</v>
      </c>
      <c r="Y173" s="45">
        <f t="shared" si="68"/>
        <v>287451.84639369079</v>
      </c>
      <c r="Z173" s="46">
        <f t="shared" si="69"/>
        <v>2.1299497803907665</v>
      </c>
      <c r="AA173" s="35">
        <f t="shared" si="70"/>
        <v>1.0649748901953833</v>
      </c>
      <c r="AB173" s="35">
        <f t="shared" si="71"/>
        <v>9.7837734980329998</v>
      </c>
      <c r="AC173" s="35">
        <f t="shared" si="72"/>
        <v>0.51228070175438589</v>
      </c>
      <c r="AD173" s="35">
        <v>0</v>
      </c>
      <c r="AE173" s="35">
        <f t="shared" si="73"/>
        <v>0</v>
      </c>
      <c r="AF173" s="47">
        <v>1</v>
      </c>
      <c r="AG173" s="47">
        <f t="shared" si="83"/>
        <v>-0.15000000000000002</v>
      </c>
      <c r="AH173" s="35">
        <v>2000.1862508977486</v>
      </c>
      <c r="AI173" s="48">
        <f t="shared" si="74"/>
        <v>6.958335025471766</v>
      </c>
      <c r="AJ173" s="48">
        <v>6.3151446851859347</v>
      </c>
      <c r="AK173" s="48">
        <f t="shared" si="75"/>
        <v>1.1018488684502552</v>
      </c>
      <c r="AL173" s="35">
        <f t="shared" si="76"/>
        <v>2.0345945945945951</v>
      </c>
      <c r="AM173" s="35">
        <f t="shared" si="77"/>
        <v>12.982730191832706</v>
      </c>
      <c r="AN173" s="35">
        <f t="shared" si="78"/>
        <v>1.8657811307314129</v>
      </c>
      <c r="AO173" s="2"/>
      <c r="AP173" s="47">
        <f t="shared" si="84"/>
        <v>-0.10000000000000002</v>
      </c>
      <c r="AQ173" s="47">
        <f t="shared" si="85"/>
        <v>0.9</v>
      </c>
      <c r="AR173" s="6">
        <v>18.669046797235101</v>
      </c>
      <c r="AS173" s="35">
        <v>1</v>
      </c>
      <c r="AT173" s="35">
        <f t="shared" si="79"/>
        <v>-51.813444571372777</v>
      </c>
      <c r="AU173" s="6">
        <f t="shared" si="86"/>
        <v>18.815056161603238</v>
      </c>
      <c r="AV173" s="6">
        <v>1</v>
      </c>
      <c r="AW173" s="35">
        <f t="shared" si="87"/>
        <v>-50.882295801244112</v>
      </c>
      <c r="AX173" s="6">
        <f t="shared" si="80"/>
        <v>0.98202881939559117</v>
      </c>
      <c r="AY173" s="2"/>
      <c r="AZ173" s="6">
        <f t="shared" si="81"/>
        <v>6.9528759616191005</v>
      </c>
      <c r="BA173" s="6">
        <f t="shared" si="82"/>
        <v>0.99921546406824591</v>
      </c>
    </row>
    <row r="174" spans="1:53" x14ac:dyDescent="0.25">
      <c r="A174" s="33">
        <v>-0.1</v>
      </c>
      <c r="B174" s="1" t="s">
        <v>29</v>
      </c>
      <c r="C174" s="1">
        <v>450</v>
      </c>
      <c r="D174" s="1">
        <v>190</v>
      </c>
      <c r="E174" s="1">
        <v>190</v>
      </c>
      <c r="F174" s="1">
        <v>14.6</v>
      </c>
      <c r="G174" s="1">
        <v>9.4</v>
      </c>
      <c r="H174" s="1">
        <f t="shared" si="59"/>
        <v>210000000000</v>
      </c>
      <c r="I174" s="1">
        <v>0.3</v>
      </c>
      <c r="J174" s="1">
        <f t="shared" si="60"/>
        <v>80769000000</v>
      </c>
      <c r="K174" s="1">
        <v>6</v>
      </c>
      <c r="L174" s="1">
        <f>1671.9*10^(-8)</f>
        <v>1.6719E-5</v>
      </c>
      <c r="M174" s="1">
        <f>792385*10^(-12)</f>
        <v>7.9238499999999993E-7</v>
      </c>
      <c r="N174" s="1">
        <f>49.8*10^(-8)</f>
        <v>4.9799999999999993E-7</v>
      </c>
      <c r="O174" s="1">
        <v>0</v>
      </c>
      <c r="P174" s="1">
        <f t="shared" si="61"/>
        <v>8345116.666666667</v>
      </c>
      <c r="Q174" s="1">
        <f t="shared" si="62"/>
        <v>8345116.666666667</v>
      </c>
      <c r="R174" s="1">
        <f t="shared" si="63"/>
        <v>0.5</v>
      </c>
      <c r="S174" s="1">
        <f t="shared" si="64"/>
        <v>0.43540000000000001</v>
      </c>
      <c r="T174" s="1">
        <f t="shared" si="65"/>
        <v>0</v>
      </c>
      <c r="U174" s="1">
        <f t="shared" si="66"/>
        <v>0</v>
      </c>
      <c r="V174" s="1">
        <v>2</v>
      </c>
      <c r="W174" s="1">
        <v>2</v>
      </c>
      <c r="X174" s="8">
        <f t="shared" si="67"/>
        <v>240639.46080681062</v>
      </c>
      <c r="Y174" s="8">
        <f t="shared" si="68"/>
        <v>111461.6937135624</v>
      </c>
      <c r="Z174" s="16">
        <f t="shared" si="69"/>
        <v>1.0649748901953833</v>
      </c>
      <c r="AA174" s="6">
        <f t="shared" si="70"/>
        <v>0.53248744509769164</v>
      </c>
      <c r="AB174" s="6">
        <f t="shared" si="71"/>
        <v>4.8918867490164999</v>
      </c>
      <c r="AC174" s="6">
        <f t="shared" si="72"/>
        <v>1.0245614035087718</v>
      </c>
      <c r="AD174" s="6">
        <v>0</v>
      </c>
      <c r="AE174" s="6">
        <f t="shared" si="73"/>
        <v>0</v>
      </c>
      <c r="AF174" s="24">
        <v>1</v>
      </c>
      <c r="AG174" s="24">
        <f t="shared" si="83"/>
        <v>-0.30000000000000004</v>
      </c>
      <c r="AH174" s="6">
        <v>739.4378129892649</v>
      </c>
      <c r="AI174" s="5">
        <f t="shared" si="74"/>
        <v>6.6340084055199648</v>
      </c>
      <c r="AJ174" s="5">
        <v>5.3645335906755918</v>
      </c>
      <c r="AK174" s="5">
        <f t="shared" si="75"/>
        <v>1.2366421597305162</v>
      </c>
      <c r="AL174" s="6">
        <f t="shared" si="76"/>
        <v>2.0345945945945951</v>
      </c>
      <c r="AM174" s="6">
        <f t="shared" si="77"/>
        <v>10.860168100193997</v>
      </c>
      <c r="AN174" s="6">
        <f t="shared" si="78"/>
        <v>1.637044669879762</v>
      </c>
      <c r="AP174" s="24">
        <f t="shared" si="84"/>
        <v>-0.10000000000000002</v>
      </c>
      <c r="AQ174" s="24">
        <f t="shared" si="85"/>
        <v>0.9</v>
      </c>
      <c r="AR174" s="6">
        <v>14.124649572694436</v>
      </c>
      <c r="AS174" s="6">
        <v>1</v>
      </c>
      <c r="AT174" s="6">
        <f t="shared" si="79"/>
        <v>-58.953708535878469</v>
      </c>
      <c r="AU174" s="6">
        <f t="shared" si="86"/>
        <v>14.06129980653421</v>
      </c>
      <c r="AV174" s="6">
        <v>1</v>
      </c>
      <c r="AW174" s="35">
        <f t="shared" si="87"/>
        <v>-56.471487352161461</v>
      </c>
      <c r="AX174" s="6">
        <f t="shared" si="80"/>
        <v>0.95789541921342636</v>
      </c>
      <c r="AZ174" s="6">
        <f t="shared" si="81"/>
        <v>6.599250800506419</v>
      </c>
      <c r="BA174" s="6">
        <f t="shared" si="82"/>
        <v>0.99476069325076144</v>
      </c>
    </row>
    <row r="175" spans="1:53" x14ac:dyDescent="0.25">
      <c r="A175" s="33">
        <v>-0.1</v>
      </c>
      <c r="B175" s="1" t="s">
        <v>29</v>
      </c>
      <c r="C175" s="1">
        <v>450</v>
      </c>
      <c r="D175" s="1">
        <v>190</v>
      </c>
      <c r="E175" s="1">
        <v>190</v>
      </c>
      <c r="F175" s="1">
        <v>14.6</v>
      </c>
      <c r="G175" s="1">
        <v>9.4</v>
      </c>
      <c r="H175" s="1">
        <f t="shared" si="59"/>
        <v>210000000000</v>
      </c>
      <c r="I175" s="1">
        <v>0.3</v>
      </c>
      <c r="J175" s="1">
        <f t="shared" si="60"/>
        <v>80769000000</v>
      </c>
      <c r="K175" s="1">
        <v>9</v>
      </c>
      <c r="L175" s="1">
        <f>1671.9*10^(-8)</f>
        <v>1.6719E-5</v>
      </c>
      <c r="M175" s="1">
        <f>792385*10^(-12)</f>
        <v>7.9238499999999993E-7</v>
      </c>
      <c r="N175" s="1">
        <f>49.8*10^(-8)</f>
        <v>4.9799999999999993E-7</v>
      </c>
      <c r="O175" s="1">
        <v>0</v>
      </c>
      <c r="P175" s="1">
        <f t="shared" si="61"/>
        <v>8345116.666666667</v>
      </c>
      <c r="Q175" s="1">
        <f t="shared" si="62"/>
        <v>8345116.666666667</v>
      </c>
      <c r="R175" s="1">
        <f t="shared" si="63"/>
        <v>0.5</v>
      </c>
      <c r="S175" s="1">
        <f t="shared" si="64"/>
        <v>0.43540000000000001</v>
      </c>
      <c r="T175" s="1">
        <f t="shared" si="65"/>
        <v>0</v>
      </c>
      <c r="U175" s="1">
        <f t="shared" si="66"/>
        <v>0</v>
      </c>
      <c r="V175" s="1">
        <v>2</v>
      </c>
      <c r="W175" s="1">
        <v>2</v>
      </c>
      <c r="X175" s="8">
        <f t="shared" si="67"/>
        <v>106950.87146969361</v>
      </c>
      <c r="Y175" s="8">
        <f t="shared" si="68"/>
        <v>69598.84918186086</v>
      </c>
      <c r="Z175" s="16">
        <f t="shared" si="69"/>
        <v>0.70998326013025559</v>
      </c>
      <c r="AA175" s="6">
        <f t="shared" si="70"/>
        <v>0.35499163006512779</v>
      </c>
      <c r="AB175" s="6">
        <f t="shared" si="71"/>
        <v>3.2612578326776664</v>
      </c>
      <c r="AC175" s="6">
        <f t="shared" si="72"/>
        <v>1.536842105263158</v>
      </c>
      <c r="AD175" s="6">
        <v>0</v>
      </c>
      <c r="AE175" s="6">
        <f t="shared" si="73"/>
        <v>0</v>
      </c>
      <c r="AF175" s="24">
        <v>1</v>
      </c>
      <c r="AG175" s="24">
        <f t="shared" si="83"/>
        <v>-0.45</v>
      </c>
      <c r="AH175" s="6">
        <v>435.99197317055871</v>
      </c>
      <c r="AI175" s="5">
        <f t="shared" si="74"/>
        <v>6.2643560676027485</v>
      </c>
      <c r="AJ175" s="5">
        <v>4.6972041038460626</v>
      </c>
      <c r="AK175" s="5">
        <f t="shared" si="75"/>
        <v>1.3336350580281373</v>
      </c>
      <c r="AL175" s="6">
        <f t="shared" si="76"/>
        <v>2.0345945945945951</v>
      </c>
      <c r="AM175" s="6">
        <f t="shared" si="77"/>
        <v>9.5085763980769169</v>
      </c>
      <c r="AN175" s="6">
        <f t="shared" si="78"/>
        <v>1.5178856845721527</v>
      </c>
      <c r="AP175" s="24">
        <f t="shared" si="84"/>
        <v>-0.1</v>
      </c>
      <c r="AQ175" s="24">
        <f t="shared" si="85"/>
        <v>0.9</v>
      </c>
      <c r="AR175" s="6">
        <v>11.460864789037181</v>
      </c>
      <c r="AS175" s="6">
        <v>1</v>
      </c>
      <c r="AT175" s="6">
        <f t="shared" si="79"/>
        <v>-66.052322995147577</v>
      </c>
      <c r="AU175" s="6">
        <f t="shared" si="86"/>
        <v>11.431260254518939</v>
      </c>
      <c r="AV175" s="6">
        <v>1</v>
      </c>
      <c r="AW175" s="35">
        <f t="shared" si="87"/>
        <v>-60.816622557338619</v>
      </c>
      <c r="AX175" s="6">
        <f t="shared" si="80"/>
        <v>0.92073404536894798</v>
      </c>
      <c r="AZ175" s="6">
        <f t="shared" si="81"/>
        <v>6.2192997078371999</v>
      </c>
      <c r="BA175" s="6">
        <f t="shared" si="82"/>
        <v>0.99280750339231738</v>
      </c>
    </row>
    <row r="176" spans="1:53" x14ac:dyDescent="0.25">
      <c r="A176" s="33">
        <v>-0.1</v>
      </c>
      <c r="B176" s="1" t="s">
        <v>29</v>
      </c>
      <c r="C176" s="1">
        <v>450</v>
      </c>
      <c r="D176" s="1">
        <v>190</v>
      </c>
      <c r="E176" s="1">
        <v>190</v>
      </c>
      <c r="F176" s="1">
        <v>14.6</v>
      </c>
      <c r="G176" s="1">
        <v>9.4</v>
      </c>
      <c r="H176" s="1">
        <f t="shared" si="59"/>
        <v>210000000000</v>
      </c>
      <c r="I176" s="1">
        <v>0.3</v>
      </c>
      <c r="J176" s="1">
        <f t="shared" si="60"/>
        <v>80769000000</v>
      </c>
      <c r="K176" s="1">
        <v>12</v>
      </c>
      <c r="L176" s="1">
        <f>1671.9*10^(-8)</f>
        <v>1.6719E-5</v>
      </c>
      <c r="M176" s="1">
        <f>792385*10^(-12)</f>
        <v>7.9238499999999993E-7</v>
      </c>
      <c r="N176" s="1">
        <f>49.8*10^(-8)</f>
        <v>4.9799999999999993E-7</v>
      </c>
      <c r="O176" s="1">
        <v>0</v>
      </c>
      <c r="P176" s="1">
        <f t="shared" si="61"/>
        <v>8345116.666666667</v>
      </c>
      <c r="Q176" s="1">
        <f t="shared" si="62"/>
        <v>8345116.666666667</v>
      </c>
      <c r="R176" s="1">
        <f t="shared" si="63"/>
        <v>0.5</v>
      </c>
      <c r="S176" s="1">
        <f t="shared" si="64"/>
        <v>0.43540000000000001</v>
      </c>
      <c r="T176" s="1">
        <f t="shared" si="65"/>
        <v>0</v>
      </c>
      <c r="U176" s="1">
        <f t="shared" si="66"/>
        <v>0</v>
      </c>
      <c r="V176" s="1">
        <v>2</v>
      </c>
      <c r="W176" s="1">
        <v>2</v>
      </c>
      <c r="X176" s="8">
        <f t="shared" si="67"/>
        <v>60159.865201702654</v>
      </c>
      <c r="Y176" s="8">
        <f t="shared" si="68"/>
        <v>50905.184429421381</v>
      </c>
      <c r="Z176" s="16">
        <f t="shared" si="69"/>
        <v>0.53248744509769164</v>
      </c>
      <c r="AA176" s="6">
        <f t="shared" si="70"/>
        <v>0.26624372254884582</v>
      </c>
      <c r="AB176" s="6">
        <f t="shared" si="71"/>
        <v>2.4459433745082499</v>
      </c>
      <c r="AC176" s="6">
        <f t="shared" si="72"/>
        <v>2.0491228070175436</v>
      </c>
      <c r="AD176" s="6">
        <v>0</v>
      </c>
      <c r="AE176" s="6">
        <f t="shared" si="73"/>
        <v>0</v>
      </c>
      <c r="AF176" s="24">
        <v>1</v>
      </c>
      <c r="AG176" s="24">
        <f t="shared" si="83"/>
        <v>-0.60000000000000009</v>
      </c>
      <c r="AH176" s="6">
        <v>302.46196645081801</v>
      </c>
      <c r="AI176" s="5">
        <f t="shared" si="74"/>
        <v>5.9416731289948093</v>
      </c>
      <c r="AJ176" s="5">
        <v>4.2810963645982634</v>
      </c>
      <c r="AK176" s="5">
        <f t="shared" si="75"/>
        <v>1.387885864501528</v>
      </c>
      <c r="AL176" s="6">
        <f t="shared" si="76"/>
        <v>2.0345945945945951</v>
      </c>
      <c r="AM176" s="6">
        <f t="shared" si="77"/>
        <v>8.7120172335988446</v>
      </c>
      <c r="AN176" s="6">
        <f t="shared" si="78"/>
        <v>1.4662565651895281</v>
      </c>
      <c r="AP176" s="24">
        <f t="shared" si="84"/>
        <v>-0.10000000000000002</v>
      </c>
      <c r="AQ176" s="24">
        <f t="shared" si="85"/>
        <v>0.9</v>
      </c>
      <c r="AR176" s="6">
        <v>9.9056753151163335</v>
      </c>
      <c r="AS176" s="6">
        <v>1</v>
      </c>
      <c r="AT176" s="6">
        <f t="shared" si="79"/>
        <v>-72.659592562889443</v>
      </c>
      <c r="AU176" s="6">
        <f t="shared" si="86"/>
        <v>9.920217834700253</v>
      </c>
      <c r="AV176" s="6">
        <v>1</v>
      </c>
      <c r="AW176" s="35">
        <f t="shared" si="87"/>
        <v>-63.454578538965578</v>
      </c>
      <c r="AX176" s="6">
        <f t="shared" si="80"/>
        <v>0.87331316211336307</v>
      </c>
      <c r="AZ176" s="6">
        <f t="shared" si="81"/>
        <v>5.8944069857645562</v>
      </c>
      <c r="BA176" s="6">
        <f t="shared" si="82"/>
        <v>0.99204497753341581</v>
      </c>
    </row>
    <row r="177" spans="1:53" x14ac:dyDescent="0.25">
      <c r="A177" s="44">
        <v>-0.1</v>
      </c>
      <c r="B177" s="2" t="s">
        <v>29</v>
      </c>
      <c r="C177" s="2">
        <v>450</v>
      </c>
      <c r="D177" s="2">
        <v>190</v>
      </c>
      <c r="E177" s="2">
        <v>190</v>
      </c>
      <c r="F177" s="2">
        <v>14.6</v>
      </c>
      <c r="G177" s="2">
        <v>9.4</v>
      </c>
      <c r="H177" s="2">
        <f t="shared" si="59"/>
        <v>210000000000</v>
      </c>
      <c r="I177" s="2">
        <v>0.3</v>
      </c>
      <c r="J177" s="2">
        <f t="shared" si="60"/>
        <v>80769000000</v>
      </c>
      <c r="K177" s="2">
        <v>15</v>
      </c>
      <c r="L177" s="2">
        <f>1671.9*10^(-8)</f>
        <v>1.6719E-5</v>
      </c>
      <c r="M177" s="2">
        <f>792385*10^(-12)</f>
        <v>7.9238499999999993E-7</v>
      </c>
      <c r="N177" s="2">
        <f>49.8*10^(-8)</f>
        <v>4.9799999999999993E-7</v>
      </c>
      <c r="O177" s="2">
        <v>0</v>
      </c>
      <c r="P177" s="2">
        <f t="shared" si="61"/>
        <v>8345116.666666667</v>
      </c>
      <c r="Q177" s="2">
        <f t="shared" si="62"/>
        <v>8345116.666666667</v>
      </c>
      <c r="R177" s="2">
        <f t="shared" si="63"/>
        <v>0.5</v>
      </c>
      <c r="S177" s="2">
        <f t="shared" si="64"/>
        <v>0.43540000000000001</v>
      </c>
      <c r="T177" s="2">
        <f t="shared" si="65"/>
        <v>0</v>
      </c>
      <c r="U177" s="2">
        <f t="shared" si="66"/>
        <v>0</v>
      </c>
      <c r="V177" s="2">
        <v>2</v>
      </c>
      <c r="W177" s="2">
        <v>2</v>
      </c>
      <c r="X177" s="45">
        <f t="shared" si="67"/>
        <v>38502.313729089699</v>
      </c>
      <c r="Y177" s="45">
        <f t="shared" si="68"/>
        <v>40236.000302564746</v>
      </c>
      <c r="Z177" s="46">
        <f t="shared" si="69"/>
        <v>0.42598995607815332</v>
      </c>
      <c r="AA177" s="35">
        <f t="shared" si="70"/>
        <v>0.21299497803907666</v>
      </c>
      <c r="AB177" s="35">
        <f t="shared" si="71"/>
        <v>1.9567546996065999</v>
      </c>
      <c r="AC177" s="35">
        <f t="shared" si="72"/>
        <v>2.5614035087719298</v>
      </c>
      <c r="AD177" s="35">
        <v>0</v>
      </c>
      <c r="AE177" s="35">
        <f t="shared" si="73"/>
        <v>0</v>
      </c>
      <c r="AF177" s="47">
        <v>1</v>
      </c>
      <c r="AG177" s="47">
        <f t="shared" si="83"/>
        <v>-0.75</v>
      </c>
      <c r="AH177" s="35">
        <v>228.56030057762621</v>
      </c>
      <c r="AI177" s="48">
        <f t="shared" si="74"/>
        <v>5.6804925653372456</v>
      </c>
      <c r="AJ177" s="48">
        <v>4.012575772590119</v>
      </c>
      <c r="AK177" s="48">
        <f t="shared" si="75"/>
        <v>1.4156723479568052</v>
      </c>
      <c r="AL177" s="35">
        <f t="shared" si="76"/>
        <v>2.0345945945945951</v>
      </c>
      <c r="AM177" s="35">
        <f t="shared" si="77"/>
        <v>8.1954374746177479</v>
      </c>
      <c r="AN177" s="35">
        <f t="shared" si="78"/>
        <v>1.4427335975451967</v>
      </c>
      <c r="AO177" s="2"/>
      <c r="AP177" s="47">
        <f t="shared" si="84"/>
        <v>-0.1</v>
      </c>
      <c r="AQ177" s="47">
        <f t="shared" si="85"/>
        <v>0.9</v>
      </c>
      <c r="AR177" s="6">
        <v>8.921577548589708</v>
      </c>
      <c r="AS177" s="35">
        <v>1</v>
      </c>
      <c r="AT177" s="35">
        <f t="shared" si="79"/>
        <v>-78.783678629066245</v>
      </c>
      <c r="AU177" s="6">
        <f t="shared" si="86"/>
        <v>8.9508651367895045</v>
      </c>
      <c r="AV177" s="6">
        <v>1</v>
      </c>
      <c r="AW177" s="35">
        <f t="shared" si="87"/>
        <v>-65.186276409234054</v>
      </c>
      <c r="AX177" s="6">
        <f t="shared" si="80"/>
        <v>0.8274083864012971</v>
      </c>
      <c r="AY177" s="2"/>
      <c r="AZ177" s="6">
        <f t="shared" si="81"/>
        <v>5.6305318354427571</v>
      </c>
      <c r="BA177" s="6">
        <f t="shared" si="82"/>
        <v>0.99120485955754045</v>
      </c>
    </row>
    <row r="178" spans="1:53" x14ac:dyDescent="0.25">
      <c r="A178" s="33">
        <v>-0.1</v>
      </c>
      <c r="B178" s="1" t="s">
        <v>30</v>
      </c>
      <c r="C178" s="1">
        <v>600</v>
      </c>
      <c r="D178" s="1">
        <v>220</v>
      </c>
      <c r="E178" s="1">
        <v>220</v>
      </c>
      <c r="F178" s="1">
        <v>19</v>
      </c>
      <c r="G178" s="1">
        <v>12</v>
      </c>
      <c r="H178" s="1">
        <f t="shared" si="59"/>
        <v>210000000000</v>
      </c>
      <c r="I178" s="1">
        <v>0.3</v>
      </c>
      <c r="J178" s="1">
        <f t="shared" si="60"/>
        <v>80769000000</v>
      </c>
      <c r="K178" s="1">
        <v>3</v>
      </c>
      <c r="L178" s="1">
        <f>3380*10^(-8)</f>
        <v>3.3800000000000002E-5</v>
      </c>
      <c r="M178" s="1">
        <f>2852000*10^(-12)</f>
        <v>2.852E-6</v>
      </c>
      <c r="N178" s="1">
        <f>129.22*10^(-8)</f>
        <v>1.2922000000000001E-6</v>
      </c>
      <c r="O178" s="1">
        <v>0</v>
      </c>
      <c r="P178" s="1">
        <f t="shared" si="61"/>
        <v>16859333.333333332</v>
      </c>
      <c r="Q178" s="1">
        <f t="shared" si="62"/>
        <v>16859333.333333332</v>
      </c>
      <c r="R178" s="1">
        <f t="shared" si="63"/>
        <v>0.5</v>
      </c>
      <c r="S178" s="1">
        <f t="shared" si="64"/>
        <v>0.58099999999999996</v>
      </c>
      <c r="T178" s="1">
        <f t="shared" si="65"/>
        <v>0</v>
      </c>
      <c r="U178" s="1">
        <f t="shared" si="66"/>
        <v>0</v>
      </c>
      <c r="V178" s="1">
        <v>2</v>
      </c>
      <c r="W178" s="1">
        <v>2</v>
      </c>
      <c r="X178" s="8">
        <f t="shared" si="67"/>
        <v>1945957.0010814518</v>
      </c>
      <c r="Y178" s="8">
        <f t="shared" si="68"/>
        <v>722924.52822898212</v>
      </c>
      <c r="Z178" s="16">
        <f t="shared" si="69"/>
        <v>2.5085675762161346</v>
      </c>
      <c r="AA178" s="6">
        <f t="shared" si="70"/>
        <v>1.2542837881080673</v>
      </c>
      <c r="AB178" s="6">
        <f t="shared" si="71"/>
        <v>8.6359355824978525</v>
      </c>
      <c r="AC178" s="6">
        <f t="shared" si="72"/>
        <v>0.43181818181818182</v>
      </c>
      <c r="AD178" s="6">
        <v>0</v>
      </c>
      <c r="AE178" s="6">
        <f t="shared" si="73"/>
        <v>0</v>
      </c>
      <c r="AF178" s="24">
        <v>1</v>
      </c>
      <c r="AG178" s="24">
        <f t="shared" si="83"/>
        <v>-0.15000000000000002</v>
      </c>
      <c r="AH178" s="6">
        <v>5056.5583338507095</v>
      </c>
      <c r="AI178" s="5">
        <f t="shared" si="74"/>
        <v>6.9945867603057374</v>
      </c>
      <c r="AJ178" s="5">
        <v>6.4586271701671878</v>
      </c>
      <c r="AK178" s="5">
        <f t="shared" si="75"/>
        <v>1.0829835158490309</v>
      </c>
      <c r="AL178" s="6">
        <f t="shared" si="76"/>
        <v>2.0345945945945951</v>
      </c>
      <c r="AM178" s="6">
        <f t="shared" si="77"/>
        <v>13.038973104194854</v>
      </c>
      <c r="AN178" s="6">
        <f t="shared" si="78"/>
        <v>1.8641520294223806</v>
      </c>
      <c r="AP178" s="24">
        <f t="shared" si="84"/>
        <v>-0.10000000000000002</v>
      </c>
      <c r="AQ178" s="24">
        <f t="shared" si="85"/>
        <v>0.9</v>
      </c>
      <c r="AR178" s="6">
        <v>19.479706406892554</v>
      </c>
      <c r="AS178" s="6">
        <v>1</v>
      </c>
      <c r="AT178" s="6">
        <f t="shared" si="79"/>
        <v>-51.008986509145444</v>
      </c>
      <c r="AU178" s="6">
        <f t="shared" si="86"/>
        <v>19.371516416302374</v>
      </c>
      <c r="AV178" s="6">
        <v>1</v>
      </c>
      <c r="AW178" s="35">
        <f t="shared" si="87"/>
        <v>-51.586547415582302</v>
      </c>
      <c r="AX178" s="6">
        <f t="shared" si="80"/>
        <v>1.0113227285222244</v>
      </c>
      <c r="AZ178" s="6">
        <f t="shared" si="81"/>
        <v>6.9976261505680588</v>
      </c>
      <c r="BA178" s="6">
        <f t="shared" si="82"/>
        <v>1.0004345346432144</v>
      </c>
    </row>
    <row r="179" spans="1:53" x14ac:dyDescent="0.25">
      <c r="A179" s="33">
        <v>-0.1</v>
      </c>
      <c r="B179" s="1" t="s">
        <v>30</v>
      </c>
      <c r="C179" s="1">
        <v>600</v>
      </c>
      <c r="D179" s="1">
        <v>220</v>
      </c>
      <c r="E179" s="1">
        <v>220</v>
      </c>
      <c r="F179" s="1">
        <v>19</v>
      </c>
      <c r="G179" s="1">
        <v>12</v>
      </c>
      <c r="H179" s="1">
        <f t="shared" si="59"/>
        <v>210000000000</v>
      </c>
      <c r="I179" s="1">
        <v>0.3</v>
      </c>
      <c r="J179" s="1">
        <f t="shared" si="60"/>
        <v>80769000000</v>
      </c>
      <c r="K179" s="1">
        <v>6</v>
      </c>
      <c r="L179" s="1">
        <f>3380*10^(-8)</f>
        <v>3.3800000000000002E-5</v>
      </c>
      <c r="M179" s="1">
        <f>2852000*10^(-12)</f>
        <v>2.852E-6</v>
      </c>
      <c r="N179" s="1">
        <f>129.22*10^(-8)</f>
        <v>1.2922000000000001E-6</v>
      </c>
      <c r="O179" s="1">
        <v>0</v>
      </c>
      <c r="P179" s="1">
        <f t="shared" si="61"/>
        <v>16859333.333333332</v>
      </c>
      <c r="Q179" s="1">
        <f t="shared" si="62"/>
        <v>16859333.333333332</v>
      </c>
      <c r="R179" s="1">
        <f t="shared" si="63"/>
        <v>0.5</v>
      </c>
      <c r="S179" s="1">
        <f t="shared" si="64"/>
        <v>0.58099999999999996</v>
      </c>
      <c r="T179" s="1">
        <f t="shared" si="65"/>
        <v>0</v>
      </c>
      <c r="U179" s="1">
        <f t="shared" si="66"/>
        <v>0</v>
      </c>
      <c r="V179" s="1">
        <v>2</v>
      </c>
      <c r="W179" s="1">
        <v>2</v>
      </c>
      <c r="X179" s="8">
        <f t="shared" si="67"/>
        <v>486489.25027036294</v>
      </c>
      <c r="Y179" s="8">
        <f t="shared" si="68"/>
        <v>265978.93822521181</v>
      </c>
      <c r="Z179" s="16">
        <f t="shared" si="69"/>
        <v>1.2542837881080673</v>
      </c>
      <c r="AA179" s="6">
        <f t="shared" si="70"/>
        <v>0.62714189405403364</v>
      </c>
      <c r="AB179" s="6">
        <f t="shared" si="71"/>
        <v>4.3179677912489263</v>
      </c>
      <c r="AC179" s="6">
        <f t="shared" si="72"/>
        <v>0.86363636363636365</v>
      </c>
      <c r="AD179" s="6">
        <v>0</v>
      </c>
      <c r="AE179" s="6">
        <f t="shared" si="73"/>
        <v>0</v>
      </c>
      <c r="AF179" s="24">
        <v>1</v>
      </c>
      <c r="AG179" s="24">
        <f t="shared" si="83"/>
        <v>-0.30000000000000004</v>
      </c>
      <c r="AH179" s="6">
        <v>1795.5480516666653</v>
      </c>
      <c r="AI179" s="5">
        <f t="shared" si="74"/>
        <v>6.750715164319983</v>
      </c>
      <c r="AJ179" s="5">
        <v>5.629393101540221</v>
      </c>
      <c r="AK179" s="5">
        <f t="shared" si="75"/>
        <v>1.1991905774839147</v>
      </c>
      <c r="AL179" s="6">
        <f t="shared" si="76"/>
        <v>2.0345945945945951</v>
      </c>
      <c r="AM179" s="6">
        <f t="shared" si="77"/>
        <v>11.449282950864434</v>
      </c>
      <c r="AN179" s="6">
        <f t="shared" si="78"/>
        <v>1.6960103740383112</v>
      </c>
      <c r="AP179" s="24">
        <f t="shared" si="84"/>
        <v>-0.10000000000000002</v>
      </c>
      <c r="AQ179" s="24">
        <f t="shared" si="85"/>
        <v>0.9</v>
      </c>
      <c r="AR179" s="6">
        <v>15.281414830399791</v>
      </c>
      <c r="AS179" s="6">
        <v>1</v>
      </c>
      <c r="AT179" s="6">
        <f t="shared" si="79"/>
        <v>-57.277822340153996</v>
      </c>
      <c r="AU179" s="6">
        <f t="shared" si="86"/>
        <v>15.250132709134828</v>
      </c>
      <c r="AV179" s="6">
        <v>1</v>
      </c>
      <c r="AW179" s="35">
        <f t="shared" si="87"/>
        <v>-54.66169991664195</v>
      </c>
      <c r="AX179" s="6">
        <f t="shared" si="80"/>
        <v>0.95432573522129105</v>
      </c>
      <c r="AZ179" s="6">
        <f t="shared" si="81"/>
        <v>6.7159104676621109</v>
      </c>
      <c r="BA179" s="6">
        <f t="shared" si="82"/>
        <v>0.99484429489162451</v>
      </c>
    </row>
    <row r="180" spans="1:53" x14ac:dyDescent="0.25">
      <c r="A180" s="33">
        <v>-0.1</v>
      </c>
      <c r="B180" s="1" t="s">
        <v>30</v>
      </c>
      <c r="C180" s="1">
        <v>600</v>
      </c>
      <c r="D180" s="1">
        <v>220</v>
      </c>
      <c r="E180" s="1">
        <v>220</v>
      </c>
      <c r="F180" s="1">
        <v>19</v>
      </c>
      <c r="G180" s="1">
        <v>12</v>
      </c>
      <c r="H180" s="1">
        <f t="shared" si="59"/>
        <v>210000000000</v>
      </c>
      <c r="I180" s="1">
        <v>0.3</v>
      </c>
      <c r="J180" s="1">
        <f t="shared" si="60"/>
        <v>80769000000</v>
      </c>
      <c r="K180" s="1">
        <v>9</v>
      </c>
      <c r="L180" s="1">
        <f>3380*10^(-8)</f>
        <v>3.3800000000000002E-5</v>
      </c>
      <c r="M180" s="1">
        <f>2852000*10^(-12)</f>
        <v>2.852E-6</v>
      </c>
      <c r="N180" s="1">
        <f>129.22*10^(-8)</f>
        <v>1.2922000000000001E-6</v>
      </c>
      <c r="O180" s="1">
        <v>0</v>
      </c>
      <c r="P180" s="1">
        <f t="shared" si="61"/>
        <v>16859333.333333332</v>
      </c>
      <c r="Q180" s="1">
        <f t="shared" si="62"/>
        <v>16859333.333333332</v>
      </c>
      <c r="R180" s="1">
        <f t="shared" si="63"/>
        <v>0.5</v>
      </c>
      <c r="S180" s="1">
        <f t="shared" si="64"/>
        <v>0.58099999999999996</v>
      </c>
      <c r="T180" s="1">
        <f t="shared" si="65"/>
        <v>0</v>
      </c>
      <c r="U180" s="1">
        <f t="shared" si="66"/>
        <v>0</v>
      </c>
      <c r="V180" s="1">
        <v>2</v>
      </c>
      <c r="W180" s="1">
        <v>2</v>
      </c>
      <c r="X180" s="8">
        <f t="shared" si="67"/>
        <v>216217.44456460574</v>
      </c>
      <c r="Y180" s="8">
        <f t="shared" si="68"/>
        <v>162822.76545043223</v>
      </c>
      <c r="Z180" s="16">
        <f t="shared" si="69"/>
        <v>0.8361891920720449</v>
      </c>
      <c r="AA180" s="6">
        <f t="shared" si="70"/>
        <v>0.41809459603602245</v>
      </c>
      <c r="AB180" s="6">
        <f t="shared" si="71"/>
        <v>2.878645194165951</v>
      </c>
      <c r="AC180" s="6">
        <f t="shared" si="72"/>
        <v>1.2954545454545454</v>
      </c>
      <c r="AD180" s="6">
        <v>0</v>
      </c>
      <c r="AE180" s="6">
        <f t="shared" si="73"/>
        <v>0</v>
      </c>
      <c r="AF180" s="24">
        <v>1</v>
      </c>
      <c r="AG180" s="24">
        <f t="shared" si="83"/>
        <v>-0.45</v>
      </c>
      <c r="AH180" s="6">
        <v>1047.9065505660724</v>
      </c>
      <c r="AI180" s="5">
        <f t="shared" si="74"/>
        <v>6.4358724510491392</v>
      </c>
      <c r="AJ180" s="5">
        <v>4.9612226998190669</v>
      </c>
      <c r="AK180" s="5">
        <f t="shared" si="75"/>
        <v>1.2972351455385891</v>
      </c>
      <c r="AL180" s="6">
        <f t="shared" si="76"/>
        <v>2.0345945945945951</v>
      </c>
      <c r="AM180" s="6">
        <f t="shared" si="77"/>
        <v>10.025984830632622</v>
      </c>
      <c r="AN180" s="6">
        <f t="shared" si="78"/>
        <v>1.5578283918597924</v>
      </c>
      <c r="AP180" s="24">
        <f t="shared" si="84"/>
        <v>-0.1</v>
      </c>
      <c r="AQ180" s="24">
        <f t="shared" si="85"/>
        <v>0.9</v>
      </c>
      <c r="AR180" s="6">
        <v>12.486331200309884</v>
      </c>
      <c r="AS180" s="6">
        <v>1</v>
      </c>
      <c r="AT180" s="6">
        <f t="shared" si="79"/>
        <v>-63.663127874529422</v>
      </c>
      <c r="AU180" s="6">
        <f t="shared" si="86"/>
        <v>12.426171695197361</v>
      </c>
      <c r="AV180" s="6">
        <v>1</v>
      </c>
      <c r="AW180" s="35">
        <f t="shared" si="87"/>
        <v>-59.129672435283702</v>
      </c>
      <c r="AX180" s="6">
        <f t="shared" si="80"/>
        <v>0.92878993554667166</v>
      </c>
      <c r="AZ180" s="6">
        <f t="shared" si="81"/>
        <v>6.3865660797787775</v>
      </c>
      <c r="BA180" s="6">
        <f t="shared" si="82"/>
        <v>0.99233882093758341</v>
      </c>
    </row>
    <row r="181" spans="1:53" x14ac:dyDescent="0.25">
      <c r="A181" s="33">
        <v>-0.1</v>
      </c>
      <c r="B181" s="1" t="s">
        <v>30</v>
      </c>
      <c r="C181" s="1">
        <v>600</v>
      </c>
      <c r="D181" s="1">
        <v>220</v>
      </c>
      <c r="E181" s="1">
        <v>220</v>
      </c>
      <c r="F181" s="1">
        <v>19</v>
      </c>
      <c r="G181" s="1">
        <v>12</v>
      </c>
      <c r="H181" s="1">
        <f t="shared" si="59"/>
        <v>210000000000</v>
      </c>
      <c r="I181" s="1">
        <v>0.3</v>
      </c>
      <c r="J181" s="1">
        <f t="shared" si="60"/>
        <v>80769000000</v>
      </c>
      <c r="K181" s="1">
        <v>12</v>
      </c>
      <c r="L181" s="1">
        <f>3380*10^(-8)</f>
        <v>3.3800000000000002E-5</v>
      </c>
      <c r="M181" s="1">
        <f>2852000*10^(-12)</f>
        <v>2.852E-6</v>
      </c>
      <c r="N181" s="1">
        <f>129.22*10^(-8)</f>
        <v>1.2922000000000001E-6</v>
      </c>
      <c r="O181" s="1">
        <v>0</v>
      </c>
      <c r="P181" s="1">
        <f t="shared" si="61"/>
        <v>16859333.333333332</v>
      </c>
      <c r="Q181" s="1">
        <f t="shared" si="62"/>
        <v>16859333.333333332</v>
      </c>
      <c r="R181" s="1">
        <f t="shared" si="63"/>
        <v>0.5</v>
      </c>
      <c r="S181" s="1">
        <f t="shared" si="64"/>
        <v>0.58099999999999996</v>
      </c>
      <c r="T181" s="1">
        <f t="shared" si="65"/>
        <v>0</v>
      </c>
      <c r="U181" s="1">
        <f t="shared" si="66"/>
        <v>0</v>
      </c>
      <c r="V181" s="1">
        <v>2</v>
      </c>
      <c r="W181" s="1">
        <v>2</v>
      </c>
      <c r="X181" s="8">
        <f t="shared" si="67"/>
        <v>121622.31256759074</v>
      </c>
      <c r="Y181" s="8">
        <f t="shared" si="68"/>
        <v>118075.45509077053</v>
      </c>
      <c r="Z181" s="16">
        <f t="shared" si="69"/>
        <v>0.62714189405403364</v>
      </c>
      <c r="AA181" s="6">
        <f t="shared" si="70"/>
        <v>0.31357094702701682</v>
      </c>
      <c r="AB181" s="6">
        <f t="shared" si="71"/>
        <v>2.1589838956244631</v>
      </c>
      <c r="AC181" s="6">
        <f t="shared" si="72"/>
        <v>1.7272727272727273</v>
      </c>
      <c r="AD181" s="6">
        <v>0</v>
      </c>
      <c r="AE181" s="6">
        <f t="shared" si="73"/>
        <v>0</v>
      </c>
      <c r="AF181" s="24">
        <v>1</v>
      </c>
      <c r="AG181" s="24">
        <f t="shared" si="83"/>
        <v>-0.60000000000000009</v>
      </c>
      <c r="AH181" s="6">
        <v>724.53093617991408</v>
      </c>
      <c r="AI181" s="5">
        <f t="shared" si="74"/>
        <v>6.1361689067633129</v>
      </c>
      <c r="AJ181" s="5">
        <v>4.5088117559295684</v>
      </c>
      <c r="AK181" s="5">
        <f t="shared" si="75"/>
        <v>1.3609281644312599</v>
      </c>
      <c r="AL181" s="6">
        <f t="shared" si="76"/>
        <v>2.0345945945945951</v>
      </c>
      <c r="AM181" s="6">
        <f t="shared" si="77"/>
        <v>9.1468230075563994</v>
      </c>
      <c r="AN181" s="6">
        <f t="shared" si="78"/>
        <v>1.4906406825722691</v>
      </c>
      <c r="AP181" s="24">
        <f t="shared" si="84"/>
        <v>-0.10000000000000002</v>
      </c>
      <c r="AQ181" s="24">
        <f t="shared" si="85"/>
        <v>0.9</v>
      </c>
      <c r="AR181" s="6">
        <v>10.756129047806327</v>
      </c>
      <c r="AS181" s="6">
        <v>1</v>
      </c>
      <c r="AT181" s="6">
        <f t="shared" si="79"/>
        <v>-69.710478022286765</v>
      </c>
      <c r="AU181" s="6">
        <f t="shared" si="86"/>
        <v>10.742284979813324</v>
      </c>
      <c r="AV181" s="6">
        <v>1</v>
      </c>
      <c r="AW181" s="35">
        <f t="shared" si="87"/>
        <v>-62.009206510533673</v>
      </c>
      <c r="AX181" s="6">
        <f t="shared" si="80"/>
        <v>0.88952490744230794</v>
      </c>
      <c r="AZ181" s="6">
        <f t="shared" si="81"/>
        <v>6.0828742720294358</v>
      </c>
      <c r="BA181" s="6">
        <f t="shared" si="82"/>
        <v>0.99131467279606078</v>
      </c>
    </row>
    <row r="182" spans="1:53" s="3" customFormat="1" x14ac:dyDescent="0.25">
      <c r="A182" s="34">
        <v>-0.1</v>
      </c>
      <c r="B182" s="3" t="s">
        <v>30</v>
      </c>
      <c r="C182" s="3">
        <v>600</v>
      </c>
      <c r="D182" s="3">
        <v>220</v>
      </c>
      <c r="E182" s="3">
        <v>220</v>
      </c>
      <c r="F182" s="3">
        <v>19</v>
      </c>
      <c r="G182" s="3">
        <v>12</v>
      </c>
      <c r="H182" s="3">
        <f t="shared" si="59"/>
        <v>210000000000</v>
      </c>
      <c r="I182" s="3">
        <v>0.3</v>
      </c>
      <c r="J182" s="3">
        <f t="shared" si="60"/>
        <v>80769000000</v>
      </c>
      <c r="K182" s="3">
        <v>15</v>
      </c>
      <c r="L182" s="3">
        <f>3380*10^(-8)</f>
        <v>3.3800000000000002E-5</v>
      </c>
      <c r="M182" s="3">
        <f>2852000*10^(-12)</f>
        <v>2.852E-6</v>
      </c>
      <c r="N182" s="3">
        <f>129.22*10^(-8)</f>
        <v>1.2922000000000001E-6</v>
      </c>
      <c r="O182" s="3">
        <v>0</v>
      </c>
      <c r="P182" s="3">
        <f t="shared" si="61"/>
        <v>16859333.333333332</v>
      </c>
      <c r="Q182" s="3">
        <f t="shared" si="62"/>
        <v>16859333.333333332</v>
      </c>
      <c r="R182" s="3">
        <f t="shared" si="63"/>
        <v>0.5</v>
      </c>
      <c r="S182" s="3">
        <f t="shared" si="64"/>
        <v>0.58099999999999996</v>
      </c>
      <c r="T182" s="3">
        <f t="shared" si="65"/>
        <v>0</v>
      </c>
      <c r="U182" s="3">
        <f t="shared" si="66"/>
        <v>0</v>
      </c>
      <c r="V182" s="3">
        <v>2</v>
      </c>
      <c r="W182" s="3">
        <v>2</v>
      </c>
      <c r="X182" s="10">
        <f t="shared" si="67"/>
        <v>77838.28004325807</v>
      </c>
      <c r="Y182" s="10">
        <f t="shared" si="68"/>
        <v>92925.731373469971</v>
      </c>
      <c r="Z182" s="17">
        <f t="shared" si="69"/>
        <v>0.50171351524322694</v>
      </c>
      <c r="AA182" s="11">
        <f t="shared" si="70"/>
        <v>0.25085675762161347</v>
      </c>
      <c r="AB182" s="11">
        <f t="shared" si="71"/>
        <v>1.7271871164995707</v>
      </c>
      <c r="AC182" s="11">
        <f t="shared" si="72"/>
        <v>2.1590909090909092</v>
      </c>
      <c r="AD182" s="11">
        <v>0</v>
      </c>
      <c r="AE182" s="11">
        <f t="shared" si="73"/>
        <v>0</v>
      </c>
      <c r="AF182" s="25">
        <v>1</v>
      </c>
      <c r="AG182" s="25">
        <f t="shared" si="83"/>
        <v>-0.75</v>
      </c>
      <c r="AH182" s="11">
        <v>546.31090217327812</v>
      </c>
      <c r="AI182" s="7">
        <f t="shared" si="74"/>
        <v>5.8790056758084157</v>
      </c>
      <c r="AJ182" s="7">
        <v>4.2046481015004362</v>
      </c>
      <c r="AK182" s="7">
        <f t="shared" si="75"/>
        <v>1.398215863465597</v>
      </c>
      <c r="AL182" s="11">
        <f t="shared" si="76"/>
        <v>2.0345945945945951</v>
      </c>
      <c r="AM182" s="11">
        <f t="shared" si="77"/>
        <v>8.5657218295633673</v>
      </c>
      <c r="AN182" s="11">
        <f t="shared" si="78"/>
        <v>1.4570017962068906</v>
      </c>
      <c r="AP182" s="25">
        <f t="shared" si="84"/>
        <v>-0.1</v>
      </c>
      <c r="AQ182" s="25">
        <f t="shared" si="85"/>
        <v>0.9</v>
      </c>
      <c r="AR182" s="11">
        <v>9.630454768765194</v>
      </c>
      <c r="AS182" s="11">
        <v>1</v>
      </c>
      <c r="AT182" s="11">
        <f t="shared" si="79"/>
        <v>-75.372489452482512</v>
      </c>
      <c r="AU182" s="6">
        <f t="shared" si="86"/>
        <v>9.6449429638900046</v>
      </c>
      <c r="AV182" s="35">
        <v>1</v>
      </c>
      <c r="AW182" s="35">
        <f t="shared" si="87"/>
        <v>-63.943502256780974</v>
      </c>
      <c r="AX182" s="6">
        <f t="shared" si="80"/>
        <v>0.84836659530919734</v>
      </c>
      <c r="AZ182" s="6">
        <f t="shared" si="81"/>
        <v>5.824349958961327</v>
      </c>
      <c r="BA182" s="6">
        <f t="shared" si="82"/>
        <v>0.99070323795195636</v>
      </c>
    </row>
    <row r="183" spans="1:53" x14ac:dyDescent="0.25">
      <c r="A183" s="32">
        <v>-0.05</v>
      </c>
      <c r="B183" s="1" t="s">
        <v>7</v>
      </c>
      <c r="C183" s="1">
        <v>300</v>
      </c>
      <c r="D183" s="1">
        <v>150</v>
      </c>
      <c r="E183" s="1">
        <v>150</v>
      </c>
      <c r="F183" s="1">
        <v>10.7</v>
      </c>
      <c r="G183" s="1">
        <v>7.1</v>
      </c>
      <c r="H183" s="1">
        <f t="shared" si="59"/>
        <v>210000000000</v>
      </c>
      <c r="I183" s="1">
        <v>0.3</v>
      </c>
      <c r="J183" s="1">
        <f t="shared" si="60"/>
        <v>80769000000</v>
      </c>
      <c r="K183" s="1">
        <v>3</v>
      </c>
      <c r="L183" s="1">
        <f>602.71*10^(-8)</f>
        <v>6.0271000000000003E-6</v>
      </c>
      <c r="M183" s="1">
        <f>126108*10^(-12)</f>
        <v>1.2610800000000001E-7</v>
      </c>
      <c r="N183" s="1">
        <f>15.22*10^(-8)</f>
        <v>1.522E-7</v>
      </c>
      <c r="O183" s="1">
        <v>0</v>
      </c>
      <c r="P183" s="1">
        <f t="shared" si="61"/>
        <v>3009375</v>
      </c>
      <c r="Q183" s="1">
        <f t="shared" si="62"/>
        <v>3009375</v>
      </c>
      <c r="R183" s="1">
        <f t="shared" si="63"/>
        <v>0.5</v>
      </c>
      <c r="S183" s="1">
        <f t="shared" si="64"/>
        <v>0.2893</v>
      </c>
      <c r="T183" s="1">
        <f t="shared" si="65"/>
        <v>0</v>
      </c>
      <c r="U183" s="1">
        <f t="shared" si="66"/>
        <v>0</v>
      </c>
      <c r="V183" s="1">
        <v>2</v>
      </c>
      <c r="W183" s="1">
        <v>2</v>
      </c>
      <c r="X183" s="8">
        <f t="shared" si="67"/>
        <v>346996.37400053308</v>
      </c>
      <c r="Y183" s="8">
        <f t="shared" si="68"/>
        <v>82370.901734820785</v>
      </c>
      <c r="Z183" s="16">
        <f t="shared" si="69"/>
        <v>1.5370213680358233</v>
      </c>
      <c r="AA183" s="6">
        <f t="shared" si="70"/>
        <v>0.76851068401791167</v>
      </c>
      <c r="AB183" s="6">
        <f t="shared" si="71"/>
        <v>10.625828074835638</v>
      </c>
      <c r="AC183" s="6">
        <f t="shared" si="72"/>
        <v>0.71333333333333315</v>
      </c>
      <c r="AD183" s="6">
        <v>0</v>
      </c>
      <c r="AE183" s="6">
        <f t="shared" si="73"/>
        <v>0</v>
      </c>
      <c r="AF183" s="24">
        <v>1</v>
      </c>
      <c r="AG183" s="24">
        <f t="shared" si="83"/>
        <v>-7.5000000000000011E-2</v>
      </c>
      <c r="AH183" s="6">
        <v>876.6855160394706</v>
      </c>
      <c r="AI183" s="5">
        <f t="shared" si="74"/>
        <v>10.643145790267194</v>
      </c>
      <c r="AJ183" s="5">
        <v>5.9308565247074734</v>
      </c>
      <c r="AK183" s="5">
        <f t="shared" si="75"/>
        <v>1.7945377275489132</v>
      </c>
      <c r="AL183" s="6">
        <f t="shared" si="76"/>
        <v>1.7774468085106385</v>
      </c>
      <c r="AM183" s="6">
        <f t="shared" si="77"/>
        <v>10.621909832611021</v>
      </c>
      <c r="AN183" s="6">
        <f t="shared" si="78"/>
        <v>0.99800472923375783</v>
      </c>
      <c r="AP183" s="24">
        <f t="shared" si="84"/>
        <v>-5.000000000000001E-2</v>
      </c>
      <c r="AQ183" s="24">
        <f t="shared" si="85"/>
        <v>0.95</v>
      </c>
      <c r="AR183" s="6">
        <v>16.679696599806004</v>
      </c>
      <c r="AS183" s="6">
        <v>1</v>
      </c>
      <c r="AT183" s="6">
        <f t="shared" si="79"/>
        <v>-53.394579520807611</v>
      </c>
      <c r="AU183" s="6">
        <f t="shared" si="86"/>
        <v>16.748877433170751</v>
      </c>
      <c r="AV183" s="6">
        <v>1</v>
      </c>
      <c r="AW183" s="35">
        <f t="shared" si="87"/>
        <v>-52.6159200914813</v>
      </c>
      <c r="AX183" s="6">
        <f t="shared" si="80"/>
        <v>0.98541688245671322</v>
      </c>
      <c r="AZ183" s="6">
        <f t="shared" si="81"/>
        <v>10.644425438196524</v>
      </c>
      <c r="BA183" s="6">
        <f t="shared" si="82"/>
        <v>1.0001202321150671</v>
      </c>
    </row>
    <row r="184" spans="1:53" x14ac:dyDescent="0.25">
      <c r="A184" s="33">
        <v>-0.05</v>
      </c>
      <c r="B184" s="1" t="s">
        <v>7</v>
      </c>
      <c r="C184" s="1">
        <v>300</v>
      </c>
      <c r="D184" s="1">
        <v>150</v>
      </c>
      <c r="E184" s="1">
        <v>150</v>
      </c>
      <c r="F184" s="1">
        <v>10.7</v>
      </c>
      <c r="G184" s="1">
        <v>7.1</v>
      </c>
      <c r="H184" s="1">
        <f t="shared" si="59"/>
        <v>210000000000</v>
      </c>
      <c r="I184" s="1">
        <v>0.3</v>
      </c>
      <c r="J184" s="1">
        <f t="shared" si="60"/>
        <v>80769000000</v>
      </c>
      <c r="K184" s="1">
        <v>6</v>
      </c>
      <c r="L184" s="1">
        <f>602.71*10^(-8)</f>
        <v>6.0271000000000003E-6</v>
      </c>
      <c r="M184" s="1">
        <f>126108*10^(-12)</f>
        <v>1.2610800000000001E-7</v>
      </c>
      <c r="N184" s="1">
        <f>15.22*10^(-8)</f>
        <v>1.522E-7</v>
      </c>
      <c r="O184" s="1">
        <v>0</v>
      </c>
      <c r="P184" s="1">
        <f t="shared" si="61"/>
        <v>3009375</v>
      </c>
      <c r="Q184" s="1">
        <f t="shared" si="62"/>
        <v>3009375</v>
      </c>
      <c r="R184" s="1">
        <f t="shared" si="63"/>
        <v>0.5</v>
      </c>
      <c r="S184" s="1">
        <f t="shared" si="64"/>
        <v>0.2893</v>
      </c>
      <c r="T184" s="1">
        <f t="shared" si="65"/>
        <v>0</v>
      </c>
      <c r="U184" s="1">
        <f t="shared" si="66"/>
        <v>0</v>
      </c>
      <c r="V184" s="1">
        <v>2</v>
      </c>
      <c r="W184" s="1">
        <v>2</v>
      </c>
      <c r="X184" s="8">
        <f t="shared" si="67"/>
        <v>86749.093500133269</v>
      </c>
      <c r="Y184" s="8">
        <f t="shared" si="68"/>
        <v>34983.825050584506</v>
      </c>
      <c r="Z184" s="16">
        <f t="shared" si="69"/>
        <v>0.76851068401791167</v>
      </c>
      <c r="AA184" s="6">
        <f t="shared" si="70"/>
        <v>0.38425534200895584</v>
      </c>
      <c r="AB184" s="6">
        <f t="shared" si="71"/>
        <v>5.3129140374178192</v>
      </c>
      <c r="AC184" s="6">
        <f t="shared" si="72"/>
        <v>1.4266666666666663</v>
      </c>
      <c r="AD184" s="6">
        <v>0</v>
      </c>
      <c r="AE184" s="6">
        <f t="shared" si="73"/>
        <v>0</v>
      </c>
      <c r="AF184" s="24">
        <v>1</v>
      </c>
      <c r="AG184" s="24">
        <f t="shared" si="83"/>
        <v>-0.15000000000000002</v>
      </c>
      <c r="AH184" s="6">
        <v>313.92410891888761</v>
      </c>
      <c r="AI184" s="5">
        <f t="shared" si="74"/>
        <v>8.9734072379155858</v>
      </c>
      <c r="AJ184" s="5">
        <v>4.8233719370598305</v>
      </c>
      <c r="AK184" s="5">
        <f t="shared" si="75"/>
        <v>1.8604012618163304</v>
      </c>
      <c r="AL184" s="6">
        <f t="shared" si="76"/>
        <v>1.7774468085106385</v>
      </c>
      <c r="AM184" s="6">
        <f t="shared" si="77"/>
        <v>8.5208500993545542</v>
      </c>
      <c r="AN184" s="6">
        <f t="shared" si="78"/>
        <v>0.94956685609354385</v>
      </c>
      <c r="AP184" s="24">
        <f t="shared" si="84"/>
        <v>-5.000000000000001E-2</v>
      </c>
      <c r="AQ184" s="24">
        <f t="shared" si="85"/>
        <v>0.95</v>
      </c>
      <c r="AR184" s="6">
        <v>11.940585443911818</v>
      </c>
      <c r="AS184" s="6">
        <v>1</v>
      </c>
      <c r="AT184" s="6">
        <f t="shared" si="79"/>
        <v>-59.01841449255339</v>
      </c>
      <c r="AU184" s="6">
        <f t="shared" si="86"/>
        <v>11.900861101172008</v>
      </c>
      <c r="AV184" s="6">
        <v>1</v>
      </c>
      <c r="AW184" s="35">
        <f t="shared" si="87"/>
        <v>-60.014802947522433</v>
      </c>
      <c r="AX184" s="6">
        <f t="shared" si="80"/>
        <v>1.016882670663658</v>
      </c>
      <c r="AZ184" s="6">
        <f t="shared" si="81"/>
        <v>8.9659028416424889</v>
      </c>
      <c r="BA184" s="6">
        <f t="shared" si="82"/>
        <v>0.99916370715446989</v>
      </c>
    </row>
    <row r="185" spans="1:53" x14ac:dyDescent="0.25">
      <c r="A185" s="33">
        <v>-0.05</v>
      </c>
      <c r="B185" s="1" t="s">
        <v>7</v>
      </c>
      <c r="C185" s="1">
        <v>300</v>
      </c>
      <c r="D185" s="1">
        <v>150</v>
      </c>
      <c r="E185" s="1">
        <v>150</v>
      </c>
      <c r="F185" s="1">
        <v>10.7</v>
      </c>
      <c r="G185" s="1">
        <v>7.1</v>
      </c>
      <c r="H185" s="1">
        <f t="shared" si="59"/>
        <v>210000000000</v>
      </c>
      <c r="I185" s="1">
        <v>0.3</v>
      </c>
      <c r="J185" s="1">
        <f t="shared" si="60"/>
        <v>80769000000</v>
      </c>
      <c r="K185" s="1">
        <v>9</v>
      </c>
      <c r="L185" s="1">
        <f>602.71*10^(-8)</f>
        <v>6.0271000000000003E-6</v>
      </c>
      <c r="M185" s="1">
        <f>126108*10^(-12)</f>
        <v>1.2610800000000001E-7</v>
      </c>
      <c r="N185" s="1">
        <f>15.22*10^(-8)</f>
        <v>1.522E-7</v>
      </c>
      <c r="O185" s="1">
        <v>0</v>
      </c>
      <c r="P185" s="1">
        <f t="shared" si="61"/>
        <v>3009375</v>
      </c>
      <c r="Q185" s="1">
        <f t="shared" si="62"/>
        <v>3009375</v>
      </c>
      <c r="R185" s="1">
        <f t="shared" si="63"/>
        <v>0.5</v>
      </c>
      <c r="S185" s="1">
        <f t="shared" si="64"/>
        <v>0.2893</v>
      </c>
      <c r="T185" s="1">
        <f t="shared" si="65"/>
        <v>0</v>
      </c>
      <c r="U185" s="1">
        <f t="shared" si="66"/>
        <v>0</v>
      </c>
      <c r="V185" s="1">
        <v>2</v>
      </c>
      <c r="W185" s="1">
        <v>2</v>
      </c>
      <c r="X185" s="8">
        <f t="shared" si="67"/>
        <v>38555.152666725895</v>
      </c>
      <c r="Y185" s="8">
        <f t="shared" si="68"/>
        <v>22473.603966009312</v>
      </c>
      <c r="Z185" s="16">
        <f t="shared" si="69"/>
        <v>0.51234045601194111</v>
      </c>
      <c r="AA185" s="6">
        <f t="shared" si="70"/>
        <v>0.25617022800597056</v>
      </c>
      <c r="AB185" s="6">
        <f t="shared" si="71"/>
        <v>3.5419426916118795</v>
      </c>
      <c r="AC185" s="6">
        <f t="shared" si="72"/>
        <v>2.14</v>
      </c>
      <c r="AD185" s="6">
        <v>0</v>
      </c>
      <c r="AE185" s="6">
        <f t="shared" si="73"/>
        <v>0</v>
      </c>
      <c r="AF185" s="24">
        <v>1</v>
      </c>
      <c r="AG185" s="24">
        <f t="shared" si="83"/>
        <v>-0.22500000000000001</v>
      </c>
      <c r="AH185" s="6">
        <v>176.21630908257768</v>
      </c>
      <c r="AI185" s="5">
        <f t="shared" si="74"/>
        <v>7.8410347245194778</v>
      </c>
      <c r="AJ185" s="5">
        <v>4.2311860680565934</v>
      </c>
      <c r="AK185" s="5">
        <f t="shared" si="75"/>
        <v>1.8531528981236478</v>
      </c>
      <c r="AL185" s="6">
        <f t="shared" si="76"/>
        <v>1.7774468085106385</v>
      </c>
      <c r="AM185" s="6">
        <f t="shared" si="77"/>
        <v>7.5274928492307218</v>
      </c>
      <c r="AN185" s="6">
        <f t="shared" si="78"/>
        <v>0.96001269139794931</v>
      </c>
      <c r="AP185" s="24">
        <f t="shared" si="84"/>
        <v>-0.05</v>
      </c>
      <c r="AQ185" s="24">
        <f t="shared" si="85"/>
        <v>0.95</v>
      </c>
      <c r="AR185" s="6">
        <v>9.7178255787430725</v>
      </c>
      <c r="AS185" s="6">
        <v>1</v>
      </c>
      <c r="AT185" s="6">
        <f t="shared" si="79"/>
        <v>-62.894361404534585</v>
      </c>
      <c r="AU185" s="6">
        <f t="shared" si="86"/>
        <v>9.7404457084672575</v>
      </c>
      <c r="AV185" s="6">
        <v>1</v>
      </c>
      <c r="AW185" s="35">
        <f t="shared" si="87"/>
        <v>-63.773611498744245</v>
      </c>
      <c r="AX185" s="6">
        <f t="shared" si="80"/>
        <v>1.0139797920604416</v>
      </c>
      <c r="AZ185" s="6">
        <f t="shared" si="81"/>
        <v>7.8600789347073814</v>
      </c>
      <c r="BA185" s="6">
        <f t="shared" si="82"/>
        <v>1.0024287878905001</v>
      </c>
    </row>
    <row r="186" spans="1:53" x14ac:dyDescent="0.25">
      <c r="A186" s="33">
        <v>-0.05</v>
      </c>
      <c r="B186" s="1" t="s">
        <v>7</v>
      </c>
      <c r="C186" s="1">
        <v>300</v>
      </c>
      <c r="D186" s="1">
        <v>150</v>
      </c>
      <c r="E186" s="1">
        <v>150</v>
      </c>
      <c r="F186" s="1">
        <v>10.7</v>
      </c>
      <c r="G186" s="1">
        <v>7.1</v>
      </c>
      <c r="H186" s="1">
        <f t="shared" si="59"/>
        <v>210000000000</v>
      </c>
      <c r="I186" s="1">
        <v>0.3</v>
      </c>
      <c r="J186" s="1">
        <f t="shared" si="60"/>
        <v>80769000000</v>
      </c>
      <c r="K186" s="1">
        <v>12</v>
      </c>
      <c r="L186" s="1">
        <f>602.71*10^(-8)</f>
        <v>6.0271000000000003E-6</v>
      </c>
      <c r="M186" s="1">
        <f>126108*10^(-12)</f>
        <v>1.2610800000000001E-7</v>
      </c>
      <c r="N186" s="1">
        <f>15.22*10^(-8)</f>
        <v>1.522E-7</v>
      </c>
      <c r="O186" s="1">
        <v>0</v>
      </c>
      <c r="P186" s="1">
        <f t="shared" si="61"/>
        <v>3009375</v>
      </c>
      <c r="Q186" s="1">
        <f t="shared" si="62"/>
        <v>3009375</v>
      </c>
      <c r="R186" s="1">
        <f t="shared" si="63"/>
        <v>0.5</v>
      </c>
      <c r="S186" s="1">
        <f t="shared" si="64"/>
        <v>0.2893</v>
      </c>
      <c r="T186" s="1">
        <f t="shared" si="65"/>
        <v>0</v>
      </c>
      <c r="U186" s="1">
        <f t="shared" si="66"/>
        <v>0</v>
      </c>
      <c r="V186" s="1">
        <v>2</v>
      </c>
      <c r="W186" s="1">
        <v>2</v>
      </c>
      <c r="X186" s="8">
        <f t="shared" si="67"/>
        <v>21687.273375033317</v>
      </c>
      <c r="Y186" s="8">
        <f t="shared" si="68"/>
        <v>16626.595248083799</v>
      </c>
      <c r="Z186" s="16">
        <f t="shared" si="69"/>
        <v>0.38425534200895584</v>
      </c>
      <c r="AA186" s="6">
        <f t="shared" si="70"/>
        <v>0.19212767100447792</v>
      </c>
      <c r="AB186" s="6">
        <f t="shared" si="71"/>
        <v>2.6564570187089096</v>
      </c>
      <c r="AC186" s="6">
        <f t="shared" si="72"/>
        <v>2.8533333333333326</v>
      </c>
      <c r="AD186" s="6">
        <v>0</v>
      </c>
      <c r="AE186" s="6">
        <f t="shared" si="73"/>
        <v>0</v>
      </c>
      <c r="AF186" s="24">
        <v>1</v>
      </c>
      <c r="AG186" s="24">
        <f t="shared" si="83"/>
        <v>-0.30000000000000004</v>
      </c>
      <c r="AH186" s="6">
        <v>118.48919044778074</v>
      </c>
      <c r="AI186" s="5">
        <f t="shared" si="74"/>
        <v>7.1264855299485639</v>
      </c>
      <c r="AJ186" s="5">
        <v>3.9051891882364274</v>
      </c>
      <c r="AK186" s="5">
        <f t="shared" si="75"/>
        <v>1.8248758732139339</v>
      </c>
      <c r="AL186" s="6">
        <f t="shared" si="76"/>
        <v>1.7774468085106385</v>
      </c>
      <c r="AM186" s="6">
        <f t="shared" si="77"/>
        <v>6.9758759730991127</v>
      </c>
      <c r="AN186" s="6">
        <f t="shared" si="78"/>
        <v>0.97886622287851077</v>
      </c>
      <c r="AP186" s="24">
        <f t="shared" si="84"/>
        <v>-5.000000000000001E-2</v>
      </c>
      <c r="AQ186" s="24">
        <f t="shared" si="85"/>
        <v>0.95</v>
      </c>
      <c r="AR186" s="6">
        <v>8.5249589149362244</v>
      </c>
      <c r="AS186" s="6">
        <v>1</v>
      </c>
      <c r="AT186" s="6">
        <f t="shared" si="79"/>
        <v>-66.204878403841377</v>
      </c>
      <c r="AU186" s="6">
        <f t="shared" si="86"/>
        <v>8.5581611467326617</v>
      </c>
      <c r="AV186" s="6">
        <v>1</v>
      </c>
      <c r="AW186" s="35">
        <f t="shared" si="87"/>
        <v>-65.895362199206673</v>
      </c>
      <c r="AX186" s="6">
        <f t="shared" si="80"/>
        <v>0.99532487314988038</v>
      </c>
      <c r="AZ186" s="6">
        <f t="shared" si="81"/>
        <v>7.1465137557326512</v>
      </c>
      <c r="BA186" s="6">
        <f t="shared" si="82"/>
        <v>1.0028103931032935</v>
      </c>
    </row>
    <row r="187" spans="1:53" x14ac:dyDescent="0.25">
      <c r="A187" s="44">
        <v>-0.05</v>
      </c>
      <c r="B187" s="2" t="s">
        <v>7</v>
      </c>
      <c r="C187" s="2">
        <v>300</v>
      </c>
      <c r="D187" s="2">
        <v>150</v>
      </c>
      <c r="E187" s="2">
        <v>150</v>
      </c>
      <c r="F187" s="2">
        <v>10.7</v>
      </c>
      <c r="G187" s="2">
        <v>7.1</v>
      </c>
      <c r="H187" s="2">
        <f t="shared" si="59"/>
        <v>210000000000</v>
      </c>
      <c r="I187" s="2">
        <v>0.3</v>
      </c>
      <c r="J187" s="2">
        <f t="shared" si="60"/>
        <v>80769000000</v>
      </c>
      <c r="K187" s="2">
        <v>15</v>
      </c>
      <c r="L187" s="2">
        <f>602.71*10^(-8)</f>
        <v>6.0271000000000003E-6</v>
      </c>
      <c r="M187" s="2">
        <f>126108*10^(-12)</f>
        <v>1.2610800000000001E-7</v>
      </c>
      <c r="N187" s="2">
        <f>15.22*10^(-8)</f>
        <v>1.522E-7</v>
      </c>
      <c r="O187" s="2">
        <v>0</v>
      </c>
      <c r="P187" s="2">
        <f t="shared" si="61"/>
        <v>3009375</v>
      </c>
      <c r="Q187" s="2">
        <f t="shared" si="62"/>
        <v>3009375</v>
      </c>
      <c r="R187" s="2">
        <f t="shared" si="63"/>
        <v>0.5</v>
      </c>
      <c r="S187" s="2">
        <f t="shared" si="64"/>
        <v>0.2893</v>
      </c>
      <c r="T187" s="2">
        <f t="shared" si="65"/>
        <v>0</v>
      </c>
      <c r="U187" s="2">
        <f t="shared" si="66"/>
        <v>0</v>
      </c>
      <c r="V187" s="2">
        <v>2</v>
      </c>
      <c r="W187" s="2">
        <v>2</v>
      </c>
      <c r="X187" s="45">
        <f t="shared" si="67"/>
        <v>13879.854960021323</v>
      </c>
      <c r="Y187" s="45">
        <f t="shared" si="68"/>
        <v>13215.769233669007</v>
      </c>
      <c r="Z187" s="46">
        <f t="shared" si="69"/>
        <v>0.30740427360716466</v>
      </c>
      <c r="AA187" s="35">
        <f t="shared" si="70"/>
        <v>0.15370213680358233</v>
      </c>
      <c r="AB187" s="35">
        <f t="shared" si="71"/>
        <v>2.1251656149671274</v>
      </c>
      <c r="AC187" s="35">
        <f t="shared" si="72"/>
        <v>3.5666666666666669</v>
      </c>
      <c r="AD187" s="35">
        <v>0</v>
      </c>
      <c r="AE187" s="35">
        <f t="shared" si="73"/>
        <v>0</v>
      </c>
      <c r="AF187" s="47">
        <v>1</v>
      </c>
      <c r="AG187" s="47">
        <f t="shared" si="83"/>
        <v>-0.375</v>
      </c>
      <c r="AH187" s="35">
        <v>87.926643238229559</v>
      </c>
      <c r="AI187" s="48">
        <f t="shared" si="74"/>
        <v>6.6531612109436828</v>
      </c>
      <c r="AJ187" s="48">
        <v>3.7054218437200102</v>
      </c>
      <c r="AK187" s="48">
        <f t="shared" si="75"/>
        <v>1.7955205888958456</v>
      </c>
      <c r="AL187" s="35">
        <f t="shared" si="76"/>
        <v>1.7774468085106385</v>
      </c>
      <c r="AM187" s="35">
        <f t="shared" si="77"/>
        <v>6.6273256070778475</v>
      </c>
      <c r="AN187" s="35">
        <f t="shared" si="78"/>
        <v>0.99611679274758314</v>
      </c>
      <c r="AO187" s="2"/>
      <c r="AP187" s="47">
        <f t="shared" si="84"/>
        <v>-0.05</v>
      </c>
      <c r="AQ187" s="47">
        <f t="shared" si="85"/>
        <v>0.95</v>
      </c>
      <c r="AR187" s="6">
        <v>7.7988437568655993</v>
      </c>
      <c r="AS187" s="35">
        <v>1</v>
      </c>
      <c r="AT187" s="35">
        <f t="shared" si="79"/>
        <v>-69.092014618225519</v>
      </c>
      <c r="AU187" s="6">
        <f t="shared" si="86"/>
        <v>7.8161258127695934</v>
      </c>
      <c r="AV187" s="35">
        <v>1</v>
      </c>
      <c r="AW187" s="35">
        <f t="shared" si="87"/>
        <v>-67.245963475436611</v>
      </c>
      <c r="AX187" s="35">
        <f t="shared" si="80"/>
        <v>0.97328126625067402</v>
      </c>
      <c r="AY187" s="2"/>
      <c r="AZ187" s="6">
        <f t="shared" si="81"/>
        <v>6.6585345017200321</v>
      </c>
      <c r="BA187" s="6">
        <f t="shared" si="82"/>
        <v>1.0008076297275814</v>
      </c>
    </row>
    <row r="188" spans="1:53" x14ac:dyDescent="0.25">
      <c r="A188" s="33">
        <v>-0.05</v>
      </c>
      <c r="B188" s="1" t="s">
        <v>29</v>
      </c>
      <c r="C188" s="1">
        <v>450</v>
      </c>
      <c r="D188" s="1">
        <v>190</v>
      </c>
      <c r="E188" s="1">
        <v>190</v>
      </c>
      <c r="F188" s="1">
        <v>14.6</v>
      </c>
      <c r="G188" s="1">
        <v>9.4</v>
      </c>
      <c r="H188" s="1">
        <f t="shared" si="59"/>
        <v>210000000000</v>
      </c>
      <c r="I188" s="1">
        <v>0.3</v>
      </c>
      <c r="J188" s="1">
        <f t="shared" si="60"/>
        <v>80769000000</v>
      </c>
      <c r="K188" s="1">
        <v>3</v>
      </c>
      <c r="L188" s="1">
        <f>1671.9*10^(-8)</f>
        <v>1.6719E-5</v>
      </c>
      <c r="M188" s="1">
        <f>792385*10^(-12)</f>
        <v>7.9238499999999993E-7</v>
      </c>
      <c r="N188" s="1">
        <f>49.8*10^(-8)</f>
        <v>4.9799999999999993E-7</v>
      </c>
      <c r="O188" s="1">
        <v>0</v>
      </c>
      <c r="P188" s="1">
        <f t="shared" si="61"/>
        <v>8345116.666666667</v>
      </c>
      <c r="Q188" s="1">
        <f t="shared" si="62"/>
        <v>8345116.666666667</v>
      </c>
      <c r="R188" s="1">
        <f t="shared" si="63"/>
        <v>0.5</v>
      </c>
      <c r="S188" s="1">
        <f t="shared" si="64"/>
        <v>0.43540000000000001</v>
      </c>
      <c r="T188" s="1">
        <f t="shared" si="65"/>
        <v>0</v>
      </c>
      <c r="U188" s="1">
        <f t="shared" si="66"/>
        <v>0</v>
      </c>
      <c r="V188" s="1">
        <v>2</v>
      </c>
      <c r="W188" s="1">
        <v>2</v>
      </c>
      <c r="X188" s="8">
        <f t="shared" si="67"/>
        <v>962557.84322724247</v>
      </c>
      <c r="Y188" s="8">
        <f t="shared" si="68"/>
        <v>287451.84639369079</v>
      </c>
      <c r="Z188" s="16">
        <f t="shared" si="69"/>
        <v>2.1299497803907665</v>
      </c>
      <c r="AA188" s="6">
        <f t="shared" si="70"/>
        <v>1.0649748901953833</v>
      </c>
      <c r="AB188" s="6">
        <f t="shared" si="71"/>
        <v>9.7837734980329998</v>
      </c>
      <c r="AC188" s="6">
        <f t="shared" si="72"/>
        <v>0.51228070175438589</v>
      </c>
      <c r="AD188" s="6">
        <v>0</v>
      </c>
      <c r="AE188" s="6">
        <f t="shared" si="73"/>
        <v>0</v>
      </c>
      <c r="AF188" s="24">
        <v>1</v>
      </c>
      <c r="AG188" s="24">
        <f t="shared" si="83"/>
        <v>-7.5000000000000011E-2</v>
      </c>
      <c r="AH188" s="6">
        <v>3194.0776544284677</v>
      </c>
      <c r="AI188" s="5">
        <f t="shared" si="74"/>
        <v>11.111696426725661</v>
      </c>
      <c r="AJ188" s="5">
        <v>6.3151446851859347</v>
      </c>
      <c r="AK188" s="5">
        <f t="shared" si="75"/>
        <v>1.7595315674700971</v>
      </c>
      <c r="AL188" s="6">
        <f t="shared" si="76"/>
        <v>1.7774468085106385</v>
      </c>
      <c r="AM188" s="6">
        <f t="shared" si="77"/>
        <v>11.341872433228303</v>
      </c>
      <c r="AN188" s="6">
        <f t="shared" si="78"/>
        <v>1.0207147493652748</v>
      </c>
      <c r="AP188" s="24">
        <f t="shared" si="84"/>
        <v>-5.000000000000001E-2</v>
      </c>
      <c r="AQ188" s="24">
        <f t="shared" si="85"/>
        <v>0.95</v>
      </c>
      <c r="AR188" s="6">
        <v>18.669046797235101</v>
      </c>
      <c r="AS188" s="6">
        <v>1</v>
      </c>
      <c r="AT188" s="6">
        <f t="shared" si="79"/>
        <v>-51.538059556753687</v>
      </c>
      <c r="AU188" s="6">
        <f t="shared" si="86"/>
        <v>18.815056161603238</v>
      </c>
      <c r="AV188" s="6">
        <v>1</v>
      </c>
      <c r="AW188" s="35">
        <f t="shared" si="87"/>
        <v>-50.882295801244112</v>
      </c>
      <c r="AX188" s="6">
        <f t="shared" si="80"/>
        <v>0.98727612639766837</v>
      </c>
      <c r="AZ188" s="6">
        <f t="shared" si="81"/>
        <v>11.126434595035269</v>
      </c>
      <c r="BA188" s="6">
        <f t="shared" si="82"/>
        <v>1.001326365277057</v>
      </c>
    </row>
    <row r="189" spans="1:53" x14ac:dyDescent="0.25">
      <c r="A189" s="33">
        <v>-0.05</v>
      </c>
      <c r="B189" s="1" t="s">
        <v>29</v>
      </c>
      <c r="C189" s="1">
        <v>450</v>
      </c>
      <c r="D189" s="1">
        <v>190</v>
      </c>
      <c r="E189" s="1">
        <v>190</v>
      </c>
      <c r="F189" s="1">
        <v>14.6</v>
      </c>
      <c r="G189" s="1">
        <v>9.4</v>
      </c>
      <c r="H189" s="1">
        <f t="shared" si="59"/>
        <v>210000000000</v>
      </c>
      <c r="I189" s="1">
        <v>0.3</v>
      </c>
      <c r="J189" s="1">
        <f t="shared" si="60"/>
        <v>80769000000</v>
      </c>
      <c r="K189" s="1">
        <v>6</v>
      </c>
      <c r="L189" s="1">
        <f>1671.9*10^(-8)</f>
        <v>1.6719E-5</v>
      </c>
      <c r="M189" s="1">
        <f>792385*10^(-12)</f>
        <v>7.9238499999999993E-7</v>
      </c>
      <c r="N189" s="1">
        <f>49.8*10^(-8)</f>
        <v>4.9799999999999993E-7</v>
      </c>
      <c r="O189" s="1">
        <v>0</v>
      </c>
      <c r="P189" s="1">
        <f t="shared" si="61"/>
        <v>8345116.666666667</v>
      </c>
      <c r="Q189" s="1">
        <f t="shared" si="62"/>
        <v>8345116.666666667</v>
      </c>
      <c r="R189" s="1">
        <f t="shared" si="63"/>
        <v>0.5</v>
      </c>
      <c r="S189" s="1">
        <f t="shared" si="64"/>
        <v>0.43540000000000001</v>
      </c>
      <c r="T189" s="1">
        <f t="shared" si="65"/>
        <v>0</v>
      </c>
      <c r="U189" s="1">
        <f t="shared" si="66"/>
        <v>0</v>
      </c>
      <c r="V189" s="1">
        <v>2</v>
      </c>
      <c r="W189" s="1">
        <v>2</v>
      </c>
      <c r="X189" s="8">
        <f t="shared" si="67"/>
        <v>240639.46080681062</v>
      </c>
      <c r="Y189" s="8">
        <f t="shared" si="68"/>
        <v>111461.6937135624</v>
      </c>
      <c r="Z189" s="16">
        <f t="shared" si="69"/>
        <v>1.0649748901953833</v>
      </c>
      <c r="AA189" s="6">
        <f t="shared" si="70"/>
        <v>0.53248744509769164</v>
      </c>
      <c r="AB189" s="6">
        <f t="shared" si="71"/>
        <v>4.8918867490164999</v>
      </c>
      <c r="AC189" s="6">
        <f t="shared" si="72"/>
        <v>1.0245614035087718</v>
      </c>
      <c r="AD189" s="6">
        <v>0</v>
      </c>
      <c r="AE189" s="6">
        <f t="shared" si="73"/>
        <v>0</v>
      </c>
      <c r="AF189" s="24">
        <v>1</v>
      </c>
      <c r="AG189" s="24">
        <f t="shared" si="83"/>
        <v>-0.15000000000000002</v>
      </c>
      <c r="AH189" s="6">
        <v>1098.9672458560688</v>
      </c>
      <c r="AI189" s="5">
        <f t="shared" si="74"/>
        <v>9.8595957879505018</v>
      </c>
      <c r="AJ189" s="5">
        <v>5.3645335906755918</v>
      </c>
      <c r="AK189" s="5">
        <f t="shared" si="75"/>
        <v>1.8379222762418785</v>
      </c>
      <c r="AL189" s="6">
        <f t="shared" si="76"/>
        <v>1.7774468085106385</v>
      </c>
      <c r="AM189" s="6">
        <f t="shared" si="77"/>
        <v>9.4875761396708</v>
      </c>
      <c r="AN189" s="6">
        <f t="shared" si="78"/>
        <v>0.96226826573008695</v>
      </c>
      <c r="AP189" s="24">
        <f t="shared" si="84"/>
        <v>-5.000000000000001E-2</v>
      </c>
      <c r="AQ189" s="24">
        <f t="shared" si="85"/>
        <v>0.95</v>
      </c>
      <c r="AR189" s="6">
        <v>14.124649572694436</v>
      </c>
      <c r="AS189" s="6">
        <v>1</v>
      </c>
      <c r="AT189" s="6">
        <f t="shared" si="79"/>
        <v>-56.449935233499893</v>
      </c>
      <c r="AU189" s="6">
        <f t="shared" si="86"/>
        <v>14.06129980653421</v>
      </c>
      <c r="AV189" s="6">
        <v>1</v>
      </c>
      <c r="AW189" s="35">
        <f t="shared" si="87"/>
        <v>-56.471487352161461</v>
      </c>
      <c r="AX189" s="6">
        <f t="shared" si="80"/>
        <v>1.0003817917340811</v>
      </c>
      <c r="AZ189" s="6">
        <f t="shared" si="81"/>
        <v>9.836003226196139</v>
      </c>
      <c r="BA189" s="6">
        <f t="shared" si="82"/>
        <v>0.9976071471628486</v>
      </c>
    </row>
    <row r="190" spans="1:53" x14ac:dyDescent="0.25">
      <c r="A190" s="33">
        <v>-0.05</v>
      </c>
      <c r="B190" s="1" t="s">
        <v>29</v>
      </c>
      <c r="C190" s="1">
        <v>450</v>
      </c>
      <c r="D190" s="1">
        <v>190</v>
      </c>
      <c r="E190" s="1">
        <v>190</v>
      </c>
      <c r="F190" s="1">
        <v>14.6</v>
      </c>
      <c r="G190" s="1">
        <v>9.4</v>
      </c>
      <c r="H190" s="1">
        <f t="shared" si="59"/>
        <v>210000000000</v>
      </c>
      <c r="I190" s="1">
        <v>0.3</v>
      </c>
      <c r="J190" s="1">
        <f t="shared" si="60"/>
        <v>80769000000</v>
      </c>
      <c r="K190" s="1">
        <v>9</v>
      </c>
      <c r="L190" s="1">
        <f>1671.9*10^(-8)</f>
        <v>1.6719E-5</v>
      </c>
      <c r="M190" s="1">
        <f>792385*10^(-12)</f>
        <v>7.9238499999999993E-7</v>
      </c>
      <c r="N190" s="1">
        <f>49.8*10^(-8)</f>
        <v>4.9799999999999993E-7</v>
      </c>
      <c r="O190" s="1">
        <v>0</v>
      </c>
      <c r="P190" s="1">
        <f t="shared" si="61"/>
        <v>8345116.666666667</v>
      </c>
      <c r="Q190" s="1">
        <f t="shared" si="62"/>
        <v>8345116.666666667</v>
      </c>
      <c r="R190" s="1">
        <f t="shared" si="63"/>
        <v>0.5</v>
      </c>
      <c r="S190" s="1">
        <f t="shared" si="64"/>
        <v>0.43540000000000001</v>
      </c>
      <c r="T190" s="1">
        <f t="shared" si="65"/>
        <v>0</v>
      </c>
      <c r="U190" s="1">
        <f t="shared" si="66"/>
        <v>0</v>
      </c>
      <c r="V190" s="1">
        <v>2</v>
      </c>
      <c r="W190" s="1">
        <v>2</v>
      </c>
      <c r="X190" s="8">
        <f t="shared" si="67"/>
        <v>106950.87146969361</v>
      </c>
      <c r="Y190" s="8">
        <f t="shared" si="68"/>
        <v>69598.84918186086</v>
      </c>
      <c r="Z190" s="16">
        <f t="shared" si="69"/>
        <v>0.70998326013025559</v>
      </c>
      <c r="AA190" s="6">
        <f t="shared" si="70"/>
        <v>0.35499163006512779</v>
      </c>
      <c r="AB190" s="6">
        <f t="shared" si="71"/>
        <v>3.2612578326776664</v>
      </c>
      <c r="AC190" s="6">
        <f t="shared" si="72"/>
        <v>1.536842105263158</v>
      </c>
      <c r="AD190" s="6">
        <v>0</v>
      </c>
      <c r="AE190" s="6">
        <f t="shared" si="73"/>
        <v>0</v>
      </c>
      <c r="AF190" s="24">
        <v>1</v>
      </c>
      <c r="AG190" s="24">
        <f t="shared" si="83"/>
        <v>-0.22500000000000001</v>
      </c>
      <c r="AH190" s="6">
        <v>609.21554947464494</v>
      </c>
      <c r="AI190" s="5">
        <f t="shared" si="74"/>
        <v>8.7532417078157838</v>
      </c>
      <c r="AJ190" s="5">
        <v>4.6972041038460626</v>
      </c>
      <c r="AK190" s="5">
        <f t="shared" si="75"/>
        <v>1.8635003960438177</v>
      </c>
      <c r="AL190" s="6">
        <f t="shared" si="76"/>
        <v>1.7774468085106385</v>
      </c>
      <c r="AM190" s="6">
        <f t="shared" si="77"/>
        <v>8.3068090405543522</v>
      </c>
      <c r="AN190" s="6">
        <f t="shared" si="78"/>
        <v>0.94899801900102776</v>
      </c>
      <c r="AP190" s="24">
        <f t="shared" si="84"/>
        <v>-0.05</v>
      </c>
      <c r="AQ190" s="24">
        <f t="shared" si="85"/>
        <v>0.95</v>
      </c>
      <c r="AR190" s="6">
        <v>11.460864789037181</v>
      </c>
      <c r="AS190" s="6">
        <v>1</v>
      </c>
      <c r="AT190" s="6">
        <f t="shared" si="79"/>
        <v>-60.029016900565367</v>
      </c>
      <c r="AU190" s="6">
        <f t="shared" si="86"/>
        <v>11.431260254518939</v>
      </c>
      <c r="AV190" s="6">
        <v>1</v>
      </c>
      <c r="AW190" s="35">
        <f t="shared" si="87"/>
        <v>-60.816622557338619</v>
      </c>
      <c r="AX190" s="6">
        <f t="shared" si="80"/>
        <v>1.0131204157162506</v>
      </c>
      <c r="AZ190" s="6">
        <f t="shared" si="81"/>
        <v>8.7465945323983121</v>
      </c>
      <c r="BA190" s="6">
        <f t="shared" si="82"/>
        <v>0.99924060415108418</v>
      </c>
    </row>
    <row r="191" spans="1:53" x14ac:dyDescent="0.25">
      <c r="A191" s="33">
        <v>-0.05</v>
      </c>
      <c r="B191" s="1" t="s">
        <v>29</v>
      </c>
      <c r="C191" s="1">
        <v>450</v>
      </c>
      <c r="D191" s="1">
        <v>190</v>
      </c>
      <c r="E191" s="1">
        <v>190</v>
      </c>
      <c r="F191" s="1">
        <v>14.6</v>
      </c>
      <c r="G191" s="1">
        <v>9.4</v>
      </c>
      <c r="H191" s="1">
        <f t="shared" si="59"/>
        <v>210000000000</v>
      </c>
      <c r="I191" s="1">
        <v>0.3</v>
      </c>
      <c r="J191" s="1">
        <f t="shared" si="60"/>
        <v>80769000000</v>
      </c>
      <c r="K191" s="1">
        <v>12</v>
      </c>
      <c r="L191" s="1">
        <f>1671.9*10^(-8)</f>
        <v>1.6719E-5</v>
      </c>
      <c r="M191" s="1">
        <f>792385*10^(-12)</f>
        <v>7.9238499999999993E-7</v>
      </c>
      <c r="N191" s="1">
        <f>49.8*10^(-8)</f>
        <v>4.9799999999999993E-7</v>
      </c>
      <c r="O191" s="1">
        <v>0</v>
      </c>
      <c r="P191" s="1">
        <f t="shared" si="61"/>
        <v>8345116.666666667</v>
      </c>
      <c r="Q191" s="1">
        <f t="shared" si="62"/>
        <v>8345116.666666667</v>
      </c>
      <c r="R191" s="1">
        <f t="shared" si="63"/>
        <v>0.5</v>
      </c>
      <c r="S191" s="1">
        <f t="shared" si="64"/>
        <v>0.43540000000000001</v>
      </c>
      <c r="T191" s="1">
        <f t="shared" si="65"/>
        <v>0</v>
      </c>
      <c r="U191" s="1">
        <f t="shared" si="66"/>
        <v>0</v>
      </c>
      <c r="V191" s="1">
        <v>2</v>
      </c>
      <c r="W191" s="1">
        <v>2</v>
      </c>
      <c r="X191" s="8">
        <f t="shared" si="67"/>
        <v>60159.865201702654</v>
      </c>
      <c r="Y191" s="8">
        <f t="shared" si="68"/>
        <v>50905.184429421381</v>
      </c>
      <c r="Z191" s="16">
        <f t="shared" si="69"/>
        <v>0.53248744509769164</v>
      </c>
      <c r="AA191" s="6">
        <f t="shared" si="70"/>
        <v>0.26624372254884582</v>
      </c>
      <c r="AB191" s="6">
        <f t="shared" si="71"/>
        <v>2.4459433745082499</v>
      </c>
      <c r="AC191" s="6">
        <f t="shared" si="72"/>
        <v>2.0491228070175436</v>
      </c>
      <c r="AD191" s="6">
        <v>0</v>
      </c>
      <c r="AE191" s="6">
        <f t="shared" si="73"/>
        <v>0</v>
      </c>
      <c r="AF191" s="24">
        <v>1</v>
      </c>
      <c r="AG191" s="24">
        <f t="shared" si="83"/>
        <v>-0.30000000000000004</v>
      </c>
      <c r="AH191" s="6">
        <v>404.64903698108822</v>
      </c>
      <c r="AI191" s="5">
        <f t="shared" si="74"/>
        <v>7.9490731939518424</v>
      </c>
      <c r="AJ191" s="5">
        <v>4.2810963645982634</v>
      </c>
      <c r="AK191" s="5">
        <f t="shared" si="75"/>
        <v>1.8567844582255231</v>
      </c>
      <c r="AL191" s="6">
        <f t="shared" si="76"/>
        <v>1.7774468085106385</v>
      </c>
      <c r="AM191" s="6">
        <f t="shared" si="77"/>
        <v>7.6109251782591381</v>
      </c>
      <c r="AN191" s="6">
        <f t="shared" si="78"/>
        <v>0.9574606991982425</v>
      </c>
      <c r="AP191" s="24">
        <f t="shared" si="84"/>
        <v>-5.000000000000001E-2</v>
      </c>
      <c r="AQ191" s="24">
        <f t="shared" si="85"/>
        <v>0.95</v>
      </c>
      <c r="AR191" s="6">
        <v>9.9056753151163335</v>
      </c>
      <c r="AS191" s="6">
        <v>1</v>
      </c>
      <c r="AT191" s="6">
        <f t="shared" si="79"/>
        <v>-62.834755017926604</v>
      </c>
      <c r="AU191" s="6">
        <f t="shared" si="86"/>
        <v>9.920217834700253</v>
      </c>
      <c r="AV191" s="6">
        <v>1</v>
      </c>
      <c r="AW191" s="35">
        <f t="shared" si="87"/>
        <v>-63.454578538965578</v>
      </c>
      <c r="AX191" s="6">
        <f t="shared" si="80"/>
        <v>1.0098643421282081</v>
      </c>
      <c r="AZ191" s="6">
        <f t="shared" si="81"/>
        <v>7.9617380263709059</v>
      </c>
      <c r="BA191" s="6">
        <f t="shared" si="82"/>
        <v>1.0015932464213186</v>
      </c>
    </row>
    <row r="192" spans="1:53" x14ac:dyDescent="0.25">
      <c r="A192" s="33">
        <v>-0.05</v>
      </c>
      <c r="B192" s="1" t="s">
        <v>29</v>
      </c>
      <c r="C192" s="1">
        <v>450</v>
      </c>
      <c r="D192" s="1">
        <v>190</v>
      </c>
      <c r="E192" s="1">
        <v>190</v>
      </c>
      <c r="F192" s="1">
        <v>14.6</v>
      </c>
      <c r="G192" s="1">
        <v>9.4</v>
      </c>
      <c r="H192" s="1">
        <f t="shared" si="59"/>
        <v>210000000000</v>
      </c>
      <c r="I192" s="1">
        <v>0.3</v>
      </c>
      <c r="J192" s="1">
        <f t="shared" si="60"/>
        <v>80769000000</v>
      </c>
      <c r="K192" s="1">
        <v>15</v>
      </c>
      <c r="L192" s="1">
        <f>1671.9*10^(-8)</f>
        <v>1.6719E-5</v>
      </c>
      <c r="M192" s="1">
        <f>792385*10^(-12)</f>
        <v>7.9238499999999993E-7</v>
      </c>
      <c r="N192" s="1">
        <f>49.8*10^(-8)</f>
        <v>4.9799999999999993E-7</v>
      </c>
      <c r="O192" s="1">
        <v>0</v>
      </c>
      <c r="P192" s="1">
        <f t="shared" si="61"/>
        <v>8345116.666666667</v>
      </c>
      <c r="Q192" s="1">
        <f t="shared" si="62"/>
        <v>8345116.666666667</v>
      </c>
      <c r="R192" s="1">
        <f t="shared" si="63"/>
        <v>0.5</v>
      </c>
      <c r="S192" s="1">
        <f t="shared" si="64"/>
        <v>0.43540000000000001</v>
      </c>
      <c r="T192" s="1">
        <f t="shared" si="65"/>
        <v>0</v>
      </c>
      <c r="U192" s="1">
        <f t="shared" si="66"/>
        <v>0</v>
      </c>
      <c r="V192" s="1">
        <v>2</v>
      </c>
      <c r="W192" s="1">
        <v>2</v>
      </c>
      <c r="X192" s="8">
        <f t="shared" si="67"/>
        <v>38502.313729089699</v>
      </c>
      <c r="Y192" s="8">
        <f t="shared" si="68"/>
        <v>40236.000302564746</v>
      </c>
      <c r="Z192" s="16">
        <f t="shared" si="69"/>
        <v>0.42598995607815332</v>
      </c>
      <c r="AA192" s="6">
        <f t="shared" si="70"/>
        <v>0.21299497803907666</v>
      </c>
      <c r="AB192" s="6">
        <f t="shared" si="71"/>
        <v>1.9567546996065999</v>
      </c>
      <c r="AC192" s="6">
        <f t="shared" si="72"/>
        <v>2.5614035087719298</v>
      </c>
      <c r="AD192" s="6">
        <v>0</v>
      </c>
      <c r="AE192" s="6">
        <f t="shared" si="73"/>
        <v>0</v>
      </c>
      <c r="AF192" s="24">
        <v>1</v>
      </c>
      <c r="AG192" s="24">
        <f t="shared" si="83"/>
        <v>-0.375</v>
      </c>
      <c r="AH192" s="6">
        <v>296.72787057721212</v>
      </c>
      <c r="AI192" s="5">
        <f t="shared" si="74"/>
        <v>7.3746860608880631</v>
      </c>
      <c r="AJ192" s="5">
        <v>4.012575772590119</v>
      </c>
      <c r="AK192" s="5">
        <f t="shared" si="75"/>
        <v>1.8378932832283192</v>
      </c>
      <c r="AL192" s="6">
        <f t="shared" si="76"/>
        <v>1.7774468085106385</v>
      </c>
      <c r="AM192" s="6">
        <f t="shared" si="77"/>
        <v>7.1596347608061714</v>
      </c>
      <c r="AN192" s="6">
        <f t="shared" si="78"/>
        <v>0.97083926036900414</v>
      </c>
      <c r="AP192" s="24">
        <f t="shared" si="84"/>
        <v>-0.05</v>
      </c>
      <c r="AQ192" s="24">
        <f t="shared" si="85"/>
        <v>0.95</v>
      </c>
      <c r="AR192" s="6">
        <v>8.921577548589708</v>
      </c>
      <c r="AS192" s="6">
        <v>1</v>
      </c>
      <c r="AT192" s="6">
        <f t="shared" si="79"/>
        <v>-65.33082969224013</v>
      </c>
      <c r="AU192" s="6">
        <f t="shared" si="86"/>
        <v>8.9508651367895045</v>
      </c>
      <c r="AV192" s="6">
        <v>1</v>
      </c>
      <c r="AW192" s="35">
        <f t="shared" si="87"/>
        <v>-65.186276409234054</v>
      </c>
      <c r="AX192" s="6">
        <f t="shared" si="80"/>
        <v>0.99778736495943743</v>
      </c>
      <c r="AZ192" s="6">
        <f t="shared" si="81"/>
        <v>7.3922335322114971</v>
      </c>
      <c r="BA192" s="6">
        <f t="shared" si="82"/>
        <v>1.0023794194327129</v>
      </c>
    </row>
    <row r="193" spans="1:53" x14ac:dyDescent="0.25">
      <c r="A193" s="33">
        <v>-0.05</v>
      </c>
      <c r="B193" s="1" t="s">
        <v>30</v>
      </c>
      <c r="C193" s="1">
        <v>600</v>
      </c>
      <c r="D193" s="1">
        <v>220</v>
      </c>
      <c r="E193" s="1">
        <v>220</v>
      </c>
      <c r="F193" s="1">
        <v>19</v>
      </c>
      <c r="G193" s="1">
        <v>12</v>
      </c>
      <c r="H193" s="1">
        <f t="shared" si="59"/>
        <v>210000000000</v>
      </c>
      <c r="I193" s="1">
        <v>0.3</v>
      </c>
      <c r="J193" s="1">
        <f t="shared" si="60"/>
        <v>80769000000</v>
      </c>
      <c r="K193" s="1">
        <v>3</v>
      </c>
      <c r="L193" s="1">
        <f>3380*10^(-8)</f>
        <v>3.3800000000000002E-5</v>
      </c>
      <c r="M193" s="1">
        <f>2852000*10^(-12)</f>
        <v>2.852E-6</v>
      </c>
      <c r="N193" s="1">
        <f>129.22*10^(-8)</f>
        <v>1.2922000000000001E-6</v>
      </c>
      <c r="O193" s="1">
        <v>0</v>
      </c>
      <c r="P193" s="1">
        <f t="shared" si="61"/>
        <v>16859333.333333332</v>
      </c>
      <c r="Q193" s="1">
        <f t="shared" si="62"/>
        <v>16859333.333333332</v>
      </c>
      <c r="R193" s="1">
        <f t="shared" si="63"/>
        <v>0.5</v>
      </c>
      <c r="S193" s="1">
        <f t="shared" si="64"/>
        <v>0.58099999999999996</v>
      </c>
      <c r="T193" s="1">
        <f t="shared" si="65"/>
        <v>0</v>
      </c>
      <c r="U193" s="1">
        <f t="shared" si="66"/>
        <v>0</v>
      </c>
      <c r="V193" s="1">
        <v>2</v>
      </c>
      <c r="W193" s="1">
        <v>2</v>
      </c>
      <c r="X193" s="8">
        <f t="shared" si="67"/>
        <v>1945957.0010814518</v>
      </c>
      <c r="Y193" s="8">
        <f t="shared" si="68"/>
        <v>722924.52822898212</v>
      </c>
      <c r="Z193" s="16">
        <f t="shared" si="69"/>
        <v>2.5085675762161346</v>
      </c>
      <c r="AA193" s="6">
        <f t="shared" si="70"/>
        <v>1.2542837881080673</v>
      </c>
      <c r="AB193" s="6">
        <f t="shared" si="71"/>
        <v>8.6359355824978525</v>
      </c>
      <c r="AC193" s="6">
        <f t="shared" si="72"/>
        <v>0.43181818181818182</v>
      </c>
      <c r="AD193" s="6">
        <v>0</v>
      </c>
      <c r="AE193" s="6">
        <f t="shared" si="73"/>
        <v>0</v>
      </c>
      <c r="AF193" s="24">
        <v>1</v>
      </c>
      <c r="AG193" s="24">
        <f t="shared" si="83"/>
        <v>-7.5000000000000011E-2</v>
      </c>
      <c r="AH193" s="6">
        <v>8149.9476722609943</v>
      </c>
      <c r="AI193" s="5">
        <f t="shared" si="74"/>
        <v>11.273580234200528</v>
      </c>
      <c r="AJ193" s="5">
        <v>6.4586271701671878</v>
      </c>
      <c r="AK193" s="5">
        <f t="shared" si="75"/>
        <v>1.745507201015398</v>
      </c>
      <c r="AL193" s="6">
        <f t="shared" si="76"/>
        <v>1.7774468085106385</v>
      </c>
      <c r="AM193" s="6">
        <f t="shared" si="77"/>
        <v>11.391006931739719</v>
      </c>
      <c r="AN193" s="6">
        <f t="shared" si="78"/>
        <v>1.0104160963154327</v>
      </c>
      <c r="AP193" s="24">
        <f t="shared" si="84"/>
        <v>-5.000000000000001E-2</v>
      </c>
      <c r="AQ193" s="24">
        <f t="shared" si="85"/>
        <v>0.95</v>
      </c>
      <c r="AR193" s="6">
        <v>19.479706406892554</v>
      </c>
      <c r="AS193" s="6">
        <v>1</v>
      </c>
      <c r="AT193" s="6">
        <f t="shared" si="79"/>
        <v>-50.871584178546556</v>
      </c>
      <c r="AU193" s="6">
        <f t="shared" si="86"/>
        <v>19.371516416302374</v>
      </c>
      <c r="AV193" s="6">
        <v>1</v>
      </c>
      <c r="AW193" s="35">
        <f t="shared" si="87"/>
        <v>-51.586547415582302</v>
      </c>
      <c r="AX193" s="6">
        <f t="shared" si="80"/>
        <v>1.0140542750649637</v>
      </c>
      <c r="AZ193" s="6">
        <f t="shared" si="81"/>
        <v>11.271774943219404</v>
      </c>
      <c r="BA193" s="6">
        <f t="shared" si="82"/>
        <v>0.99983986533615576</v>
      </c>
    </row>
    <row r="194" spans="1:53" x14ac:dyDescent="0.25">
      <c r="A194" s="33">
        <v>-0.05</v>
      </c>
      <c r="B194" s="1" t="s">
        <v>30</v>
      </c>
      <c r="C194" s="1">
        <v>600</v>
      </c>
      <c r="D194" s="1">
        <v>220</v>
      </c>
      <c r="E194" s="1">
        <v>220</v>
      </c>
      <c r="F194" s="1">
        <v>19</v>
      </c>
      <c r="G194" s="1">
        <v>12</v>
      </c>
      <c r="H194" s="1">
        <f t="shared" si="59"/>
        <v>210000000000</v>
      </c>
      <c r="I194" s="1">
        <v>0.3</v>
      </c>
      <c r="J194" s="1">
        <f t="shared" si="60"/>
        <v>80769000000</v>
      </c>
      <c r="K194" s="1">
        <v>6</v>
      </c>
      <c r="L194" s="1">
        <f>3380*10^(-8)</f>
        <v>3.3800000000000002E-5</v>
      </c>
      <c r="M194" s="1">
        <f>2852000*10^(-12)</f>
        <v>2.852E-6</v>
      </c>
      <c r="N194" s="1">
        <f>129.22*10^(-8)</f>
        <v>1.2922000000000001E-6</v>
      </c>
      <c r="O194" s="1">
        <v>0</v>
      </c>
      <c r="P194" s="1">
        <f t="shared" si="61"/>
        <v>16859333.333333332</v>
      </c>
      <c r="Q194" s="1">
        <f t="shared" si="62"/>
        <v>16859333.333333332</v>
      </c>
      <c r="R194" s="1">
        <f t="shared" si="63"/>
        <v>0.5</v>
      </c>
      <c r="S194" s="1">
        <f t="shared" si="64"/>
        <v>0.58099999999999996</v>
      </c>
      <c r="T194" s="1">
        <f t="shared" si="65"/>
        <v>0</v>
      </c>
      <c r="U194" s="1">
        <f t="shared" si="66"/>
        <v>0</v>
      </c>
      <c r="V194" s="1">
        <v>2</v>
      </c>
      <c r="W194" s="1">
        <v>2</v>
      </c>
      <c r="X194" s="8">
        <f t="shared" si="67"/>
        <v>486489.25027036294</v>
      </c>
      <c r="Y194" s="8">
        <f t="shared" si="68"/>
        <v>265978.93822521181</v>
      </c>
      <c r="Z194" s="16">
        <f t="shared" si="69"/>
        <v>1.2542837881080673</v>
      </c>
      <c r="AA194" s="6">
        <f t="shared" si="70"/>
        <v>0.62714189405403364</v>
      </c>
      <c r="AB194" s="6">
        <f t="shared" si="71"/>
        <v>4.3179677912489263</v>
      </c>
      <c r="AC194" s="6">
        <f t="shared" si="72"/>
        <v>0.86363636363636365</v>
      </c>
      <c r="AD194" s="6">
        <v>0</v>
      </c>
      <c r="AE194" s="6">
        <f t="shared" si="73"/>
        <v>0</v>
      </c>
      <c r="AF194" s="24">
        <v>1</v>
      </c>
      <c r="AG194" s="24">
        <f t="shared" si="83"/>
        <v>-0.15000000000000002</v>
      </c>
      <c r="AH194" s="6">
        <v>2726.8070231211636</v>
      </c>
      <c r="AI194" s="5">
        <f t="shared" si="74"/>
        <v>10.251965968870437</v>
      </c>
      <c r="AJ194" s="5">
        <v>5.629393101540221</v>
      </c>
      <c r="AK194" s="5">
        <f t="shared" si="75"/>
        <v>1.8211494176993013</v>
      </c>
      <c r="AL194" s="6">
        <f t="shared" si="76"/>
        <v>1.7774468085106385</v>
      </c>
      <c r="AM194" s="6">
        <f t="shared" si="77"/>
        <v>10.002234103450084</v>
      </c>
      <c r="AN194" s="6">
        <f t="shared" si="78"/>
        <v>0.97564058774886198</v>
      </c>
      <c r="AP194" s="24">
        <f t="shared" si="84"/>
        <v>-5.000000000000001E-2</v>
      </c>
      <c r="AQ194" s="24">
        <f t="shared" si="85"/>
        <v>0.95</v>
      </c>
      <c r="AR194" s="6">
        <v>15.281414830399791</v>
      </c>
      <c r="AS194" s="6">
        <v>1</v>
      </c>
      <c r="AT194" s="6">
        <f t="shared" si="79"/>
        <v>-55.41479352282289</v>
      </c>
      <c r="AU194" s="6">
        <f t="shared" si="86"/>
        <v>15.250132709134828</v>
      </c>
      <c r="AV194" s="6">
        <v>1</v>
      </c>
      <c r="AW194" s="35">
        <f t="shared" si="87"/>
        <v>-54.66169991664195</v>
      </c>
      <c r="AX194" s="6">
        <f t="shared" si="80"/>
        <v>0.98640988158025389</v>
      </c>
      <c r="AZ194" s="6">
        <f t="shared" si="81"/>
        <v>10.226719607125919</v>
      </c>
      <c r="BA194" s="6">
        <f t="shared" si="82"/>
        <v>0.99753741264639606</v>
      </c>
    </row>
    <row r="195" spans="1:53" x14ac:dyDescent="0.25">
      <c r="A195" s="33">
        <v>-0.05</v>
      </c>
      <c r="B195" s="1" t="s">
        <v>30</v>
      </c>
      <c r="C195" s="1">
        <v>600</v>
      </c>
      <c r="D195" s="1">
        <v>220</v>
      </c>
      <c r="E195" s="1">
        <v>220</v>
      </c>
      <c r="F195" s="1">
        <v>19</v>
      </c>
      <c r="G195" s="1">
        <v>12</v>
      </c>
      <c r="H195" s="1">
        <f t="shared" ref="H195:H258" si="88">2.1*10^11</f>
        <v>210000000000</v>
      </c>
      <c r="I195" s="1">
        <v>0.3</v>
      </c>
      <c r="J195" s="1">
        <f t="shared" ref="J195:J258" si="89">8.0769*10^10</f>
        <v>80769000000</v>
      </c>
      <c r="K195" s="1">
        <v>9</v>
      </c>
      <c r="L195" s="1">
        <f>3380*10^(-8)</f>
        <v>3.3800000000000002E-5</v>
      </c>
      <c r="M195" s="1">
        <f>2852000*10^(-12)</f>
        <v>2.852E-6</v>
      </c>
      <c r="N195" s="1">
        <f>129.22*10^(-8)</f>
        <v>1.2922000000000001E-6</v>
      </c>
      <c r="O195" s="1">
        <v>0</v>
      </c>
      <c r="P195" s="1">
        <f t="shared" ref="P195:P258" si="90">F195*D195^3/12</f>
        <v>16859333.333333332</v>
      </c>
      <c r="Q195" s="1">
        <f t="shared" ref="Q195:Q258" si="91">F195*E195^3/12</f>
        <v>16859333.333333332</v>
      </c>
      <c r="R195" s="1">
        <f t="shared" ref="R195:R258" si="92">P195/(P195+Q195)</f>
        <v>0.5</v>
      </c>
      <c r="S195" s="1">
        <f t="shared" ref="S195:S258" si="93">(C195-F195)*0.001</f>
        <v>0.58099999999999996</v>
      </c>
      <c r="T195" s="1">
        <f t="shared" ref="T195:T258" si="94">2*AD195/(C195*0.001)</f>
        <v>0</v>
      </c>
      <c r="U195" s="1">
        <f t="shared" ref="U195:U258" si="95">(Q195-P195)/(P195+Q195)</f>
        <v>0</v>
      </c>
      <c r="V195" s="1">
        <v>2</v>
      </c>
      <c r="W195" s="1">
        <v>2</v>
      </c>
      <c r="X195" s="8">
        <f t="shared" ref="X195:X258" si="96">PI()^2*H195*L195/(V195*K195)^2</f>
        <v>216217.44456460574</v>
      </c>
      <c r="Y195" s="8">
        <f t="shared" ref="Y195:Y258" si="97">X195*(M195/L195*(V195/W195)^2+J195*N195/X195)^0.5</f>
        <v>162822.76545043223</v>
      </c>
      <c r="Z195" s="16">
        <f t="shared" ref="Z195:Z258" si="98">PI()/K195*(H195*M195/(J195*N195))^0.5</f>
        <v>0.8361891920720449</v>
      </c>
      <c r="AA195" s="6">
        <f t="shared" ref="AA195:AA258" si="99">Z195/W195</f>
        <v>0.41809459603602245</v>
      </c>
      <c r="AB195" s="6">
        <f t="shared" ref="AB195:AB258" si="100">PI()/K195*(H195*L195/(J195*N195))^0.5</f>
        <v>2.878645194165951</v>
      </c>
      <c r="AC195" s="6">
        <f t="shared" ref="AC195:AC258" si="101">K195*F195/(E195*C195)*1000</f>
        <v>1.2954545454545454</v>
      </c>
      <c r="AD195" s="6">
        <v>0</v>
      </c>
      <c r="AE195" s="6">
        <f t="shared" ref="AE195:AE258" si="102">2*AD195/C195*1000</f>
        <v>0</v>
      </c>
      <c r="AF195" s="24">
        <v>1</v>
      </c>
      <c r="AG195" s="24">
        <f t="shared" si="83"/>
        <v>-0.22500000000000001</v>
      </c>
      <c r="AH195" s="6">
        <v>1501.7144830077675</v>
      </c>
      <c r="AI195" s="5">
        <f t="shared" ref="AI195:AI258" si="103">AH195*1000/Y195</f>
        <v>9.2230007201599271</v>
      </c>
      <c r="AJ195" s="5">
        <v>4.9612226998190669</v>
      </c>
      <c r="AK195" s="5">
        <f t="shared" ref="AK195:AK258" si="104">AI195/AJ195</f>
        <v>1.8590176813663868</v>
      </c>
      <c r="AL195" s="6">
        <f t="shared" ref="AL195:AL258" si="105">(0.826*A195+0.459)/(A195+0.285)</f>
        <v>1.7774468085106385</v>
      </c>
      <c r="AM195" s="6">
        <f t="shared" ref="AM195:AM258" si="106">(2.87+2.986*Z195-0.628*Z195^2)*AL195</f>
        <v>8.7588233974124456</v>
      </c>
      <c r="AN195" s="6">
        <f t="shared" ref="AN195:AN258" si="107">AM195/AI195</f>
        <v>0.94967176769997774</v>
      </c>
      <c r="AP195" s="24">
        <f t="shared" si="84"/>
        <v>-0.05</v>
      </c>
      <c r="AQ195" s="24">
        <f t="shared" si="85"/>
        <v>0.95</v>
      </c>
      <c r="AR195" s="6">
        <v>12.486331200309884</v>
      </c>
      <c r="AS195" s="6">
        <v>1</v>
      </c>
      <c r="AT195" s="6">
        <f t="shared" ref="AT195:AT242" si="108">(1/(2*AP195)*(AQ195^2/AI195^2-1/AR195^2-AP195^2))^-1</f>
        <v>-58.973707308982938</v>
      </c>
      <c r="AU195" s="6">
        <f t="shared" si="86"/>
        <v>12.426171695197361</v>
      </c>
      <c r="AV195" s="6">
        <v>1</v>
      </c>
      <c r="AW195" s="35">
        <f t="shared" si="87"/>
        <v>-59.129672435283702</v>
      </c>
      <c r="AX195" s="6">
        <f t="shared" ref="AX195:AX258" si="109">AW195/AT195</f>
        <v>1.0026446552780481</v>
      </c>
      <c r="AZ195" s="6">
        <f t="shared" ref="AZ195:AZ258" si="110">AQ195*(1/AU195^2+2*AP195/AW195+AP195^2/AV195^2)^-0.5</f>
        <v>9.1979875639086597</v>
      </c>
      <c r="BA195" s="6">
        <f t="shared" ref="BA195:BA258" si="111">AZ195/AI195</f>
        <v>0.99728795898317635</v>
      </c>
    </row>
    <row r="196" spans="1:53" x14ac:dyDescent="0.25">
      <c r="A196" s="33">
        <v>-0.05</v>
      </c>
      <c r="B196" s="1" t="s">
        <v>30</v>
      </c>
      <c r="C196" s="1">
        <v>600</v>
      </c>
      <c r="D196" s="1">
        <v>220</v>
      </c>
      <c r="E196" s="1">
        <v>220</v>
      </c>
      <c r="F196" s="1">
        <v>19</v>
      </c>
      <c r="G196" s="1">
        <v>12</v>
      </c>
      <c r="H196" s="1">
        <f t="shared" si="88"/>
        <v>210000000000</v>
      </c>
      <c r="I196" s="1">
        <v>0.3</v>
      </c>
      <c r="J196" s="1">
        <f t="shared" si="89"/>
        <v>80769000000</v>
      </c>
      <c r="K196" s="1">
        <v>12</v>
      </c>
      <c r="L196" s="1">
        <f>3380*10^(-8)</f>
        <v>3.3800000000000002E-5</v>
      </c>
      <c r="M196" s="1">
        <f>2852000*10^(-12)</f>
        <v>2.852E-6</v>
      </c>
      <c r="N196" s="1">
        <f>129.22*10^(-8)</f>
        <v>1.2922000000000001E-6</v>
      </c>
      <c r="O196" s="1">
        <v>0</v>
      </c>
      <c r="P196" s="1">
        <f t="shared" si="90"/>
        <v>16859333.333333332</v>
      </c>
      <c r="Q196" s="1">
        <f t="shared" si="91"/>
        <v>16859333.333333332</v>
      </c>
      <c r="R196" s="1">
        <f t="shared" si="92"/>
        <v>0.5</v>
      </c>
      <c r="S196" s="1">
        <f t="shared" si="93"/>
        <v>0.58099999999999996</v>
      </c>
      <c r="T196" s="1">
        <f t="shared" si="94"/>
        <v>0</v>
      </c>
      <c r="U196" s="1">
        <f t="shared" si="95"/>
        <v>0</v>
      </c>
      <c r="V196" s="1">
        <v>2</v>
      </c>
      <c r="W196" s="1">
        <v>2</v>
      </c>
      <c r="X196" s="8">
        <f t="shared" si="96"/>
        <v>121622.31256759074</v>
      </c>
      <c r="Y196" s="8">
        <f t="shared" si="97"/>
        <v>118075.45509077053</v>
      </c>
      <c r="Z196" s="16">
        <f t="shared" si="98"/>
        <v>0.62714189405403364</v>
      </c>
      <c r="AA196" s="6">
        <f t="shared" si="99"/>
        <v>0.31357094702701682</v>
      </c>
      <c r="AB196" s="6">
        <f t="shared" si="100"/>
        <v>2.1589838956244631</v>
      </c>
      <c r="AC196" s="6">
        <f t="shared" si="101"/>
        <v>1.7272727272727273</v>
      </c>
      <c r="AD196" s="6">
        <v>0</v>
      </c>
      <c r="AE196" s="6">
        <f t="shared" si="102"/>
        <v>0</v>
      </c>
      <c r="AF196" s="24">
        <v>1</v>
      </c>
      <c r="AG196" s="24">
        <f t="shared" ref="AG196:AG259" si="112">A196*AF196*K196/2</f>
        <v>-0.30000000000000004</v>
      </c>
      <c r="AH196" s="6">
        <v>992.84174527224206</v>
      </c>
      <c r="AI196" s="5">
        <f t="shared" si="103"/>
        <v>8.4085362576751859</v>
      </c>
      <c r="AJ196" s="5">
        <v>4.5088117559295684</v>
      </c>
      <c r="AK196" s="5">
        <f t="shared" si="104"/>
        <v>1.8649118022319437</v>
      </c>
      <c r="AL196" s="6">
        <f t="shared" si="105"/>
        <v>1.7774468085106385</v>
      </c>
      <c r="AM196" s="6">
        <f t="shared" si="106"/>
        <v>7.99077683877967</v>
      </c>
      <c r="AN196" s="6">
        <f t="shared" si="107"/>
        <v>0.95031722453308187</v>
      </c>
      <c r="AP196" s="24">
        <f t="shared" ref="AP196:AP259" si="113">(AG196)/(AF196*K196/2)</f>
        <v>-5.000000000000001E-2</v>
      </c>
      <c r="AQ196" s="24">
        <f t="shared" ref="AQ196:AQ259" si="114">MAX(ABS(1+AP196),ABS(AP196))</f>
        <v>0.95</v>
      </c>
      <c r="AR196" s="6">
        <v>10.756129047806327</v>
      </c>
      <c r="AS196" s="6">
        <v>1</v>
      </c>
      <c r="AT196" s="6">
        <f t="shared" si="108"/>
        <v>-61.68616053562252</v>
      </c>
      <c r="AU196" s="6">
        <f t="shared" ref="AU196:AU212" si="115">4.603+11.09*Z196-2.074*Z196^2</f>
        <v>10.742284979813324</v>
      </c>
      <c r="AV196" s="6">
        <v>1</v>
      </c>
      <c r="AW196" s="35">
        <f t="shared" si="87"/>
        <v>-62.009206510533673</v>
      </c>
      <c r="AX196" s="6">
        <f t="shared" si="109"/>
        <v>1.0052369278960813</v>
      </c>
      <c r="AZ196" s="6">
        <f t="shared" si="110"/>
        <v>8.4039790457298462</v>
      </c>
      <c r="BA196" s="6">
        <f t="shared" si="111"/>
        <v>0.99945802553432772</v>
      </c>
    </row>
    <row r="197" spans="1:53" s="4" customFormat="1" ht="15.75" thickBot="1" x14ac:dyDescent="0.3">
      <c r="A197" s="37">
        <v>-0.05</v>
      </c>
      <c r="B197" s="4" t="s">
        <v>30</v>
      </c>
      <c r="C197" s="4">
        <v>600</v>
      </c>
      <c r="D197" s="4">
        <v>220</v>
      </c>
      <c r="E197" s="4">
        <v>220</v>
      </c>
      <c r="F197" s="4">
        <v>19</v>
      </c>
      <c r="G197" s="4">
        <v>12</v>
      </c>
      <c r="H197" s="4">
        <f t="shared" si="88"/>
        <v>210000000000</v>
      </c>
      <c r="I197" s="4">
        <v>0.3</v>
      </c>
      <c r="J197" s="4">
        <f t="shared" si="89"/>
        <v>80769000000</v>
      </c>
      <c r="K197" s="4">
        <v>15</v>
      </c>
      <c r="L197" s="4">
        <f>3380*10^(-8)</f>
        <v>3.3800000000000002E-5</v>
      </c>
      <c r="M197" s="4">
        <f>2852000*10^(-12)</f>
        <v>2.852E-6</v>
      </c>
      <c r="N197" s="4">
        <f>129.22*10^(-8)</f>
        <v>1.2922000000000001E-6</v>
      </c>
      <c r="O197" s="4">
        <v>0</v>
      </c>
      <c r="P197" s="4">
        <f t="shared" si="90"/>
        <v>16859333.333333332</v>
      </c>
      <c r="Q197" s="4">
        <f t="shared" si="91"/>
        <v>16859333.333333332</v>
      </c>
      <c r="R197" s="4">
        <f t="shared" si="92"/>
        <v>0.5</v>
      </c>
      <c r="S197" s="4">
        <f t="shared" si="93"/>
        <v>0.58099999999999996</v>
      </c>
      <c r="T197" s="4">
        <f t="shared" si="94"/>
        <v>0</v>
      </c>
      <c r="U197" s="4">
        <f t="shared" si="95"/>
        <v>0</v>
      </c>
      <c r="V197" s="4">
        <v>2</v>
      </c>
      <c r="W197" s="4">
        <v>2</v>
      </c>
      <c r="X197" s="38">
        <f t="shared" si="96"/>
        <v>77838.28004325807</v>
      </c>
      <c r="Y197" s="38">
        <f t="shared" si="97"/>
        <v>92925.731373469971</v>
      </c>
      <c r="Z197" s="39">
        <f t="shared" si="98"/>
        <v>0.50171351524322694</v>
      </c>
      <c r="AA197" s="40">
        <f t="shared" si="99"/>
        <v>0.25085675762161347</v>
      </c>
      <c r="AB197" s="40">
        <f t="shared" si="100"/>
        <v>1.7271871164995707</v>
      </c>
      <c r="AC197" s="40">
        <f t="shared" si="101"/>
        <v>2.1590909090909092</v>
      </c>
      <c r="AD197" s="40">
        <v>0</v>
      </c>
      <c r="AE197" s="40">
        <f t="shared" si="102"/>
        <v>0</v>
      </c>
      <c r="AF197" s="41">
        <v>1</v>
      </c>
      <c r="AG197" s="41">
        <f t="shared" si="112"/>
        <v>-0.375</v>
      </c>
      <c r="AH197" s="40">
        <v>724.5654454353654</v>
      </c>
      <c r="AI197" s="42">
        <f t="shared" si="103"/>
        <v>7.7972530829305562</v>
      </c>
      <c r="AJ197" s="42">
        <v>4.2046481015004362</v>
      </c>
      <c r="AK197" s="42">
        <f t="shared" si="104"/>
        <v>1.8544365413476795</v>
      </c>
      <c r="AL197" s="40">
        <f t="shared" si="105"/>
        <v>1.7774468085106385</v>
      </c>
      <c r="AM197" s="40">
        <f t="shared" si="106"/>
        <v>7.4831197178035405</v>
      </c>
      <c r="AN197" s="40">
        <f t="shared" si="107"/>
        <v>0.95971230357846093</v>
      </c>
      <c r="AP197" s="41">
        <f t="shared" si="113"/>
        <v>-0.05</v>
      </c>
      <c r="AQ197" s="41">
        <f t="shared" si="114"/>
        <v>0.95</v>
      </c>
      <c r="AR197" s="11">
        <v>9.630454768765194</v>
      </c>
      <c r="AS197" s="11">
        <v>1</v>
      </c>
      <c r="AT197" s="40">
        <f t="shared" si="108"/>
        <v>-64.00947696864381</v>
      </c>
      <c r="AU197" s="6">
        <f t="shared" si="115"/>
        <v>9.6449429638900046</v>
      </c>
      <c r="AV197" s="40">
        <v>1</v>
      </c>
      <c r="AW197" s="35">
        <f t="shared" si="87"/>
        <v>-63.943502256780974</v>
      </c>
      <c r="AX197" s="40">
        <f t="shared" si="109"/>
        <v>0.99896929775109466</v>
      </c>
      <c r="AZ197" s="6">
        <f t="shared" si="110"/>
        <v>7.8053433684112843</v>
      </c>
      <c r="BA197" s="6">
        <f t="shared" si="111"/>
        <v>1.0010375814911585</v>
      </c>
    </row>
    <row r="198" spans="1:53" x14ac:dyDescent="0.25">
      <c r="A198" s="32">
        <v>-0.04</v>
      </c>
      <c r="B198" s="1" t="s">
        <v>7</v>
      </c>
      <c r="C198" s="1">
        <v>300</v>
      </c>
      <c r="D198" s="1">
        <v>150</v>
      </c>
      <c r="E198" s="1">
        <v>150</v>
      </c>
      <c r="F198" s="1">
        <v>10.7</v>
      </c>
      <c r="G198" s="1">
        <v>7.1</v>
      </c>
      <c r="H198" s="1">
        <f t="shared" si="88"/>
        <v>210000000000</v>
      </c>
      <c r="I198" s="1">
        <v>0.3</v>
      </c>
      <c r="J198" s="1">
        <f t="shared" si="89"/>
        <v>80769000000</v>
      </c>
      <c r="K198" s="1">
        <v>3</v>
      </c>
      <c r="L198" s="1">
        <f>602.71*10^(-8)</f>
        <v>6.0271000000000003E-6</v>
      </c>
      <c r="M198" s="1">
        <f>126108*10^(-12)</f>
        <v>1.2610800000000001E-7</v>
      </c>
      <c r="N198" s="1">
        <f>15.22*10^(-8)</f>
        <v>1.522E-7</v>
      </c>
      <c r="O198" s="1">
        <v>0</v>
      </c>
      <c r="P198" s="1">
        <f t="shared" si="90"/>
        <v>3009375</v>
      </c>
      <c r="Q198" s="1">
        <f t="shared" si="91"/>
        <v>3009375</v>
      </c>
      <c r="R198" s="1">
        <f t="shared" si="92"/>
        <v>0.5</v>
      </c>
      <c r="S198" s="1">
        <f t="shared" si="93"/>
        <v>0.2893</v>
      </c>
      <c r="T198" s="1">
        <f t="shared" si="94"/>
        <v>0</v>
      </c>
      <c r="U198" s="1">
        <f t="shared" si="95"/>
        <v>0</v>
      </c>
      <c r="V198" s="1">
        <v>2</v>
      </c>
      <c r="W198" s="1">
        <v>2</v>
      </c>
      <c r="X198" s="8">
        <f t="shared" si="96"/>
        <v>346996.37400053308</v>
      </c>
      <c r="Y198" s="8">
        <f t="shared" si="97"/>
        <v>82370.901734820785</v>
      </c>
      <c r="Z198" s="16">
        <f t="shared" si="98"/>
        <v>1.5370213680358233</v>
      </c>
      <c r="AA198" s="6">
        <f t="shared" si="99"/>
        <v>0.76851068401791167</v>
      </c>
      <c r="AB198" s="6">
        <f t="shared" si="100"/>
        <v>10.625828074835638</v>
      </c>
      <c r="AC198" s="6">
        <f t="shared" si="101"/>
        <v>0.71333333333333315</v>
      </c>
      <c r="AD198" s="6">
        <v>0</v>
      </c>
      <c r="AE198" s="6">
        <f t="shared" si="102"/>
        <v>0</v>
      </c>
      <c r="AF198" s="24">
        <v>1</v>
      </c>
      <c r="AG198" s="24">
        <f t="shared" si="112"/>
        <v>-0.06</v>
      </c>
      <c r="AH198" s="6">
        <v>964.90642562066796</v>
      </c>
      <c r="AI198" s="5">
        <f t="shared" si="103"/>
        <v>11.714166110831485</v>
      </c>
      <c r="AJ198" s="5">
        <v>5.9308565247074734</v>
      </c>
      <c r="AK198" s="5">
        <f t="shared" si="104"/>
        <v>1.9751221534412791</v>
      </c>
      <c r="AL198" s="6">
        <f t="shared" si="105"/>
        <v>1.7386122448979595</v>
      </c>
      <c r="AM198" s="6">
        <f t="shared" si="106"/>
        <v>10.389836933941094</v>
      </c>
      <c r="AN198" s="6">
        <f t="shared" si="107"/>
        <v>0.88694635500636687</v>
      </c>
      <c r="AP198" s="24">
        <f t="shared" si="113"/>
        <v>-0.04</v>
      </c>
      <c r="AQ198" s="24">
        <f t="shared" si="114"/>
        <v>0.96</v>
      </c>
      <c r="AR198" s="6">
        <v>16.679696599806004</v>
      </c>
      <c r="AS198" s="6">
        <v>1</v>
      </c>
      <c r="AT198" s="6">
        <f t="shared" si="108"/>
        <v>-52.57064334396982</v>
      </c>
      <c r="AU198" s="6">
        <f t="shared" si="115"/>
        <v>16.748877433170751</v>
      </c>
      <c r="AV198" s="6">
        <v>1</v>
      </c>
      <c r="AW198" s="35">
        <f t="shared" si="87"/>
        <v>-52.6159200914813</v>
      </c>
      <c r="AX198" s="6">
        <f t="shared" si="109"/>
        <v>1.0008612553438851</v>
      </c>
      <c r="AZ198" s="6">
        <f t="shared" si="110"/>
        <v>11.741243199040818</v>
      </c>
      <c r="BA198" s="6">
        <f t="shared" si="111"/>
        <v>1.0023114823499299</v>
      </c>
    </row>
    <row r="199" spans="1:53" x14ac:dyDescent="0.25">
      <c r="A199" s="33">
        <v>-0.04</v>
      </c>
      <c r="B199" s="1" t="s">
        <v>7</v>
      </c>
      <c r="C199" s="1">
        <v>300</v>
      </c>
      <c r="D199" s="1">
        <v>150</v>
      </c>
      <c r="E199" s="1">
        <v>150</v>
      </c>
      <c r="F199" s="1">
        <v>10.7</v>
      </c>
      <c r="G199" s="1">
        <v>7.1</v>
      </c>
      <c r="H199" s="1">
        <f t="shared" si="88"/>
        <v>210000000000</v>
      </c>
      <c r="I199" s="1">
        <v>0.3</v>
      </c>
      <c r="J199" s="1">
        <f t="shared" si="89"/>
        <v>80769000000</v>
      </c>
      <c r="K199" s="1">
        <v>6</v>
      </c>
      <c r="L199" s="1">
        <f>602.71*10^(-8)</f>
        <v>6.0271000000000003E-6</v>
      </c>
      <c r="M199" s="1">
        <f>126108*10^(-12)</f>
        <v>1.2610800000000001E-7</v>
      </c>
      <c r="N199" s="1">
        <f>15.22*10^(-8)</f>
        <v>1.522E-7</v>
      </c>
      <c r="O199" s="1">
        <v>0</v>
      </c>
      <c r="P199" s="1">
        <f t="shared" si="90"/>
        <v>3009375</v>
      </c>
      <c r="Q199" s="1">
        <f t="shared" si="91"/>
        <v>3009375</v>
      </c>
      <c r="R199" s="1">
        <f t="shared" si="92"/>
        <v>0.5</v>
      </c>
      <c r="S199" s="1">
        <f t="shared" si="93"/>
        <v>0.2893</v>
      </c>
      <c r="T199" s="1">
        <f t="shared" si="94"/>
        <v>0</v>
      </c>
      <c r="U199" s="1">
        <f t="shared" si="95"/>
        <v>0</v>
      </c>
      <c r="V199" s="1">
        <v>2</v>
      </c>
      <c r="W199" s="1">
        <v>2</v>
      </c>
      <c r="X199" s="8">
        <f t="shared" si="96"/>
        <v>86749.093500133269</v>
      </c>
      <c r="Y199" s="8">
        <f t="shared" si="97"/>
        <v>34983.825050584506</v>
      </c>
      <c r="Z199" s="16">
        <f t="shared" si="98"/>
        <v>0.76851068401791167</v>
      </c>
      <c r="AA199" s="6">
        <f t="shared" si="99"/>
        <v>0.38425534200895584</v>
      </c>
      <c r="AB199" s="6">
        <f t="shared" si="100"/>
        <v>5.3129140374178192</v>
      </c>
      <c r="AC199" s="6">
        <f t="shared" si="101"/>
        <v>1.4266666666666663</v>
      </c>
      <c r="AD199" s="6">
        <v>0</v>
      </c>
      <c r="AE199" s="6">
        <f t="shared" si="102"/>
        <v>0</v>
      </c>
      <c r="AF199" s="24">
        <v>1</v>
      </c>
      <c r="AG199" s="24">
        <f t="shared" si="112"/>
        <v>-0.12</v>
      </c>
      <c r="AH199" s="6">
        <v>335.45557950979253</v>
      </c>
      <c r="AI199" s="5">
        <f t="shared" si="103"/>
        <v>9.5888765457963476</v>
      </c>
      <c r="AJ199" s="5">
        <v>4.8233719370598305</v>
      </c>
      <c r="AK199" s="5">
        <f t="shared" si="104"/>
        <v>1.9880027231823663</v>
      </c>
      <c r="AL199" s="6">
        <f t="shared" si="105"/>
        <v>1.7386122448979595</v>
      </c>
      <c r="AM199" s="6">
        <f t="shared" si="106"/>
        <v>8.3346822243818242</v>
      </c>
      <c r="AN199" s="6">
        <f t="shared" si="107"/>
        <v>0.86920320483588376</v>
      </c>
      <c r="AP199" s="24">
        <f t="shared" si="113"/>
        <v>-0.04</v>
      </c>
      <c r="AQ199" s="24">
        <f t="shared" si="114"/>
        <v>0.96</v>
      </c>
      <c r="AR199" s="6">
        <v>11.940585443911818</v>
      </c>
      <c r="AS199" s="6">
        <v>1</v>
      </c>
      <c r="AT199" s="6">
        <f t="shared" si="108"/>
        <v>-56.758166545587592</v>
      </c>
      <c r="AU199" s="6">
        <f t="shared" si="115"/>
        <v>11.900861101172008</v>
      </c>
      <c r="AV199" s="6">
        <v>1</v>
      </c>
      <c r="AW199" s="35">
        <f t="shared" si="87"/>
        <v>-60.014802947522433</v>
      </c>
      <c r="AX199" s="6">
        <f t="shared" si="109"/>
        <v>1.0573774066383759</v>
      </c>
      <c r="AZ199" s="6">
        <f t="shared" si="110"/>
        <v>9.6030586879486233</v>
      </c>
      <c r="BA199" s="6">
        <f t="shared" si="111"/>
        <v>1.0014790202047699</v>
      </c>
    </row>
    <row r="200" spans="1:53" x14ac:dyDescent="0.25">
      <c r="A200" s="33">
        <v>-0.04</v>
      </c>
      <c r="B200" s="1" t="s">
        <v>7</v>
      </c>
      <c r="C200" s="1">
        <v>300</v>
      </c>
      <c r="D200" s="1">
        <v>150</v>
      </c>
      <c r="E200" s="1">
        <v>150</v>
      </c>
      <c r="F200" s="1">
        <v>10.7</v>
      </c>
      <c r="G200" s="1">
        <v>7.1</v>
      </c>
      <c r="H200" s="1">
        <f t="shared" si="88"/>
        <v>210000000000</v>
      </c>
      <c r="I200" s="1">
        <v>0.3</v>
      </c>
      <c r="J200" s="1">
        <f t="shared" si="89"/>
        <v>80769000000</v>
      </c>
      <c r="K200" s="1">
        <v>9</v>
      </c>
      <c r="L200" s="1">
        <f>602.71*10^(-8)</f>
        <v>6.0271000000000003E-6</v>
      </c>
      <c r="M200" s="1">
        <f>126108*10^(-12)</f>
        <v>1.2610800000000001E-7</v>
      </c>
      <c r="N200" s="1">
        <f>15.22*10^(-8)</f>
        <v>1.522E-7</v>
      </c>
      <c r="O200" s="1">
        <v>0</v>
      </c>
      <c r="P200" s="1">
        <f t="shared" si="90"/>
        <v>3009375</v>
      </c>
      <c r="Q200" s="1">
        <f t="shared" si="91"/>
        <v>3009375</v>
      </c>
      <c r="R200" s="1">
        <f t="shared" si="92"/>
        <v>0.5</v>
      </c>
      <c r="S200" s="1">
        <f t="shared" si="93"/>
        <v>0.2893</v>
      </c>
      <c r="T200" s="1">
        <f t="shared" si="94"/>
        <v>0</v>
      </c>
      <c r="U200" s="1">
        <f t="shared" si="95"/>
        <v>0</v>
      </c>
      <c r="V200" s="1">
        <v>2</v>
      </c>
      <c r="W200" s="1">
        <v>2</v>
      </c>
      <c r="X200" s="8">
        <f t="shared" si="96"/>
        <v>38555.152666725895</v>
      </c>
      <c r="Y200" s="8">
        <f t="shared" si="97"/>
        <v>22473.603966009312</v>
      </c>
      <c r="Z200" s="16">
        <f t="shared" si="98"/>
        <v>0.51234045601194111</v>
      </c>
      <c r="AA200" s="6">
        <f t="shared" si="99"/>
        <v>0.25617022800597056</v>
      </c>
      <c r="AB200" s="6">
        <f t="shared" si="100"/>
        <v>3.5419426916118795</v>
      </c>
      <c r="AC200" s="6">
        <f t="shared" si="101"/>
        <v>2.14</v>
      </c>
      <c r="AD200" s="6">
        <v>0</v>
      </c>
      <c r="AE200" s="6">
        <f t="shared" si="102"/>
        <v>0</v>
      </c>
      <c r="AF200" s="24">
        <v>1</v>
      </c>
      <c r="AG200" s="24">
        <f t="shared" si="112"/>
        <v>-0.18</v>
      </c>
      <c r="AH200" s="6">
        <v>185.46358747874439</v>
      </c>
      <c r="AI200" s="5">
        <f t="shared" si="103"/>
        <v>8.2525075977690445</v>
      </c>
      <c r="AJ200" s="5">
        <v>4.2311860680565934</v>
      </c>
      <c r="AK200" s="5">
        <f t="shared" si="104"/>
        <v>1.950400541368644</v>
      </c>
      <c r="AL200" s="6">
        <f t="shared" si="105"/>
        <v>1.7386122448979595</v>
      </c>
      <c r="AM200" s="6">
        <f t="shared" si="106"/>
        <v>7.3630283496475331</v>
      </c>
      <c r="AN200" s="6">
        <f t="shared" si="107"/>
        <v>0.89221709430937446</v>
      </c>
      <c r="AP200" s="24">
        <f t="shared" si="113"/>
        <v>-0.04</v>
      </c>
      <c r="AQ200" s="24">
        <f t="shared" si="114"/>
        <v>0.96</v>
      </c>
      <c r="AR200" s="6">
        <v>9.7178255787430725</v>
      </c>
      <c r="AS200" s="6">
        <v>1</v>
      </c>
      <c r="AT200" s="6">
        <f t="shared" si="108"/>
        <v>-59.563640513251293</v>
      </c>
      <c r="AU200" s="6">
        <f t="shared" si="115"/>
        <v>9.7404457084672575</v>
      </c>
      <c r="AV200" s="6">
        <v>1</v>
      </c>
      <c r="AW200" s="35">
        <f t="shared" si="87"/>
        <v>-63.773611498744245</v>
      </c>
      <c r="AX200" s="6">
        <f t="shared" si="109"/>
        <v>1.0706802161388431</v>
      </c>
      <c r="AZ200" s="6">
        <f t="shared" si="110"/>
        <v>8.2948457655265688</v>
      </c>
      <c r="BA200" s="6">
        <f t="shared" si="111"/>
        <v>1.0051303397489715</v>
      </c>
    </row>
    <row r="201" spans="1:53" x14ac:dyDescent="0.25">
      <c r="A201" s="33">
        <v>-0.04</v>
      </c>
      <c r="B201" s="1" t="s">
        <v>7</v>
      </c>
      <c r="C201" s="1">
        <v>300</v>
      </c>
      <c r="D201" s="1">
        <v>150</v>
      </c>
      <c r="E201" s="1">
        <v>150</v>
      </c>
      <c r="F201" s="1">
        <v>10.7</v>
      </c>
      <c r="G201" s="1">
        <v>7.1</v>
      </c>
      <c r="H201" s="1">
        <f t="shared" si="88"/>
        <v>210000000000</v>
      </c>
      <c r="I201" s="1">
        <v>0.3</v>
      </c>
      <c r="J201" s="1">
        <f t="shared" si="89"/>
        <v>80769000000</v>
      </c>
      <c r="K201" s="1">
        <v>12</v>
      </c>
      <c r="L201" s="1">
        <f>602.71*10^(-8)</f>
        <v>6.0271000000000003E-6</v>
      </c>
      <c r="M201" s="1">
        <f>126108*10^(-12)</f>
        <v>1.2610800000000001E-7</v>
      </c>
      <c r="N201" s="1">
        <f>15.22*10^(-8)</f>
        <v>1.522E-7</v>
      </c>
      <c r="O201" s="1">
        <v>0</v>
      </c>
      <c r="P201" s="1">
        <f t="shared" si="90"/>
        <v>3009375</v>
      </c>
      <c r="Q201" s="1">
        <f t="shared" si="91"/>
        <v>3009375</v>
      </c>
      <c r="R201" s="1">
        <f t="shared" si="92"/>
        <v>0.5</v>
      </c>
      <c r="S201" s="1">
        <f t="shared" si="93"/>
        <v>0.2893</v>
      </c>
      <c r="T201" s="1">
        <f t="shared" si="94"/>
        <v>0</v>
      </c>
      <c r="U201" s="1">
        <f t="shared" si="95"/>
        <v>0</v>
      </c>
      <c r="V201" s="1">
        <v>2</v>
      </c>
      <c r="W201" s="1">
        <v>2</v>
      </c>
      <c r="X201" s="8">
        <f t="shared" si="96"/>
        <v>21687.273375033317</v>
      </c>
      <c r="Y201" s="8">
        <f t="shared" si="97"/>
        <v>16626.595248083799</v>
      </c>
      <c r="Z201" s="16">
        <f t="shared" si="98"/>
        <v>0.38425534200895584</v>
      </c>
      <c r="AA201" s="6">
        <f t="shared" si="99"/>
        <v>0.19212767100447792</v>
      </c>
      <c r="AB201" s="6">
        <f t="shared" si="100"/>
        <v>2.6564570187089096</v>
      </c>
      <c r="AC201" s="6">
        <f t="shared" si="101"/>
        <v>2.8533333333333326</v>
      </c>
      <c r="AD201" s="6">
        <v>0</v>
      </c>
      <c r="AE201" s="6">
        <f t="shared" si="102"/>
        <v>0</v>
      </c>
      <c r="AF201" s="24">
        <v>1</v>
      </c>
      <c r="AG201" s="24">
        <f t="shared" si="112"/>
        <v>-0.24</v>
      </c>
      <c r="AH201" s="6">
        <v>123.70716821248007</v>
      </c>
      <c r="AI201" s="5">
        <f t="shared" si="103"/>
        <v>7.4403187403468678</v>
      </c>
      <c r="AJ201" s="5">
        <v>3.9051891882364274</v>
      </c>
      <c r="AK201" s="5">
        <f t="shared" si="104"/>
        <v>1.9052389991141236</v>
      </c>
      <c r="AL201" s="6">
        <f t="shared" si="105"/>
        <v>1.7386122448979595</v>
      </c>
      <c r="AM201" s="6">
        <f t="shared" si="106"/>
        <v>6.8234634801151604</v>
      </c>
      <c r="AN201" s="6">
        <f t="shared" si="107"/>
        <v>0.91709289860303089</v>
      </c>
      <c r="AP201" s="24">
        <f t="shared" si="113"/>
        <v>-0.04</v>
      </c>
      <c r="AQ201" s="24">
        <f t="shared" si="114"/>
        <v>0.96</v>
      </c>
      <c r="AR201" s="6">
        <v>8.5249589149362244</v>
      </c>
      <c r="AS201" s="6">
        <v>1</v>
      </c>
      <c r="AT201" s="6">
        <f t="shared" si="108"/>
        <v>-62.11214192588956</v>
      </c>
      <c r="AU201" s="6">
        <f t="shared" si="115"/>
        <v>8.5581611467326617</v>
      </c>
      <c r="AV201" s="6">
        <v>1</v>
      </c>
      <c r="AW201" s="35">
        <f t="shared" si="87"/>
        <v>-65.895362199206673</v>
      </c>
      <c r="AX201" s="6">
        <f t="shared" si="109"/>
        <v>1.060909512311315</v>
      </c>
      <c r="AZ201" s="6">
        <f t="shared" si="110"/>
        <v>7.4809857561543547</v>
      </c>
      <c r="BA201" s="6">
        <f t="shared" si="111"/>
        <v>1.0054657625871537</v>
      </c>
    </row>
    <row r="202" spans="1:53" x14ac:dyDescent="0.25">
      <c r="A202" s="44">
        <v>-0.04</v>
      </c>
      <c r="B202" s="2" t="s">
        <v>7</v>
      </c>
      <c r="C202" s="2">
        <v>300</v>
      </c>
      <c r="D202" s="2">
        <v>150</v>
      </c>
      <c r="E202" s="2">
        <v>150</v>
      </c>
      <c r="F202" s="2">
        <v>10.7</v>
      </c>
      <c r="G202" s="2">
        <v>7.1</v>
      </c>
      <c r="H202" s="2">
        <f t="shared" si="88"/>
        <v>210000000000</v>
      </c>
      <c r="I202" s="2">
        <v>0.3</v>
      </c>
      <c r="J202" s="2">
        <f t="shared" si="89"/>
        <v>80769000000</v>
      </c>
      <c r="K202" s="2">
        <v>15</v>
      </c>
      <c r="L202" s="2">
        <f>602.71*10^(-8)</f>
        <v>6.0271000000000003E-6</v>
      </c>
      <c r="M202" s="2">
        <f>126108*10^(-12)</f>
        <v>1.2610800000000001E-7</v>
      </c>
      <c r="N202" s="2">
        <f>15.22*10^(-8)</f>
        <v>1.522E-7</v>
      </c>
      <c r="O202" s="2">
        <v>0</v>
      </c>
      <c r="P202" s="2">
        <f t="shared" si="90"/>
        <v>3009375</v>
      </c>
      <c r="Q202" s="2">
        <f t="shared" si="91"/>
        <v>3009375</v>
      </c>
      <c r="R202" s="2">
        <f t="shared" si="92"/>
        <v>0.5</v>
      </c>
      <c r="S202" s="2">
        <f t="shared" si="93"/>
        <v>0.2893</v>
      </c>
      <c r="T202" s="2">
        <f t="shared" si="94"/>
        <v>0</v>
      </c>
      <c r="U202" s="2">
        <f t="shared" si="95"/>
        <v>0</v>
      </c>
      <c r="V202" s="2">
        <v>2</v>
      </c>
      <c r="W202" s="2">
        <v>2</v>
      </c>
      <c r="X202" s="45">
        <f t="shared" si="96"/>
        <v>13879.854960021323</v>
      </c>
      <c r="Y202" s="45">
        <f t="shared" si="97"/>
        <v>13215.769233669007</v>
      </c>
      <c r="Z202" s="46">
        <f t="shared" si="98"/>
        <v>0.30740427360716466</v>
      </c>
      <c r="AA202" s="35">
        <f t="shared" si="99"/>
        <v>0.15370213680358233</v>
      </c>
      <c r="AB202" s="35">
        <f t="shared" si="100"/>
        <v>2.1251656149671274</v>
      </c>
      <c r="AC202" s="35">
        <f t="shared" si="101"/>
        <v>3.5666666666666669</v>
      </c>
      <c r="AD202" s="35">
        <v>0</v>
      </c>
      <c r="AE202" s="35">
        <f t="shared" si="102"/>
        <v>0</v>
      </c>
      <c r="AF202" s="47">
        <v>1</v>
      </c>
      <c r="AG202" s="47">
        <f t="shared" si="112"/>
        <v>-0.3</v>
      </c>
      <c r="AH202" s="35">
        <v>91.362997544626793</v>
      </c>
      <c r="AI202" s="48">
        <f t="shared" si="103"/>
        <v>6.9131804535347721</v>
      </c>
      <c r="AJ202" s="48">
        <v>3.7054218437200102</v>
      </c>
      <c r="AK202" s="48">
        <f t="shared" si="104"/>
        <v>1.8656932314606247</v>
      </c>
      <c r="AL202" s="35">
        <f t="shared" si="105"/>
        <v>1.7386122448979595</v>
      </c>
      <c r="AM202" s="35">
        <f t="shared" si="106"/>
        <v>6.4825284201028648</v>
      </c>
      <c r="AN202" s="35">
        <f t="shared" si="107"/>
        <v>0.93770565713907972</v>
      </c>
      <c r="AO202" s="2"/>
      <c r="AP202" s="47">
        <f t="shared" si="113"/>
        <v>-0.04</v>
      </c>
      <c r="AQ202" s="47">
        <f t="shared" si="114"/>
        <v>0.96</v>
      </c>
      <c r="AR202" s="6">
        <v>7.7988437568655993</v>
      </c>
      <c r="AS202" s="35">
        <v>1</v>
      </c>
      <c r="AT202" s="35">
        <f t="shared" si="108"/>
        <v>-64.406673216078858</v>
      </c>
      <c r="AU202" s="6">
        <f t="shared" si="115"/>
        <v>7.8161258127695934</v>
      </c>
      <c r="AV202" s="6">
        <v>1</v>
      </c>
      <c r="AW202" s="35">
        <f t="shared" si="87"/>
        <v>-67.245963475436611</v>
      </c>
      <c r="AX202" s="6">
        <f t="shared" si="109"/>
        <v>1.0440837900419446</v>
      </c>
      <c r="AY202" s="2"/>
      <c r="AZ202" s="6">
        <f t="shared" si="110"/>
        <v>6.9357091816828982</v>
      </c>
      <c r="BA202" s="6">
        <f t="shared" si="111"/>
        <v>1.0032588080550693</v>
      </c>
    </row>
    <row r="203" spans="1:53" x14ac:dyDescent="0.25">
      <c r="A203" s="33">
        <v>-0.04</v>
      </c>
      <c r="B203" s="1" t="s">
        <v>29</v>
      </c>
      <c r="C203" s="1">
        <v>450</v>
      </c>
      <c r="D203" s="1">
        <v>190</v>
      </c>
      <c r="E203" s="1">
        <v>190</v>
      </c>
      <c r="F203" s="1">
        <v>14.6</v>
      </c>
      <c r="G203" s="1">
        <v>9.4</v>
      </c>
      <c r="H203" s="1">
        <f t="shared" si="88"/>
        <v>210000000000</v>
      </c>
      <c r="I203" s="1">
        <v>0.3</v>
      </c>
      <c r="J203" s="1">
        <f t="shared" si="89"/>
        <v>80769000000</v>
      </c>
      <c r="K203" s="1">
        <v>3</v>
      </c>
      <c r="L203" s="1">
        <f>1671.9*10^(-8)</f>
        <v>1.6719E-5</v>
      </c>
      <c r="M203" s="1">
        <f>792385*10^(-12)</f>
        <v>7.9238499999999993E-7</v>
      </c>
      <c r="N203" s="1">
        <f>49.8*10^(-8)</f>
        <v>4.9799999999999993E-7</v>
      </c>
      <c r="O203" s="1">
        <v>0</v>
      </c>
      <c r="P203" s="1">
        <f t="shared" si="90"/>
        <v>8345116.666666667</v>
      </c>
      <c r="Q203" s="1">
        <f t="shared" si="91"/>
        <v>8345116.666666667</v>
      </c>
      <c r="R203" s="1">
        <f t="shared" si="92"/>
        <v>0.5</v>
      </c>
      <c r="S203" s="1">
        <f t="shared" si="93"/>
        <v>0.43540000000000001</v>
      </c>
      <c r="T203" s="1">
        <f t="shared" si="94"/>
        <v>0</v>
      </c>
      <c r="U203" s="1">
        <f t="shared" si="95"/>
        <v>0</v>
      </c>
      <c r="V203" s="1">
        <v>2</v>
      </c>
      <c r="W203" s="1">
        <v>2</v>
      </c>
      <c r="X203" s="8">
        <f t="shared" si="96"/>
        <v>962557.84322724247</v>
      </c>
      <c r="Y203" s="8">
        <f t="shared" si="97"/>
        <v>287451.84639369079</v>
      </c>
      <c r="Z203" s="16">
        <f t="shared" si="98"/>
        <v>2.1299497803907665</v>
      </c>
      <c r="AA203" s="6">
        <f t="shared" si="99"/>
        <v>1.0649748901953833</v>
      </c>
      <c r="AB203" s="6">
        <f t="shared" si="100"/>
        <v>9.7837734980329998</v>
      </c>
      <c r="AC203" s="6">
        <f t="shared" si="101"/>
        <v>0.51228070175438589</v>
      </c>
      <c r="AD203" s="6">
        <v>0</v>
      </c>
      <c r="AE203" s="6">
        <f t="shared" si="102"/>
        <v>0</v>
      </c>
      <c r="AF203" s="24">
        <v>1</v>
      </c>
      <c r="AG203" s="24">
        <f t="shared" si="112"/>
        <v>-0.06</v>
      </c>
      <c r="AH203" s="6">
        <v>3551.732808502019</v>
      </c>
      <c r="AI203" s="5">
        <f t="shared" si="103"/>
        <v>12.355922750406014</v>
      </c>
      <c r="AJ203" s="5">
        <v>6.3151446851859347</v>
      </c>
      <c r="AK203" s="5">
        <f t="shared" si="104"/>
        <v>1.9565541830562545</v>
      </c>
      <c r="AL203" s="6">
        <f t="shared" si="105"/>
        <v>1.7386122448979595</v>
      </c>
      <c r="AM203" s="6">
        <f t="shared" si="106"/>
        <v>11.094069424786007</v>
      </c>
      <c r="AN203" s="6">
        <f t="shared" si="107"/>
        <v>0.89787461842309246</v>
      </c>
      <c r="AP203" s="24">
        <f t="shared" si="113"/>
        <v>-0.04</v>
      </c>
      <c r="AQ203" s="24">
        <f t="shared" si="114"/>
        <v>0.96</v>
      </c>
      <c r="AR203" s="6">
        <v>18.669046797235101</v>
      </c>
      <c r="AS203" s="6">
        <v>1</v>
      </c>
      <c r="AT203" s="6">
        <f t="shared" si="108"/>
        <v>-51.038976020335198</v>
      </c>
      <c r="AU203" s="6">
        <f t="shared" si="115"/>
        <v>18.815056161603238</v>
      </c>
      <c r="AV203" s="6">
        <v>1</v>
      </c>
      <c r="AW203" s="35">
        <f t="shared" si="87"/>
        <v>-50.882295801244112</v>
      </c>
      <c r="AX203" s="6">
        <f t="shared" si="109"/>
        <v>0.9969301849036184</v>
      </c>
      <c r="AZ203" s="6">
        <f t="shared" si="110"/>
        <v>12.3965798197487</v>
      </c>
      <c r="BA203" s="6">
        <f t="shared" si="111"/>
        <v>1.0032904923544743</v>
      </c>
    </row>
    <row r="204" spans="1:53" x14ac:dyDescent="0.25">
      <c r="A204" s="33">
        <v>-0.04</v>
      </c>
      <c r="B204" s="1" t="s">
        <v>29</v>
      </c>
      <c r="C204" s="1">
        <v>450</v>
      </c>
      <c r="D204" s="1">
        <v>190</v>
      </c>
      <c r="E204" s="1">
        <v>190</v>
      </c>
      <c r="F204" s="1">
        <v>14.6</v>
      </c>
      <c r="G204" s="1">
        <v>9.4</v>
      </c>
      <c r="H204" s="1">
        <f t="shared" si="88"/>
        <v>210000000000</v>
      </c>
      <c r="I204" s="1">
        <v>0.3</v>
      </c>
      <c r="J204" s="1">
        <f t="shared" si="89"/>
        <v>80769000000</v>
      </c>
      <c r="K204" s="1">
        <v>6</v>
      </c>
      <c r="L204" s="1">
        <f>1671.9*10^(-8)</f>
        <v>1.6719E-5</v>
      </c>
      <c r="M204" s="1">
        <f>792385*10^(-12)</f>
        <v>7.9238499999999993E-7</v>
      </c>
      <c r="N204" s="1">
        <f>49.8*10^(-8)</f>
        <v>4.9799999999999993E-7</v>
      </c>
      <c r="O204" s="1">
        <v>0</v>
      </c>
      <c r="P204" s="1">
        <f t="shared" si="90"/>
        <v>8345116.666666667</v>
      </c>
      <c r="Q204" s="1">
        <f t="shared" si="91"/>
        <v>8345116.666666667</v>
      </c>
      <c r="R204" s="1">
        <f t="shared" si="92"/>
        <v>0.5</v>
      </c>
      <c r="S204" s="1">
        <f t="shared" si="93"/>
        <v>0.43540000000000001</v>
      </c>
      <c r="T204" s="1">
        <f t="shared" si="94"/>
        <v>0</v>
      </c>
      <c r="U204" s="1">
        <f t="shared" si="95"/>
        <v>0</v>
      </c>
      <c r="V204" s="1">
        <v>2</v>
      </c>
      <c r="W204" s="1">
        <v>2</v>
      </c>
      <c r="X204" s="8">
        <f t="shared" si="96"/>
        <v>240639.46080681062</v>
      </c>
      <c r="Y204" s="8">
        <f t="shared" si="97"/>
        <v>111461.6937135624</v>
      </c>
      <c r="Z204" s="16">
        <f t="shared" si="98"/>
        <v>1.0649748901953833</v>
      </c>
      <c r="AA204" s="6">
        <f t="shared" si="99"/>
        <v>0.53248744509769164</v>
      </c>
      <c r="AB204" s="6">
        <f t="shared" si="100"/>
        <v>4.8918867490164999</v>
      </c>
      <c r="AC204" s="6">
        <f t="shared" si="101"/>
        <v>1.0245614035087718</v>
      </c>
      <c r="AD204" s="6">
        <v>0</v>
      </c>
      <c r="AE204" s="6">
        <f t="shared" si="102"/>
        <v>0</v>
      </c>
      <c r="AF204" s="24">
        <v>1</v>
      </c>
      <c r="AG204" s="24">
        <f t="shared" si="112"/>
        <v>-0.12</v>
      </c>
      <c r="AH204" s="6">
        <v>1191.2442961265842</v>
      </c>
      <c r="AI204" s="5">
        <f t="shared" si="103"/>
        <v>10.687477073404963</v>
      </c>
      <c r="AJ204" s="5">
        <v>5.3645335906755918</v>
      </c>
      <c r="AK204" s="5">
        <f t="shared" si="104"/>
        <v>1.9922472089617427</v>
      </c>
      <c r="AL204" s="6">
        <f t="shared" si="105"/>
        <v>1.7386122448979595</v>
      </c>
      <c r="AM204" s="6">
        <f t="shared" si="106"/>
        <v>9.2802867415509702</v>
      </c>
      <c r="AN204" s="6">
        <f t="shared" si="107"/>
        <v>0.86833278591486407</v>
      </c>
      <c r="AP204" s="24">
        <f t="shared" si="113"/>
        <v>-0.04</v>
      </c>
      <c r="AQ204" s="24">
        <f t="shared" si="114"/>
        <v>0.96</v>
      </c>
      <c r="AR204" s="6">
        <v>14.124649572694436</v>
      </c>
      <c r="AS204" s="6">
        <v>1</v>
      </c>
      <c r="AT204" s="6">
        <f t="shared" si="108"/>
        <v>-54.94132026709466</v>
      </c>
      <c r="AU204" s="6">
        <f t="shared" si="115"/>
        <v>14.06129980653421</v>
      </c>
      <c r="AV204" s="6">
        <v>1</v>
      </c>
      <c r="AW204" s="35">
        <f t="shared" si="87"/>
        <v>-56.471487352161461</v>
      </c>
      <c r="AX204" s="6">
        <f t="shared" si="109"/>
        <v>1.0278509340079192</v>
      </c>
      <c r="AZ204" s="6">
        <f t="shared" si="110"/>
        <v>10.683630499325485</v>
      </c>
      <c r="BA204" s="6">
        <f t="shared" si="111"/>
        <v>0.99964008586375819</v>
      </c>
    </row>
    <row r="205" spans="1:53" x14ac:dyDescent="0.25">
      <c r="A205" s="33">
        <v>-0.04</v>
      </c>
      <c r="B205" s="1" t="s">
        <v>29</v>
      </c>
      <c r="C205" s="1">
        <v>450</v>
      </c>
      <c r="D205" s="1">
        <v>190</v>
      </c>
      <c r="E205" s="1">
        <v>190</v>
      </c>
      <c r="F205" s="1">
        <v>14.6</v>
      </c>
      <c r="G205" s="1">
        <v>9.4</v>
      </c>
      <c r="H205" s="1">
        <f t="shared" si="88"/>
        <v>210000000000</v>
      </c>
      <c r="I205" s="1">
        <v>0.3</v>
      </c>
      <c r="J205" s="1">
        <f t="shared" si="89"/>
        <v>80769000000</v>
      </c>
      <c r="K205" s="1">
        <v>9</v>
      </c>
      <c r="L205" s="1">
        <f>1671.9*10^(-8)</f>
        <v>1.6719E-5</v>
      </c>
      <c r="M205" s="1">
        <f>792385*10^(-12)</f>
        <v>7.9238499999999993E-7</v>
      </c>
      <c r="N205" s="1">
        <f>49.8*10^(-8)</f>
        <v>4.9799999999999993E-7</v>
      </c>
      <c r="O205" s="1">
        <v>0</v>
      </c>
      <c r="P205" s="1">
        <f t="shared" si="90"/>
        <v>8345116.666666667</v>
      </c>
      <c r="Q205" s="1">
        <f t="shared" si="91"/>
        <v>8345116.666666667</v>
      </c>
      <c r="R205" s="1">
        <f t="shared" si="92"/>
        <v>0.5</v>
      </c>
      <c r="S205" s="1">
        <f t="shared" si="93"/>
        <v>0.43540000000000001</v>
      </c>
      <c r="T205" s="1">
        <f t="shared" si="94"/>
        <v>0</v>
      </c>
      <c r="U205" s="1">
        <f t="shared" si="95"/>
        <v>0</v>
      </c>
      <c r="V205" s="1">
        <v>2</v>
      </c>
      <c r="W205" s="1">
        <v>2</v>
      </c>
      <c r="X205" s="8">
        <f t="shared" si="96"/>
        <v>106950.87146969361</v>
      </c>
      <c r="Y205" s="8">
        <f t="shared" si="97"/>
        <v>69598.84918186086</v>
      </c>
      <c r="Z205" s="16">
        <f t="shared" si="98"/>
        <v>0.70998326013025559</v>
      </c>
      <c r="AA205" s="6">
        <f t="shared" si="99"/>
        <v>0.35499163006512779</v>
      </c>
      <c r="AB205" s="6">
        <f t="shared" si="100"/>
        <v>3.2612578326776664</v>
      </c>
      <c r="AC205" s="6">
        <f t="shared" si="101"/>
        <v>1.536842105263158</v>
      </c>
      <c r="AD205" s="6">
        <v>0</v>
      </c>
      <c r="AE205" s="6">
        <f t="shared" si="102"/>
        <v>0</v>
      </c>
      <c r="AF205" s="24">
        <v>1</v>
      </c>
      <c r="AG205" s="24">
        <f t="shared" si="112"/>
        <v>-0.18</v>
      </c>
      <c r="AH205" s="6">
        <v>648.83252216190374</v>
      </c>
      <c r="AI205" s="5">
        <f t="shared" si="103"/>
        <v>9.3224604973928962</v>
      </c>
      <c r="AJ205" s="5">
        <v>4.6972041038460626</v>
      </c>
      <c r="AK205" s="5">
        <f t="shared" si="104"/>
        <v>1.9846828648045507</v>
      </c>
      <c r="AL205" s="6">
        <f t="shared" si="105"/>
        <v>1.7386122448979595</v>
      </c>
      <c r="AM205" s="6">
        <f t="shared" si="106"/>
        <v>8.1253176437040064</v>
      </c>
      <c r="AN205" s="6">
        <f t="shared" si="107"/>
        <v>0.87158509772997372</v>
      </c>
      <c r="AP205" s="24">
        <f t="shared" si="113"/>
        <v>-0.04</v>
      </c>
      <c r="AQ205" s="24">
        <f t="shared" si="114"/>
        <v>0.96</v>
      </c>
      <c r="AR205" s="6">
        <v>11.460864789037181</v>
      </c>
      <c r="AS205" s="6">
        <v>1</v>
      </c>
      <c r="AT205" s="6">
        <f t="shared" si="108"/>
        <v>-57.507634158197781</v>
      </c>
      <c r="AU205" s="6">
        <f t="shared" si="115"/>
        <v>11.431260254518939</v>
      </c>
      <c r="AV205" s="6">
        <v>1</v>
      </c>
      <c r="AW205" s="35">
        <f t="shared" si="87"/>
        <v>-60.816622557338619</v>
      </c>
      <c r="AX205" s="6">
        <f t="shared" si="109"/>
        <v>1.057539984865977</v>
      </c>
      <c r="AZ205" s="6">
        <f t="shared" si="110"/>
        <v>9.3384160231414235</v>
      </c>
      <c r="BA205" s="6">
        <f t="shared" si="111"/>
        <v>1.001711514439025</v>
      </c>
    </row>
    <row r="206" spans="1:53" x14ac:dyDescent="0.25">
      <c r="A206" s="33">
        <v>-0.04</v>
      </c>
      <c r="B206" s="1" t="s">
        <v>29</v>
      </c>
      <c r="C206" s="1">
        <v>450</v>
      </c>
      <c r="D206" s="1">
        <v>190</v>
      </c>
      <c r="E206" s="1">
        <v>190</v>
      </c>
      <c r="F206" s="1">
        <v>14.6</v>
      </c>
      <c r="G206" s="1">
        <v>9.4</v>
      </c>
      <c r="H206" s="1">
        <f t="shared" si="88"/>
        <v>210000000000</v>
      </c>
      <c r="I206" s="1">
        <v>0.3</v>
      </c>
      <c r="J206" s="1">
        <f t="shared" si="89"/>
        <v>80769000000</v>
      </c>
      <c r="K206" s="1">
        <v>12</v>
      </c>
      <c r="L206" s="1">
        <f>1671.9*10^(-8)</f>
        <v>1.6719E-5</v>
      </c>
      <c r="M206" s="1">
        <f>792385*10^(-12)</f>
        <v>7.9238499999999993E-7</v>
      </c>
      <c r="N206" s="1">
        <f>49.8*10^(-8)</f>
        <v>4.9799999999999993E-7</v>
      </c>
      <c r="O206" s="1">
        <v>0</v>
      </c>
      <c r="P206" s="1">
        <f t="shared" si="90"/>
        <v>8345116.666666667</v>
      </c>
      <c r="Q206" s="1">
        <f t="shared" si="91"/>
        <v>8345116.666666667</v>
      </c>
      <c r="R206" s="1">
        <f t="shared" si="92"/>
        <v>0.5</v>
      </c>
      <c r="S206" s="1">
        <f t="shared" si="93"/>
        <v>0.43540000000000001</v>
      </c>
      <c r="T206" s="1">
        <f t="shared" si="94"/>
        <v>0</v>
      </c>
      <c r="U206" s="1">
        <f t="shared" si="95"/>
        <v>0</v>
      </c>
      <c r="V206" s="1">
        <v>2</v>
      </c>
      <c r="W206" s="1">
        <v>2</v>
      </c>
      <c r="X206" s="8">
        <f t="shared" si="96"/>
        <v>60159.865201702654</v>
      </c>
      <c r="Y206" s="8">
        <f t="shared" si="97"/>
        <v>50905.184429421381</v>
      </c>
      <c r="Z206" s="16">
        <f t="shared" si="98"/>
        <v>0.53248744509769164</v>
      </c>
      <c r="AA206" s="6">
        <f t="shared" si="99"/>
        <v>0.26624372254884582</v>
      </c>
      <c r="AB206" s="6">
        <f t="shared" si="100"/>
        <v>2.4459433745082499</v>
      </c>
      <c r="AC206" s="6">
        <f t="shared" si="101"/>
        <v>2.0491228070175436</v>
      </c>
      <c r="AD206" s="6">
        <v>0</v>
      </c>
      <c r="AE206" s="6">
        <f t="shared" si="102"/>
        <v>0</v>
      </c>
      <c r="AF206" s="24">
        <v>1</v>
      </c>
      <c r="AG206" s="24">
        <f t="shared" si="112"/>
        <v>-0.24</v>
      </c>
      <c r="AH206" s="6">
        <v>426.40101578730031</v>
      </c>
      <c r="AI206" s="5">
        <f t="shared" si="103"/>
        <v>8.3763769951269591</v>
      </c>
      <c r="AJ206" s="5">
        <v>4.2810963645982634</v>
      </c>
      <c r="AK206" s="5">
        <f t="shared" si="104"/>
        <v>1.9565962271706527</v>
      </c>
      <c r="AL206" s="6">
        <f t="shared" si="105"/>
        <v>1.7386122448979595</v>
      </c>
      <c r="AM206" s="6">
        <f t="shared" si="106"/>
        <v>7.4446378066364076</v>
      </c>
      <c r="AN206" s="6">
        <f t="shared" si="107"/>
        <v>0.88876584840527117</v>
      </c>
      <c r="AP206" s="24">
        <f t="shared" si="113"/>
        <v>-0.04</v>
      </c>
      <c r="AQ206" s="24">
        <f t="shared" si="114"/>
        <v>0.96</v>
      </c>
      <c r="AR206" s="6">
        <v>9.9056753151163335</v>
      </c>
      <c r="AS206" s="6">
        <v>1</v>
      </c>
      <c r="AT206" s="6">
        <f t="shared" si="108"/>
        <v>-59.539480587462641</v>
      </c>
      <c r="AU206" s="6">
        <f t="shared" si="115"/>
        <v>9.920217834700253</v>
      </c>
      <c r="AV206" s="6">
        <v>1</v>
      </c>
      <c r="AW206" s="35">
        <f t="shared" si="87"/>
        <v>-63.454578538965578</v>
      </c>
      <c r="AX206" s="6">
        <f t="shared" si="109"/>
        <v>1.0657563336608507</v>
      </c>
      <c r="AZ206" s="6">
        <f t="shared" si="110"/>
        <v>8.4125644911590545</v>
      </c>
      <c r="BA206" s="6">
        <f t="shared" si="111"/>
        <v>1.0043201847353751</v>
      </c>
    </row>
    <row r="207" spans="1:53" x14ac:dyDescent="0.25">
      <c r="A207" s="33">
        <v>-0.04</v>
      </c>
      <c r="B207" s="1" t="s">
        <v>29</v>
      </c>
      <c r="C207" s="1">
        <v>450</v>
      </c>
      <c r="D207" s="1">
        <v>190</v>
      </c>
      <c r="E207" s="1">
        <v>190</v>
      </c>
      <c r="F207" s="1">
        <v>14.6</v>
      </c>
      <c r="G207" s="1">
        <v>9.4</v>
      </c>
      <c r="H207" s="1">
        <f t="shared" si="88"/>
        <v>210000000000</v>
      </c>
      <c r="I207" s="1">
        <v>0.3</v>
      </c>
      <c r="J207" s="1">
        <f t="shared" si="89"/>
        <v>80769000000</v>
      </c>
      <c r="K207" s="1">
        <v>15</v>
      </c>
      <c r="L207" s="1">
        <f>1671.9*10^(-8)</f>
        <v>1.6719E-5</v>
      </c>
      <c r="M207" s="1">
        <f>792385*10^(-12)</f>
        <v>7.9238499999999993E-7</v>
      </c>
      <c r="N207" s="1">
        <f>49.8*10^(-8)</f>
        <v>4.9799999999999993E-7</v>
      </c>
      <c r="O207" s="1">
        <v>0</v>
      </c>
      <c r="P207" s="1">
        <f t="shared" si="90"/>
        <v>8345116.666666667</v>
      </c>
      <c r="Q207" s="1">
        <f t="shared" si="91"/>
        <v>8345116.666666667</v>
      </c>
      <c r="R207" s="1">
        <f t="shared" si="92"/>
        <v>0.5</v>
      </c>
      <c r="S207" s="1">
        <f t="shared" si="93"/>
        <v>0.43540000000000001</v>
      </c>
      <c r="T207" s="1">
        <f t="shared" si="94"/>
        <v>0</v>
      </c>
      <c r="U207" s="1">
        <f t="shared" si="95"/>
        <v>0</v>
      </c>
      <c r="V207" s="1">
        <v>2</v>
      </c>
      <c r="W207" s="1">
        <v>2</v>
      </c>
      <c r="X207" s="8">
        <f t="shared" si="96"/>
        <v>38502.313729089699</v>
      </c>
      <c r="Y207" s="8">
        <f t="shared" si="97"/>
        <v>40236.000302564746</v>
      </c>
      <c r="Z207" s="16">
        <f t="shared" si="98"/>
        <v>0.42598995607815332</v>
      </c>
      <c r="AA207" s="6">
        <f t="shared" si="99"/>
        <v>0.21299497803907666</v>
      </c>
      <c r="AB207" s="6">
        <f t="shared" si="100"/>
        <v>1.9567546996065999</v>
      </c>
      <c r="AC207" s="6">
        <f t="shared" si="101"/>
        <v>2.5614035087719298</v>
      </c>
      <c r="AD207" s="6">
        <v>0</v>
      </c>
      <c r="AE207" s="6">
        <f t="shared" si="102"/>
        <v>0</v>
      </c>
      <c r="AF207" s="24">
        <v>1</v>
      </c>
      <c r="AG207" s="24">
        <f t="shared" si="112"/>
        <v>-0.3</v>
      </c>
      <c r="AH207" s="6">
        <v>310.59820377070866</v>
      </c>
      <c r="AI207" s="5">
        <f t="shared" si="103"/>
        <v>7.7194105138454905</v>
      </c>
      <c r="AJ207" s="5">
        <v>4.012575772590119</v>
      </c>
      <c r="AK207" s="5">
        <f t="shared" si="104"/>
        <v>1.9238042971242406</v>
      </c>
      <c r="AL207" s="6">
        <f t="shared" si="105"/>
        <v>1.7386122448979595</v>
      </c>
      <c r="AM207" s="6">
        <f t="shared" si="106"/>
        <v>7.0032074121897292</v>
      </c>
      <c r="AN207" s="6">
        <f t="shared" si="107"/>
        <v>0.90722049301935903</v>
      </c>
      <c r="AP207" s="24">
        <f t="shared" si="113"/>
        <v>-0.04</v>
      </c>
      <c r="AQ207" s="24">
        <f t="shared" si="114"/>
        <v>0.96</v>
      </c>
      <c r="AR207" s="6">
        <v>8.921577548589708</v>
      </c>
      <c r="AS207" s="6">
        <v>1</v>
      </c>
      <c r="AT207" s="6">
        <f t="shared" si="108"/>
        <v>-61.435001680038411</v>
      </c>
      <c r="AU207" s="6">
        <f t="shared" si="115"/>
        <v>8.9508651367895045</v>
      </c>
      <c r="AV207" s="6">
        <v>1</v>
      </c>
      <c r="AW207" s="35">
        <f t="shared" ref="AW207:AW242" si="116">-73.23+20.98*Z207-4.924*Z207^2</f>
        <v>-65.186276409234054</v>
      </c>
      <c r="AX207" s="6">
        <f t="shared" si="109"/>
        <v>1.0610608712722558</v>
      </c>
      <c r="AZ207" s="6">
        <f t="shared" si="110"/>
        <v>7.7588978742315939</v>
      </c>
      <c r="BA207" s="6">
        <f t="shared" si="111"/>
        <v>1.0051153336534284</v>
      </c>
    </row>
    <row r="208" spans="1:53" x14ac:dyDescent="0.25">
      <c r="A208" s="33">
        <v>-0.04</v>
      </c>
      <c r="B208" s="1" t="s">
        <v>30</v>
      </c>
      <c r="C208" s="1">
        <v>600</v>
      </c>
      <c r="D208" s="1">
        <v>220</v>
      </c>
      <c r="E208" s="1">
        <v>220</v>
      </c>
      <c r="F208" s="1">
        <v>19</v>
      </c>
      <c r="G208" s="1">
        <v>12</v>
      </c>
      <c r="H208" s="1">
        <f t="shared" si="88"/>
        <v>210000000000</v>
      </c>
      <c r="I208" s="1">
        <v>0.3</v>
      </c>
      <c r="J208" s="1">
        <f t="shared" si="89"/>
        <v>80769000000</v>
      </c>
      <c r="K208" s="1">
        <v>3</v>
      </c>
      <c r="L208" s="1">
        <f>3380*10^(-8)</f>
        <v>3.3800000000000002E-5</v>
      </c>
      <c r="M208" s="1">
        <f>2852000*10^(-12)</f>
        <v>2.852E-6</v>
      </c>
      <c r="N208" s="1">
        <f>129.22*10^(-8)</f>
        <v>1.2922000000000001E-6</v>
      </c>
      <c r="O208" s="1">
        <v>0</v>
      </c>
      <c r="P208" s="1">
        <f t="shared" si="90"/>
        <v>16859333.333333332</v>
      </c>
      <c r="Q208" s="1">
        <f t="shared" si="91"/>
        <v>16859333.333333332</v>
      </c>
      <c r="R208" s="1">
        <f t="shared" si="92"/>
        <v>0.5</v>
      </c>
      <c r="S208" s="1">
        <f t="shared" si="93"/>
        <v>0.58099999999999996</v>
      </c>
      <c r="T208" s="1">
        <f t="shared" si="94"/>
        <v>0</v>
      </c>
      <c r="U208" s="1">
        <f t="shared" si="95"/>
        <v>0</v>
      </c>
      <c r="V208" s="1">
        <v>2</v>
      </c>
      <c r="W208" s="1">
        <v>2</v>
      </c>
      <c r="X208" s="8">
        <f t="shared" si="96"/>
        <v>1945957.0010814518</v>
      </c>
      <c r="Y208" s="8">
        <f t="shared" si="97"/>
        <v>722924.52822898212</v>
      </c>
      <c r="Z208" s="16">
        <f t="shared" si="98"/>
        <v>2.5085675762161346</v>
      </c>
      <c r="AA208" s="6">
        <f t="shared" si="99"/>
        <v>1.2542837881080673</v>
      </c>
      <c r="AB208" s="6">
        <f t="shared" si="100"/>
        <v>8.6359355824978525</v>
      </c>
      <c r="AC208" s="6">
        <f t="shared" si="101"/>
        <v>0.43181818181818182</v>
      </c>
      <c r="AD208" s="6">
        <v>0</v>
      </c>
      <c r="AE208" s="6">
        <f t="shared" si="102"/>
        <v>0</v>
      </c>
      <c r="AF208" s="24">
        <v>1</v>
      </c>
      <c r="AG208" s="24">
        <f t="shared" si="112"/>
        <v>-0.06</v>
      </c>
      <c r="AH208" s="6">
        <v>9096.7439087569783</v>
      </c>
      <c r="AI208" s="5">
        <f t="shared" si="103"/>
        <v>12.583255310263366</v>
      </c>
      <c r="AJ208" s="5">
        <v>6.4586271701671878</v>
      </c>
      <c r="AK208" s="5">
        <f t="shared" si="104"/>
        <v>1.9482863739814906</v>
      </c>
      <c r="AL208" s="6">
        <f t="shared" si="105"/>
        <v>1.7386122448979595</v>
      </c>
      <c r="AM208" s="6">
        <f t="shared" si="106"/>
        <v>11.142130407736293</v>
      </c>
      <c r="AN208" s="6">
        <f t="shared" si="107"/>
        <v>0.88547280755309488</v>
      </c>
      <c r="AP208" s="24">
        <f t="shared" si="113"/>
        <v>-0.04</v>
      </c>
      <c r="AQ208" s="24">
        <f t="shared" si="114"/>
        <v>0.96</v>
      </c>
      <c r="AR208" s="6">
        <v>19.479706406892554</v>
      </c>
      <c r="AS208" s="6">
        <v>1</v>
      </c>
      <c r="AT208" s="6">
        <f t="shared" si="108"/>
        <v>-50.469448314646513</v>
      </c>
      <c r="AU208" s="6">
        <f t="shared" si="115"/>
        <v>19.371516416302374</v>
      </c>
      <c r="AV208" s="6">
        <v>1</v>
      </c>
      <c r="AW208" s="35">
        <f t="shared" si="116"/>
        <v>-51.586547415582302</v>
      </c>
      <c r="AX208" s="6">
        <f t="shared" si="109"/>
        <v>1.0221341650887752</v>
      </c>
      <c r="AZ208" s="6">
        <f t="shared" si="110"/>
        <v>12.588454251698826</v>
      </c>
      <c r="BA208" s="6">
        <f t="shared" si="111"/>
        <v>1.0004131634706019</v>
      </c>
    </row>
    <row r="209" spans="1:53" x14ac:dyDescent="0.25">
      <c r="A209" s="33">
        <v>-0.04</v>
      </c>
      <c r="B209" s="1" t="s">
        <v>30</v>
      </c>
      <c r="C209" s="1">
        <v>600</v>
      </c>
      <c r="D209" s="1">
        <v>220</v>
      </c>
      <c r="E209" s="1">
        <v>220</v>
      </c>
      <c r="F209" s="1">
        <v>19</v>
      </c>
      <c r="G209" s="1">
        <v>12</v>
      </c>
      <c r="H209" s="1">
        <f t="shared" si="88"/>
        <v>210000000000</v>
      </c>
      <c r="I209" s="1">
        <v>0.3</v>
      </c>
      <c r="J209" s="1">
        <f t="shared" si="89"/>
        <v>80769000000</v>
      </c>
      <c r="K209" s="1">
        <v>6</v>
      </c>
      <c r="L209" s="1">
        <f>3380*10^(-8)</f>
        <v>3.3800000000000002E-5</v>
      </c>
      <c r="M209" s="1">
        <f>2852000*10^(-12)</f>
        <v>2.852E-6</v>
      </c>
      <c r="N209" s="1">
        <f>129.22*10^(-8)</f>
        <v>1.2922000000000001E-6</v>
      </c>
      <c r="O209" s="1">
        <v>0</v>
      </c>
      <c r="P209" s="1">
        <f t="shared" si="90"/>
        <v>16859333.333333332</v>
      </c>
      <c r="Q209" s="1">
        <f t="shared" si="91"/>
        <v>16859333.333333332</v>
      </c>
      <c r="R209" s="1">
        <f t="shared" si="92"/>
        <v>0.5</v>
      </c>
      <c r="S209" s="1">
        <f t="shared" si="93"/>
        <v>0.58099999999999996</v>
      </c>
      <c r="T209" s="1">
        <f t="shared" si="94"/>
        <v>0</v>
      </c>
      <c r="U209" s="1">
        <f t="shared" si="95"/>
        <v>0</v>
      </c>
      <c r="V209" s="1">
        <v>2</v>
      </c>
      <c r="W209" s="1">
        <v>2</v>
      </c>
      <c r="X209" s="8">
        <f t="shared" si="96"/>
        <v>486489.25027036294</v>
      </c>
      <c r="Y209" s="8">
        <f t="shared" si="97"/>
        <v>265978.93822521181</v>
      </c>
      <c r="Z209" s="16">
        <f t="shared" si="98"/>
        <v>1.2542837881080673</v>
      </c>
      <c r="AA209" s="6">
        <f t="shared" si="99"/>
        <v>0.62714189405403364</v>
      </c>
      <c r="AB209" s="6">
        <f t="shared" si="100"/>
        <v>4.3179677912489263</v>
      </c>
      <c r="AC209" s="6">
        <f t="shared" si="101"/>
        <v>0.86363636363636365</v>
      </c>
      <c r="AD209" s="6">
        <v>0</v>
      </c>
      <c r="AE209" s="6">
        <f t="shared" si="102"/>
        <v>0</v>
      </c>
      <c r="AF209" s="24">
        <v>1</v>
      </c>
      <c r="AG209" s="24">
        <f t="shared" si="112"/>
        <v>-0.12</v>
      </c>
      <c r="AH209" s="6">
        <v>2976.6247066901337</v>
      </c>
      <c r="AI209" s="5">
        <f t="shared" si="103"/>
        <v>11.191204561354185</v>
      </c>
      <c r="AJ209" s="5">
        <v>5.629393101540221</v>
      </c>
      <c r="AK209" s="5">
        <f t="shared" si="104"/>
        <v>1.9879948618781365</v>
      </c>
      <c r="AL209" s="6">
        <f t="shared" si="105"/>
        <v>1.7386122448979595</v>
      </c>
      <c r="AM209" s="6">
        <f t="shared" si="106"/>
        <v>9.7837001958813854</v>
      </c>
      <c r="AN209" s="6">
        <f t="shared" si="107"/>
        <v>0.87423120024691192</v>
      </c>
      <c r="AP209" s="24">
        <f t="shared" si="113"/>
        <v>-0.04</v>
      </c>
      <c r="AQ209" s="24">
        <f t="shared" si="114"/>
        <v>0.96</v>
      </c>
      <c r="AR209" s="6">
        <v>15.281414830399791</v>
      </c>
      <c r="AS209" s="6">
        <v>1</v>
      </c>
      <c r="AT209" s="6">
        <f t="shared" si="108"/>
        <v>-54.1919802405749</v>
      </c>
      <c r="AU209" s="6">
        <f t="shared" si="115"/>
        <v>15.250132709134828</v>
      </c>
      <c r="AV209" s="6">
        <v>1</v>
      </c>
      <c r="AW209" s="35">
        <f t="shared" si="116"/>
        <v>-54.66169991664195</v>
      </c>
      <c r="AX209" s="6">
        <f t="shared" si="109"/>
        <v>1.0086676972124256</v>
      </c>
      <c r="AZ209" s="6">
        <f t="shared" si="110"/>
        <v>11.187479901415038</v>
      </c>
      <c r="BA209" s="6">
        <f t="shared" si="111"/>
        <v>0.9996671797107517</v>
      </c>
    </row>
    <row r="210" spans="1:53" x14ac:dyDescent="0.25">
      <c r="A210" s="33">
        <v>-0.04</v>
      </c>
      <c r="B210" s="1" t="s">
        <v>30</v>
      </c>
      <c r="C210" s="1">
        <v>600</v>
      </c>
      <c r="D210" s="1">
        <v>220</v>
      </c>
      <c r="E210" s="1">
        <v>220</v>
      </c>
      <c r="F210" s="1">
        <v>19</v>
      </c>
      <c r="G210" s="1">
        <v>12</v>
      </c>
      <c r="H210" s="1">
        <f t="shared" si="88"/>
        <v>210000000000</v>
      </c>
      <c r="I210" s="1">
        <v>0.3</v>
      </c>
      <c r="J210" s="1">
        <f t="shared" si="89"/>
        <v>80769000000</v>
      </c>
      <c r="K210" s="1">
        <v>9</v>
      </c>
      <c r="L210" s="1">
        <f>3380*10^(-8)</f>
        <v>3.3800000000000002E-5</v>
      </c>
      <c r="M210" s="1">
        <f>2852000*10^(-12)</f>
        <v>2.852E-6</v>
      </c>
      <c r="N210" s="1">
        <f>129.22*10^(-8)</f>
        <v>1.2922000000000001E-6</v>
      </c>
      <c r="O210" s="1">
        <v>0</v>
      </c>
      <c r="P210" s="1">
        <f t="shared" si="90"/>
        <v>16859333.333333332</v>
      </c>
      <c r="Q210" s="1">
        <f t="shared" si="91"/>
        <v>16859333.333333332</v>
      </c>
      <c r="R210" s="1">
        <f t="shared" si="92"/>
        <v>0.5</v>
      </c>
      <c r="S210" s="1">
        <f t="shared" si="93"/>
        <v>0.58099999999999996</v>
      </c>
      <c r="T210" s="1">
        <f t="shared" si="94"/>
        <v>0</v>
      </c>
      <c r="U210" s="1">
        <f t="shared" si="95"/>
        <v>0</v>
      </c>
      <c r="V210" s="1">
        <v>2</v>
      </c>
      <c r="W210" s="1">
        <v>2</v>
      </c>
      <c r="X210" s="8">
        <f t="shared" si="96"/>
        <v>216217.44456460574</v>
      </c>
      <c r="Y210" s="8">
        <f t="shared" si="97"/>
        <v>162822.76545043223</v>
      </c>
      <c r="Z210" s="16">
        <f t="shared" si="98"/>
        <v>0.8361891920720449</v>
      </c>
      <c r="AA210" s="6">
        <f t="shared" si="99"/>
        <v>0.41809459603602245</v>
      </c>
      <c r="AB210" s="6">
        <f t="shared" si="100"/>
        <v>2.878645194165951</v>
      </c>
      <c r="AC210" s="6">
        <f t="shared" si="101"/>
        <v>1.2954545454545454</v>
      </c>
      <c r="AD210" s="6">
        <v>0</v>
      </c>
      <c r="AE210" s="6">
        <f t="shared" si="102"/>
        <v>0</v>
      </c>
      <c r="AF210" s="24">
        <v>1</v>
      </c>
      <c r="AG210" s="24">
        <f t="shared" si="112"/>
        <v>-0.18</v>
      </c>
      <c r="AH210" s="6">
        <v>1610.3100460322019</v>
      </c>
      <c r="AI210" s="5">
        <f t="shared" si="103"/>
        <v>9.889956368063439</v>
      </c>
      <c r="AJ210" s="5">
        <v>4.9612226998190669</v>
      </c>
      <c r="AK210" s="5">
        <f t="shared" si="104"/>
        <v>1.9934514063285489</v>
      </c>
      <c r="AL210" s="6">
        <f t="shared" si="105"/>
        <v>1.7386122448979595</v>
      </c>
      <c r="AM210" s="6">
        <f t="shared" si="106"/>
        <v>8.5674561605587858</v>
      </c>
      <c r="AN210" s="6">
        <f t="shared" si="107"/>
        <v>0.86627845884383681</v>
      </c>
      <c r="AP210" s="24">
        <f t="shared" si="113"/>
        <v>-0.04</v>
      </c>
      <c r="AQ210" s="24">
        <f t="shared" si="114"/>
        <v>0.96</v>
      </c>
      <c r="AR210" s="6">
        <v>12.486331200309884</v>
      </c>
      <c r="AS210" s="6">
        <v>1</v>
      </c>
      <c r="AT210" s="6">
        <f t="shared" si="108"/>
        <v>-56.809690577354424</v>
      </c>
      <c r="AU210" s="6">
        <f t="shared" si="115"/>
        <v>12.426171695197361</v>
      </c>
      <c r="AV210" s="6">
        <v>1</v>
      </c>
      <c r="AW210" s="35">
        <f t="shared" si="116"/>
        <v>-59.129672435283702</v>
      </c>
      <c r="AX210" s="6">
        <f t="shared" si="109"/>
        <v>1.0408377837363909</v>
      </c>
      <c r="AZ210" s="6">
        <f t="shared" si="110"/>
        <v>9.8862827864622638</v>
      </c>
      <c r="BA210" s="6">
        <f t="shared" si="111"/>
        <v>0.99962855431667652</v>
      </c>
    </row>
    <row r="211" spans="1:53" x14ac:dyDescent="0.25">
      <c r="A211" s="33">
        <v>-0.04</v>
      </c>
      <c r="B211" s="1" t="s">
        <v>30</v>
      </c>
      <c r="C211" s="1">
        <v>600</v>
      </c>
      <c r="D211" s="1">
        <v>220</v>
      </c>
      <c r="E211" s="1">
        <v>220</v>
      </c>
      <c r="F211" s="1">
        <v>19</v>
      </c>
      <c r="G211" s="1">
        <v>12</v>
      </c>
      <c r="H211" s="1">
        <f t="shared" si="88"/>
        <v>210000000000</v>
      </c>
      <c r="I211" s="1">
        <v>0.3</v>
      </c>
      <c r="J211" s="1">
        <f t="shared" si="89"/>
        <v>80769000000</v>
      </c>
      <c r="K211" s="1">
        <v>12</v>
      </c>
      <c r="L211" s="1">
        <f>3380*10^(-8)</f>
        <v>3.3800000000000002E-5</v>
      </c>
      <c r="M211" s="1">
        <f>2852000*10^(-12)</f>
        <v>2.852E-6</v>
      </c>
      <c r="N211" s="1">
        <f>129.22*10^(-8)</f>
        <v>1.2922000000000001E-6</v>
      </c>
      <c r="O211" s="1">
        <v>0</v>
      </c>
      <c r="P211" s="1">
        <f t="shared" si="90"/>
        <v>16859333.333333332</v>
      </c>
      <c r="Q211" s="1">
        <f t="shared" si="91"/>
        <v>16859333.333333332</v>
      </c>
      <c r="R211" s="1">
        <f t="shared" si="92"/>
        <v>0.5</v>
      </c>
      <c r="S211" s="1">
        <f t="shared" si="93"/>
        <v>0.58099999999999996</v>
      </c>
      <c r="T211" s="1">
        <f t="shared" si="94"/>
        <v>0</v>
      </c>
      <c r="U211" s="1">
        <f t="shared" si="95"/>
        <v>0</v>
      </c>
      <c r="V211" s="1">
        <v>2</v>
      </c>
      <c r="W211" s="1">
        <v>2</v>
      </c>
      <c r="X211" s="8">
        <f t="shared" si="96"/>
        <v>121622.31256759074</v>
      </c>
      <c r="Y211" s="8">
        <f t="shared" si="97"/>
        <v>118075.45509077053</v>
      </c>
      <c r="Z211" s="16">
        <f t="shared" si="98"/>
        <v>0.62714189405403364</v>
      </c>
      <c r="AA211" s="6">
        <f t="shared" si="99"/>
        <v>0.31357094702701682</v>
      </c>
      <c r="AB211" s="6">
        <f t="shared" si="100"/>
        <v>2.1589838956244631</v>
      </c>
      <c r="AC211" s="6">
        <f t="shared" si="101"/>
        <v>1.7272727272727273</v>
      </c>
      <c r="AD211" s="6">
        <v>0</v>
      </c>
      <c r="AE211" s="6">
        <f t="shared" si="102"/>
        <v>0</v>
      </c>
      <c r="AF211" s="24">
        <v>1</v>
      </c>
      <c r="AG211" s="24">
        <f t="shared" si="112"/>
        <v>-0.24</v>
      </c>
      <c r="AH211" s="6">
        <v>1052.2052169148628</v>
      </c>
      <c r="AI211" s="5">
        <f t="shared" si="103"/>
        <v>8.9112950367710191</v>
      </c>
      <c r="AJ211" s="5">
        <v>4.5088117559295684</v>
      </c>
      <c r="AK211" s="5">
        <f t="shared" si="104"/>
        <v>1.9764176282258215</v>
      </c>
      <c r="AL211" s="6">
        <f t="shared" si="105"/>
        <v>1.7386122448979595</v>
      </c>
      <c r="AM211" s="6">
        <f t="shared" si="106"/>
        <v>7.8161902745154297</v>
      </c>
      <c r="AN211" s="6">
        <f t="shared" si="107"/>
        <v>0.8771104808294623</v>
      </c>
      <c r="AP211" s="24">
        <f t="shared" si="113"/>
        <v>-0.04</v>
      </c>
      <c r="AQ211" s="24">
        <f t="shared" si="114"/>
        <v>0.96</v>
      </c>
      <c r="AR211" s="6">
        <v>10.756129047806327</v>
      </c>
      <c r="AS211" s="6">
        <v>1</v>
      </c>
      <c r="AT211" s="6">
        <f t="shared" si="108"/>
        <v>-58.73923752900771</v>
      </c>
      <c r="AU211" s="6">
        <f t="shared" si="115"/>
        <v>10.742284979813324</v>
      </c>
      <c r="AV211" s="6">
        <v>1</v>
      </c>
      <c r="AW211" s="35">
        <f t="shared" si="116"/>
        <v>-62.009206510533673</v>
      </c>
      <c r="AX211" s="6">
        <f t="shared" si="109"/>
        <v>1.0556692445984019</v>
      </c>
      <c r="AZ211" s="6">
        <f t="shared" si="110"/>
        <v>8.9303712387825982</v>
      </c>
      <c r="BA211" s="6">
        <f t="shared" si="111"/>
        <v>1.0021406767403462</v>
      </c>
    </row>
    <row r="212" spans="1:53" s="3" customFormat="1" x14ac:dyDescent="0.25">
      <c r="A212" s="34">
        <v>-0.04</v>
      </c>
      <c r="B212" s="3" t="s">
        <v>30</v>
      </c>
      <c r="C212" s="3">
        <v>600</v>
      </c>
      <c r="D212" s="3">
        <v>220</v>
      </c>
      <c r="E212" s="3">
        <v>220</v>
      </c>
      <c r="F212" s="3">
        <v>19</v>
      </c>
      <c r="G212" s="3">
        <v>12</v>
      </c>
      <c r="H212" s="3">
        <f t="shared" si="88"/>
        <v>210000000000</v>
      </c>
      <c r="I212" s="3">
        <v>0.3</v>
      </c>
      <c r="J212" s="3">
        <f t="shared" si="89"/>
        <v>80769000000</v>
      </c>
      <c r="K212" s="3">
        <v>15</v>
      </c>
      <c r="L212" s="3">
        <f>3380*10^(-8)</f>
        <v>3.3800000000000002E-5</v>
      </c>
      <c r="M212" s="3">
        <f>2852000*10^(-12)</f>
        <v>2.852E-6</v>
      </c>
      <c r="N212" s="3">
        <f>129.22*10^(-8)</f>
        <v>1.2922000000000001E-6</v>
      </c>
      <c r="O212" s="3">
        <v>0</v>
      </c>
      <c r="P212" s="3">
        <f t="shared" si="90"/>
        <v>16859333.333333332</v>
      </c>
      <c r="Q212" s="3">
        <f t="shared" si="91"/>
        <v>16859333.333333332</v>
      </c>
      <c r="R212" s="3">
        <f t="shared" si="92"/>
        <v>0.5</v>
      </c>
      <c r="S212" s="3">
        <f t="shared" si="93"/>
        <v>0.58099999999999996</v>
      </c>
      <c r="T212" s="3">
        <f t="shared" si="94"/>
        <v>0</v>
      </c>
      <c r="U212" s="3">
        <f t="shared" si="95"/>
        <v>0</v>
      </c>
      <c r="V212" s="3">
        <v>2</v>
      </c>
      <c r="W212" s="3">
        <v>2</v>
      </c>
      <c r="X212" s="10">
        <f t="shared" si="96"/>
        <v>77838.28004325807</v>
      </c>
      <c r="Y212" s="10">
        <f t="shared" si="97"/>
        <v>92925.731373469971</v>
      </c>
      <c r="Z212" s="17">
        <f t="shared" si="98"/>
        <v>0.50171351524322694</v>
      </c>
      <c r="AA212" s="11">
        <f t="shared" si="99"/>
        <v>0.25085675762161347</v>
      </c>
      <c r="AB212" s="11">
        <f t="shared" si="100"/>
        <v>1.7271871164995707</v>
      </c>
      <c r="AC212" s="11">
        <f t="shared" si="101"/>
        <v>2.1590909090909092</v>
      </c>
      <c r="AD212" s="11">
        <v>0</v>
      </c>
      <c r="AE212" s="11">
        <f t="shared" si="102"/>
        <v>0</v>
      </c>
      <c r="AF212" s="25">
        <v>1</v>
      </c>
      <c r="AG212" s="25">
        <f t="shared" si="112"/>
        <v>-0.3</v>
      </c>
      <c r="AH212" s="11">
        <v>762.00396892490085</v>
      </c>
      <c r="AI212" s="7">
        <f t="shared" si="103"/>
        <v>8.2001395917175515</v>
      </c>
      <c r="AJ212" s="7">
        <v>4.2046481015004362</v>
      </c>
      <c r="AK212" s="7">
        <f t="shared" si="104"/>
        <v>1.9502558582230263</v>
      </c>
      <c r="AL212" s="11">
        <f t="shared" si="105"/>
        <v>1.7386122448979595</v>
      </c>
      <c r="AM212" s="11">
        <f t="shared" si="106"/>
        <v>7.3196247050071586</v>
      </c>
      <c r="AN212" s="11">
        <f t="shared" si="107"/>
        <v>0.89262196370416114</v>
      </c>
      <c r="AP212" s="25">
        <f t="shared" si="113"/>
        <v>-0.04</v>
      </c>
      <c r="AQ212" s="25">
        <f t="shared" si="114"/>
        <v>0.96</v>
      </c>
      <c r="AR212" s="11">
        <v>9.630454768765194</v>
      </c>
      <c r="AS212" s="11">
        <v>1</v>
      </c>
      <c r="AT212" s="11">
        <f t="shared" si="108"/>
        <v>-60.44647849970481</v>
      </c>
      <c r="AU212" s="6">
        <f t="shared" si="115"/>
        <v>9.6449429638900046</v>
      </c>
      <c r="AV212" s="35">
        <v>1</v>
      </c>
      <c r="AW212" s="35">
        <f t="shared" si="116"/>
        <v>-63.943502256780974</v>
      </c>
      <c r="AX212" s="6">
        <f t="shared" si="109"/>
        <v>1.0578532255951558</v>
      </c>
      <c r="AZ212" s="6">
        <f t="shared" si="110"/>
        <v>8.2316562158331212</v>
      </c>
      <c r="BA212" s="6">
        <f t="shared" si="111"/>
        <v>1.0038434253177109</v>
      </c>
    </row>
    <row r="213" spans="1:53" x14ac:dyDescent="0.25">
      <c r="A213" s="32">
        <v>-0.01</v>
      </c>
      <c r="B213" s="1" t="s">
        <v>7</v>
      </c>
      <c r="C213" s="1">
        <v>300</v>
      </c>
      <c r="D213" s="1">
        <v>150</v>
      </c>
      <c r="E213" s="1">
        <v>150</v>
      </c>
      <c r="F213" s="1">
        <v>10.7</v>
      </c>
      <c r="G213" s="1">
        <v>7.1</v>
      </c>
      <c r="H213" s="1">
        <f t="shared" si="88"/>
        <v>210000000000</v>
      </c>
      <c r="I213" s="1">
        <v>0.3</v>
      </c>
      <c r="J213" s="1">
        <f t="shared" si="89"/>
        <v>80769000000</v>
      </c>
      <c r="K213" s="1">
        <v>3</v>
      </c>
      <c r="L213" s="1">
        <f>602.71*10^(-8)</f>
        <v>6.0271000000000003E-6</v>
      </c>
      <c r="M213" s="1">
        <f>126108*10^(-12)</f>
        <v>1.2610800000000001E-7</v>
      </c>
      <c r="N213" s="1">
        <f>15.22*10^(-8)</f>
        <v>1.522E-7</v>
      </c>
      <c r="O213" s="1">
        <v>0</v>
      </c>
      <c r="P213" s="1">
        <f t="shared" si="90"/>
        <v>3009375</v>
      </c>
      <c r="Q213" s="1">
        <f t="shared" si="91"/>
        <v>3009375</v>
      </c>
      <c r="R213" s="1">
        <f t="shared" si="92"/>
        <v>0.5</v>
      </c>
      <c r="S213" s="1">
        <f t="shared" si="93"/>
        <v>0.2893</v>
      </c>
      <c r="T213" s="1">
        <f t="shared" si="94"/>
        <v>0</v>
      </c>
      <c r="U213" s="1">
        <f t="shared" si="95"/>
        <v>0</v>
      </c>
      <c r="V213" s="1">
        <v>2</v>
      </c>
      <c r="W213" s="1">
        <v>2</v>
      </c>
      <c r="X213" s="8">
        <f t="shared" si="96"/>
        <v>346996.37400053308</v>
      </c>
      <c r="Y213" s="8">
        <f t="shared" si="97"/>
        <v>82370.901734820785</v>
      </c>
      <c r="Z213" s="16">
        <f t="shared" si="98"/>
        <v>1.5370213680358233</v>
      </c>
      <c r="AA213" s="6">
        <f t="shared" si="99"/>
        <v>0.76851068401791167</v>
      </c>
      <c r="AB213" s="6">
        <f t="shared" si="100"/>
        <v>10.625828074835638</v>
      </c>
      <c r="AC213" s="6">
        <f t="shared" si="101"/>
        <v>0.71333333333333315</v>
      </c>
      <c r="AD213" s="6">
        <v>0</v>
      </c>
      <c r="AE213" s="6">
        <f t="shared" si="102"/>
        <v>0</v>
      </c>
      <c r="AF213" s="24">
        <v>1</v>
      </c>
      <c r="AG213" s="24">
        <f t="shared" si="112"/>
        <v>-1.4999999999999999E-2</v>
      </c>
      <c r="AH213" s="6">
        <v>1270.5707621665804</v>
      </c>
      <c r="AI213" s="5">
        <f t="shared" si="103"/>
        <v>15.424995179207441</v>
      </c>
      <c r="AJ213" s="5">
        <v>5.9308565247074734</v>
      </c>
      <c r="AK213" s="5">
        <f t="shared" si="104"/>
        <v>2.6008039673440329</v>
      </c>
      <c r="AL213" s="6">
        <f t="shared" si="105"/>
        <v>1.6390545454545458</v>
      </c>
      <c r="AM213" s="6">
        <f t="shared" si="106"/>
        <v>9.7948864118963712</v>
      </c>
      <c r="AN213" s="6">
        <f t="shared" si="107"/>
        <v>0.63500093828876303</v>
      </c>
      <c r="AP213" s="24">
        <f t="shared" si="113"/>
        <v>-0.01</v>
      </c>
      <c r="AQ213" s="24">
        <f t="shared" si="114"/>
        <v>0.99</v>
      </c>
      <c r="AR213" s="6">
        <v>16.679696599806004</v>
      </c>
      <c r="AS213" s="6">
        <v>1</v>
      </c>
      <c r="AT213" s="6">
        <f t="shared" si="108"/>
        <v>-47.070688592271502</v>
      </c>
      <c r="AU213" s="6">
        <f t="shared" ref="AU213:AU259" si="117">4.603+11.09*Z213-2.074*Z213^2</f>
        <v>16.748877433170751</v>
      </c>
      <c r="AV213" s="6">
        <v>1</v>
      </c>
      <c r="AW213" s="35">
        <f t="shared" si="116"/>
        <v>-52.6159200914813</v>
      </c>
      <c r="AX213" s="6">
        <f t="shared" si="109"/>
        <v>1.1178064665091869</v>
      </c>
      <c r="AZ213" s="6">
        <f t="shared" si="110"/>
        <v>15.566231890532732</v>
      </c>
      <c r="BA213" s="6">
        <f t="shared" si="111"/>
        <v>1.0091563536768995</v>
      </c>
    </row>
    <row r="214" spans="1:53" x14ac:dyDescent="0.25">
      <c r="A214" s="33">
        <v>-0.01</v>
      </c>
      <c r="B214" s="1" t="s">
        <v>7</v>
      </c>
      <c r="C214" s="1">
        <v>300</v>
      </c>
      <c r="D214" s="1">
        <v>150</v>
      </c>
      <c r="E214" s="1">
        <v>150</v>
      </c>
      <c r="F214" s="1">
        <v>10.7</v>
      </c>
      <c r="G214" s="1">
        <v>7.1</v>
      </c>
      <c r="H214" s="1">
        <f t="shared" si="88"/>
        <v>210000000000</v>
      </c>
      <c r="I214" s="1">
        <v>0.3</v>
      </c>
      <c r="J214" s="1">
        <f t="shared" si="89"/>
        <v>80769000000</v>
      </c>
      <c r="K214" s="1">
        <v>6</v>
      </c>
      <c r="L214" s="1">
        <f>602.71*10^(-8)</f>
        <v>6.0271000000000003E-6</v>
      </c>
      <c r="M214" s="1">
        <f>126108*10^(-12)</f>
        <v>1.2610800000000001E-7</v>
      </c>
      <c r="N214" s="1">
        <f>15.22*10^(-8)</f>
        <v>1.522E-7</v>
      </c>
      <c r="O214" s="1">
        <v>0</v>
      </c>
      <c r="P214" s="1">
        <f t="shared" si="90"/>
        <v>3009375</v>
      </c>
      <c r="Q214" s="1">
        <f t="shared" si="91"/>
        <v>3009375</v>
      </c>
      <c r="R214" s="1">
        <f t="shared" si="92"/>
        <v>0.5</v>
      </c>
      <c r="S214" s="1">
        <f t="shared" si="93"/>
        <v>0.2893</v>
      </c>
      <c r="T214" s="1">
        <f t="shared" si="94"/>
        <v>0</v>
      </c>
      <c r="U214" s="1">
        <f t="shared" si="95"/>
        <v>0</v>
      </c>
      <c r="V214" s="1">
        <v>2</v>
      </c>
      <c r="W214" s="1">
        <v>2</v>
      </c>
      <c r="X214" s="8">
        <f t="shared" si="96"/>
        <v>86749.093500133269</v>
      </c>
      <c r="Y214" s="8">
        <f t="shared" si="97"/>
        <v>34983.825050584506</v>
      </c>
      <c r="Z214" s="16">
        <f t="shared" si="98"/>
        <v>0.76851068401791167</v>
      </c>
      <c r="AA214" s="6">
        <f t="shared" si="99"/>
        <v>0.38425534200895584</v>
      </c>
      <c r="AB214" s="6">
        <f t="shared" si="100"/>
        <v>5.3129140374178192</v>
      </c>
      <c r="AC214" s="6">
        <f t="shared" si="101"/>
        <v>1.4266666666666663</v>
      </c>
      <c r="AD214" s="6">
        <v>0</v>
      </c>
      <c r="AE214" s="6">
        <f t="shared" si="102"/>
        <v>0</v>
      </c>
      <c r="AF214" s="24">
        <v>1</v>
      </c>
      <c r="AG214" s="24">
        <f t="shared" si="112"/>
        <v>-0.03</v>
      </c>
      <c r="AH214" s="6">
        <v>399.03292418404448</v>
      </c>
      <c r="AI214" s="5">
        <f t="shared" si="103"/>
        <v>11.40621197387841</v>
      </c>
      <c r="AJ214" s="5">
        <v>4.8233719370598305</v>
      </c>
      <c r="AK214" s="5">
        <f t="shared" si="104"/>
        <v>2.3647796858127559</v>
      </c>
      <c r="AL214" s="6">
        <f t="shared" si="105"/>
        <v>1.6390545454545458</v>
      </c>
      <c r="AM214" s="6">
        <f t="shared" si="106"/>
        <v>7.8574154903608235</v>
      </c>
      <c r="AN214" s="6">
        <f t="shared" si="107"/>
        <v>0.68887159982255675</v>
      </c>
      <c r="AP214" s="24">
        <f t="shared" si="113"/>
        <v>-0.01</v>
      </c>
      <c r="AQ214" s="24">
        <f t="shared" si="114"/>
        <v>0.99</v>
      </c>
      <c r="AR214" s="6">
        <v>11.940585443911818</v>
      </c>
      <c r="AS214" s="6">
        <v>1</v>
      </c>
      <c r="AT214" s="6">
        <f t="shared" si="108"/>
        <v>-47.662894870544577</v>
      </c>
      <c r="AU214" s="6">
        <f t="shared" si="117"/>
        <v>11.900861101172008</v>
      </c>
      <c r="AV214" s="6">
        <v>1</v>
      </c>
      <c r="AW214" s="35">
        <f t="shared" si="116"/>
        <v>-60.014802947522433</v>
      </c>
      <c r="AX214" s="6">
        <f t="shared" si="109"/>
        <v>1.2591514449662871</v>
      </c>
      <c r="AZ214" s="6">
        <f t="shared" si="110"/>
        <v>11.436204211801426</v>
      </c>
      <c r="BA214" s="6">
        <f t="shared" si="111"/>
        <v>1.0026294652415457</v>
      </c>
    </row>
    <row r="215" spans="1:53" x14ac:dyDescent="0.25">
      <c r="A215" s="44">
        <v>-0.01</v>
      </c>
      <c r="B215" s="2" t="s">
        <v>7</v>
      </c>
      <c r="C215" s="2">
        <v>300</v>
      </c>
      <c r="D215" s="2">
        <v>150</v>
      </c>
      <c r="E215" s="2">
        <v>150</v>
      </c>
      <c r="F215" s="2">
        <v>10.7</v>
      </c>
      <c r="G215" s="2">
        <v>7.1</v>
      </c>
      <c r="H215" s="2">
        <f t="shared" si="88"/>
        <v>210000000000</v>
      </c>
      <c r="I215" s="2">
        <v>0.3</v>
      </c>
      <c r="J215" s="2">
        <f t="shared" si="89"/>
        <v>80769000000</v>
      </c>
      <c r="K215" s="2">
        <v>9</v>
      </c>
      <c r="L215" s="2">
        <f>602.71*10^(-8)</f>
        <v>6.0271000000000003E-6</v>
      </c>
      <c r="M215" s="2">
        <f>126108*10^(-12)</f>
        <v>1.2610800000000001E-7</v>
      </c>
      <c r="N215" s="2">
        <f>15.22*10^(-8)</f>
        <v>1.522E-7</v>
      </c>
      <c r="O215" s="2">
        <v>0</v>
      </c>
      <c r="P215" s="2">
        <f t="shared" si="90"/>
        <v>3009375</v>
      </c>
      <c r="Q215" s="2">
        <f t="shared" si="91"/>
        <v>3009375</v>
      </c>
      <c r="R215" s="2">
        <f t="shared" si="92"/>
        <v>0.5</v>
      </c>
      <c r="S215" s="2">
        <f t="shared" si="93"/>
        <v>0.2893</v>
      </c>
      <c r="T215" s="2">
        <f t="shared" si="94"/>
        <v>0</v>
      </c>
      <c r="U215" s="2">
        <f t="shared" si="95"/>
        <v>0</v>
      </c>
      <c r="V215" s="2">
        <v>2</v>
      </c>
      <c r="W215" s="2">
        <v>2</v>
      </c>
      <c r="X215" s="45">
        <f t="shared" si="96"/>
        <v>38555.152666725895</v>
      </c>
      <c r="Y215" s="45">
        <f t="shared" si="97"/>
        <v>22473.603966009312</v>
      </c>
      <c r="Z215" s="46">
        <f t="shared" si="98"/>
        <v>0.51234045601194111</v>
      </c>
      <c r="AA215" s="35">
        <f t="shared" si="99"/>
        <v>0.25617022800597056</v>
      </c>
      <c r="AB215" s="35">
        <f t="shared" si="100"/>
        <v>3.5419426916118795</v>
      </c>
      <c r="AC215" s="35">
        <f t="shared" si="101"/>
        <v>2.14</v>
      </c>
      <c r="AD215" s="35">
        <v>0</v>
      </c>
      <c r="AE215" s="35">
        <f t="shared" si="102"/>
        <v>0</v>
      </c>
      <c r="AF215" s="47">
        <v>1</v>
      </c>
      <c r="AG215" s="47">
        <f t="shared" si="112"/>
        <v>-4.4999999999999998E-2</v>
      </c>
      <c r="AH215" s="35">
        <v>211.16794586958753</v>
      </c>
      <c r="AI215" s="48">
        <f t="shared" si="103"/>
        <v>9.3962653337209758</v>
      </c>
      <c r="AJ215" s="48">
        <v>4.2311860680565934</v>
      </c>
      <c r="AK215" s="48">
        <f t="shared" si="104"/>
        <v>2.2207166460152226</v>
      </c>
      <c r="AL215" s="35">
        <f t="shared" si="105"/>
        <v>1.6390545454545458</v>
      </c>
      <c r="AM215" s="35">
        <f t="shared" si="106"/>
        <v>6.9414011779888138</v>
      </c>
      <c r="AN215" s="35">
        <f t="shared" si="107"/>
        <v>0.73874043904206976</v>
      </c>
      <c r="AO215" s="2"/>
      <c r="AP215" s="47">
        <f t="shared" si="113"/>
        <v>-0.01</v>
      </c>
      <c r="AQ215" s="47">
        <f t="shared" si="114"/>
        <v>0.99</v>
      </c>
      <c r="AR215" s="6">
        <v>9.7178255787430725</v>
      </c>
      <c r="AS215" s="35">
        <v>1</v>
      </c>
      <c r="AT215" s="35">
        <f t="shared" si="108"/>
        <v>-48.570187191830385</v>
      </c>
      <c r="AU215" s="6">
        <f t="shared" si="117"/>
        <v>9.7404457084672575</v>
      </c>
      <c r="AV215" s="6">
        <v>1</v>
      </c>
      <c r="AW215" s="35">
        <f t="shared" si="116"/>
        <v>-63.773611498744245</v>
      </c>
      <c r="AX215" s="6">
        <f t="shared" si="109"/>
        <v>1.3130196770061267</v>
      </c>
      <c r="AY215" s="2"/>
      <c r="AZ215" s="6">
        <f t="shared" si="110"/>
        <v>9.4592289862660035</v>
      </c>
      <c r="BA215" s="6">
        <f t="shared" si="111"/>
        <v>1.0067009232188311</v>
      </c>
    </row>
    <row r="216" spans="1:53" x14ac:dyDescent="0.25">
      <c r="A216" s="33">
        <v>-0.01</v>
      </c>
      <c r="B216" s="1" t="s">
        <v>7</v>
      </c>
      <c r="C216" s="1">
        <v>300</v>
      </c>
      <c r="D216" s="1">
        <v>150</v>
      </c>
      <c r="E216" s="1">
        <v>150</v>
      </c>
      <c r="F216" s="1">
        <v>10.7</v>
      </c>
      <c r="G216" s="1">
        <v>7.1</v>
      </c>
      <c r="H216" s="1">
        <f t="shared" si="88"/>
        <v>210000000000</v>
      </c>
      <c r="I216" s="1">
        <v>0.3</v>
      </c>
      <c r="J216" s="1">
        <f t="shared" si="89"/>
        <v>80769000000</v>
      </c>
      <c r="K216" s="1">
        <v>12</v>
      </c>
      <c r="L216" s="1">
        <f>602.71*10^(-8)</f>
        <v>6.0271000000000003E-6</v>
      </c>
      <c r="M216" s="1">
        <f>126108*10^(-12)</f>
        <v>1.2610800000000001E-7</v>
      </c>
      <c r="N216" s="1">
        <f>15.22*10^(-8)</f>
        <v>1.522E-7</v>
      </c>
      <c r="O216" s="1">
        <v>0</v>
      </c>
      <c r="P216" s="1">
        <f t="shared" si="90"/>
        <v>3009375</v>
      </c>
      <c r="Q216" s="1">
        <f t="shared" si="91"/>
        <v>3009375</v>
      </c>
      <c r="R216" s="1">
        <f t="shared" si="92"/>
        <v>0.5</v>
      </c>
      <c r="S216" s="1">
        <f t="shared" si="93"/>
        <v>0.2893</v>
      </c>
      <c r="T216" s="1">
        <f t="shared" si="94"/>
        <v>0</v>
      </c>
      <c r="U216" s="1">
        <f t="shared" si="95"/>
        <v>0</v>
      </c>
      <c r="V216" s="1">
        <v>2</v>
      </c>
      <c r="W216" s="1">
        <v>2</v>
      </c>
      <c r="X216" s="8">
        <f t="shared" si="96"/>
        <v>21687.273375033317</v>
      </c>
      <c r="Y216" s="8">
        <f t="shared" si="97"/>
        <v>16626.595248083799</v>
      </c>
      <c r="Z216" s="16">
        <f t="shared" si="98"/>
        <v>0.38425534200895584</v>
      </c>
      <c r="AA216" s="6">
        <f t="shared" si="99"/>
        <v>0.19212767100447792</v>
      </c>
      <c r="AB216" s="6">
        <f t="shared" si="100"/>
        <v>2.6564570187089096</v>
      </c>
      <c r="AC216" s="6">
        <f t="shared" si="101"/>
        <v>2.8533333333333326</v>
      </c>
      <c r="AD216" s="6">
        <v>0</v>
      </c>
      <c r="AE216" s="6">
        <f t="shared" si="102"/>
        <v>0</v>
      </c>
      <c r="AF216" s="24">
        <v>1</v>
      </c>
      <c r="AG216" s="24">
        <f t="shared" si="112"/>
        <v>-0.06</v>
      </c>
      <c r="AH216" s="6">
        <v>137.83481231167247</v>
      </c>
      <c r="AI216" s="5">
        <f t="shared" si="103"/>
        <v>8.2900203111372317</v>
      </c>
      <c r="AJ216" s="5">
        <v>3.9051891882364274</v>
      </c>
      <c r="AK216" s="5">
        <f t="shared" si="104"/>
        <v>2.1228216896915515</v>
      </c>
      <c r="AL216" s="6">
        <f t="shared" si="105"/>
        <v>1.6390545454545458</v>
      </c>
      <c r="AM216" s="6">
        <f t="shared" si="106"/>
        <v>6.4327332708290266</v>
      </c>
      <c r="AN216" s="6">
        <f t="shared" si="107"/>
        <v>0.77596109893566456</v>
      </c>
      <c r="AP216" s="24">
        <f t="shared" si="113"/>
        <v>-0.01</v>
      </c>
      <c r="AQ216" s="24">
        <f t="shared" si="114"/>
        <v>0.99</v>
      </c>
      <c r="AR216" s="6">
        <v>8.5249589149362244</v>
      </c>
      <c r="AS216" s="6">
        <v>1</v>
      </c>
      <c r="AT216" s="6">
        <f t="shared" si="108"/>
        <v>-49.825790357027962</v>
      </c>
      <c r="AU216" s="6">
        <f t="shared" si="117"/>
        <v>8.5581611467326617</v>
      </c>
      <c r="AV216" s="6">
        <v>1</v>
      </c>
      <c r="AW216" s="35">
        <f t="shared" si="116"/>
        <v>-65.895362199206673</v>
      </c>
      <c r="AX216" s="6">
        <f t="shared" si="109"/>
        <v>1.3225151417976873</v>
      </c>
      <c r="AZ216" s="6">
        <f t="shared" si="110"/>
        <v>8.3500885526467741</v>
      </c>
      <c r="BA216" s="6">
        <f t="shared" si="111"/>
        <v>1.0072458497392152</v>
      </c>
    </row>
    <row r="217" spans="1:53" x14ac:dyDescent="0.25">
      <c r="A217" s="44">
        <v>-0.01</v>
      </c>
      <c r="B217" s="2" t="s">
        <v>7</v>
      </c>
      <c r="C217" s="2">
        <v>300</v>
      </c>
      <c r="D217" s="2">
        <v>150</v>
      </c>
      <c r="E217" s="2">
        <v>150</v>
      </c>
      <c r="F217" s="2">
        <v>10.7</v>
      </c>
      <c r="G217" s="2">
        <v>7.1</v>
      </c>
      <c r="H217" s="2">
        <f t="shared" si="88"/>
        <v>210000000000</v>
      </c>
      <c r="I217" s="2">
        <v>0.3</v>
      </c>
      <c r="J217" s="2">
        <f t="shared" si="89"/>
        <v>80769000000</v>
      </c>
      <c r="K217" s="2">
        <v>15</v>
      </c>
      <c r="L217" s="2">
        <f>602.71*10^(-8)</f>
        <v>6.0271000000000003E-6</v>
      </c>
      <c r="M217" s="2">
        <f>126108*10^(-12)</f>
        <v>1.2610800000000001E-7</v>
      </c>
      <c r="N217" s="2">
        <f>15.22*10^(-8)</f>
        <v>1.522E-7</v>
      </c>
      <c r="O217" s="2">
        <v>0</v>
      </c>
      <c r="P217" s="2">
        <f t="shared" si="90"/>
        <v>3009375</v>
      </c>
      <c r="Q217" s="2">
        <f t="shared" si="91"/>
        <v>3009375</v>
      </c>
      <c r="R217" s="2">
        <f t="shared" si="92"/>
        <v>0.5</v>
      </c>
      <c r="S217" s="2">
        <f t="shared" si="93"/>
        <v>0.2893</v>
      </c>
      <c r="T217" s="2">
        <f t="shared" si="94"/>
        <v>0</v>
      </c>
      <c r="U217" s="2">
        <f t="shared" si="95"/>
        <v>0</v>
      </c>
      <c r="V217" s="2">
        <v>2</v>
      </c>
      <c r="W217" s="2">
        <v>2</v>
      </c>
      <c r="X217" s="45">
        <f t="shared" si="96"/>
        <v>13879.854960021323</v>
      </c>
      <c r="Y217" s="45">
        <f t="shared" si="97"/>
        <v>13215.769233669007</v>
      </c>
      <c r="Z217" s="46">
        <f t="shared" si="98"/>
        <v>0.30740427360716466</v>
      </c>
      <c r="AA217" s="35">
        <f t="shared" si="99"/>
        <v>0.15370213680358233</v>
      </c>
      <c r="AB217" s="35">
        <f t="shared" si="100"/>
        <v>2.1251656149671274</v>
      </c>
      <c r="AC217" s="35">
        <f t="shared" si="101"/>
        <v>3.5666666666666669</v>
      </c>
      <c r="AD217" s="35">
        <v>0</v>
      </c>
      <c r="AE217" s="35">
        <f t="shared" si="102"/>
        <v>0</v>
      </c>
      <c r="AF217" s="47">
        <v>1</v>
      </c>
      <c r="AG217" s="47">
        <f t="shared" si="112"/>
        <v>-7.4999999999999997E-2</v>
      </c>
      <c r="AH217" s="35">
        <v>100.54549536142835</v>
      </c>
      <c r="AI217" s="48">
        <f t="shared" si="103"/>
        <v>7.6079941760238015</v>
      </c>
      <c r="AJ217" s="48">
        <v>3.7054218437200102</v>
      </c>
      <c r="AK217" s="48">
        <f t="shared" si="104"/>
        <v>2.05320594979433</v>
      </c>
      <c r="AL217" s="35">
        <f t="shared" si="105"/>
        <v>1.6390545454545458</v>
      </c>
      <c r="AM217" s="35">
        <f t="shared" si="106"/>
        <v>6.1113210862215448</v>
      </c>
      <c r="AN217" s="35">
        <f t="shared" si="107"/>
        <v>0.80327625716132323</v>
      </c>
      <c r="AO217" s="2"/>
      <c r="AP217" s="47">
        <f t="shared" si="113"/>
        <v>-0.01</v>
      </c>
      <c r="AQ217" s="47">
        <f t="shared" si="114"/>
        <v>0.99</v>
      </c>
      <c r="AR217" s="6">
        <v>7.7988437568655993</v>
      </c>
      <c r="AS217" s="35">
        <v>1</v>
      </c>
      <c r="AT217" s="35">
        <f t="shared" si="108"/>
        <v>-51.095950978075223</v>
      </c>
      <c r="AU217" s="6">
        <f t="shared" si="117"/>
        <v>7.8161258127695934</v>
      </c>
      <c r="AV217" s="6">
        <v>1</v>
      </c>
      <c r="AW217" s="35">
        <f t="shared" si="116"/>
        <v>-67.245963475436611</v>
      </c>
      <c r="AX217" s="6">
        <f t="shared" si="109"/>
        <v>1.3160722559854341</v>
      </c>
      <c r="AY217" s="2"/>
      <c r="AZ217" s="6">
        <f t="shared" si="110"/>
        <v>7.64570671198556</v>
      </c>
      <c r="BA217" s="6">
        <f t="shared" si="111"/>
        <v>1.0049569617285732</v>
      </c>
    </row>
    <row r="218" spans="1:53" x14ac:dyDescent="0.25">
      <c r="A218" s="33">
        <v>-0.01</v>
      </c>
      <c r="B218" s="1" t="s">
        <v>29</v>
      </c>
      <c r="C218" s="1">
        <v>450</v>
      </c>
      <c r="D218" s="1">
        <v>190</v>
      </c>
      <c r="E218" s="1">
        <v>190</v>
      </c>
      <c r="F218" s="1">
        <v>14.6</v>
      </c>
      <c r="G218" s="1">
        <v>9.4</v>
      </c>
      <c r="H218" s="1">
        <f t="shared" si="88"/>
        <v>210000000000</v>
      </c>
      <c r="I218" s="1">
        <v>0.3</v>
      </c>
      <c r="J218" s="1">
        <f t="shared" si="89"/>
        <v>80769000000</v>
      </c>
      <c r="K218" s="1">
        <v>3</v>
      </c>
      <c r="L218" s="1">
        <f>1671.9*10^(-8)</f>
        <v>1.6719E-5</v>
      </c>
      <c r="M218" s="1">
        <f>792385*10^(-12)</f>
        <v>7.9238499999999993E-7</v>
      </c>
      <c r="N218" s="1">
        <f>49.8*10^(-8)</f>
        <v>4.9799999999999993E-7</v>
      </c>
      <c r="O218" s="1">
        <v>0</v>
      </c>
      <c r="P218" s="1">
        <f t="shared" si="90"/>
        <v>8345116.666666667</v>
      </c>
      <c r="Q218" s="1">
        <f t="shared" si="91"/>
        <v>8345116.666666667</v>
      </c>
      <c r="R218" s="1">
        <f t="shared" si="92"/>
        <v>0.5</v>
      </c>
      <c r="S218" s="1">
        <f t="shared" si="93"/>
        <v>0.43540000000000001</v>
      </c>
      <c r="T218" s="1">
        <f t="shared" si="94"/>
        <v>0</v>
      </c>
      <c r="U218" s="1">
        <f t="shared" si="95"/>
        <v>0</v>
      </c>
      <c r="V218" s="1">
        <v>2</v>
      </c>
      <c r="W218" s="1">
        <v>2</v>
      </c>
      <c r="X218" s="8">
        <f t="shared" si="96"/>
        <v>962557.84322724247</v>
      </c>
      <c r="Y218" s="8">
        <f t="shared" si="97"/>
        <v>287451.84639369079</v>
      </c>
      <c r="Z218" s="16">
        <f t="shared" si="98"/>
        <v>2.1299497803907665</v>
      </c>
      <c r="AA218" s="6">
        <f t="shared" si="99"/>
        <v>1.0649748901953833</v>
      </c>
      <c r="AB218" s="6">
        <f t="shared" si="100"/>
        <v>9.7837734980329998</v>
      </c>
      <c r="AC218" s="6">
        <f t="shared" si="101"/>
        <v>0.51228070175438589</v>
      </c>
      <c r="AD218" s="6">
        <v>0</v>
      </c>
      <c r="AE218" s="6">
        <f t="shared" si="102"/>
        <v>0</v>
      </c>
      <c r="AF218" s="24">
        <v>1</v>
      </c>
      <c r="AG218" s="24">
        <f t="shared" si="112"/>
        <v>-1.4999999999999999E-2</v>
      </c>
      <c r="AH218" s="6">
        <v>4882.9743946389044</v>
      </c>
      <c r="AI218" s="5">
        <f t="shared" si="103"/>
        <v>16.98710394766864</v>
      </c>
      <c r="AJ218" s="5">
        <v>6.3151446851859347</v>
      </c>
      <c r="AK218" s="5">
        <f t="shared" si="104"/>
        <v>2.6898994076124629</v>
      </c>
      <c r="AL218" s="6">
        <f t="shared" si="105"/>
        <v>1.6390545454545458</v>
      </c>
      <c r="AM218" s="6">
        <f t="shared" si="106"/>
        <v>10.458792621324845</v>
      </c>
      <c r="AN218" s="6">
        <f t="shared" si="107"/>
        <v>0.61569015257366688</v>
      </c>
      <c r="AP218" s="24">
        <f t="shared" si="113"/>
        <v>-0.01</v>
      </c>
      <c r="AQ218" s="24">
        <f t="shared" si="114"/>
        <v>0.99</v>
      </c>
      <c r="AR218" s="6">
        <v>18.669046797235101</v>
      </c>
      <c r="AS218" s="6">
        <v>1</v>
      </c>
      <c r="AT218" s="6">
        <f t="shared" si="108"/>
        <v>-46.801754905968963</v>
      </c>
      <c r="AU218" s="6">
        <f t="shared" si="117"/>
        <v>18.815056161603238</v>
      </c>
      <c r="AV218" s="6">
        <v>1</v>
      </c>
      <c r="AW218" s="35">
        <f t="shared" si="116"/>
        <v>-50.882295801244112</v>
      </c>
      <c r="AX218" s="6">
        <f t="shared" si="109"/>
        <v>1.0871877754044375</v>
      </c>
      <c r="AZ218" s="6">
        <f t="shared" si="110"/>
        <v>17.187209373241021</v>
      </c>
      <c r="BA218" s="6">
        <f t="shared" si="111"/>
        <v>1.0117798434735454</v>
      </c>
    </row>
    <row r="219" spans="1:53" x14ac:dyDescent="0.25">
      <c r="A219" s="33">
        <v>-0.01</v>
      </c>
      <c r="B219" s="1" t="s">
        <v>29</v>
      </c>
      <c r="C219" s="1">
        <v>450</v>
      </c>
      <c r="D219" s="1">
        <v>190</v>
      </c>
      <c r="E219" s="1">
        <v>190</v>
      </c>
      <c r="F219" s="1">
        <v>14.6</v>
      </c>
      <c r="G219" s="1">
        <v>9.4</v>
      </c>
      <c r="H219" s="1">
        <f t="shared" si="88"/>
        <v>210000000000</v>
      </c>
      <c r="I219" s="1">
        <v>0.3</v>
      </c>
      <c r="J219" s="1">
        <f t="shared" si="89"/>
        <v>80769000000</v>
      </c>
      <c r="K219" s="1">
        <v>6</v>
      </c>
      <c r="L219" s="1">
        <f>1671.9*10^(-8)</f>
        <v>1.6719E-5</v>
      </c>
      <c r="M219" s="1">
        <f>792385*10^(-12)</f>
        <v>7.9238499999999993E-7</v>
      </c>
      <c r="N219" s="1">
        <f>49.8*10^(-8)</f>
        <v>4.9799999999999993E-7</v>
      </c>
      <c r="O219" s="1">
        <v>0</v>
      </c>
      <c r="P219" s="1">
        <f t="shared" si="90"/>
        <v>8345116.666666667</v>
      </c>
      <c r="Q219" s="1">
        <f t="shared" si="91"/>
        <v>8345116.666666667</v>
      </c>
      <c r="R219" s="1">
        <f t="shared" si="92"/>
        <v>0.5</v>
      </c>
      <c r="S219" s="1">
        <f t="shared" si="93"/>
        <v>0.43540000000000001</v>
      </c>
      <c r="T219" s="1">
        <f t="shared" si="94"/>
        <v>0</v>
      </c>
      <c r="U219" s="1">
        <f t="shared" si="95"/>
        <v>0</v>
      </c>
      <c r="V219" s="1">
        <v>2</v>
      </c>
      <c r="W219" s="1">
        <v>2</v>
      </c>
      <c r="X219" s="8">
        <f t="shared" si="96"/>
        <v>240639.46080681062</v>
      </c>
      <c r="Y219" s="8">
        <f t="shared" si="97"/>
        <v>111461.6937135624</v>
      </c>
      <c r="Z219" s="16">
        <f t="shared" si="98"/>
        <v>1.0649748901953833</v>
      </c>
      <c r="AA219" s="6">
        <f t="shared" si="99"/>
        <v>0.53248744509769164</v>
      </c>
      <c r="AB219" s="6">
        <f t="shared" si="100"/>
        <v>4.8918867490164999</v>
      </c>
      <c r="AC219" s="6">
        <f t="shared" si="101"/>
        <v>1.0245614035087718</v>
      </c>
      <c r="AD219" s="6">
        <v>0</v>
      </c>
      <c r="AE219" s="6">
        <f t="shared" si="102"/>
        <v>0</v>
      </c>
      <c r="AF219" s="24">
        <v>1</v>
      </c>
      <c r="AG219" s="24">
        <f t="shared" si="112"/>
        <v>-0.03</v>
      </c>
      <c r="AH219" s="6">
        <v>1483.3706695043879</v>
      </c>
      <c r="AI219" s="5">
        <f t="shared" si="103"/>
        <v>13.308344957653329</v>
      </c>
      <c r="AJ219" s="5">
        <v>5.3645335906755918</v>
      </c>
      <c r="AK219" s="5">
        <f t="shared" si="104"/>
        <v>2.4808018689239524</v>
      </c>
      <c r="AL219" s="6">
        <f t="shared" si="105"/>
        <v>1.6390545454545458</v>
      </c>
      <c r="AM219" s="6">
        <f t="shared" si="106"/>
        <v>8.7488721027346799</v>
      </c>
      <c r="AN219" s="6">
        <f t="shared" si="107"/>
        <v>0.65739745479796874</v>
      </c>
      <c r="AP219" s="24">
        <f t="shared" si="113"/>
        <v>-0.01</v>
      </c>
      <c r="AQ219" s="24">
        <f t="shared" si="114"/>
        <v>0.99</v>
      </c>
      <c r="AR219" s="6">
        <v>14.124649572694436</v>
      </c>
      <c r="AS219" s="6">
        <v>1</v>
      </c>
      <c r="AT219" s="6">
        <f t="shared" si="108"/>
        <v>-47.461111360026656</v>
      </c>
      <c r="AU219" s="6">
        <f t="shared" si="117"/>
        <v>14.06129980653421</v>
      </c>
      <c r="AV219" s="6">
        <v>1</v>
      </c>
      <c r="AW219" s="35">
        <f t="shared" si="116"/>
        <v>-56.471487352161461</v>
      </c>
      <c r="AX219" s="6">
        <f t="shared" si="109"/>
        <v>1.1898475559028658</v>
      </c>
      <c r="AZ219" s="6">
        <f t="shared" si="110"/>
        <v>13.334842821704276</v>
      </c>
      <c r="BA219" s="6">
        <f t="shared" si="111"/>
        <v>1.0019910713266948</v>
      </c>
    </row>
    <row r="220" spans="1:53" x14ac:dyDescent="0.25">
      <c r="A220" s="33">
        <v>-0.01</v>
      </c>
      <c r="B220" s="1" t="s">
        <v>29</v>
      </c>
      <c r="C220" s="1">
        <v>450</v>
      </c>
      <c r="D220" s="1">
        <v>190</v>
      </c>
      <c r="E220" s="1">
        <v>190</v>
      </c>
      <c r="F220" s="1">
        <v>14.6</v>
      </c>
      <c r="G220" s="1">
        <v>9.4</v>
      </c>
      <c r="H220" s="1">
        <f t="shared" si="88"/>
        <v>210000000000</v>
      </c>
      <c r="I220" s="1">
        <v>0.3</v>
      </c>
      <c r="J220" s="1">
        <f t="shared" si="89"/>
        <v>80769000000</v>
      </c>
      <c r="K220" s="1">
        <v>9</v>
      </c>
      <c r="L220" s="1">
        <f>1671.9*10^(-8)</f>
        <v>1.6719E-5</v>
      </c>
      <c r="M220" s="1">
        <f>792385*10^(-12)</f>
        <v>7.9238499999999993E-7</v>
      </c>
      <c r="N220" s="1">
        <f>49.8*10^(-8)</f>
        <v>4.9799999999999993E-7</v>
      </c>
      <c r="O220" s="1">
        <v>0</v>
      </c>
      <c r="P220" s="1">
        <f t="shared" si="90"/>
        <v>8345116.666666667</v>
      </c>
      <c r="Q220" s="1">
        <f t="shared" si="91"/>
        <v>8345116.666666667</v>
      </c>
      <c r="R220" s="1">
        <f t="shared" si="92"/>
        <v>0.5</v>
      </c>
      <c r="S220" s="1">
        <f t="shared" si="93"/>
        <v>0.43540000000000001</v>
      </c>
      <c r="T220" s="1">
        <f t="shared" si="94"/>
        <v>0</v>
      </c>
      <c r="U220" s="1">
        <f t="shared" si="95"/>
        <v>0</v>
      </c>
      <c r="V220" s="1">
        <v>2</v>
      </c>
      <c r="W220" s="1">
        <v>2</v>
      </c>
      <c r="X220" s="8">
        <f t="shared" si="96"/>
        <v>106950.87146969361</v>
      </c>
      <c r="Y220" s="8">
        <f t="shared" si="97"/>
        <v>69598.84918186086</v>
      </c>
      <c r="Z220" s="16">
        <f t="shared" si="98"/>
        <v>0.70998326013025559</v>
      </c>
      <c r="AA220" s="6">
        <f t="shared" si="99"/>
        <v>0.35499163006512779</v>
      </c>
      <c r="AB220" s="6">
        <f t="shared" si="100"/>
        <v>3.2612578326776664</v>
      </c>
      <c r="AC220" s="6">
        <f t="shared" si="101"/>
        <v>1.536842105263158</v>
      </c>
      <c r="AD220" s="6">
        <v>0</v>
      </c>
      <c r="AE220" s="6">
        <f t="shared" si="102"/>
        <v>0</v>
      </c>
      <c r="AF220" s="24">
        <v>1</v>
      </c>
      <c r="AG220" s="24">
        <f t="shared" si="112"/>
        <v>-4.4999999999999998E-2</v>
      </c>
      <c r="AH220" s="6">
        <v>764.1371083507513</v>
      </c>
      <c r="AI220" s="5">
        <f t="shared" si="103"/>
        <v>10.979162979463515</v>
      </c>
      <c r="AJ220" s="5">
        <v>4.6972041038460626</v>
      </c>
      <c r="AK220" s="5">
        <f t="shared" si="104"/>
        <v>2.3373825656146803</v>
      </c>
      <c r="AL220" s="6">
        <f t="shared" si="105"/>
        <v>1.6390545454545458</v>
      </c>
      <c r="AM220" s="6">
        <f t="shared" si="106"/>
        <v>7.6600396990512998</v>
      </c>
      <c r="AN220" s="6">
        <f t="shared" si="107"/>
        <v>0.69768885964980909</v>
      </c>
      <c r="AP220" s="24">
        <f t="shared" si="113"/>
        <v>-0.01</v>
      </c>
      <c r="AQ220" s="24">
        <f t="shared" si="114"/>
        <v>0.99</v>
      </c>
      <c r="AR220" s="6">
        <v>11.460864789037181</v>
      </c>
      <c r="AS220" s="6">
        <v>1</v>
      </c>
      <c r="AT220" s="6">
        <f t="shared" si="108"/>
        <v>-47.891571393949711</v>
      </c>
      <c r="AU220" s="6">
        <f t="shared" si="117"/>
        <v>11.431260254518939</v>
      </c>
      <c r="AV220" s="6">
        <v>1</v>
      </c>
      <c r="AW220" s="35">
        <f t="shared" si="116"/>
        <v>-60.816622557338619</v>
      </c>
      <c r="AX220" s="6">
        <f t="shared" si="109"/>
        <v>1.2698815425593191</v>
      </c>
      <c r="AZ220" s="6">
        <f t="shared" si="110"/>
        <v>11.012579114636091</v>
      </c>
      <c r="BA220" s="6">
        <f t="shared" si="111"/>
        <v>1.0030435958765782</v>
      </c>
    </row>
    <row r="221" spans="1:53" x14ac:dyDescent="0.25">
      <c r="A221" s="33">
        <v>-0.01</v>
      </c>
      <c r="B221" s="1" t="s">
        <v>29</v>
      </c>
      <c r="C221" s="1">
        <v>450</v>
      </c>
      <c r="D221" s="1">
        <v>190</v>
      </c>
      <c r="E221" s="1">
        <v>190</v>
      </c>
      <c r="F221" s="1">
        <v>14.6</v>
      </c>
      <c r="G221" s="1">
        <v>9.4</v>
      </c>
      <c r="H221" s="1">
        <f t="shared" si="88"/>
        <v>210000000000</v>
      </c>
      <c r="I221" s="1">
        <v>0.3</v>
      </c>
      <c r="J221" s="1">
        <f t="shared" si="89"/>
        <v>80769000000</v>
      </c>
      <c r="K221" s="1">
        <v>12</v>
      </c>
      <c r="L221" s="1">
        <f>1671.9*10^(-8)</f>
        <v>1.6719E-5</v>
      </c>
      <c r="M221" s="1">
        <f>792385*10^(-12)</f>
        <v>7.9238499999999993E-7</v>
      </c>
      <c r="N221" s="1">
        <f>49.8*10^(-8)</f>
        <v>4.9799999999999993E-7</v>
      </c>
      <c r="O221" s="1">
        <v>0</v>
      </c>
      <c r="P221" s="1">
        <f t="shared" si="90"/>
        <v>8345116.666666667</v>
      </c>
      <c r="Q221" s="1">
        <f t="shared" si="91"/>
        <v>8345116.666666667</v>
      </c>
      <c r="R221" s="1">
        <f t="shared" si="92"/>
        <v>0.5</v>
      </c>
      <c r="S221" s="1">
        <f t="shared" si="93"/>
        <v>0.43540000000000001</v>
      </c>
      <c r="T221" s="1">
        <f t="shared" si="94"/>
        <v>0</v>
      </c>
      <c r="U221" s="1">
        <f t="shared" si="95"/>
        <v>0</v>
      </c>
      <c r="V221" s="1">
        <v>2</v>
      </c>
      <c r="W221" s="1">
        <v>2</v>
      </c>
      <c r="X221" s="8">
        <f t="shared" si="96"/>
        <v>60159.865201702654</v>
      </c>
      <c r="Y221" s="8">
        <f t="shared" si="97"/>
        <v>50905.184429421381</v>
      </c>
      <c r="Z221" s="16">
        <f t="shared" si="98"/>
        <v>0.53248744509769164</v>
      </c>
      <c r="AA221" s="6">
        <f t="shared" si="99"/>
        <v>0.26624372254884582</v>
      </c>
      <c r="AB221" s="6">
        <f t="shared" si="100"/>
        <v>2.4459433745082499</v>
      </c>
      <c r="AC221" s="6">
        <f t="shared" si="101"/>
        <v>2.0491228070175436</v>
      </c>
      <c r="AD221" s="6">
        <v>0</v>
      </c>
      <c r="AE221" s="6">
        <f t="shared" si="102"/>
        <v>0</v>
      </c>
      <c r="AF221" s="24">
        <v>1</v>
      </c>
      <c r="AG221" s="24">
        <f t="shared" si="112"/>
        <v>-0.06</v>
      </c>
      <c r="AH221" s="6">
        <v>487.12664076699167</v>
      </c>
      <c r="AI221" s="5">
        <f t="shared" si="103"/>
        <v>9.5692933092577075</v>
      </c>
      <c r="AJ221" s="5">
        <v>4.2810963645982634</v>
      </c>
      <c r="AK221" s="5">
        <f t="shared" si="104"/>
        <v>2.2352436138530338</v>
      </c>
      <c r="AL221" s="6">
        <f t="shared" si="105"/>
        <v>1.6390545454545458</v>
      </c>
      <c r="AM221" s="6">
        <f t="shared" si="106"/>
        <v>7.0183374539308607</v>
      </c>
      <c r="AN221" s="6">
        <f t="shared" si="107"/>
        <v>0.73342275412762692</v>
      </c>
      <c r="AP221" s="24">
        <f t="shared" si="113"/>
        <v>-0.01</v>
      </c>
      <c r="AQ221" s="24">
        <f t="shared" si="114"/>
        <v>0.99</v>
      </c>
      <c r="AR221" s="6">
        <v>9.9056753151163335</v>
      </c>
      <c r="AS221" s="6">
        <v>1</v>
      </c>
      <c r="AT221" s="6">
        <f t="shared" si="108"/>
        <v>-48.570335898516348</v>
      </c>
      <c r="AU221" s="6">
        <f t="shared" si="117"/>
        <v>9.920217834700253</v>
      </c>
      <c r="AV221" s="6">
        <v>1</v>
      </c>
      <c r="AW221" s="35">
        <f t="shared" si="116"/>
        <v>-63.454578538965578</v>
      </c>
      <c r="AX221" s="6">
        <f t="shared" si="109"/>
        <v>1.3064471835555884</v>
      </c>
      <c r="AZ221" s="6">
        <f t="shared" si="110"/>
        <v>9.6263246026610787</v>
      </c>
      <c r="BA221" s="6">
        <f t="shared" si="111"/>
        <v>1.0059598229002131</v>
      </c>
    </row>
    <row r="222" spans="1:53" x14ac:dyDescent="0.25">
      <c r="A222" s="44">
        <v>-0.01</v>
      </c>
      <c r="B222" s="2" t="s">
        <v>29</v>
      </c>
      <c r="C222" s="2">
        <v>450</v>
      </c>
      <c r="D222" s="2">
        <v>190</v>
      </c>
      <c r="E222" s="2">
        <v>190</v>
      </c>
      <c r="F222" s="2">
        <v>14.6</v>
      </c>
      <c r="G222" s="2">
        <v>9.4</v>
      </c>
      <c r="H222" s="2">
        <f t="shared" si="88"/>
        <v>210000000000</v>
      </c>
      <c r="I222" s="2">
        <v>0.3</v>
      </c>
      <c r="J222" s="2">
        <f t="shared" si="89"/>
        <v>80769000000</v>
      </c>
      <c r="K222" s="2">
        <v>15</v>
      </c>
      <c r="L222" s="2">
        <f>1671.9*10^(-8)</f>
        <v>1.6719E-5</v>
      </c>
      <c r="M222" s="2">
        <f>792385*10^(-12)</f>
        <v>7.9238499999999993E-7</v>
      </c>
      <c r="N222" s="2">
        <f>49.8*10^(-8)</f>
        <v>4.9799999999999993E-7</v>
      </c>
      <c r="O222" s="2">
        <v>0</v>
      </c>
      <c r="P222" s="2">
        <f t="shared" si="90"/>
        <v>8345116.666666667</v>
      </c>
      <c r="Q222" s="2">
        <f t="shared" si="91"/>
        <v>8345116.666666667</v>
      </c>
      <c r="R222" s="2">
        <f t="shared" si="92"/>
        <v>0.5</v>
      </c>
      <c r="S222" s="2">
        <f t="shared" si="93"/>
        <v>0.43540000000000001</v>
      </c>
      <c r="T222" s="2">
        <f t="shared" si="94"/>
        <v>0</v>
      </c>
      <c r="U222" s="2">
        <f t="shared" si="95"/>
        <v>0</v>
      </c>
      <c r="V222" s="2">
        <v>2</v>
      </c>
      <c r="W222" s="2">
        <v>2</v>
      </c>
      <c r="X222" s="45">
        <f t="shared" si="96"/>
        <v>38502.313729089699</v>
      </c>
      <c r="Y222" s="45">
        <f t="shared" si="97"/>
        <v>40236.000302564746</v>
      </c>
      <c r="Z222" s="46">
        <f t="shared" si="98"/>
        <v>0.42598995607815332</v>
      </c>
      <c r="AA222" s="35">
        <f t="shared" si="99"/>
        <v>0.21299497803907666</v>
      </c>
      <c r="AB222" s="35">
        <f t="shared" si="100"/>
        <v>1.9567546996065999</v>
      </c>
      <c r="AC222" s="35">
        <f t="shared" si="101"/>
        <v>2.5614035087719298</v>
      </c>
      <c r="AD222" s="35">
        <v>0</v>
      </c>
      <c r="AE222" s="35">
        <f t="shared" si="102"/>
        <v>0</v>
      </c>
      <c r="AF222" s="47">
        <v>1</v>
      </c>
      <c r="AG222" s="47">
        <f t="shared" si="112"/>
        <v>-7.4999999999999997E-2</v>
      </c>
      <c r="AH222" s="35">
        <v>348.45258833196783</v>
      </c>
      <c r="AI222" s="48">
        <f t="shared" si="103"/>
        <v>8.6602193486353212</v>
      </c>
      <c r="AJ222" s="48">
        <v>4.012575772590119</v>
      </c>
      <c r="AK222" s="48">
        <f t="shared" si="104"/>
        <v>2.1582693609908197</v>
      </c>
      <c r="AL222" s="35">
        <f t="shared" si="105"/>
        <v>1.6390545454545458</v>
      </c>
      <c r="AM222" s="35">
        <f t="shared" si="106"/>
        <v>6.6021845730093967</v>
      </c>
      <c r="AN222" s="35">
        <f t="shared" si="107"/>
        <v>0.76235766176635811</v>
      </c>
      <c r="AO222" s="2"/>
      <c r="AP222" s="47">
        <f t="shared" si="113"/>
        <v>-0.01</v>
      </c>
      <c r="AQ222" s="47">
        <f t="shared" si="114"/>
        <v>0.99</v>
      </c>
      <c r="AR222" s="6">
        <v>8.921577548589708</v>
      </c>
      <c r="AS222" s="35">
        <v>1</v>
      </c>
      <c r="AT222" s="35">
        <f t="shared" si="108"/>
        <v>-49.452342506065243</v>
      </c>
      <c r="AU222" s="6">
        <f t="shared" si="117"/>
        <v>8.9508651367895045</v>
      </c>
      <c r="AV222" s="6">
        <v>1</v>
      </c>
      <c r="AW222" s="35">
        <f t="shared" si="116"/>
        <v>-65.186276409234054</v>
      </c>
      <c r="AX222" s="6">
        <f t="shared" si="109"/>
        <v>1.3181635713462729</v>
      </c>
      <c r="AY222" s="2"/>
      <c r="AZ222" s="6">
        <f t="shared" si="110"/>
        <v>8.720384033131273</v>
      </c>
      <c r="BA222" s="35">
        <f t="shared" si="111"/>
        <v>1.0069472471855383</v>
      </c>
    </row>
    <row r="223" spans="1:53" x14ac:dyDescent="0.25">
      <c r="A223" s="44">
        <v>-0.01</v>
      </c>
      <c r="B223" s="2" t="s">
        <v>30</v>
      </c>
      <c r="C223" s="2">
        <v>600</v>
      </c>
      <c r="D223" s="2">
        <v>220</v>
      </c>
      <c r="E223" s="2">
        <v>220</v>
      </c>
      <c r="F223" s="2">
        <v>19</v>
      </c>
      <c r="G223" s="2">
        <v>12</v>
      </c>
      <c r="H223" s="2">
        <f t="shared" si="88"/>
        <v>210000000000</v>
      </c>
      <c r="I223" s="2">
        <v>0.3</v>
      </c>
      <c r="J223" s="2">
        <f t="shared" si="89"/>
        <v>80769000000</v>
      </c>
      <c r="K223" s="2">
        <v>3</v>
      </c>
      <c r="L223" s="2">
        <f>3380*10^(-8)</f>
        <v>3.3800000000000002E-5</v>
      </c>
      <c r="M223" s="2">
        <f>2852000*10^(-12)</f>
        <v>2.852E-6</v>
      </c>
      <c r="N223" s="2">
        <f>129.22*10^(-8)</f>
        <v>1.2922000000000001E-6</v>
      </c>
      <c r="O223" s="2">
        <v>0</v>
      </c>
      <c r="P223" s="2">
        <f t="shared" si="90"/>
        <v>16859333.333333332</v>
      </c>
      <c r="Q223" s="2">
        <f t="shared" si="91"/>
        <v>16859333.333333332</v>
      </c>
      <c r="R223" s="2">
        <f t="shared" si="92"/>
        <v>0.5</v>
      </c>
      <c r="S223" s="2">
        <f t="shared" si="93"/>
        <v>0.58099999999999996</v>
      </c>
      <c r="T223" s="2">
        <f t="shared" si="94"/>
        <v>0</v>
      </c>
      <c r="U223" s="2">
        <f t="shared" si="95"/>
        <v>0</v>
      </c>
      <c r="V223" s="2">
        <v>2</v>
      </c>
      <c r="W223" s="2">
        <v>2</v>
      </c>
      <c r="X223" s="45">
        <f t="shared" si="96"/>
        <v>1945957.0010814518</v>
      </c>
      <c r="Y223" s="45">
        <f t="shared" si="97"/>
        <v>722924.52822898212</v>
      </c>
      <c r="Z223" s="46">
        <f t="shared" si="98"/>
        <v>2.5085675762161346</v>
      </c>
      <c r="AA223" s="35">
        <f t="shared" si="99"/>
        <v>1.2542837881080673</v>
      </c>
      <c r="AB223" s="35">
        <f t="shared" si="100"/>
        <v>8.6359355824978525</v>
      </c>
      <c r="AC223" s="35">
        <f t="shared" si="101"/>
        <v>0.43181818181818182</v>
      </c>
      <c r="AD223" s="35">
        <v>0</v>
      </c>
      <c r="AE223" s="35">
        <f t="shared" si="102"/>
        <v>0</v>
      </c>
      <c r="AF223" s="47">
        <v>1</v>
      </c>
      <c r="AG223" s="47">
        <f t="shared" si="112"/>
        <v>-1.4999999999999999E-2</v>
      </c>
      <c r="AH223" s="35">
        <v>12724.129664707294</v>
      </c>
      <c r="AI223" s="48">
        <f t="shared" si="103"/>
        <v>17.600910147396466</v>
      </c>
      <c r="AJ223" s="48">
        <v>6.4586271701671878</v>
      </c>
      <c r="AK223" s="48">
        <f t="shared" si="104"/>
        <v>2.725178228075495</v>
      </c>
      <c r="AL223" s="35">
        <f t="shared" si="105"/>
        <v>1.6390545454545458</v>
      </c>
      <c r="AM223" s="35">
        <f t="shared" si="106"/>
        <v>10.504101500745685</v>
      </c>
      <c r="AN223" s="35">
        <f t="shared" si="107"/>
        <v>0.59679308699268918</v>
      </c>
      <c r="AO223" s="2"/>
      <c r="AP223" s="47">
        <f t="shared" si="113"/>
        <v>-0.01</v>
      </c>
      <c r="AQ223" s="47">
        <f t="shared" si="114"/>
        <v>0.99</v>
      </c>
      <c r="AR223" s="6">
        <v>19.479706406892554</v>
      </c>
      <c r="AS223" s="35">
        <v>1</v>
      </c>
      <c r="AT223" s="35">
        <f t="shared" si="108"/>
        <v>-46.684884491739425</v>
      </c>
      <c r="AU223" s="35">
        <f t="shared" si="117"/>
        <v>19.371516416302374</v>
      </c>
      <c r="AV223" s="35">
        <v>1</v>
      </c>
      <c r="AW223" s="35">
        <f t="shared" si="116"/>
        <v>-51.586547415582302</v>
      </c>
      <c r="AX223" s="35">
        <f t="shared" si="109"/>
        <v>1.1049946460660129</v>
      </c>
      <c r="AY223" s="2"/>
      <c r="AZ223" s="6">
        <f t="shared" si="110"/>
        <v>17.632112372655229</v>
      </c>
      <c r="BA223" s="35">
        <f t="shared" si="111"/>
        <v>1.0017727620331827</v>
      </c>
    </row>
    <row r="224" spans="1:53" x14ac:dyDescent="0.25">
      <c r="A224" s="33">
        <v>-0.01</v>
      </c>
      <c r="B224" s="1" t="s">
        <v>30</v>
      </c>
      <c r="C224" s="1">
        <v>600</v>
      </c>
      <c r="D224" s="1">
        <v>220</v>
      </c>
      <c r="E224" s="1">
        <v>220</v>
      </c>
      <c r="F224" s="1">
        <v>19</v>
      </c>
      <c r="G224" s="1">
        <v>12</v>
      </c>
      <c r="H224" s="1">
        <f t="shared" si="88"/>
        <v>210000000000</v>
      </c>
      <c r="I224" s="1">
        <v>0.3</v>
      </c>
      <c r="J224" s="1">
        <f t="shared" si="89"/>
        <v>80769000000</v>
      </c>
      <c r="K224" s="1">
        <v>6</v>
      </c>
      <c r="L224" s="1">
        <f>3380*10^(-8)</f>
        <v>3.3800000000000002E-5</v>
      </c>
      <c r="M224" s="1">
        <f>2852000*10^(-12)</f>
        <v>2.852E-6</v>
      </c>
      <c r="N224" s="1">
        <f>129.22*10^(-8)</f>
        <v>1.2922000000000001E-6</v>
      </c>
      <c r="O224" s="1">
        <v>0</v>
      </c>
      <c r="P224" s="1">
        <f t="shared" si="90"/>
        <v>16859333.333333332</v>
      </c>
      <c r="Q224" s="1">
        <f t="shared" si="91"/>
        <v>16859333.333333332</v>
      </c>
      <c r="R224" s="1">
        <f t="shared" si="92"/>
        <v>0.5</v>
      </c>
      <c r="S224" s="1">
        <f t="shared" si="93"/>
        <v>0.58099999999999996</v>
      </c>
      <c r="T224" s="1">
        <f t="shared" si="94"/>
        <v>0</v>
      </c>
      <c r="U224" s="1">
        <f t="shared" si="95"/>
        <v>0</v>
      </c>
      <c r="V224" s="1">
        <v>2</v>
      </c>
      <c r="W224" s="1">
        <v>2</v>
      </c>
      <c r="X224" s="8">
        <f t="shared" si="96"/>
        <v>486489.25027036294</v>
      </c>
      <c r="Y224" s="8">
        <f t="shared" si="97"/>
        <v>265978.93822521181</v>
      </c>
      <c r="Z224" s="16">
        <f t="shared" si="98"/>
        <v>1.2542837881080673</v>
      </c>
      <c r="AA224" s="6">
        <f t="shared" si="99"/>
        <v>0.62714189405403364</v>
      </c>
      <c r="AB224" s="6">
        <f t="shared" si="100"/>
        <v>4.3179677912489263</v>
      </c>
      <c r="AC224" s="6">
        <f t="shared" si="101"/>
        <v>0.86363636363636365</v>
      </c>
      <c r="AD224" s="6">
        <v>0</v>
      </c>
      <c r="AE224" s="6">
        <f t="shared" si="102"/>
        <v>0</v>
      </c>
      <c r="AF224" s="24">
        <v>1</v>
      </c>
      <c r="AG224" s="24">
        <f t="shared" si="112"/>
        <v>-0.03</v>
      </c>
      <c r="AH224" s="6">
        <v>3799.2492630759884</v>
      </c>
      <c r="AI224" s="5">
        <f t="shared" si="103"/>
        <v>14.284022969740024</v>
      </c>
      <c r="AJ224" s="5">
        <v>5.629393101540221</v>
      </c>
      <c r="AK224" s="5">
        <f t="shared" si="104"/>
        <v>2.5374001623428759</v>
      </c>
      <c r="AL224" s="6">
        <f t="shared" si="105"/>
        <v>1.6390545454545458</v>
      </c>
      <c r="AM224" s="6">
        <f t="shared" si="106"/>
        <v>9.2234587237507242</v>
      </c>
      <c r="AN224" s="6">
        <f t="shared" si="107"/>
        <v>0.64571855865046934</v>
      </c>
      <c r="AP224" s="24">
        <f t="shared" si="113"/>
        <v>-0.01</v>
      </c>
      <c r="AQ224" s="24">
        <f t="shared" si="114"/>
        <v>0.99</v>
      </c>
      <c r="AR224" s="6">
        <v>15.281414830399791</v>
      </c>
      <c r="AS224" s="6">
        <v>1</v>
      </c>
      <c r="AT224" s="6">
        <f t="shared" si="108"/>
        <v>-47.464340907941413</v>
      </c>
      <c r="AU224" s="6">
        <f t="shared" si="117"/>
        <v>15.250132709134828</v>
      </c>
      <c r="AV224" s="6">
        <v>1</v>
      </c>
      <c r="AW224" s="35">
        <f t="shared" si="116"/>
        <v>-54.66169991664195</v>
      </c>
      <c r="AX224" s="6">
        <f t="shared" si="109"/>
        <v>1.1516371842739803</v>
      </c>
      <c r="AZ224" s="6">
        <f t="shared" si="110"/>
        <v>14.340702023237732</v>
      </c>
      <c r="BA224" s="6">
        <f t="shared" si="111"/>
        <v>1.0039680035251819</v>
      </c>
    </row>
    <row r="225" spans="1:53" x14ac:dyDescent="0.25">
      <c r="A225" s="44">
        <v>-0.01</v>
      </c>
      <c r="B225" s="2" t="s">
        <v>30</v>
      </c>
      <c r="C225" s="2">
        <v>600</v>
      </c>
      <c r="D225" s="2">
        <v>220</v>
      </c>
      <c r="E225" s="2">
        <v>220</v>
      </c>
      <c r="F225" s="2">
        <v>19</v>
      </c>
      <c r="G225" s="2">
        <v>12</v>
      </c>
      <c r="H225" s="2">
        <f t="shared" si="88"/>
        <v>210000000000</v>
      </c>
      <c r="I225" s="2">
        <v>0.3</v>
      </c>
      <c r="J225" s="2">
        <f t="shared" si="89"/>
        <v>80769000000</v>
      </c>
      <c r="K225" s="2">
        <v>9</v>
      </c>
      <c r="L225" s="2">
        <f>3380*10^(-8)</f>
        <v>3.3800000000000002E-5</v>
      </c>
      <c r="M225" s="2">
        <f>2852000*10^(-12)</f>
        <v>2.852E-6</v>
      </c>
      <c r="N225" s="2">
        <f>129.22*10^(-8)</f>
        <v>1.2922000000000001E-6</v>
      </c>
      <c r="O225" s="2">
        <v>0</v>
      </c>
      <c r="P225" s="2">
        <f t="shared" si="90"/>
        <v>16859333.333333332</v>
      </c>
      <c r="Q225" s="2">
        <f t="shared" si="91"/>
        <v>16859333.333333332</v>
      </c>
      <c r="R225" s="2">
        <f t="shared" si="92"/>
        <v>0.5</v>
      </c>
      <c r="S225" s="2">
        <f t="shared" si="93"/>
        <v>0.58099999999999996</v>
      </c>
      <c r="T225" s="2">
        <f t="shared" si="94"/>
        <v>0</v>
      </c>
      <c r="U225" s="2">
        <f t="shared" si="95"/>
        <v>0</v>
      </c>
      <c r="V225" s="2">
        <v>2</v>
      </c>
      <c r="W225" s="2">
        <v>2</v>
      </c>
      <c r="X225" s="45">
        <f t="shared" si="96"/>
        <v>216217.44456460574</v>
      </c>
      <c r="Y225" s="45">
        <f t="shared" si="97"/>
        <v>162822.76545043223</v>
      </c>
      <c r="Z225" s="46">
        <f t="shared" si="98"/>
        <v>0.8361891920720449</v>
      </c>
      <c r="AA225" s="35">
        <f t="shared" si="99"/>
        <v>0.41809459603602245</v>
      </c>
      <c r="AB225" s="35">
        <f t="shared" si="100"/>
        <v>2.878645194165951</v>
      </c>
      <c r="AC225" s="35">
        <f t="shared" si="101"/>
        <v>1.2954545454545454</v>
      </c>
      <c r="AD225" s="35">
        <v>0</v>
      </c>
      <c r="AE225" s="35">
        <f t="shared" si="102"/>
        <v>0</v>
      </c>
      <c r="AF225" s="47">
        <v>1</v>
      </c>
      <c r="AG225" s="47">
        <f t="shared" si="112"/>
        <v>-4.4999999999999998E-2</v>
      </c>
      <c r="AH225" s="35">
        <v>1936.0626675135195</v>
      </c>
      <c r="AI225" s="48">
        <f t="shared" si="103"/>
        <v>11.890614080639176</v>
      </c>
      <c r="AJ225" s="48">
        <v>4.9612226998190669</v>
      </c>
      <c r="AK225" s="48">
        <f t="shared" si="104"/>
        <v>2.3967104079147306</v>
      </c>
      <c r="AL225" s="35">
        <f t="shared" si="105"/>
        <v>1.6390545454545458</v>
      </c>
      <c r="AM225" s="35">
        <f t="shared" si="106"/>
        <v>8.0768601533521327</v>
      </c>
      <c r="AN225" s="35">
        <f t="shared" si="107"/>
        <v>0.67926350132776014</v>
      </c>
      <c r="AO225" s="2"/>
      <c r="AP225" s="47">
        <f t="shared" si="113"/>
        <v>-0.01</v>
      </c>
      <c r="AQ225" s="47">
        <f t="shared" si="114"/>
        <v>0.99</v>
      </c>
      <c r="AR225" s="6">
        <v>12.486331200309884</v>
      </c>
      <c r="AS225" s="35">
        <v>1</v>
      </c>
      <c r="AT225" s="35">
        <f t="shared" si="108"/>
        <v>-47.843192157098848</v>
      </c>
      <c r="AU225" s="6">
        <f t="shared" si="117"/>
        <v>12.426171695197361</v>
      </c>
      <c r="AV225" s="6">
        <v>1</v>
      </c>
      <c r="AW225" s="35">
        <f t="shared" si="116"/>
        <v>-59.129672435283702</v>
      </c>
      <c r="AX225" s="6">
        <f t="shared" si="109"/>
        <v>1.2359056695281607</v>
      </c>
      <c r="AY225" s="2"/>
      <c r="AZ225" s="6">
        <f t="shared" si="110"/>
        <v>11.905683563103974</v>
      </c>
      <c r="BA225" s="6">
        <f t="shared" si="111"/>
        <v>1.0012673426588905</v>
      </c>
    </row>
    <row r="226" spans="1:53" x14ac:dyDescent="0.25">
      <c r="A226" s="33">
        <v>-0.01</v>
      </c>
      <c r="B226" s="1" t="s">
        <v>30</v>
      </c>
      <c r="C226" s="1">
        <v>600</v>
      </c>
      <c r="D226" s="1">
        <v>220</v>
      </c>
      <c r="E226" s="1">
        <v>220</v>
      </c>
      <c r="F226" s="1">
        <v>19</v>
      </c>
      <c r="G226" s="1">
        <v>12</v>
      </c>
      <c r="H226" s="1">
        <f t="shared" si="88"/>
        <v>210000000000</v>
      </c>
      <c r="I226" s="1">
        <v>0.3</v>
      </c>
      <c r="J226" s="1">
        <f t="shared" si="89"/>
        <v>80769000000</v>
      </c>
      <c r="K226" s="1">
        <v>12</v>
      </c>
      <c r="L226" s="1">
        <f>3380*10^(-8)</f>
        <v>3.3800000000000002E-5</v>
      </c>
      <c r="M226" s="1">
        <f>2852000*10^(-12)</f>
        <v>2.852E-6</v>
      </c>
      <c r="N226" s="1">
        <f>129.22*10^(-8)</f>
        <v>1.2922000000000001E-6</v>
      </c>
      <c r="O226" s="1">
        <v>0</v>
      </c>
      <c r="P226" s="1">
        <f t="shared" si="90"/>
        <v>16859333.333333332</v>
      </c>
      <c r="Q226" s="1">
        <f t="shared" si="91"/>
        <v>16859333.333333332</v>
      </c>
      <c r="R226" s="1">
        <f t="shared" si="92"/>
        <v>0.5</v>
      </c>
      <c r="S226" s="1">
        <f t="shared" si="93"/>
        <v>0.58099999999999996</v>
      </c>
      <c r="T226" s="1">
        <f t="shared" si="94"/>
        <v>0</v>
      </c>
      <c r="U226" s="1">
        <f t="shared" si="95"/>
        <v>0</v>
      </c>
      <c r="V226" s="1">
        <v>2</v>
      </c>
      <c r="W226" s="1">
        <v>2</v>
      </c>
      <c r="X226" s="8">
        <f t="shared" si="96"/>
        <v>121622.31256759074</v>
      </c>
      <c r="Y226" s="8">
        <f t="shared" si="97"/>
        <v>118075.45509077053</v>
      </c>
      <c r="Z226" s="16">
        <f t="shared" si="98"/>
        <v>0.62714189405403364</v>
      </c>
      <c r="AA226" s="6">
        <f t="shared" si="99"/>
        <v>0.31357094702701682</v>
      </c>
      <c r="AB226" s="6">
        <f t="shared" si="100"/>
        <v>2.1589838956244631</v>
      </c>
      <c r="AC226" s="6">
        <f t="shared" si="101"/>
        <v>1.7272727272727273</v>
      </c>
      <c r="AD226" s="6">
        <v>0</v>
      </c>
      <c r="AE226" s="6">
        <f t="shared" si="102"/>
        <v>0</v>
      </c>
      <c r="AF226" s="24">
        <v>1</v>
      </c>
      <c r="AG226" s="24">
        <f t="shared" si="112"/>
        <v>-0.06</v>
      </c>
      <c r="AH226" s="6">
        <v>1221.5405903873061</v>
      </c>
      <c r="AI226" s="5">
        <f t="shared" si="103"/>
        <v>10.345423521325806</v>
      </c>
      <c r="AJ226" s="5">
        <v>4.5088117559295684</v>
      </c>
      <c r="AK226" s="5">
        <f t="shared" si="104"/>
        <v>2.2944900078652588</v>
      </c>
      <c r="AL226" s="6">
        <f t="shared" si="105"/>
        <v>1.6390545454545458</v>
      </c>
      <c r="AM226" s="6">
        <f t="shared" si="106"/>
        <v>7.3686138097652858</v>
      </c>
      <c r="AN226" s="6">
        <f t="shared" si="107"/>
        <v>0.71225830383606847</v>
      </c>
      <c r="AP226" s="24">
        <f t="shared" si="113"/>
        <v>-0.01</v>
      </c>
      <c r="AQ226" s="24">
        <f t="shared" si="114"/>
        <v>0.99</v>
      </c>
      <c r="AR226" s="6">
        <v>10.756129047806327</v>
      </c>
      <c r="AS226" s="6">
        <v>1</v>
      </c>
      <c r="AT226" s="6">
        <f t="shared" si="108"/>
        <v>-48.312955915247727</v>
      </c>
      <c r="AU226" s="6">
        <f t="shared" si="117"/>
        <v>10.742284979813324</v>
      </c>
      <c r="AV226" s="6">
        <v>1</v>
      </c>
      <c r="AW226" s="35">
        <f t="shared" si="116"/>
        <v>-62.009206510533673</v>
      </c>
      <c r="AX226" s="6">
        <f t="shared" si="109"/>
        <v>1.2834902219461046</v>
      </c>
      <c r="AZ226" s="6">
        <f t="shared" si="110"/>
        <v>10.384702003417244</v>
      </c>
      <c r="BA226" s="6">
        <f t="shared" si="111"/>
        <v>1.003796701218705</v>
      </c>
    </row>
    <row r="227" spans="1:53" s="3" customFormat="1" x14ac:dyDescent="0.25">
      <c r="A227" s="34">
        <v>-0.01</v>
      </c>
      <c r="B227" s="3" t="s">
        <v>30</v>
      </c>
      <c r="C227" s="3">
        <v>600</v>
      </c>
      <c r="D227" s="3">
        <v>220</v>
      </c>
      <c r="E227" s="3">
        <v>220</v>
      </c>
      <c r="F227" s="3">
        <v>19</v>
      </c>
      <c r="G227" s="3">
        <v>12</v>
      </c>
      <c r="H227" s="3">
        <f t="shared" si="88"/>
        <v>210000000000</v>
      </c>
      <c r="I227" s="3">
        <v>0.3</v>
      </c>
      <c r="J227" s="3">
        <f t="shared" si="89"/>
        <v>80769000000</v>
      </c>
      <c r="K227" s="3">
        <v>15</v>
      </c>
      <c r="L227" s="3">
        <f>3380*10^(-8)</f>
        <v>3.3800000000000002E-5</v>
      </c>
      <c r="M227" s="3">
        <f>2852000*10^(-12)</f>
        <v>2.852E-6</v>
      </c>
      <c r="N227" s="3">
        <f>129.22*10^(-8)</f>
        <v>1.2922000000000001E-6</v>
      </c>
      <c r="O227" s="3">
        <v>0</v>
      </c>
      <c r="P227" s="3">
        <f t="shared" si="90"/>
        <v>16859333.333333332</v>
      </c>
      <c r="Q227" s="3">
        <f t="shared" si="91"/>
        <v>16859333.333333332</v>
      </c>
      <c r="R227" s="3">
        <f t="shared" si="92"/>
        <v>0.5</v>
      </c>
      <c r="S227" s="3">
        <f t="shared" si="93"/>
        <v>0.58099999999999996</v>
      </c>
      <c r="T227" s="3">
        <f t="shared" si="94"/>
        <v>0</v>
      </c>
      <c r="U227" s="3">
        <f t="shared" si="95"/>
        <v>0</v>
      </c>
      <c r="V227" s="3">
        <v>2</v>
      </c>
      <c r="W227" s="3">
        <v>2</v>
      </c>
      <c r="X227" s="10">
        <f t="shared" si="96"/>
        <v>77838.28004325807</v>
      </c>
      <c r="Y227" s="10">
        <f t="shared" si="97"/>
        <v>92925.731373469971</v>
      </c>
      <c r="Z227" s="17">
        <f t="shared" si="98"/>
        <v>0.50171351524322694</v>
      </c>
      <c r="AA227" s="11">
        <f t="shared" si="99"/>
        <v>0.25085675762161347</v>
      </c>
      <c r="AB227" s="11">
        <f t="shared" si="100"/>
        <v>1.7271871164995707</v>
      </c>
      <c r="AC227" s="11">
        <f t="shared" si="101"/>
        <v>2.1590909090909092</v>
      </c>
      <c r="AD227" s="11">
        <v>0</v>
      </c>
      <c r="AE227" s="11">
        <f t="shared" si="102"/>
        <v>0</v>
      </c>
      <c r="AF227" s="25">
        <v>1</v>
      </c>
      <c r="AG227" s="25">
        <f t="shared" si="112"/>
        <v>-7.4999999999999997E-2</v>
      </c>
      <c r="AH227" s="11">
        <v>865.79116022406708</v>
      </c>
      <c r="AI227" s="7">
        <f t="shared" si="103"/>
        <v>9.3170228248668696</v>
      </c>
      <c r="AJ227" s="7">
        <v>4.2046481015004362</v>
      </c>
      <c r="AK227" s="7">
        <f t="shared" si="104"/>
        <v>2.215886466584938</v>
      </c>
      <c r="AL227" s="11">
        <f t="shared" si="105"/>
        <v>1.6390545454545458</v>
      </c>
      <c r="AM227" s="11">
        <f t="shared" si="106"/>
        <v>6.9004829449291618</v>
      </c>
      <c r="AN227" s="11">
        <f t="shared" si="107"/>
        <v>0.74063175272169224</v>
      </c>
      <c r="AP227" s="25">
        <f t="shared" si="113"/>
        <v>-0.01</v>
      </c>
      <c r="AQ227" s="25">
        <f t="shared" si="114"/>
        <v>0.99</v>
      </c>
      <c r="AR227" s="11">
        <v>9.630454768765194</v>
      </c>
      <c r="AS227" s="11">
        <v>1</v>
      </c>
      <c r="AT227" s="11">
        <f t="shared" si="108"/>
        <v>-48.971659357840267</v>
      </c>
      <c r="AU227" s="35">
        <f t="shared" si="117"/>
        <v>9.6449429638900046</v>
      </c>
      <c r="AV227" s="35">
        <v>1</v>
      </c>
      <c r="AW227" s="35">
        <f t="shared" si="116"/>
        <v>-63.943502256780974</v>
      </c>
      <c r="AX227" s="6">
        <f t="shared" si="109"/>
        <v>1.3057246394193041</v>
      </c>
      <c r="AZ227" s="6">
        <f t="shared" si="110"/>
        <v>9.3702858408404737</v>
      </c>
      <c r="BA227" s="6">
        <f t="shared" si="111"/>
        <v>1.005716742029594</v>
      </c>
    </row>
    <row r="228" spans="1:53" x14ac:dyDescent="0.25">
      <c r="A228" s="32">
        <v>-1E-3</v>
      </c>
      <c r="B228" s="1" t="s">
        <v>7</v>
      </c>
      <c r="C228" s="1">
        <v>300</v>
      </c>
      <c r="D228" s="1">
        <v>150</v>
      </c>
      <c r="E228" s="1">
        <v>150</v>
      </c>
      <c r="F228" s="1">
        <v>10.7</v>
      </c>
      <c r="G228" s="1">
        <v>7.1</v>
      </c>
      <c r="H228" s="1">
        <f t="shared" si="88"/>
        <v>210000000000</v>
      </c>
      <c r="I228" s="1">
        <v>0.3</v>
      </c>
      <c r="J228" s="1">
        <f t="shared" si="89"/>
        <v>80769000000</v>
      </c>
      <c r="K228" s="1">
        <v>3</v>
      </c>
      <c r="L228" s="1">
        <f>602.71*10^(-8)</f>
        <v>6.0271000000000003E-6</v>
      </c>
      <c r="M228" s="1">
        <f>126108*10^(-12)</f>
        <v>1.2610800000000001E-7</v>
      </c>
      <c r="N228" s="1">
        <f>15.22*10^(-8)</f>
        <v>1.522E-7</v>
      </c>
      <c r="O228" s="1">
        <v>0</v>
      </c>
      <c r="P228" s="1">
        <f t="shared" si="90"/>
        <v>3009375</v>
      </c>
      <c r="Q228" s="1">
        <f t="shared" si="91"/>
        <v>3009375</v>
      </c>
      <c r="R228" s="1">
        <f t="shared" si="92"/>
        <v>0.5</v>
      </c>
      <c r="S228" s="1">
        <f t="shared" si="93"/>
        <v>0.2893</v>
      </c>
      <c r="T228" s="1">
        <f t="shared" si="94"/>
        <v>0</v>
      </c>
      <c r="U228" s="1">
        <f t="shared" si="95"/>
        <v>0</v>
      </c>
      <c r="V228" s="1">
        <v>2</v>
      </c>
      <c r="W228" s="1">
        <v>2</v>
      </c>
      <c r="X228" s="8">
        <f t="shared" si="96"/>
        <v>346996.37400053308</v>
      </c>
      <c r="Y228" s="8">
        <f t="shared" si="97"/>
        <v>82370.901734820785</v>
      </c>
      <c r="Z228" s="16">
        <f t="shared" si="98"/>
        <v>1.5370213680358233</v>
      </c>
      <c r="AA228" s="6">
        <f t="shared" si="99"/>
        <v>0.76851068401791167</v>
      </c>
      <c r="AB228" s="6">
        <f t="shared" si="100"/>
        <v>10.625828074835638</v>
      </c>
      <c r="AC228" s="6">
        <f t="shared" si="101"/>
        <v>0.71333333333333315</v>
      </c>
      <c r="AD228" s="6">
        <v>0</v>
      </c>
      <c r="AE228" s="6">
        <f t="shared" si="102"/>
        <v>0</v>
      </c>
      <c r="AF228" s="24">
        <v>1</v>
      </c>
      <c r="AG228" s="24">
        <f t="shared" si="112"/>
        <v>-1.5E-3</v>
      </c>
      <c r="AH228" s="6">
        <v>1363.8618633062333</v>
      </c>
      <c r="AI228" s="5">
        <f t="shared" si="103"/>
        <v>16.557568687264787</v>
      </c>
      <c r="AJ228" s="5">
        <v>5.9308565247074734</v>
      </c>
      <c r="AK228" s="5">
        <f t="shared" si="104"/>
        <v>2.7917668583428519</v>
      </c>
      <c r="AL228" s="6">
        <f t="shared" si="105"/>
        <v>1.6132887323943663</v>
      </c>
      <c r="AM228" s="6">
        <f t="shared" si="106"/>
        <v>9.6409115408742334</v>
      </c>
      <c r="AN228" s="6">
        <f t="shared" si="107"/>
        <v>0.58226613598707377</v>
      </c>
      <c r="AO228" s="6"/>
      <c r="AP228" s="24">
        <f t="shared" si="113"/>
        <v>-1E-3</v>
      </c>
      <c r="AQ228" s="24">
        <f t="shared" si="114"/>
        <v>0.999</v>
      </c>
      <c r="AR228" s="6">
        <v>16.679696599806004</v>
      </c>
      <c r="AS228" s="6">
        <v>1</v>
      </c>
      <c r="AT228" s="6">
        <f t="shared" si="108"/>
        <v>-44.515715391367536</v>
      </c>
      <c r="AU228" s="6">
        <f t="shared" si="117"/>
        <v>16.748877433170751</v>
      </c>
      <c r="AV228" s="6">
        <v>1</v>
      </c>
      <c r="AW228" s="35">
        <f t="shared" si="116"/>
        <v>-52.6159200914813</v>
      </c>
      <c r="AX228" s="6">
        <f t="shared" si="109"/>
        <v>1.1819628108612752</v>
      </c>
      <c r="AZ228" s="6">
        <f t="shared" si="110"/>
        <v>16.641318004394563</v>
      </c>
      <c r="BA228" s="6">
        <f t="shared" si="111"/>
        <v>1.0050580685311721</v>
      </c>
    </row>
    <row r="229" spans="1:53" x14ac:dyDescent="0.25">
      <c r="A229" s="33">
        <v>-1E-3</v>
      </c>
      <c r="B229" s="1" t="s">
        <v>7</v>
      </c>
      <c r="C229" s="1">
        <v>300</v>
      </c>
      <c r="D229" s="1">
        <v>150</v>
      </c>
      <c r="E229" s="1">
        <v>150</v>
      </c>
      <c r="F229" s="1">
        <v>10.7</v>
      </c>
      <c r="G229" s="1">
        <v>7.1</v>
      </c>
      <c r="H229" s="1">
        <f t="shared" si="88"/>
        <v>210000000000</v>
      </c>
      <c r="I229" s="1">
        <v>0.3</v>
      </c>
      <c r="J229" s="1">
        <f t="shared" si="89"/>
        <v>80769000000</v>
      </c>
      <c r="K229" s="1">
        <v>6</v>
      </c>
      <c r="L229" s="1">
        <f>602.71*10^(-8)</f>
        <v>6.0271000000000003E-6</v>
      </c>
      <c r="M229" s="1">
        <f>126108*10^(-12)</f>
        <v>1.2610800000000001E-7</v>
      </c>
      <c r="N229" s="1">
        <f>15.22*10^(-8)</f>
        <v>1.522E-7</v>
      </c>
      <c r="O229" s="1">
        <v>0</v>
      </c>
      <c r="P229" s="1">
        <f t="shared" si="90"/>
        <v>3009375</v>
      </c>
      <c r="Q229" s="1">
        <f t="shared" si="91"/>
        <v>3009375</v>
      </c>
      <c r="R229" s="1">
        <f t="shared" si="92"/>
        <v>0.5</v>
      </c>
      <c r="S229" s="1">
        <f t="shared" si="93"/>
        <v>0.2893</v>
      </c>
      <c r="T229" s="1">
        <f t="shared" si="94"/>
        <v>0</v>
      </c>
      <c r="U229" s="1">
        <f t="shared" si="95"/>
        <v>0</v>
      </c>
      <c r="V229" s="1">
        <v>2</v>
      </c>
      <c r="W229" s="1">
        <v>2</v>
      </c>
      <c r="X229" s="8">
        <f t="shared" si="96"/>
        <v>86749.093500133269</v>
      </c>
      <c r="Y229" s="8">
        <f t="shared" si="97"/>
        <v>34983.825050584506</v>
      </c>
      <c r="Z229" s="16">
        <f t="shared" si="98"/>
        <v>0.76851068401791167</v>
      </c>
      <c r="AA229" s="6">
        <f t="shared" si="99"/>
        <v>0.38425534200895584</v>
      </c>
      <c r="AB229" s="6">
        <f t="shared" si="100"/>
        <v>5.3129140374178192</v>
      </c>
      <c r="AC229" s="6">
        <f t="shared" si="101"/>
        <v>1.4266666666666663</v>
      </c>
      <c r="AD229" s="6">
        <v>0</v>
      </c>
      <c r="AE229" s="6">
        <f t="shared" si="102"/>
        <v>0</v>
      </c>
      <c r="AF229" s="24">
        <v>1</v>
      </c>
      <c r="AG229" s="24">
        <f t="shared" si="112"/>
        <v>-3.0000000000000001E-3</v>
      </c>
      <c r="AH229" s="6">
        <v>415.95416021968089</v>
      </c>
      <c r="AI229" s="5">
        <f t="shared" si="103"/>
        <v>11.889899392597469</v>
      </c>
      <c r="AJ229" s="5">
        <v>4.8233719370598305</v>
      </c>
      <c r="AK229" s="5">
        <f t="shared" si="104"/>
        <v>2.4650596196496433</v>
      </c>
      <c r="AL229" s="6">
        <f t="shared" si="105"/>
        <v>1.6132887323943663</v>
      </c>
      <c r="AM229" s="6">
        <f t="shared" si="106"/>
        <v>7.7338975151828526</v>
      </c>
      <c r="AN229" s="6">
        <f t="shared" si="107"/>
        <v>0.65045945805041028</v>
      </c>
      <c r="AO229" s="6"/>
      <c r="AP229" s="24">
        <f t="shared" si="113"/>
        <v>-1E-3</v>
      </c>
      <c r="AQ229" s="24">
        <f t="shared" si="114"/>
        <v>0.999</v>
      </c>
      <c r="AR229" s="6">
        <v>11.940585443911818</v>
      </c>
      <c r="AS229" s="6">
        <v>1</v>
      </c>
      <c r="AT229" s="6">
        <f t="shared" si="108"/>
        <v>-44.657254239410626</v>
      </c>
      <c r="AU229" s="6">
        <f t="shared" si="117"/>
        <v>11.900861101172008</v>
      </c>
      <c r="AV229" s="6">
        <v>1</v>
      </c>
      <c r="AW229" s="35">
        <f t="shared" si="116"/>
        <v>-60.014802947522433</v>
      </c>
      <c r="AX229" s="6">
        <f t="shared" si="109"/>
        <v>1.3438981856291237</v>
      </c>
      <c r="AZ229" s="6">
        <f t="shared" si="110"/>
        <v>11.860166197681258</v>
      </c>
      <c r="BA229" s="6">
        <f t="shared" si="111"/>
        <v>0.99749928961259982</v>
      </c>
    </row>
    <row r="230" spans="1:53" x14ac:dyDescent="0.25">
      <c r="A230" s="33">
        <v>-1E-3</v>
      </c>
      <c r="B230" s="1" t="s">
        <v>7</v>
      </c>
      <c r="C230" s="1">
        <v>300</v>
      </c>
      <c r="D230" s="1">
        <v>150</v>
      </c>
      <c r="E230" s="1">
        <v>150</v>
      </c>
      <c r="F230" s="1">
        <v>10.7</v>
      </c>
      <c r="G230" s="1">
        <v>7.1</v>
      </c>
      <c r="H230" s="1">
        <f t="shared" si="88"/>
        <v>210000000000</v>
      </c>
      <c r="I230" s="1">
        <v>0.3</v>
      </c>
      <c r="J230" s="1">
        <f t="shared" si="89"/>
        <v>80769000000</v>
      </c>
      <c r="K230" s="1">
        <v>9</v>
      </c>
      <c r="L230" s="1">
        <f>602.71*10^(-8)</f>
        <v>6.0271000000000003E-6</v>
      </c>
      <c r="M230" s="1">
        <f>126108*10^(-12)</f>
        <v>1.2610800000000001E-7</v>
      </c>
      <c r="N230" s="1">
        <f>15.22*10^(-8)</f>
        <v>1.522E-7</v>
      </c>
      <c r="O230" s="1">
        <v>0</v>
      </c>
      <c r="P230" s="1">
        <f t="shared" si="90"/>
        <v>3009375</v>
      </c>
      <c r="Q230" s="1">
        <f t="shared" si="91"/>
        <v>3009375</v>
      </c>
      <c r="R230" s="1">
        <f t="shared" si="92"/>
        <v>0.5</v>
      </c>
      <c r="S230" s="1">
        <f t="shared" si="93"/>
        <v>0.2893</v>
      </c>
      <c r="T230" s="1">
        <f t="shared" si="94"/>
        <v>0</v>
      </c>
      <c r="U230" s="1">
        <f t="shared" si="95"/>
        <v>0</v>
      </c>
      <c r="V230" s="1">
        <v>2</v>
      </c>
      <c r="W230" s="1">
        <v>2</v>
      </c>
      <c r="X230" s="8">
        <f t="shared" si="96"/>
        <v>38555.152666725895</v>
      </c>
      <c r="Y230" s="8">
        <f t="shared" si="97"/>
        <v>22473.603966009312</v>
      </c>
      <c r="Z230" s="16">
        <f t="shared" si="98"/>
        <v>0.51234045601194111</v>
      </c>
      <c r="AA230" s="6">
        <f t="shared" si="99"/>
        <v>0.25617022800597056</v>
      </c>
      <c r="AB230" s="6">
        <f t="shared" si="100"/>
        <v>3.5419426916118795</v>
      </c>
      <c r="AC230" s="6">
        <f t="shared" si="101"/>
        <v>2.14</v>
      </c>
      <c r="AD230" s="6">
        <v>0</v>
      </c>
      <c r="AE230" s="6">
        <f t="shared" si="102"/>
        <v>0</v>
      </c>
      <c r="AF230" s="24">
        <v>1</v>
      </c>
      <c r="AG230" s="24">
        <f t="shared" si="112"/>
        <v>-4.5000000000000005E-3</v>
      </c>
      <c r="AH230" s="6">
        <v>217.71333997930293</v>
      </c>
      <c r="AI230" s="5">
        <f t="shared" si="103"/>
        <v>9.6875134183457252</v>
      </c>
      <c r="AJ230" s="5">
        <v>4.2311860680565934</v>
      </c>
      <c r="AK230" s="5">
        <f t="shared" si="104"/>
        <v>2.2895503205311063</v>
      </c>
      <c r="AL230" s="6">
        <f t="shared" si="105"/>
        <v>1.6132887323943663</v>
      </c>
      <c r="AM230" s="6">
        <f t="shared" si="106"/>
        <v>6.8322828782813625</v>
      </c>
      <c r="AN230" s="6">
        <f t="shared" si="107"/>
        <v>0.70526693313711741</v>
      </c>
      <c r="AO230" s="6"/>
      <c r="AP230" s="24">
        <f t="shared" si="113"/>
        <v>-1E-3</v>
      </c>
      <c r="AQ230" s="24">
        <f t="shared" si="114"/>
        <v>0.999</v>
      </c>
      <c r="AR230" s="6">
        <v>9.7178255787430725</v>
      </c>
      <c r="AS230" s="6">
        <v>1</v>
      </c>
      <c r="AT230" s="6">
        <f t="shared" si="108"/>
        <v>-45.38223188368115</v>
      </c>
      <c r="AU230" s="6">
        <f t="shared" si="117"/>
        <v>9.7404457084672575</v>
      </c>
      <c r="AV230" s="6">
        <v>1</v>
      </c>
      <c r="AW230" s="35">
        <f t="shared" si="116"/>
        <v>-63.773611498744245</v>
      </c>
      <c r="AX230" s="6">
        <f t="shared" si="109"/>
        <v>1.4052550712402576</v>
      </c>
      <c r="AZ230" s="6">
        <f t="shared" si="110"/>
        <v>9.715801553337581</v>
      </c>
      <c r="BA230" s="6">
        <f t="shared" si="111"/>
        <v>1.0029200615029121</v>
      </c>
    </row>
    <row r="231" spans="1:53" x14ac:dyDescent="0.25">
      <c r="A231" s="33">
        <v>-1E-3</v>
      </c>
      <c r="B231" s="1" t="s">
        <v>7</v>
      </c>
      <c r="C231" s="1">
        <v>300</v>
      </c>
      <c r="D231" s="1">
        <v>150</v>
      </c>
      <c r="E231" s="1">
        <v>150</v>
      </c>
      <c r="F231" s="1">
        <v>10.7</v>
      </c>
      <c r="G231" s="1">
        <v>7.1</v>
      </c>
      <c r="H231" s="1">
        <f t="shared" si="88"/>
        <v>210000000000</v>
      </c>
      <c r="I231" s="1">
        <v>0.3</v>
      </c>
      <c r="J231" s="1">
        <f t="shared" si="89"/>
        <v>80769000000</v>
      </c>
      <c r="K231" s="1">
        <v>12</v>
      </c>
      <c r="L231" s="1">
        <f>602.71*10^(-8)</f>
        <v>6.0271000000000003E-6</v>
      </c>
      <c r="M231" s="1">
        <f>126108*10^(-12)</f>
        <v>1.2610800000000001E-7</v>
      </c>
      <c r="N231" s="1">
        <f>15.22*10^(-8)</f>
        <v>1.522E-7</v>
      </c>
      <c r="O231" s="1">
        <v>0</v>
      </c>
      <c r="P231" s="1">
        <f t="shared" si="90"/>
        <v>3009375</v>
      </c>
      <c r="Q231" s="1">
        <f t="shared" si="91"/>
        <v>3009375</v>
      </c>
      <c r="R231" s="1">
        <f t="shared" si="92"/>
        <v>0.5</v>
      </c>
      <c r="S231" s="1">
        <f t="shared" si="93"/>
        <v>0.2893</v>
      </c>
      <c r="T231" s="1">
        <f t="shared" si="94"/>
        <v>0</v>
      </c>
      <c r="U231" s="1">
        <f t="shared" si="95"/>
        <v>0</v>
      </c>
      <c r="V231" s="1">
        <v>2</v>
      </c>
      <c r="W231" s="1">
        <v>2</v>
      </c>
      <c r="X231" s="8">
        <f t="shared" si="96"/>
        <v>21687.273375033317</v>
      </c>
      <c r="Y231" s="8">
        <f t="shared" si="97"/>
        <v>16626.595248083799</v>
      </c>
      <c r="Z231" s="16">
        <f t="shared" si="98"/>
        <v>0.38425534200895584</v>
      </c>
      <c r="AA231" s="6">
        <f t="shared" si="99"/>
        <v>0.19212767100447792</v>
      </c>
      <c r="AB231" s="6">
        <f t="shared" si="100"/>
        <v>2.6564570187089096</v>
      </c>
      <c r="AC231" s="6">
        <f t="shared" si="101"/>
        <v>2.8533333333333326</v>
      </c>
      <c r="AD231" s="6">
        <v>0</v>
      </c>
      <c r="AE231" s="6">
        <f t="shared" si="102"/>
        <v>0</v>
      </c>
      <c r="AF231" s="24">
        <v>1</v>
      </c>
      <c r="AG231" s="24">
        <f t="shared" si="112"/>
        <v>-6.0000000000000001E-3</v>
      </c>
      <c r="AH231" s="6">
        <v>141.37329802886893</v>
      </c>
      <c r="AI231" s="5">
        <f t="shared" si="103"/>
        <v>8.5028411361106606</v>
      </c>
      <c r="AJ231" s="5">
        <v>3.9051891882364274</v>
      </c>
      <c r="AK231" s="5">
        <f t="shared" si="104"/>
        <v>2.1773186204969806</v>
      </c>
      <c r="AL231" s="6">
        <f t="shared" si="105"/>
        <v>1.6132887323943663</v>
      </c>
      <c r="AM231" s="6">
        <f t="shared" si="106"/>
        <v>6.3316111920172968</v>
      </c>
      <c r="AN231" s="6">
        <f t="shared" si="107"/>
        <v>0.74464653527720504</v>
      </c>
      <c r="AO231" s="6"/>
      <c r="AP231" s="24">
        <f t="shared" si="113"/>
        <v>-1E-3</v>
      </c>
      <c r="AQ231" s="24">
        <f t="shared" si="114"/>
        <v>0.999</v>
      </c>
      <c r="AR231" s="6">
        <v>8.5249589149362244</v>
      </c>
      <c r="AS231" s="6">
        <v>1</v>
      </c>
      <c r="AT231" s="6">
        <f t="shared" si="108"/>
        <v>-46.480381471847281</v>
      </c>
      <c r="AU231" s="6">
        <f t="shared" si="117"/>
        <v>8.5581611467326617</v>
      </c>
      <c r="AV231" s="6">
        <v>1</v>
      </c>
      <c r="AW231" s="35">
        <f t="shared" si="116"/>
        <v>-65.895362199206673</v>
      </c>
      <c r="AX231" s="6">
        <f t="shared" si="109"/>
        <v>1.4177026976234879</v>
      </c>
      <c r="AZ231" s="6">
        <f t="shared" si="110"/>
        <v>8.5398039530215399</v>
      </c>
      <c r="BA231" s="6">
        <f t="shared" si="111"/>
        <v>1.0043471136669722</v>
      </c>
    </row>
    <row r="232" spans="1:53" x14ac:dyDescent="0.25">
      <c r="A232" s="44">
        <v>-1E-3</v>
      </c>
      <c r="B232" s="2" t="s">
        <v>7</v>
      </c>
      <c r="C232" s="2">
        <v>300</v>
      </c>
      <c r="D232" s="2">
        <v>150</v>
      </c>
      <c r="E232" s="2">
        <v>150</v>
      </c>
      <c r="F232" s="2">
        <v>10.7</v>
      </c>
      <c r="G232" s="2">
        <v>7.1</v>
      </c>
      <c r="H232" s="2">
        <f t="shared" si="88"/>
        <v>210000000000</v>
      </c>
      <c r="I232" s="2">
        <v>0.3</v>
      </c>
      <c r="J232" s="2">
        <f t="shared" si="89"/>
        <v>80769000000</v>
      </c>
      <c r="K232" s="2">
        <v>15</v>
      </c>
      <c r="L232" s="2">
        <f>602.71*10^(-8)</f>
        <v>6.0271000000000003E-6</v>
      </c>
      <c r="M232" s="2">
        <f>126108*10^(-12)</f>
        <v>1.2610800000000001E-7</v>
      </c>
      <c r="N232" s="2">
        <f>15.22*10^(-8)</f>
        <v>1.522E-7</v>
      </c>
      <c r="O232" s="2">
        <v>0</v>
      </c>
      <c r="P232" s="2">
        <f t="shared" si="90"/>
        <v>3009375</v>
      </c>
      <c r="Q232" s="2">
        <f t="shared" si="91"/>
        <v>3009375</v>
      </c>
      <c r="R232" s="2">
        <f t="shared" si="92"/>
        <v>0.5</v>
      </c>
      <c r="S232" s="2">
        <f t="shared" si="93"/>
        <v>0.2893</v>
      </c>
      <c r="T232" s="2">
        <f t="shared" si="94"/>
        <v>0</v>
      </c>
      <c r="U232" s="2">
        <f t="shared" si="95"/>
        <v>0</v>
      </c>
      <c r="V232" s="2">
        <v>2</v>
      </c>
      <c r="W232" s="2">
        <v>2</v>
      </c>
      <c r="X232" s="45">
        <f t="shared" si="96"/>
        <v>13879.854960021323</v>
      </c>
      <c r="Y232" s="45">
        <f t="shared" si="97"/>
        <v>13215.769233669007</v>
      </c>
      <c r="Z232" s="46">
        <f t="shared" si="98"/>
        <v>0.30740427360716466</v>
      </c>
      <c r="AA232" s="35">
        <f t="shared" si="99"/>
        <v>0.15370213680358233</v>
      </c>
      <c r="AB232" s="35">
        <f t="shared" si="100"/>
        <v>2.1251656149671274</v>
      </c>
      <c r="AC232" s="35">
        <f t="shared" si="101"/>
        <v>3.5666666666666669</v>
      </c>
      <c r="AD232" s="35">
        <v>0</v>
      </c>
      <c r="AE232" s="35">
        <f t="shared" si="102"/>
        <v>0</v>
      </c>
      <c r="AF232" s="47">
        <v>1</v>
      </c>
      <c r="AG232" s="47">
        <f t="shared" si="112"/>
        <v>-7.4999999999999997E-3</v>
      </c>
      <c r="AH232" s="35">
        <v>102.83022339733276</v>
      </c>
      <c r="AI232" s="48">
        <f t="shared" si="103"/>
        <v>7.7808731053927973</v>
      </c>
      <c r="AJ232" s="48">
        <v>3.7054218437200102</v>
      </c>
      <c r="AK232" s="48">
        <f t="shared" si="104"/>
        <v>2.0998616172622575</v>
      </c>
      <c r="AL232" s="35">
        <f t="shared" si="105"/>
        <v>1.6132887323943663</v>
      </c>
      <c r="AM232" s="35">
        <f t="shared" si="106"/>
        <v>6.015251582558597</v>
      </c>
      <c r="AN232" s="35">
        <f t="shared" si="107"/>
        <v>0.7730818252760765</v>
      </c>
      <c r="AO232" s="35"/>
      <c r="AP232" s="47">
        <f t="shared" si="113"/>
        <v>-1E-3</v>
      </c>
      <c r="AQ232" s="47">
        <f t="shared" si="114"/>
        <v>0.999</v>
      </c>
      <c r="AR232" s="6">
        <v>7.7988437568655993</v>
      </c>
      <c r="AS232" s="35">
        <v>1</v>
      </c>
      <c r="AT232" s="35">
        <f t="shared" si="108"/>
        <v>-47.601685724393128</v>
      </c>
      <c r="AU232" s="6">
        <f t="shared" si="117"/>
        <v>7.8161258127695934</v>
      </c>
      <c r="AV232" s="6">
        <v>1</v>
      </c>
      <c r="AW232" s="35">
        <f t="shared" si="116"/>
        <v>-67.245963475436611</v>
      </c>
      <c r="AX232" s="6">
        <f t="shared" si="109"/>
        <v>1.4126802959202118</v>
      </c>
      <c r="AY232" s="2"/>
      <c r="AZ232" s="6">
        <f t="shared" si="110"/>
        <v>7.800987769100713</v>
      </c>
      <c r="BA232" s="35">
        <f t="shared" si="111"/>
        <v>1.002585142237312</v>
      </c>
    </row>
    <row r="233" spans="1:53" x14ac:dyDescent="0.25">
      <c r="A233" s="33">
        <v>-1E-3</v>
      </c>
      <c r="B233" s="1" t="s">
        <v>29</v>
      </c>
      <c r="C233" s="1">
        <v>450</v>
      </c>
      <c r="D233" s="1">
        <v>190</v>
      </c>
      <c r="E233" s="1">
        <v>190</v>
      </c>
      <c r="F233" s="1">
        <v>14.6</v>
      </c>
      <c r="G233" s="1">
        <v>9.4</v>
      </c>
      <c r="H233" s="1">
        <f t="shared" si="88"/>
        <v>210000000000</v>
      </c>
      <c r="I233" s="1">
        <v>0.3</v>
      </c>
      <c r="J233" s="1">
        <f t="shared" si="89"/>
        <v>80769000000</v>
      </c>
      <c r="K233" s="1">
        <v>3</v>
      </c>
      <c r="L233" s="1">
        <f>1671.9*10^(-8)</f>
        <v>1.6719E-5</v>
      </c>
      <c r="M233" s="1">
        <f>792385*10^(-12)</f>
        <v>7.9238499999999993E-7</v>
      </c>
      <c r="N233" s="1">
        <f>49.8*10^(-8)</f>
        <v>4.9799999999999993E-7</v>
      </c>
      <c r="O233" s="1">
        <v>0</v>
      </c>
      <c r="P233" s="1">
        <f t="shared" si="90"/>
        <v>8345116.666666667</v>
      </c>
      <c r="Q233" s="1">
        <f t="shared" si="91"/>
        <v>8345116.666666667</v>
      </c>
      <c r="R233" s="1">
        <f t="shared" si="92"/>
        <v>0.5</v>
      </c>
      <c r="S233" s="1">
        <f t="shared" si="93"/>
        <v>0.43540000000000001</v>
      </c>
      <c r="T233" s="1">
        <f t="shared" si="94"/>
        <v>0</v>
      </c>
      <c r="U233" s="1">
        <f t="shared" si="95"/>
        <v>0</v>
      </c>
      <c r="V233" s="1">
        <v>2</v>
      </c>
      <c r="W233" s="1">
        <v>2</v>
      </c>
      <c r="X233" s="8">
        <f t="shared" si="96"/>
        <v>962557.84322724247</v>
      </c>
      <c r="Y233" s="8">
        <f t="shared" si="97"/>
        <v>287451.84639369079</v>
      </c>
      <c r="Z233" s="16">
        <f t="shared" si="98"/>
        <v>2.1299497803907665</v>
      </c>
      <c r="AA233" s="6">
        <f t="shared" si="99"/>
        <v>1.0649748901953833</v>
      </c>
      <c r="AB233" s="6">
        <f t="shared" si="100"/>
        <v>9.7837734980329998</v>
      </c>
      <c r="AC233" s="6">
        <f t="shared" si="101"/>
        <v>0.51228070175438589</v>
      </c>
      <c r="AD233" s="6">
        <v>0</v>
      </c>
      <c r="AE233" s="6">
        <f t="shared" si="102"/>
        <v>0</v>
      </c>
      <c r="AF233" s="24">
        <v>1</v>
      </c>
      <c r="AG233" s="24">
        <f t="shared" si="112"/>
        <v>-1.5E-3</v>
      </c>
      <c r="AH233" s="6">
        <v>5318.6739186232189</v>
      </c>
      <c r="AI233" s="5">
        <f t="shared" si="103"/>
        <v>18.5028344237484</v>
      </c>
      <c r="AJ233" s="5">
        <v>6.3151446851859347</v>
      </c>
      <c r="AK233" s="5">
        <f t="shared" si="104"/>
        <v>2.9299145698359603</v>
      </c>
      <c r="AL233" s="6">
        <f t="shared" si="105"/>
        <v>1.6132887323943663</v>
      </c>
      <c r="AM233" s="6">
        <f t="shared" si="106"/>
        <v>10.294381195076973</v>
      </c>
      <c r="AN233" s="6">
        <f t="shared" si="107"/>
        <v>0.55636779529649405</v>
      </c>
      <c r="AO233" s="6"/>
      <c r="AP233" s="24">
        <f t="shared" si="113"/>
        <v>-1E-3</v>
      </c>
      <c r="AQ233" s="24">
        <f t="shared" si="114"/>
        <v>0.999</v>
      </c>
      <c r="AR233" s="6">
        <v>18.669046797235101</v>
      </c>
      <c r="AS233" s="6">
        <v>1</v>
      </c>
      <c r="AT233" s="6">
        <f t="shared" si="108"/>
        <v>-44.503349706749987</v>
      </c>
      <c r="AU233" s="6">
        <f t="shared" si="117"/>
        <v>18.815056161603238</v>
      </c>
      <c r="AV233" s="6">
        <v>1</v>
      </c>
      <c r="AW233" s="35">
        <f t="shared" si="116"/>
        <v>-50.882295801244112</v>
      </c>
      <c r="AX233" s="6">
        <f t="shared" si="109"/>
        <v>1.1433363137050918</v>
      </c>
      <c r="AZ233" s="6">
        <f t="shared" si="110"/>
        <v>18.663560150584892</v>
      </c>
      <c r="BA233" s="6">
        <f t="shared" si="111"/>
        <v>1.0086865462423531</v>
      </c>
    </row>
    <row r="234" spans="1:53" x14ac:dyDescent="0.25">
      <c r="A234" s="33">
        <v>-1E-3</v>
      </c>
      <c r="B234" s="1" t="s">
        <v>29</v>
      </c>
      <c r="C234" s="1">
        <v>450</v>
      </c>
      <c r="D234" s="1">
        <v>190</v>
      </c>
      <c r="E234" s="1">
        <v>190</v>
      </c>
      <c r="F234" s="1">
        <v>14.6</v>
      </c>
      <c r="G234" s="1">
        <v>9.4</v>
      </c>
      <c r="H234" s="1">
        <f t="shared" si="88"/>
        <v>210000000000</v>
      </c>
      <c r="I234" s="1">
        <v>0.3</v>
      </c>
      <c r="J234" s="1">
        <f t="shared" si="89"/>
        <v>80769000000</v>
      </c>
      <c r="K234" s="1">
        <v>6</v>
      </c>
      <c r="L234" s="1">
        <f>1671.9*10^(-8)</f>
        <v>1.6719E-5</v>
      </c>
      <c r="M234" s="1">
        <f>792385*10^(-12)</f>
        <v>7.9238499999999993E-7</v>
      </c>
      <c r="N234" s="1">
        <f>49.8*10^(-8)</f>
        <v>4.9799999999999993E-7</v>
      </c>
      <c r="O234" s="1">
        <v>0</v>
      </c>
      <c r="P234" s="1">
        <f t="shared" si="90"/>
        <v>8345116.666666667</v>
      </c>
      <c r="Q234" s="1">
        <f t="shared" si="91"/>
        <v>8345116.666666667</v>
      </c>
      <c r="R234" s="1">
        <f t="shared" si="92"/>
        <v>0.5</v>
      </c>
      <c r="S234" s="1">
        <f t="shared" si="93"/>
        <v>0.43540000000000001</v>
      </c>
      <c r="T234" s="1">
        <f t="shared" si="94"/>
        <v>0</v>
      </c>
      <c r="U234" s="1">
        <f t="shared" si="95"/>
        <v>0</v>
      </c>
      <c r="V234" s="1">
        <v>2</v>
      </c>
      <c r="W234" s="1">
        <v>2</v>
      </c>
      <c r="X234" s="8">
        <f t="shared" si="96"/>
        <v>240639.46080681062</v>
      </c>
      <c r="Y234" s="8">
        <f t="shared" si="97"/>
        <v>111461.6937135624</v>
      </c>
      <c r="Z234" s="16">
        <f t="shared" si="98"/>
        <v>1.0649748901953833</v>
      </c>
      <c r="AA234" s="6">
        <f t="shared" si="99"/>
        <v>0.53248744509769164</v>
      </c>
      <c r="AB234" s="6">
        <f t="shared" si="100"/>
        <v>4.8918867490164999</v>
      </c>
      <c r="AC234" s="6">
        <f t="shared" si="101"/>
        <v>1.0245614035087718</v>
      </c>
      <c r="AD234" s="6">
        <v>0</v>
      </c>
      <c r="AE234" s="6">
        <f t="shared" si="102"/>
        <v>0</v>
      </c>
      <c r="AF234" s="24">
        <v>1</v>
      </c>
      <c r="AG234" s="24">
        <f t="shared" si="112"/>
        <v>-3.0000000000000001E-3</v>
      </c>
      <c r="AH234" s="6">
        <v>1565.641110524597</v>
      </c>
      <c r="AI234" s="5">
        <f t="shared" si="103"/>
        <v>14.046450025674547</v>
      </c>
      <c r="AJ234" s="5">
        <v>5.3645335906755918</v>
      </c>
      <c r="AK234" s="5">
        <f t="shared" si="104"/>
        <v>2.618391662248047</v>
      </c>
      <c r="AL234" s="6">
        <f t="shared" si="105"/>
        <v>1.6132887323943663</v>
      </c>
      <c r="AM234" s="6">
        <f t="shared" si="106"/>
        <v>8.6113404972663794</v>
      </c>
      <c r="AN234" s="6">
        <f t="shared" si="107"/>
        <v>0.61306169754822737</v>
      </c>
      <c r="AO234" s="6"/>
      <c r="AP234" s="24">
        <f t="shared" si="113"/>
        <v>-1E-3</v>
      </c>
      <c r="AQ234" s="24">
        <f t="shared" si="114"/>
        <v>0.999</v>
      </c>
      <c r="AR234" s="6">
        <v>14.124649572694436</v>
      </c>
      <c r="AS234" s="6">
        <v>1</v>
      </c>
      <c r="AT234" s="6">
        <f t="shared" si="108"/>
        <v>-44.609250636784481</v>
      </c>
      <c r="AU234" s="6">
        <f t="shared" si="117"/>
        <v>14.06129980653421</v>
      </c>
      <c r="AV234" s="6">
        <v>1</v>
      </c>
      <c r="AW234" s="35">
        <f t="shared" si="116"/>
        <v>-56.471487352161461</v>
      </c>
      <c r="AX234" s="6">
        <f t="shared" si="109"/>
        <v>1.2659142789006068</v>
      </c>
      <c r="AZ234" s="6">
        <f t="shared" si="110"/>
        <v>13.996938526686284</v>
      </c>
      <c r="BA234" s="6">
        <f t="shared" si="111"/>
        <v>0.99647515928239772</v>
      </c>
    </row>
    <row r="235" spans="1:53" x14ac:dyDescent="0.25">
      <c r="A235" s="33">
        <v>-1E-3</v>
      </c>
      <c r="B235" s="1" t="s">
        <v>29</v>
      </c>
      <c r="C235" s="1">
        <v>450</v>
      </c>
      <c r="D235" s="1">
        <v>190</v>
      </c>
      <c r="E235" s="1">
        <v>190</v>
      </c>
      <c r="F235" s="1">
        <v>14.6</v>
      </c>
      <c r="G235" s="1">
        <v>9.4</v>
      </c>
      <c r="H235" s="1">
        <f t="shared" si="88"/>
        <v>210000000000</v>
      </c>
      <c r="I235" s="1">
        <v>0.3</v>
      </c>
      <c r="J235" s="1">
        <f t="shared" si="89"/>
        <v>80769000000</v>
      </c>
      <c r="K235" s="1">
        <v>9</v>
      </c>
      <c r="L235" s="1">
        <f>1671.9*10^(-8)</f>
        <v>1.6719E-5</v>
      </c>
      <c r="M235" s="1">
        <f>792385*10^(-12)</f>
        <v>7.9238499999999993E-7</v>
      </c>
      <c r="N235" s="1">
        <f>49.8*10^(-8)</f>
        <v>4.9799999999999993E-7</v>
      </c>
      <c r="O235" s="1">
        <v>0</v>
      </c>
      <c r="P235" s="1">
        <f t="shared" si="90"/>
        <v>8345116.666666667</v>
      </c>
      <c r="Q235" s="1">
        <f t="shared" si="91"/>
        <v>8345116.666666667</v>
      </c>
      <c r="R235" s="1">
        <f t="shared" si="92"/>
        <v>0.5</v>
      </c>
      <c r="S235" s="1">
        <f t="shared" si="93"/>
        <v>0.43540000000000001</v>
      </c>
      <c r="T235" s="1">
        <f t="shared" si="94"/>
        <v>0</v>
      </c>
      <c r="U235" s="1">
        <f t="shared" si="95"/>
        <v>0</v>
      </c>
      <c r="V235" s="1">
        <v>2</v>
      </c>
      <c r="W235" s="1">
        <v>2</v>
      </c>
      <c r="X235" s="8">
        <f t="shared" si="96"/>
        <v>106950.87146969361</v>
      </c>
      <c r="Y235" s="8">
        <f t="shared" si="97"/>
        <v>69598.84918186086</v>
      </c>
      <c r="Z235" s="16">
        <f t="shared" si="98"/>
        <v>0.70998326013025559</v>
      </c>
      <c r="AA235" s="6">
        <f t="shared" si="99"/>
        <v>0.35499163006512779</v>
      </c>
      <c r="AB235" s="6">
        <f t="shared" si="100"/>
        <v>3.2612578326776664</v>
      </c>
      <c r="AC235" s="6">
        <f t="shared" si="101"/>
        <v>1.536842105263158</v>
      </c>
      <c r="AD235" s="6">
        <v>0</v>
      </c>
      <c r="AE235" s="6">
        <f t="shared" si="102"/>
        <v>0</v>
      </c>
      <c r="AF235" s="24">
        <v>1</v>
      </c>
      <c r="AG235" s="24">
        <f t="shared" si="112"/>
        <v>-4.5000000000000005E-3</v>
      </c>
      <c r="AH235" s="6">
        <v>794.48853727766027</v>
      </c>
      <c r="AI235" s="5">
        <f t="shared" si="103"/>
        <v>11.415253939065462</v>
      </c>
      <c r="AJ235" s="5">
        <v>4.6972041038460626</v>
      </c>
      <c r="AK235" s="5">
        <f t="shared" si="104"/>
        <v>2.4302231043608837</v>
      </c>
      <c r="AL235" s="6">
        <f t="shared" si="105"/>
        <v>1.6132887323943663</v>
      </c>
      <c r="AM235" s="6">
        <f t="shared" si="106"/>
        <v>7.5396244563330805</v>
      </c>
      <c r="AN235" s="6">
        <f t="shared" si="107"/>
        <v>0.66048679219748752</v>
      </c>
      <c r="AO235" s="6"/>
      <c r="AP235" s="24">
        <f t="shared" si="113"/>
        <v>-1E-3</v>
      </c>
      <c r="AQ235" s="24">
        <f t="shared" si="114"/>
        <v>0.999</v>
      </c>
      <c r="AR235" s="6">
        <v>11.460864789037181</v>
      </c>
      <c r="AS235" s="6">
        <v>1</v>
      </c>
      <c r="AT235" s="6">
        <f t="shared" si="108"/>
        <v>-44.823581024652633</v>
      </c>
      <c r="AU235" s="6">
        <f t="shared" si="117"/>
        <v>11.431260254518939</v>
      </c>
      <c r="AV235" s="6">
        <v>1</v>
      </c>
      <c r="AW235" s="35">
        <f t="shared" si="116"/>
        <v>-60.816622557338619</v>
      </c>
      <c r="AX235" s="6">
        <f t="shared" si="109"/>
        <v>1.3567997283369646</v>
      </c>
      <c r="AZ235" s="6">
        <f t="shared" si="110"/>
        <v>11.394629285874389</v>
      </c>
      <c r="BA235" s="6">
        <f t="shared" si="111"/>
        <v>0.99819323746093014</v>
      </c>
    </row>
    <row r="236" spans="1:53" x14ac:dyDescent="0.25">
      <c r="A236" s="33">
        <v>-1E-3</v>
      </c>
      <c r="B236" s="1" t="s">
        <v>29</v>
      </c>
      <c r="C236" s="1">
        <v>450</v>
      </c>
      <c r="D236" s="1">
        <v>190</v>
      </c>
      <c r="E236" s="1">
        <v>190</v>
      </c>
      <c r="F236" s="1">
        <v>14.6</v>
      </c>
      <c r="G236" s="1">
        <v>9.4</v>
      </c>
      <c r="H236" s="1">
        <f t="shared" si="88"/>
        <v>210000000000</v>
      </c>
      <c r="I236" s="1">
        <v>0.3</v>
      </c>
      <c r="J236" s="1">
        <f t="shared" si="89"/>
        <v>80769000000</v>
      </c>
      <c r="K236" s="1">
        <v>12</v>
      </c>
      <c r="L236" s="1">
        <f>1671.9*10^(-8)</f>
        <v>1.6719E-5</v>
      </c>
      <c r="M236" s="1">
        <f>792385*10^(-12)</f>
        <v>7.9238499999999993E-7</v>
      </c>
      <c r="N236" s="1">
        <f>49.8*10^(-8)</f>
        <v>4.9799999999999993E-7</v>
      </c>
      <c r="O236" s="1">
        <v>0</v>
      </c>
      <c r="P236" s="1">
        <f t="shared" si="90"/>
        <v>8345116.666666667</v>
      </c>
      <c r="Q236" s="1">
        <f t="shared" si="91"/>
        <v>8345116.666666667</v>
      </c>
      <c r="R236" s="1">
        <f t="shared" si="92"/>
        <v>0.5</v>
      </c>
      <c r="S236" s="1">
        <f t="shared" si="93"/>
        <v>0.43540000000000001</v>
      </c>
      <c r="T236" s="1">
        <f t="shared" si="94"/>
        <v>0</v>
      </c>
      <c r="U236" s="1">
        <f t="shared" si="95"/>
        <v>0</v>
      </c>
      <c r="V236" s="1">
        <v>2</v>
      </c>
      <c r="W236" s="1">
        <v>2</v>
      </c>
      <c r="X236" s="8">
        <f t="shared" si="96"/>
        <v>60159.865201702654</v>
      </c>
      <c r="Y236" s="8">
        <f t="shared" si="97"/>
        <v>50905.184429421381</v>
      </c>
      <c r="Z236" s="16">
        <f t="shared" si="98"/>
        <v>0.53248744509769164</v>
      </c>
      <c r="AA236" s="6">
        <f t="shared" si="99"/>
        <v>0.26624372254884582</v>
      </c>
      <c r="AB236" s="6">
        <f t="shared" si="100"/>
        <v>2.4459433745082499</v>
      </c>
      <c r="AC236" s="6">
        <f t="shared" si="101"/>
        <v>2.0491228070175436</v>
      </c>
      <c r="AD236" s="6">
        <v>0</v>
      </c>
      <c r="AE236" s="6">
        <f t="shared" si="102"/>
        <v>0</v>
      </c>
      <c r="AF236" s="24">
        <v>1</v>
      </c>
      <c r="AG236" s="24">
        <f t="shared" si="112"/>
        <v>-6.0000000000000001E-3</v>
      </c>
      <c r="AH236" s="6">
        <v>502.63556296931586</v>
      </c>
      <c r="AI236" s="5">
        <f t="shared" si="103"/>
        <v>9.8739562306508493</v>
      </c>
      <c r="AJ236" s="5">
        <v>4.2810963645982634</v>
      </c>
      <c r="AK236" s="5">
        <f t="shared" si="104"/>
        <v>2.3064083098670025</v>
      </c>
      <c r="AL236" s="6">
        <f t="shared" si="105"/>
        <v>1.6132887323943663</v>
      </c>
      <c r="AM236" s="6">
        <f t="shared" si="106"/>
        <v>6.9080097218046008</v>
      </c>
      <c r="AN236" s="6">
        <f t="shared" si="107"/>
        <v>0.69961923675139226</v>
      </c>
      <c r="AO236" s="6"/>
      <c r="AP236" s="24">
        <f t="shared" si="113"/>
        <v>-1E-3</v>
      </c>
      <c r="AQ236" s="24">
        <f t="shared" si="114"/>
        <v>0.999</v>
      </c>
      <c r="AR236" s="6">
        <v>9.9056753151163335</v>
      </c>
      <c r="AS236" s="6">
        <v>1</v>
      </c>
      <c r="AT236" s="6">
        <f t="shared" si="108"/>
        <v>-45.373149979157972</v>
      </c>
      <c r="AU236" s="6">
        <f t="shared" si="117"/>
        <v>9.920217834700253</v>
      </c>
      <c r="AV236" s="6">
        <v>1</v>
      </c>
      <c r="AW236" s="35">
        <f t="shared" si="116"/>
        <v>-63.454578538965578</v>
      </c>
      <c r="AX236" s="6">
        <f t="shared" si="109"/>
        <v>1.3985050314583241</v>
      </c>
      <c r="AZ236" s="6">
        <f t="shared" si="110"/>
        <v>9.8944782087979473</v>
      </c>
      <c r="BA236" s="6">
        <f t="shared" si="111"/>
        <v>1.0020783946847358</v>
      </c>
    </row>
    <row r="237" spans="1:53" x14ac:dyDescent="0.25">
      <c r="A237" s="33">
        <v>-1E-3</v>
      </c>
      <c r="B237" s="1" t="s">
        <v>29</v>
      </c>
      <c r="C237" s="1">
        <v>450</v>
      </c>
      <c r="D237" s="1">
        <v>190</v>
      </c>
      <c r="E237" s="1">
        <v>190</v>
      </c>
      <c r="F237" s="1">
        <v>14.6</v>
      </c>
      <c r="G237" s="1">
        <v>9.4</v>
      </c>
      <c r="H237" s="1">
        <f t="shared" si="88"/>
        <v>210000000000</v>
      </c>
      <c r="I237" s="1">
        <v>0.3</v>
      </c>
      <c r="J237" s="1">
        <f t="shared" si="89"/>
        <v>80769000000</v>
      </c>
      <c r="K237" s="1">
        <v>15</v>
      </c>
      <c r="L237" s="1">
        <f>1671.9*10^(-8)</f>
        <v>1.6719E-5</v>
      </c>
      <c r="M237" s="1">
        <f>792385*10^(-12)</f>
        <v>7.9238499999999993E-7</v>
      </c>
      <c r="N237" s="1">
        <f>49.8*10^(-8)</f>
        <v>4.9799999999999993E-7</v>
      </c>
      <c r="O237" s="1">
        <v>0</v>
      </c>
      <c r="P237" s="1">
        <f t="shared" si="90"/>
        <v>8345116.666666667</v>
      </c>
      <c r="Q237" s="1">
        <f t="shared" si="91"/>
        <v>8345116.666666667</v>
      </c>
      <c r="R237" s="1">
        <f t="shared" si="92"/>
        <v>0.5</v>
      </c>
      <c r="S237" s="1">
        <f t="shared" si="93"/>
        <v>0.43540000000000001</v>
      </c>
      <c r="T237" s="1">
        <f t="shared" si="94"/>
        <v>0</v>
      </c>
      <c r="U237" s="1">
        <f t="shared" si="95"/>
        <v>0</v>
      </c>
      <c r="V237" s="1">
        <v>2</v>
      </c>
      <c r="W237" s="1">
        <v>2</v>
      </c>
      <c r="X237" s="8">
        <f t="shared" si="96"/>
        <v>38502.313729089699</v>
      </c>
      <c r="Y237" s="8">
        <f t="shared" si="97"/>
        <v>40236.000302564746</v>
      </c>
      <c r="Z237" s="16">
        <f t="shared" si="98"/>
        <v>0.42598995607815332</v>
      </c>
      <c r="AA237" s="6">
        <f t="shared" si="99"/>
        <v>0.21299497803907666</v>
      </c>
      <c r="AB237" s="6">
        <f t="shared" si="100"/>
        <v>1.9567546996065999</v>
      </c>
      <c r="AC237" s="6">
        <f t="shared" si="101"/>
        <v>2.5614035087719298</v>
      </c>
      <c r="AD237" s="6">
        <v>0</v>
      </c>
      <c r="AE237" s="6">
        <f t="shared" si="102"/>
        <v>0</v>
      </c>
      <c r="AF237" s="24">
        <v>1</v>
      </c>
      <c r="AG237" s="24">
        <f t="shared" si="112"/>
        <v>-7.4999999999999997E-3</v>
      </c>
      <c r="AH237" s="6">
        <v>357.97837463154809</v>
      </c>
      <c r="AI237" s="5">
        <f t="shared" si="103"/>
        <v>8.8969671920578453</v>
      </c>
      <c r="AJ237" s="5">
        <v>4.012575772590119</v>
      </c>
      <c r="AK237" s="5">
        <f t="shared" si="104"/>
        <v>2.217270824599245</v>
      </c>
      <c r="AL237" s="6">
        <f t="shared" si="105"/>
        <v>1.6132887323943663</v>
      </c>
      <c r="AM237" s="6">
        <f t="shared" si="106"/>
        <v>6.4983987325877246</v>
      </c>
      <c r="AN237" s="6">
        <f t="shared" si="107"/>
        <v>0.73040605773939715</v>
      </c>
      <c r="AO237" s="6"/>
      <c r="AP237" s="24">
        <f t="shared" si="113"/>
        <v>-1E-3</v>
      </c>
      <c r="AQ237" s="24">
        <f t="shared" si="114"/>
        <v>0.999</v>
      </c>
      <c r="AR237" s="6">
        <v>8.921577548589708</v>
      </c>
      <c r="AS237" s="6">
        <v>1</v>
      </c>
      <c r="AT237" s="6">
        <f t="shared" si="108"/>
        <v>-46.137953153642506</v>
      </c>
      <c r="AU237" s="6">
        <f t="shared" si="117"/>
        <v>8.9508651367895045</v>
      </c>
      <c r="AV237" s="6">
        <v>1</v>
      </c>
      <c r="AW237" s="35">
        <f t="shared" si="116"/>
        <v>-65.186276409234054</v>
      </c>
      <c r="AX237" s="6">
        <f t="shared" si="109"/>
        <v>1.4128558367589334</v>
      </c>
      <c r="AZ237" s="6">
        <f t="shared" si="110"/>
        <v>8.9305874570555481</v>
      </c>
      <c r="BA237" s="6">
        <f t="shared" si="111"/>
        <v>1.0037788455629819</v>
      </c>
    </row>
    <row r="238" spans="1:53" x14ac:dyDescent="0.25">
      <c r="A238" s="33">
        <v>-1E-3</v>
      </c>
      <c r="B238" s="1" t="s">
        <v>30</v>
      </c>
      <c r="C238" s="1">
        <v>600</v>
      </c>
      <c r="D238" s="1">
        <v>220</v>
      </c>
      <c r="E238" s="1">
        <v>220</v>
      </c>
      <c r="F238" s="1">
        <v>19</v>
      </c>
      <c r="G238" s="1">
        <v>12</v>
      </c>
      <c r="H238" s="1">
        <f t="shared" si="88"/>
        <v>210000000000</v>
      </c>
      <c r="I238" s="1">
        <v>0.3</v>
      </c>
      <c r="J238" s="1">
        <f t="shared" si="89"/>
        <v>80769000000</v>
      </c>
      <c r="K238" s="1">
        <v>3</v>
      </c>
      <c r="L238" s="1">
        <f>3380*10^(-8)</f>
        <v>3.3800000000000002E-5</v>
      </c>
      <c r="M238" s="1">
        <f>2852000*10^(-12)</f>
        <v>2.852E-6</v>
      </c>
      <c r="N238" s="1">
        <f>129.22*10^(-8)</f>
        <v>1.2922000000000001E-6</v>
      </c>
      <c r="O238" s="1">
        <v>0</v>
      </c>
      <c r="P238" s="1">
        <f t="shared" si="90"/>
        <v>16859333.333333332</v>
      </c>
      <c r="Q238" s="1">
        <f t="shared" si="91"/>
        <v>16859333.333333332</v>
      </c>
      <c r="R238" s="1">
        <f t="shared" si="92"/>
        <v>0.5</v>
      </c>
      <c r="S238" s="1">
        <f t="shared" si="93"/>
        <v>0.58099999999999996</v>
      </c>
      <c r="T238" s="1">
        <f t="shared" si="94"/>
        <v>0</v>
      </c>
      <c r="U238" s="1">
        <f t="shared" si="95"/>
        <v>0</v>
      </c>
      <c r="V238" s="1">
        <v>2</v>
      </c>
      <c r="W238" s="1">
        <v>2</v>
      </c>
      <c r="X238" s="8">
        <f t="shared" si="96"/>
        <v>1945957.0010814518</v>
      </c>
      <c r="Y238" s="8">
        <f t="shared" si="97"/>
        <v>722924.52822898212</v>
      </c>
      <c r="Z238" s="16">
        <f t="shared" si="98"/>
        <v>2.5085675762161346</v>
      </c>
      <c r="AA238" s="6">
        <f t="shared" si="99"/>
        <v>1.2542837881080673</v>
      </c>
      <c r="AB238" s="6">
        <f t="shared" si="100"/>
        <v>8.6359355824978525</v>
      </c>
      <c r="AC238" s="6">
        <f t="shared" si="101"/>
        <v>0.43181818181818182</v>
      </c>
      <c r="AD238" s="6">
        <v>0</v>
      </c>
      <c r="AE238" s="6">
        <f t="shared" si="102"/>
        <v>0</v>
      </c>
      <c r="AF238" s="24">
        <v>1</v>
      </c>
      <c r="AG238" s="24">
        <f t="shared" si="112"/>
        <v>-1.5E-3</v>
      </c>
      <c r="AH238" s="6">
        <v>13947.21895311166</v>
      </c>
      <c r="AI238" s="5">
        <f t="shared" si="103"/>
        <v>19.292773185161536</v>
      </c>
      <c r="AJ238" s="5">
        <v>6.4586271701671878</v>
      </c>
      <c r="AK238" s="5">
        <f t="shared" si="104"/>
        <v>2.987132199591283</v>
      </c>
      <c r="AL238" s="6">
        <f t="shared" si="105"/>
        <v>1.6132887323943663</v>
      </c>
      <c r="AM238" s="6">
        <f t="shared" si="106"/>
        <v>10.338977822351987</v>
      </c>
      <c r="AN238" s="6">
        <f t="shared" si="107"/>
        <v>0.53589899819606568</v>
      </c>
      <c r="AO238" s="6"/>
      <c r="AP238" s="24">
        <f t="shared" si="113"/>
        <v>-1E-3</v>
      </c>
      <c r="AQ238" s="24">
        <f t="shared" si="114"/>
        <v>0.999</v>
      </c>
      <c r="AR238" s="6">
        <v>19.479706406892554</v>
      </c>
      <c r="AS238" s="6">
        <v>1</v>
      </c>
      <c r="AT238" s="6">
        <f t="shared" si="108"/>
        <v>-44.498076818547673</v>
      </c>
      <c r="AU238" s="6">
        <f t="shared" si="117"/>
        <v>19.371516416302374</v>
      </c>
      <c r="AV238" s="6">
        <v>1</v>
      </c>
      <c r="AW238" s="35">
        <f t="shared" si="116"/>
        <v>-51.586547415582302</v>
      </c>
      <c r="AX238" s="6">
        <f t="shared" si="109"/>
        <v>1.1592983585771512</v>
      </c>
      <c r="AZ238" s="6">
        <f t="shared" si="110"/>
        <v>19.209337188062463</v>
      </c>
      <c r="BA238" s="6">
        <f t="shared" si="111"/>
        <v>0.99567527196332539</v>
      </c>
    </row>
    <row r="239" spans="1:53" x14ac:dyDescent="0.25">
      <c r="A239" s="33">
        <v>-1E-3</v>
      </c>
      <c r="B239" s="1" t="s">
        <v>30</v>
      </c>
      <c r="C239" s="1">
        <v>600</v>
      </c>
      <c r="D239" s="1">
        <v>220</v>
      </c>
      <c r="E239" s="1">
        <v>220</v>
      </c>
      <c r="F239" s="1">
        <v>19</v>
      </c>
      <c r="G239" s="1">
        <v>12</v>
      </c>
      <c r="H239" s="1">
        <f t="shared" si="88"/>
        <v>210000000000</v>
      </c>
      <c r="I239" s="1">
        <v>0.3</v>
      </c>
      <c r="J239" s="1">
        <f t="shared" si="89"/>
        <v>80769000000</v>
      </c>
      <c r="K239" s="1">
        <v>6</v>
      </c>
      <c r="L239" s="1">
        <f>3380*10^(-8)</f>
        <v>3.3800000000000002E-5</v>
      </c>
      <c r="M239" s="1">
        <f>2852000*10^(-12)</f>
        <v>2.852E-6</v>
      </c>
      <c r="N239" s="1">
        <f>129.22*10^(-8)</f>
        <v>1.2922000000000001E-6</v>
      </c>
      <c r="O239" s="1">
        <v>0</v>
      </c>
      <c r="P239" s="1">
        <f t="shared" si="90"/>
        <v>16859333.333333332</v>
      </c>
      <c r="Q239" s="1">
        <f t="shared" si="91"/>
        <v>16859333.333333332</v>
      </c>
      <c r="R239" s="1">
        <f t="shared" si="92"/>
        <v>0.5</v>
      </c>
      <c r="S239" s="1">
        <f t="shared" si="93"/>
        <v>0.58099999999999996</v>
      </c>
      <c r="T239" s="1">
        <f t="shared" si="94"/>
        <v>0</v>
      </c>
      <c r="U239" s="1">
        <f t="shared" si="95"/>
        <v>0</v>
      </c>
      <c r="V239" s="1">
        <v>2</v>
      </c>
      <c r="W239" s="1">
        <v>2</v>
      </c>
      <c r="X239" s="8">
        <f t="shared" si="96"/>
        <v>486489.25027036294</v>
      </c>
      <c r="Y239" s="8">
        <f t="shared" si="97"/>
        <v>265978.93822521181</v>
      </c>
      <c r="Z239" s="16">
        <f t="shared" si="98"/>
        <v>1.2542837881080673</v>
      </c>
      <c r="AA239" s="6">
        <f t="shared" si="99"/>
        <v>0.62714189405403364</v>
      </c>
      <c r="AB239" s="6">
        <f t="shared" si="100"/>
        <v>4.3179677912489263</v>
      </c>
      <c r="AC239" s="6">
        <f t="shared" si="101"/>
        <v>0.86363636363636365</v>
      </c>
      <c r="AD239" s="6">
        <v>0</v>
      </c>
      <c r="AE239" s="6">
        <f t="shared" si="102"/>
        <v>0</v>
      </c>
      <c r="AF239" s="24">
        <v>1</v>
      </c>
      <c r="AG239" s="24">
        <f t="shared" si="112"/>
        <v>-3.0000000000000001E-3</v>
      </c>
      <c r="AH239" s="6">
        <v>4038.9543019680632</v>
      </c>
      <c r="AI239" s="5">
        <f t="shared" si="103"/>
        <v>15.185241090586532</v>
      </c>
      <c r="AJ239" s="5">
        <v>5.629393101540221</v>
      </c>
      <c r="AK239" s="5">
        <f t="shared" si="104"/>
        <v>2.6974916863474676</v>
      </c>
      <c r="AL239" s="6">
        <f t="shared" si="105"/>
        <v>1.6132887323943663</v>
      </c>
      <c r="AM239" s="6">
        <f t="shared" si="106"/>
        <v>9.0784666526183155</v>
      </c>
      <c r="AN239" s="6">
        <f t="shared" si="107"/>
        <v>0.5978480419547727</v>
      </c>
      <c r="AO239" s="6"/>
      <c r="AP239" s="24">
        <f t="shared" si="113"/>
        <v>-1E-3</v>
      </c>
      <c r="AQ239" s="24">
        <f t="shared" si="114"/>
        <v>0.999</v>
      </c>
      <c r="AR239" s="6">
        <v>15.281414830399791</v>
      </c>
      <c r="AS239" s="6">
        <v>1</v>
      </c>
      <c r="AT239" s="6">
        <f t="shared" si="108"/>
        <v>-44.697723901599936</v>
      </c>
      <c r="AU239" s="6">
        <f t="shared" si="117"/>
        <v>15.250132709134828</v>
      </c>
      <c r="AV239" s="6">
        <v>1</v>
      </c>
      <c r="AW239" s="35">
        <f t="shared" si="116"/>
        <v>-54.66169991664195</v>
      </c>
      <c r="AX239" s="6">
        <f t="shared" si="109"/>
        <v>1.222919091741165</v>
      </c>
      <c r="AZ239" s="6">
        <f t="shared" si="110"/>
        <v>15.168725319617478</v>
      </c>
      <c r="BA239" s="6">
        <f t="shared" si="111"/>
        <v>0.99891238006229011</v>
      </c>
    </row>
    <row r="240" spans="1:53" x14ac:dyDescent="0.25">
      <c r="A240" s="33">
        <v>-1E-3</v>
      </c>
      <c r="B240" s="1" t="s">
        <v>30</v>
      </c>
      <c r="C240" s="1">
        <v>600</v>
      </c>
      <c r="D240" s="1">
        <v>220</v>
      </c>
      <c r="E240" s="1">
        <v>220</v>
      </c>
      <c r="F240" s="1">
        <v>19</v>
      </c>
      <c r="G240" s="1">
        <v>12</v>
      </c>
      <c r="H240" s="1">
        <f t="shared" si="88"/>
        <v>210000000000</v>
      </c>
      <c r="I240" s="1">
        <v>0.3</v>
      </c>
      <c r="J240" s="1">
        <f t="shared" si="89"/>
        <v>80769000000</v>
      </c>
      <c r="K240" s="1">
        <v>9</v>
      </c>
      <c r="L240" s="1">
        <f>3380*10^(-8)</f>
        <v>3.3800000000000002E-5</v>
      </c>
      <c r="M240" s="1">
        <f>2852000*10^(-12)</f>
        <v>2.852E-6</v>
      </c>
      <c r="N240" s="1">
        <f>129.22*10^(-8)</f>
        <v>1.2922000000000001E-6</v>
      </c>
      <c r="O240" s="1">
        <v>0</v>
      </c>
      <c r="P240" s="1">
        <f t="shared" si="90"/>
        <v>16859333.333333332</v>
      </c>
      <c r="Q240" s="1">
        <f t="shared" si="91"/>
        <v>16859333.333333332</v>
      </c>
      <c r="R240" s="1">
        <f t="shared" si="92"/>
        <v>0.5</v>
      </c>
      <c r="S240" s="1">
        <f t="shared" si="93"/>
        <v>0.58099999999999996</v>
      </c>
      <c r="T240" s="1">
        <f t="shared" si="94"/>
        <v>0</v>
      </c>
      <c r="U240" s="1">
        <f t="shared" si="95"/>
        <v>0</v>
      </c>
      <c r="V240" s="1">
        <v>2</v>
      </c>
      <c r="W240" s="1">
        <v>2</v>
      </c>
      <c r="X240" s="8">
        <f t="shared" si="96"/>
        <v>216217.44456460574</v>
      </c>
      <c r="Y240" s="8">
        <f t="shared" si="97"/>
        <v>162822.76545043223</v>
      </c>
      <c r="Z240" s="16">
        <f t="shared" si="98"/>
        <v>0.8361891920720449</v>
      </c>
      <c r="AA240" s="6">
        <f t="shared" si="99"/>
        <v>0.41809459603602245</v>
      </c>
      <c r="AB240" s="6">
        <f t="shared" si="100"/>
        <v>2.878645194165951</v>
      </c>
      <c r="AC240" s="6">
        <f t="shared" si="101"/>
        <v>1.2954545454545454</v>
      </c>
      <c r="AD240" s="6">
        <v>0</v>
      </c>
      <c r="AE240" s="6">
        <f t="shared" si="102"/>
        <v>0</v>
      </c>
      <c r="AF240" s="24">
        <v>1</v>
      </c>
      <c r="AG240" s="24">
        <f t="shared" si="112"/>
        <v>-4.5000000000000005E-3</v>
      </c>
      <c r="AH240" s="6">
        <v>2023.839845962149</v>
      </c>
      <c r="AI240" s="5">
        <f t="shared" si="103"/>
        <v>12.429710552841961</v>
      </c>
      <c r="AJ240" s="5">
        <v>4.9612226998190669</v>
      </c>
      <c r="AK240" s="5">
        <f t="shared" si="104"/>
        <v>2.5053724262962969</v>
      </c>
      <c r="AL240" s="6">
        <f t="shared" si="105"/>
        <v>1.6132887323943663</v>
      </c>
      <c r="AM240" s="6">
        <f t="shared" si="106"/>
        <v>7.9498925247264669</v>
      </c>
      <c r="AN240" s="6">
        <f t="shared" si="107"/>
        <v>0.63958790439482782</v>
      </c>
      <c r="AO240" s="6"/>
      <c r="AP240" s="24">
        <f t="shared" si="113"/>
        <v>-1E-3</v>
      </c>
      <c r="AQ240" s="24">
        <f t="shared" si="114"/>
        <v>0.999</v>
      </c>
      <c r="AR240" s="6">
        <v>12.486331200309884</v>
      </c>
      <c r="AS240" s="6">
        <v>1</v>
      </c>
      <c r="AT240" s="6">
        <f t="shared" si="108"/>
        <v>-44.813374842691395</v>
      </c>
      <c r="AU240" s="6">
        <f t="shared" si="117"/>
        <v>12.426171695197361</v>
      </c>
      <c r="AV240" s="6">
        <v>1</v>
      </c>
      <c r="AW240" s="35">
        <f t="shared" si="116"/>
        <v>-59.129672435283702</v>
      </c>
      <c r="AX240" s="6">
        <f t="shared" si="109"/>
        <v>1.3194648392995814</v>
      </c>
      <c r="AZ240" s="6">
        <f t="shared" si="110"/>
        <v>12.380504176393059</v>
      </c>
      <c r="BA240" s="6">
        <f t="shared" si="111"/>
        <v>0.99604122909864123</v>
      </c>
    </row>
    <row r="241" spans="1:53" x14ac:dyDescent="0.25">
      <c r="A241" s="33">
        <v>-1E-3</v>
      </c>
      <c r="B241" s="1" t="s">
        <v>30</v>
      </c>
      <c r="C241" s="1">
        <v>600</v>
      </c>
      <c r="D241" s="1">
        <v>220</v>
      </c>
      <c r="E241" s="1">
        <v>220</v>
      </c>
      <c r="F241" s="1">
        <v>19</v>
      </c>
      <c r="G241" s="1">
        <v>12</v>
      </c>
      <c r="H241" s="1">
        <f t="shared" si="88"/>
        <v>210000000000</v>
      </c>
      <c r="I241" s="1">
        <v>0.3</v>
      </c>
      <c r="J241" s="1">
        <f t="shared" si="89"/>
        <v>80769000000</v>
      </c>
      <c r="K241" s="1">
        <v>12</v>
      </c>
      <c r="L241" s="1">
        <f>3380*10^(-8)</f>
        <v>3.3800000000000002E-5</v>
      </c>
      <c r="M241" s="1">
        <f>2852000*10^(-12)</f>
        <v>2.852E-6</v>
      </c>
      <c r="N241" s="1">
        <f>129.22*10^(-8)</f>
        <v>1.2922000000000001E-6</v>
      </c>
      <c r="O241" s="1">
        <v>0</v>
      </c>
      <c r="P241" s="1">
        <f t="shared" si="90"/>
        <v>16859333.333333332</v>
      </c>
      <c r="Q241" s="1">
        <f t="shared" si="91"/>
        <v>16859333.333333332</v>
      </c>
      <c r="R241" s="1">
        <f t="shared" si="92"/>
        <v>0.5</v>
      </c>
      <c r="S241" s="1">
        <f t="shared" si="93"/>
        <v>0.58099999999999996</v>
      </c>
      <c r="T241" s="1">
        <f t="shared" si="94"/>
        <v>0</v>
      </c>
      <c r="U241" s="1">
        <f t="shared" si="95"/>
        <v>0</v>
      </c>
      <c r="V241" s="1">
        <v>2</v>
      </c>
      <c r="W241" s="1">
        <v>2</v>
      </c>
      <c r="X241" s="8">
        <f t="shared" si="96"/>
        <v>121622.31256759074</v>
      </c>
      <c r="Y241" s="8">
        <f t="shared" si="97"/>
        <v>118075.45509077053</v>
      </c>
      <c r="Z241" s="16">
        <f t="shared" si="98"/>
        <v>0.62714189405403364</v>
      </c>
      <c r="AA241" s="6">
        <f t="shared" si="99"/>
        <v>0.31357094702701682</v>
      </c>
      <c r="AB241" s="6">
        <f t="shared" si="100"/>
        <v>2.1589838956244631</v>
      </c>
      <c r="AC241" s="6">
        <f t="shared" si="101"/>
        <v>1.7272727272727273</v>
      </c>
      <c r="AD241" s="6">
        <v>0</v>
      </c>
      <c r="AE241" s="6">
        <f t="shared" si="102"/>
        <v>0</v>
      </c>
      <c r="AF241" s="24">
        <v>1</v>
      </c>
      <c r="AG241" s="24">
        <f t="shared" si="112"/>
        <v>-6.0000000000000001E-3</v>
      </c>
      <c r="AH241" s="6">
        <v>1265.453089856137</v>
      </c>
      <c r="AI241" s="5">
        <f t="shared" si="103"/>
        <v>10.717325534619535</v>
      </c>
      <c r="AJ241" s="5">
        <v>4.5088117559295684</v>
      </c>
      <c r="AK241" s="5">
        <f t="shared" si="104"/>
        <v>2.3769733834030902</v>
      </c>
      <c r="AL241" s="6">
        <f t="shared" si="105"/>
        <v>1.6132887323943663</v>
      </c>
      <c r="AM241" s="6">
        <f t="shared" si="106"/>
        <v>7.2527797599091732</v>
      </c>
      <c r="AN241" s="6">
        <f t="shared" si="107"/>
        <v>0.67673411024802343</v>
      </c>
      <c r="AO241" s="6"/>
      <c r="AP241" s="24">
        <f t="shared" si="113"/>
        <v>-1E-3</v>
      </c>
      <c r="AQ241" s="24">
        <f t="shared" si="114"/>
        <v>0.999</v>
      </c>
      <c r="AR241" s="6">
        <v>10.756129047806327</v>
      </c>
      <c r="AS241" s="6">
        <v>1</v>
      </c>
      <c r="AT241" s="6">
        <f t="shared" si="108"/>
        <v>-45.14740384557102</v>
      </c>
      <c r="AU241" s="6">
        <f t="shared" si="117"/>
        <v>10.742284979813324</v>
      </c>
      <c r="AV241" s="6">
        <v>1</v>
      </c>
      <c r="AW241" s="35">
        <f t="shared" si="116"/>
        <v>-62.009206510533673</v>
      </c>
      <c r="AX241" s="6">
        <f t="shared" si="109"/>
        <v>1.3734833285794086</v>
      </c>
      <c r="AZ241" s="6">
        <f t="shared" si="110"/>
        <v>10.711011594492133</v>
      </c>
      <c r="BA241" s="6">
        <f t="shared" si="111"/>
        <v>0.99941086606849749</v>
      </c>
    </row>
    <row r="242" spans="1:53" s="3" customFormat="1" x14ac:dyDescent="0.25">
      <c r="A242" s="34">
        <v>-1E-3</v>
      </c>
      <c r="B242" s="3" t="s">
        <v>30</v>
      </c>
      <c r="C242" s="3">
        <v>600</v>
      </c>
      <c r="D242" s="3">
        <v>220</v>
      </c>
      <c r="E242" s="3">
        <v>220</v>
      </c>
      <c r="F242" s="3">
        <v>19</v>
      </c>
      <c r="G242" s="3">
        <v>12</v>
      </c>
      <c r="H242" s="3">
        <f t="shared" si="88"/>
        <v>210000000000</v>
      </c>
      <c r="I242" s="3">
        <v>0.3</v>
      </c>
      <c r="J242" s="3">
        <f t="shared" si="89"/>
        <v>80769000000</v>
      </c>
      <c r="K242" s="3">
        <v>15</v>
      </c>
      <c r="L242" s="3">
        <f>3380*10^(-8)</f>
        <v>3.3800000000000002E-5</v>
      </c>
      <c r="M242" s="3">
        <f>2852000*10^(-12)</f>
        <v>2.852E-6</v>
      </c>
      <c r="N242" s="3">
        <f>129.22*10^(-8)</f>
        <v>1.2922000000000001E-6</v>
      </c>
      <c r="O242" s="3">
        <v>0</v>
      </c>
      <c r="P242" s="3">
        <f t="shared" si="90"/>
        <v>16859333.333333332</v>
      </c>
      <c r="Q242" s="3">
        <f t="shared" si="91"/>
        <v>16859333.333333332</v>
      </c>
      <c r="R242" s="3">
        <f t="shared" si="92"/>
        <v>0.5</v>
      </c>
      <c r="S242" s="3">
        <f t="shared" si="93"/>
        <v>0.58099999999999996</v>
      </c>
      <c r="T242" s="3">
        <f t="shared" si="94"/>
        <v>0</v>
      </c>
      <c r="U242" s="3">
        <f t="shared" si="95"/>
        <v>0</v>
      </c>
      <c r="V242" s="3">
        <v>2</v>
      </c>
      <c r="W242" s="3">
        <v>2</v>
      </c>
      <c r="X242" s="10">
        <f t="shared" si="96"/>
        <v>77838.28004325807</v>
      </c>
      <c r="Y242" s="10">
        <f t="shared" si="97"/>
        <v>92925.731373469971</v>
      </c>
      <c r="Z242" s="17">
        <f t="shared" si="98"/>
        <v>0.50171351524322694</v>
      </c>
      <c r="AA242" s="11">
        <f t="shared" si="99"/>
        <v>0.25085675762161347</v>
      </c>
      <c r="AB242" s="11">
        <f t="shared" si="100"/>
        <v>1.7271871164995707</v>
      </c>
      <c r="AC242" s="11">
        <f t="shared" si="101"/>
        <v>2.1590909090909092</v>
      </c>
      <c r="AD242" s="11">
        <v>0</v>
      </c>
      <c r="AE242" s="11">
        <f t="shared" si="102"/>
        <v>0</v>
      </c>
      <c r="AF242" s="25">
        <v>1</v>
      </c>
      <c r="AG242" s="25">
        <f t="shared" si="112"/>
        <v>-7.4999999999999997E-3</v>
      </c>
      <c r="AH242" s="11">
        <v>892.17208928174296</v>
      </c>
      <c r="AI242" s="7">
        <f t="shared" si="103"/>
        <v>9.6009154417745641</v>
      </c>
      <c r="AJ242" s="7">
        <v>4.2046481015004362</v>
      </c>
      <c r="AK242" s="7">
        <f t="shared" si="104"/>
        <v>2.2834052244106848</v>
      </c>
      <c r="AL242" s="11">
        <f t="shared" si="105"/>
        <v>1.6132887323943663</v>
      </c>
      <c r="AM242" s="11">
        <f t="shared" si="106"/>
        <v>6.7920078767399605</v>
      </c>
      <c r="AN242" s="11">
        <f t="shared" si="107"/>
        <v>0.70743336069675611</v>
      </c>
      <c r="AO242" s="11"/>
      <c r="AP242" s="25">
        <f t="shared" si="113"/>
        <v>-1E-3</v>
      </c>
      <c r="AQ242" s="25">
        <f t="shared" si="114"/>
        <v>0.999</v>
      </c>
      <c r="AR242" s="11">
        <v>9.630454768765194</v>
      </c>
      <c r="AS242" s="11">
        <v>1</v>
      </c>
      <c r="AT242" s="11">
        <f t="shared" si="108"/>
        <v>-45.700567657846996</v>
      </c>
      <c r="AU242" s="35">
        <f t="shared" si="117"/>
        <v>9.6449429638900046</v>
      </c>
      <c r="AV242" s="35">
        <v>1</v>
      </c>
      <c r="AW242" s="35">
        <f t="shared" si="116"/>
        <v>-63.943502256780974</v>
      </c>
      <c r="AX242" s="6">
        <f t="shared" si="109"/>
        <v>1.3991839824729526</v>
      </c>
      <c r="AZ242" s="6">
        <f t="shared" si="110"/>
        <v>9.6208649350398652</v>
      </c>
      <c r="BA242" s="11">
        <f t="shared" si="111"/>
        <v>1.002077874072143</v>
      </c>
    </row>
    <row r="243" spans="1:53" x14ac:dyDescent="0.25">
      <c r="A243" s="32">
        <v>0</v>
      </c>
      <c r="B243" s="1" t="s">
        <v>7</v>
      </c>
      <c r="C243" s="1">
        <v>300</v>
      </c>
      <c r="D243" s="1">
        <v>150</v>
      </c>
      <c r="E243" s="1">
        <v>150</v>
      </c>
      <c r="F243" s="1">
        <v>10.7</v>
      </c>
      <c r="G243" s="1">
        <v>7.1</v>
      </c>
      <c r="H243" s="1">
        <f t="shared" si="88"/>
        <v>210000000000</v>
      </c>
      <c r="I243" s="1">
        <v>0.3</v>
      </c>
      <c r="J243" s="1">
        <f t="shared" si="89"/>
        <v>80769000000</v>
      </c>
      <c r="K243" s="1">
        <v>3</v>
      </c>
      <c r="L243" s="1">
        <f>602.71*10^(-8)</f>
        <v>6.0271000000000003E-6</v>
      </c>
      <c r="M243" s="1">
        <f>126108*10^(-12)</f>
        <v>1.2610800000000001E-7</v>
      </c>
      <c r="N243" s="1">
        <f>15.22*10^(-8)</f>
        <v>1.522E-7</v>
      </c>
      <c r="O243" s="1">
        <v>0</v>
      </c>
      <c r="P243" s="1">
        <f t="shared" si="90"/>
        <v>3009375</v>
      </c>
      <c r="Q243" s="1">
        <f t="shared" si="91"/>
        <v>3009375</v>
      </c>
      <c r="R243" s="1">
        <f t="shared" si="92"/>
        <v>0.5</v>
      </c>
      <c r="S243" s="1">
        <f t="shared" si="93"/>
        <v>0.2893</v>
      </c>
      <c r="T243" s="1">
        <f t="shared" si="94"/>
        <v>0</v>
      </c>
      <c r="U243" s="1">
        <f t="shared" si="95"/>
        <v>0</v>
      </c>
      <c r="V243" s="1">
        <v>2</v>
      </c>
      <c r="W243" s="1">
        <v>2</v>
      </c>
      <c r="X243" s="8">
        <f t="shared" si="96"/>
        <v>346996.37400053308</v>
      </c>
      <c r="Y243" s="8">
        <f t="shared" si="97"/>
        <v>82370.901734820785</v>
      </c>
      <c r="Z243" s="16">
        <f t="shared" si="98"/>
        <v>1.5370213680358233</v>
      </c>
      <c r="AA243" s="6">
        <f t="shared" si="99"/>
        <v>0.76851068401791167</v>
      </c>
      <c r="AB243" s="6">
        <f t="shared" si="100"/>
        <v>10.625828074835638</v>
      </c>
      <c r="AC243" s="6">
        <f t="shared" si="101"/>
        <v>0.71333333333333315</v>
      </c>
      <c r="AD243" s="6">
        <v>0</v>
      </c>
      <c r="AE243" s="6">
        <f t="shared" si="102"/>
        <v>0</v>
      </c>
      <c r="AF243" s="24">
        <v>1</v>
      </c>
      <c r="AG243" s="24">
        <f t="shared" si="112"/>
        <v>0</v>
      </c>
      <c r="AH243" s="6">
        <v>1373.9216495892447</v>
      </c>
      <c r="AI243" s="5">
        <f t="shared" si="103"/>
        <v>16.679696599806004</v>
      </c>
      <c r="AJ243" s="5">
        <v>5.9308565247074734</v>
      </c>
      <c r="AK243" s="5">
        <f t="shared" si="104"/>
        <v>2.8123588102864607</v>
      </c>
      <c r="AL243" s="6">
        <f t="shared" si="105"/>
        <v>1.6105263157894738</v>
      </c>
      <c r="AM243" s="6">
        <f t="shared" si="106"/>
        <v>9.6244035137665964</v>
      </c>
      <c r="AN243" s="6">
        <f t="shared" si="107"/>
        <v>0.57701310429582597</v>
      </c>
      <c r="AO243" s="6"/>
      <c r="AP243" s="24">
        <f t="shared" si="113"/>
        <v>0</v>
      </c>
      <c r="AQ243" s="24">
        <f t="shared" si="114"/>
        <v>1</v>
      </c>
      <c r="AR243" s="6">
        <v>16.679696599806004</v>
      </c>
      <c r="AS243" s="6">
        <v>1</v>
      </c>
      <c r="AU243" s="6">
        <f t="shared" si="117"/>
        <v>16.748877433170751</v>
      </c>
      <c r="AV243" s="6">
        <v>1</v>
      </c>
      <c r="AW243" s="6">
        <f t="shared" ref="AW243:AW272" si="118">-24.61-7.243*Z243+0.917*Z243^2</f>
        <v>-33.576293161806049</v>
      </c>
      <c r="AX243" s="6" t="e">
        <f t="shared" si="109"/>
        <v>#DIV/0!</v>
      </c>
      <c r="AZ243" s="6">
        <f t="shared" si="110"/>
        <v>16.748877433170751</v>
      </c>
      <c r="BA243" s="6">
        <f t="shared" si="111"/>
        <v>1.0041476074190434</v>
      </c>
    </row>
    <row r="244" spans="1:53" x14ac:dyDescent="0.25">
      <c r="A244" s="33">
        <v>0</v>
      </c>
      <c r="B244" s="1" t="s">
        <v>7</v>
      </c>
      <c r="C244" s="1">
        <v>300</v>
      </c>
      <c r="D244" s="1">
        <v>150</v>
      </c>
      <c r="E244" s="1">
        <v>150</v>
      </c>
      <c r="F244" s="1">
        <v>10.7</v>
      </c>
      <c r="G244" s="1">
        <v>7.1</v>
      </c>
      <c r="H244" s="1">
        <f t="shared" si="88"/>
        <v>210000000000</v>
      </c>
      <c r="I244" s="1">
        <v>0.3</v>
      </c>
      <c r="J244" s="1">
        <f t="shared" si="89"/>
        <v>80769000000</v>
      </c>
      <c r="K244" s="1">
        <v>6</v>
      </c>
      <c r="L244" s="1">
        <f>602.71*10^(-8)</f>
        <v>6.0271000000000003E-6</v>
      </c>
      <c r="M244" s="1">
        <f>126108*10^(-12)</f>
        <v>1.2610800000000001E-7</v>
      </c>
      <c r="N244" s="1">
        <f>15.22*10^(-8)</f>
        <v>1.522E-7</v>
      </c>
      <c r="O244" s="1">
        <v>0</v>
      </c>
      <c r="P244" s="1">
        <f t="shared" si="90"/>
        <v>3009375</v>
      </c>
      <c r="Q244" s="1">
        <f t="shared" si="91"/>
        <v>3009375</v>
      </c>
      <c r="R244" s="1">
        <f t="shared" si="92"/>
        <v>0.5</v>
      </c>
      <c r="S244" s="1">
        <f t="shared" si="93"/>
        <v>0.2893</v>
      </c>
      <c r="T244" s="1">
        <f t="shared" si="94"/>
        <v>0</v>
      </c>
      <c r="U244" s="1">
        <f t="shared" si="95"/>
        <v>0</v>
      </c>
      <c r="V244" s="1">
        <v>2</v>
      </c>
      <c r="W244" s="1">
        <v>2</v>
      </c>
      <c r="X244" s="8">
        <f t="shared" si="96"/>
        <v>86749.093500133269</v>
      </c>
      <c r="Y244" s="8">
        <f t="shared" si="97"/>
        <v>34983.825050584506</v>
      </c>
      <c r="Z244" s="16">
        <f t="shared" si="98"/>
        <v>0.76851068401791167</v>
      </c>
      <c r="AA244" s="6">
        <f t="shared" si="99"/>
        <v>0.38425534200895584</v>
      </c>
      <c r="AB244" s="6">
        <f t="shared" si="100"/>
        <v>5.3129140374178192</v>
      </c>
      <c r="AC244" s="6">
        <f t="shared" si="101"/>
        <v>1.4266666666666663</v>
      </c>
      <c r="AD244" s="6">
        <v>0</v>
      </c>
      <c r="AE244" s="6">
        <f t="shared" si="102"/>
        <v>0</v>
      </c>
      <c r="AF244" s="24">
        <v>1</v>
      </c>
      <c r="AG244" s="24">
        <f t="shared" si="112"/>
        <v>0</v>
      </c>
      <c r="AH244" s="6">
        <v>417.72735217136699</v>
      </c>
      <c r="AI244" s="5">
        <f t="shared" si="103"/>
        <v>11.940585443911818</v>
      </c>
      <c r="AJ244" s="5">
        <v>4.8233719370598305</v>
      </c>
      <c r="AK244" s="5">
        <f t="shared" si="104"/>
        <v>2.4755680465293763</v>
      </c>
      <c r="AL244" s="6">
        <f t="shared" si="105"/>
        <v>1.6105263157894738</v>
      </c>
      <c r="AM244" s="6">
        <f t="shared" si="106"/>
        <v>7.720654847278781</v>
      </c>
      <c r="AN244" s="6">
        <f t="shared" si="107"/>
        <v>0.64658930531880532</v>
      </c>
      <c r="AO244" s="6"/>
      <c r="AP244" s="24">
        <f t="shared" si="113"/>
        <v>0</v>
      </c>
      <c r="AQ244" s="24">
        <f t="shared" si="114"/>
        <v>1</v>
      </c>
      <c r="AR244" s="6">
        <v>11.940585443911818</v>
      </c>
      <c r="AS244" s="6">
        <v>1</v>
      </c>
      <c r="AU244" s="6">
        <f t="shared" si="117"/>
        <v>11.900861101172008</v>
      </c>
      <c r="AV244" s="6">
        <v>1</v>
      </c>
      <c r="AW244" s="6">
        <f t="shared" si="118"/>
        <v>-29.634734732622377</v>
      </c>
      <c r="AX244" s="6" t="e">
        <f t="shared" si="109"/>
        <v>#DIV/0!</v>
      </c>
      <c r="AZ244" s="6">
        <f t="shared" si="110"/>
        <v>11.900861101172008</v>
      </c>
      <c r="BA244" s="6">
        <f t="shared" si="111"/>
        <v>0.99667316624244218</v>
      </c>
    </row>
    <row r="245" spans="1:53" x14ac:dyDescent="0.25">
      <c r="A245" s="33">
        <v>0</v>
      </c>
      <c r="B245" s="1" t="s">
        <v>7</v>
      </c>
      <c r="C245" s="1">
        <v>300</v>
      </c>
      <c r="D245" s="1">
        <v>150</v>
      </c>
      <c r="E245" s="1">
        <v>150</v>
      </c>
      <c r="F245" s="1">
        <v>10.7</v>
      </c>
      <c r="G245" s="1">
        <v>7.1</v>
      </c>
      <c r="H245" s="1">
        <f t="shared" si="88"/>
        <v>210000000000</v>
      </c>
      <c r="I245" s="1">
        <v>0.3</v>
      </c>
      <c r="J245" s="1">
        <f t="shared" si="89"/>
        <v>80769000000</v>
      </c>
      <c r="K245" s="1">
        <v>9</v>
      </c>
      <c r="L245" s="1">
        <f>602.71*10^(-8)</f>
        <v>6.0271000000000003E-6</v>
      </c>
      <c r="M245" s="1">
        <f>126108*10^(-12)</f>
        <v>1.2610800000000001E-7</v>
      </c>
      <c r="N245" s="1">
        <f>15.22*10^(-8)</f>
        <v>1.522E-7</v>
      </c>
      <c r="O245" s="1">
        <v>0</v>
      </c>
      <c r="P245" s="1">
        <f t="shared" si="90"/>
        <v>3009375</v>
      </c>
      <c r="Q245" s="1">
        <f t="shared" si="91"/>
        <v>3009375</v>
      </c>
      <c r="R245" s="1">
        <f t="shared" si="92"/>
        <v>0.5</v>
      </c>
      <c r="S245" s="1">
        <f t="shared" si="93"/>
        <v>0.2893</v>
      </c>
      <c r="T245" s="1">
        <f t="shared" si="94"/>
        <v>0</v>
      </c>
      <c r="U245" s="1">
        <f t="shared" si="95"/>
        <v>0</v>
      </c>
      <c r="V245" s="1">
        <v>2</v>
      </c>
      <c r="W245" s="1">
        <v>2</v>
      </c>
      <c r="X245" s="8">
        <f t="shared" si="96"/>
        <v>38555.152666725895</v>
      </c>
      <c r="Y245" s="8">
        <f t="shared" si="97"/>
        <v>22473.603966009312</v>
      </c>
      <c r="Z245" s="16">
        <f t="shared" si="98"/>
        <v>0.51234045601194111</v>
      </c>
      <c r="AA245" s="6">
        <f t="shared" si="99"/>
        <v>0.25617022800597056</v>
      </c>
      <c r="AB245" s="6">
        <f t="shared" si="100"/>
        <v>3.5419426916118795</v>
      </c>
      <c r="AC245" s="6">
        <f t="shared" si="101"/>
        <v>2.14</v>
      </c>
      <c r="AD245" s="6">
        <v>0</v>
      </c>
      <c r="AE245" s="6">
        <f t="shared" si="102"/>
        <v>0</v>
      </c>
      <c r="AF245" s="24">
        <v>1</v>
      </c>
      <c r="AG245" s="24">
        <f t="shared" si="112"/>
        <v>0</v>
      </c>
      <c r="AH245" s="6">
        <v>218.39456346742708</v>
      </c>
      <c r="AI245" s="5">
        <f t="shared" si="103"/>
        <v>9.7178255787430725</v>
      </c>
      <c r="AJ245" s="5">
        <v>4.2311860680565934</v>
      </c>
      <c r="AK245" s="5">
        <f t="shared" si="104"/>
        <v>2.2967143071556109</v>
      </c>
      <c r="AL245" s="6">
        <f t="shared" si="105"/>
        <v>1.6105263157894738</v>
      </c>
      <c r="AM245" s="6">
        <f t="shared" si="106"/>
        <v>6.8205840352328053</v>
      </c>
      <c r="AN245" s="6">
        <f t="shared" si="107"/>
        <v>0.701863187393717</v>
      </c>
      <c r="AO245" s="6"/>
      <c r="AP245" s="24">
        <f t="shared" si="113"/>
        <v>0</v>
      </c>
      <c r="AQ245" s="24">
        <f t="shared" si="114"/>
        <v>1</v>
      </c>
      <c r="AR245" s="6">
        <v>9.7178255787430725</v>
      </c>
      <c r="AS245" s="6">
        <v>1</v>
      </c>
      <c r="AU245" s="6">
        <f t="shared" si="117"/>
        <v>9.7404457084672575</v>
      </c>
      <c r="AV245" s="6">
        <v>1</v>
      </c>
      <c r="AW245" s="6">
        <f t="shared" si="118"/>
        <v>-28.080176077685888</v>
      </c>
      <c r="AX245" s="6" t="e">
        <f t="shared" si="109"/>
        <v>#DIV/0!</v>
      </c>
      <c r="AZ245" s="6">
        <f t="shared" si="110"/>
        <v>9.7404457084672575</v>
      </c>
      <c r="BA245" s="6">
        <f t="shared" si="111"/>
        <v>1.0023276945589212</v>
      </c>
    </row>
    <row r="246" spans="1:53" x14ac:dyDescent="0.25">
      <c r="A246" s="33">
        <v>0</v>
      </c>
      <c r="B246" s="1" t="s">
        <v>7</v>
      </c>
      <c r="C246" s="1">
        <v>300</v>
      </c>
      <c r="D246" s="1">
        <v>150</v>
      </c>
      <c r="E246" s="1">
        <v>150</v>
      </c>
      <c r="F246" s="1">
        <v>10.7</v>
      </c>
      <c r="G246" s="1">
        <v>7.1</v>
      </c>
      <c r="H246" s="1">
        <f t="shared" si="88"/>
        <v>210000000000</v>
      </c>
      <c r="I246" s="1">
        <v>0.3</v>
      </c>
      <c r="J246" s="1">
        <f t="shared" si="89"/>
        <v>80769000000</v>
      </c>
      <c r="K246" s="1">
        <v>12</v>
      </c>
      <c r="L246" s="1">
        <f>602.71*10^(-8)</f>
        <v>6.0271000000000003E-6</v>
      </c>
      <c r="M246" s="1">
        <f>126108*10^(-12)</f>
        <v>1.2610800000000001E-7</v>
      </c>
      <c r="N246" s="1">
        <f>15.22*10^(-8)</f>
        <v>1.522E-7</v>
      </c>
      <c r="O246" s="1">
        <v>0</v>
      </c>
      <c r="P246" s="1">
        <f t="shared" si="90"/>
        <v>3009375</v>
      </c>
      <c r="Q246" s="1">
        <f t="shared" si="91"/>
        <v>3009375</v>
      </c>
      <c r="R246" s="1">
        <f t="shared" si="92"/>
        <v>0.5</v>
      </c>
      <c r="S246" s="1">
        <f t="shared" si="93"/>
        <v>0.2893</v>
      </c>
      <c r="T246" s="1">
        <f t="shared" si="94"/>
        <v>0</v>
      </c>
      <c r="U246" s="1">
        <f t="shared" si="95"/>
        <v>0</v>
      </c>
      <c r="V246" s="1">
        <v>2</v>
      </c>
      <c r="W246" s="1">
        <v>2</v>
      </c>
      <c r="X246" s="8">
        <f t="shared" si="96"/>
        <v>21687.273375033317</v>
      </c>
      <c r="Y246" s="8">
        <f t="shared" si="97"/>
        <v>16626.595248083799</v>
      </c>
      <c r="Z246" s="16">
        <f t="shared" si="98"/>
        <v>0.38425534200895584</v>
      </c>
      <c r="AA246" s="6">
        <f t="shared" si="99"/>
        <v>0.19212767100447792</v>
      </c>
      <c r="AB246" s="6">
        <f t="shared" si="100"/>
        <v>2.6564570187089096</v>
      </c>
      <c r="AC246" s="6">
        <f t="shared" si="101"/>
        <v>2.8533333333333326</v>
      </c>
      <c r="AD246" s="6">
        <v>0</v>
      </c>
      <c r="AE246" s="6">
        <f t="shared" si="102"/>
        <v>0</v>
      </c>
      <c r="AF246" s="24">
        <v>1</v>
      </c>
      <c r="AG246" s="24">
        <f t="shared" si="112"/>
        <v>0</v>
      </c>
      <c r="AH246" s="6">
        <v>141.74104138518823</v>
      </c>
      <c r="AI246" s="5">
        <f t="shared" si="103"/>
        <v>8.5249589149362244</v>
      </c>
      <c r="AJ246" s="5">
        <v>3.9051891882364274</v>
      </c>
      <c r="AK246" s="5">
        <f t="shared" si="104"/>
        <v>2.1829823099520751</v>
      </c>
      <c r="AL246" s="6">
        <f t="shared" si="105"/>
        <v>1.6105263157894738</v>
      </c>
      <c r="AM246" s="6">
        <f t="shared" si="106"/>
        <v>6.3207696436066829</v>
      </c>
      <c r="AN246" s="6">
        <f t="shared" si="107"/>
        <v>0.74144282766364145</v>
      </c>
      <c r="AO246" s="6"/>
      <c r="AP246" s="24">
        <f t="shared" si="113"/>
        <v>0</v>
      </c>
      <c r="AQ246" s="24">
        <f t="shared" si="114"/>
        <v>1</v>
      </c>
      <c r="AR246" s="6">
        <v>8.5249589149362244</v>
      </c>
      <c r="AS246" s="6">
        <v>1</v>
      </c>
      <c r="AU246" s="6">
        <f t="shared" si="117"/>
        <v>8.5581611467326617</v>
      </c>
      <c r="AV246" s="6">
        <v>1</v>
      </c>
      <c r="AW246" s="6">
        <f t="shared" si="118"/>
        <v>-27.25776440424103</v>
      </c>
      <c r="AX246" s="6" t="e">
        <f t="shared" si="109"/>
        <v>#DIV/0!</v>
      </c>
      <c r="AZ246" s="6">
        <f t="shared" si="110"/>
        <v>8.5581611467326617</v>
      </c>
      <c r="BA246" s="6">
        <f t="shared" si="111"/>
        <v>1.0038947087168086</v>
      </c>
    </row>
    <row r="247" spans="1:53" x14ac:dyDescent="0.25">
      <c r="A247" s="44">
        <v>0</v>
      </c>
      <c r="B247" s="2" t="s">
        <v>7</v>
      </c>
      <c r="C247" s="2">
        <v>300</v>
      </c>
      <c r="D247" s="2">
        <v>150</v>
      </c>
      <c r="E247" s="2">
        <v>150</v>
      </c>
      <c r="F247" s="2">
        <v>10.7</v>
      </c>
      <c r="G247" s="2">
        <v>7.1</v>
      </c>
      <c r="H247" s="2">
        <f t="shared" si="88"/>
        <v>210000000000</v>
      </c>
      <c r="I247" s="2">
        <v>0.3</v>
      </c>
      <c r="J247" s="2">
        <f t="shared" si="89"/>
        <v>80769000000</v>
      </c>
      <c r="K247" s="2">
        <v>15</v>
      </c>
      <c r="L247" s="2">
        <f>602.71*10^(-8)</f>
        <v>6.0271000000000003E-6</v>
      </c>
      <c r="M247" s="2">
        <f>126108*10^(-12)</f>
        <v>1.2610800000000001E-7</v>
      </c>
      <c r="N247" s="2">
        <f>15.22*10^(-8)</f>
        <v>1.522E-7</v>
      </c>
      <c r="O247" s="2">
        <v>0</v>
      </c>
      <c r="P247" s="2">
        <f t="shared" si="90"/>
        <v>3009375</v>
      </c>
      <c r="Q247" s="2">
        <f t="shared" si="91"/>
        <v>3009375</v>
      </c>
      <c r="R247" s="2">
        <f t="shared" si="92"/>
        <v>0.5</v>
      </c>
      <c r="S247" s="2">
        <f t="shared" si="93"/>
        <v>0.2893</v>
      </c>
      <c r="T247" s="2">
        <f t="shared" si="94"/>
        <v>0</v>
      </c>
      <c r="U247" s="2">
        <f t="shared" si="95"/>
        <v>0</v>
      </c>
      <c r="V247" s="2">
        <v>2</v>
      </c>
      <c r="W247" s="2">
        <v>2</v>
      </c>
      <c r="X247" s="45">
        <f t="shared" si="96"/>
        <v>13879.854960021323</v>
      </c>
      <c r="Y247" s="45">
        <f t="shared" si="97"/>
        <v>13215.769233669007</v>
      </c>
      <c r="Z247" s="46">
        <f t="shared" si="98"/>
        <v>0.30740427360716466</v>
      </c>
      <c r="AA247" s="35">
        <f t="shared" si="99"/>
        <v>0.15370213680358233</v>
      </c>
      <c r="AB247" s="35">
        <f t="shared" si="100"/>
        <v>2.1251656149671274</v>
      </c>
      <c r="AC247" s="35">
        <f t="shared" si="101"/>
        <v>3.5666666666666669</v>
      </c>
      <c r="AD247" s="35">
        <v>0</v>
      </c>
      <c r="AE247" s="35">
        <f t="shared" si="102"/>
        <v>0</v>
      </c>
      <c r="AF247" s="47">
        <v>1</v>
      </c>
      <c r="AG247" s="47">
        <f t="shared" si="112"/>
        <v>0</v>
      </c>
      <c r="AH247" s="35">
        <v>103.067719380176</v>
      </c>
      <c r="AI247" s="48">
        <f t="shared" si="103"/>
        <v>7.7988437568655993</v>
      </c>
      <c r="AJ247" s="48">
        <v>3.7054218437200102</v>
      </c>
      <c r="AK247" s="48">
        <f t="shared" si="104"/>
        <v>2.1047114433362468</v>
      </c>
      <c r="AL247" s="35">
        <f t="shared" si="105"/>
        <v>1.6105263157894738</v>
      </c>
      <c r="AM247" s="35">
        <f t="shared" si="106"/>
        <v>6.0049517332380082</v>
      </c>
      <c r="AN247" s="35">
        <f t="shared" si="107"/>
        <v>0.76997974577342132</v>
      </c>
      <c r="AO247" s="35"/>
      <c r="AP247" s="47">
        <f t="shared" si="113"/>
        <v>0</v>
      </c>
      <c r="AQ247" s="47">
        <f t="shared" si="114"/>
        <v>1</v>
      </c>
      <c r="AR247" s="6">
        <v>7.7988437568655993</v>
      </c>
      <c r="AS247" s="35">
        <v>1</v>
      </c>
      <c r="AT247" s="35"/>
      <c r="AU247" s="35">
        <f t="shared" si="117"/>
        <v>7.8161258127695934</v>
      </c>
      <c r="AV247" s="35">
        <v>1</v>
      </c>
      <c r="AW247" s="35">
        <f t="shared" si="118"/>
        <v>-26.749875049461593</v>
      </c>
      <c r="AX247" s="35" t="e">
        <f t="shared" si="109"/>
        <v>#DIV/0!</v>
      </c>
      <c r="AY247" s="2"/>
      <c r="AZ247" s="6">
        <f t="shared" si="110"/>
        <v>7.8161258127695934</v>
      </c>
      <c r="BA247" s="35">
        <f t="shared" si="111"/>
        <v>1.0022159766810022</v>
      </c>
    </row>
    <row r="248" spans="1:53" x14ac:dyDescent="0.25">
      <c r="A248" s="33">
        <v>0</v>
      </c>
      <c r="B248" s="1" t="s">
        <v>29</v>
      </c>
      <c r="C248" s="1">
        <v>450</v>
      </c>
      <c r="D248" s="1">
        <v>190</v>
      </c>
      <c r="E248" s="1">
        <v>190</v>
      </c>
      <c r="F248" s="1">
        <v>14.6</v>
      </c>
      <c r="G248" s="1">
        <v>9.4</v>
      </c>
      <c r="H248" s="1">
        <f t="shared" si="88"/>
        <v>210000000000</v>
      </c>
      <c r="I248" s="1">
        <v>0.3</v>
      </c>
      <c r="J248" s="1">
        <f t="shared" si="89"/>
        <v>80769000000</v>
      </c>
      <c r="K248" s="1">
        <v>3</v>
      </c>
      <c r="L248" s="1">
        <f>1671.9*10^(-8)</f>
        <v>1.6719E-5</v>
      </c>
      <c r="M248" s="1">
        <f>792385*10^(-12)</f>
        <v>7.9238499999999993E-7</v>
      </c>
      <c r="N248" s="1">
        <f>49.8*10^(-8)</f>
        <v>4.9799999999999993E-7</v>
      </c>
      <c r="O248" s="1">
        <v>0</v>
      </c>
      <c r="P248" s="1">
        <f t="shared" si="90"/>
        <v>8345116.666666667</v>
      </c>
      <c r="Q248" s="1">
        <f t="shared" si="91"/>
        <v>8345116.666666667</v>
      </c>
      <c r="R248" s="1">
        <f t="shared" si="92"/>
        <v>0.5</v>
      </c>
      <c r="S248" s="1">
        <f t="shared" si="93"/>
        <v>0.43540000000000001</v>
      </c>
      <c r="T248" s="1">
        <f t="shared" si="94"/>
        <v>0</v>
      </c>
      <c r="U248" s="1">
        <f t="shared" si="95"/>
        <v>0</v>
      </c>
      <c r="V248" s="1">
        <v>2</v>
      </c>
      <c r="W248" s="1">
        <v>2</v>
      </c>
      <c r="X248" s="8">
        <f t="shared" si="96"/>
        <v>962557.84322724247</v>
      </c>
      <c r="Y248" s="8">
        <f t="shared" si="97"/>
        <v>287451.84639369079</v>
      </c>
      <c r="Z248" s="16">
        <f t="shared" si="98"/>
        <v>2.1299497803907665</v>
      </c>
      <c r="AA248" s="6">
        <f t="shared" si="99"/>
        <v>1.0649748901953833</v>
      </c>
      <c r="AB248" s="6">
        <f t="shared" si="100"/>
        <v>9.7837734980329998</v>
      </c>
      <c r="AC248" s="6">
        <f t="shared" si="101"/>
        <v>0.51228070175438589</v>
      </c>
      <c r="AD248" s="6">
        <v>0</v>
      </c>
      <c r="AE248" s="6">
        <f t="shared" si="102"/>
        <v>0</v>
      </c>
      <c r="AF248" s="24">
        <v>1</v>
      </c>
      <c r="AG248" s="24">
        <f t="shared" si="112"/>
        <v>0</v>
      </c>
      <c r="AH248" s="6">
        <v>5366.4519722754494</v>
      </c>
      <c r="AI248" s="5">
        <f t="shared" si="103"/>
        <v>18.669046797235101</v>
      </c>
      <c r="AJ248" s="5">
        <v>6.3151446851859347</v>
      </c>
      <c r="AK248" s="5">
        <f t="shared" si="104"/>
        <v>2.9562342159838311</v>
      </c>
      <c r="AL248" s="6">
        <f t="shared" si="105"/>
        <v>1.6105263157894738</v>
      </c>
      <c r="AM248" s="6">
        <f t="shared" si="106"/>
        <v>10.276754239046499</v>
      </c>
      <c r="AN248" s="6">
        <f t="shared" si="107"/>
        <v>0.55047021686016095</v>
      </c>
      <c r="AO248" s="6"/>
      <c r="AP248" s="24">
        <f t="shared" si="113"/>
        <v>0</v>
      </c>
      <c r="AQ248" s="24">
        <f t="shared" si="114"/>
        <v>1</v>
      </c>
      <c r="AR248" s="6">
        <v>18.669046797235101</v>
      </c>
      <c r="AS248" s="6">
        <v>1</v>
      </c>
      <c r="AU248" s="6">
        <f t="shared" si="117"/>
        <v>18.815056161603238</v>
      </c>
      <c r="AV248" s="6">
        <v>1</v>
      </c>
      <c r="AW248" s="6">
        <f t="shared" si="118"/>
        <v>-35.877085135943538</v>
      </c>
      <c r="AX248" s="6" t="e">
        <f t="shared" si="109"/>
        <v>#DIV/0!</v>
      </c>
      <c r="AZ248" s="6">
        <f t="shared" si="110"/>
        <v>18.815056161603238</v>
      </c>
      <c r="BA248" s="6">
        <f t="shared" si="111"/>
        <v>1.0078209330103431</v>
      </c>
    </row>
    <row r="249" spans="1:53" x14ac:dyDescent="0.25">
      <c r="A249" s="33">
        <v>0</v>
      </c>
      <c r="B249" s="1" t="s">
        <v>29</v>
      </c>
      <c r="C249" s="1">
        <v>450</v>
      </c>
      <c r="D249" s="1">
        <v>190</v>
      </c>
      <c r="E249" s="1">
        <v>190</v>
      </c>
      <c r="F249" s="1">
        <v>14.6</v>
      </c>
      <c r="G249" s="1">
        <v>9.4</v>
      </c>
      <c r="H249" s="1">
        <f t="shared" si="88"/>
        <v>210000000000</v>
      </c>
      <c r="I249" s="1">
        <v>0.3</v>
      </c>
      <c r="J249" s="1">
        <f t="shared" si="89"/>
        <v>80769000000</v>
      </c>
      <c r="K249" s="1">
        <v>6</v>
      </c>
      <c r="L249" s="1">
        <f>1671.9*10^(-8)</f>
        <v>1.6719E-5</v>
      </c>
      <c r="M249" s="1">
        <f>792385*10^(-12)</f>
        <v>7.9238499999999993E-7</v>
      </c>
      <c r="N249" s="1">
        <f>49.8*10^(-8)</f>
        <v>4.9799999999999993E-7</v>
      </c>
      <c r="O249" s="1">
        <v>0</v>
      </c>
      <c r="P249" s="1">
        <f t="shared" si="90"/>
        <v>8345116.666666667</v>
      </c>
      <c r="Q249" s="1">
        <f t="shared" si="91"/>
        <v>8345116.666666667</v>
      </c>
      <c r="R249" s="1">
        <f t="shared" si="92"/>
        <v>0.5</v>
      </c>
      <c r="S249" s="1">
        <f t="shared" si="93"/>
        <v>0.43540000000000001</v>
      </c>
      <c r="T249" s="1">
        <f t="shared" si="94"/>
        <v>0</v>
      </c>
      <c r="U249" s="1">
        <f t="shared" si="95"/>
        <v>0</v>
      </c>
      <c r="V249" s="1">
        <v>2</v>
      </c>
      <c r="W249" s="1">
        <v>2</v>
      </c>
      <c r="X249" s="8">
        <f t="shared" si="96"/>
        <v>240639.46080681062</v>
      </c>
      <c r="Y249" s="8">
        <f t="shared" si="97"/>
        <v>111461.6937135624</v>
      </c>
      <c r="Z249" s="16">
        <f t="shared" si="98"/>
        <v>1.0649748901953833</v>
      </c>
      <c r="AA249" s="6">
        <f t="shared" si="99"/>
        <v>0.53248744509769164</v>
      </c>
      <c r="AB249" s="6">
        <f t="shared" si="100"/>
        <v>4.8918867490164999</v>
      </c>
      <c r="AC249" s="6">
        <f t="shared" si="101"/>
        <v>1.0245614035087718</v>
      </c>
      <c r="AD249" s="6">
        <v>0</v>
      </c>
      <c r="AE249" s="6">
        <f t="shared" si="102"/>
        <v>0</v>
      </c>
      <c r="AF249" s="24">
        <v>1</v>
      </c>
      <c r="AG249" s="24">
        <f t="shared" si="112"/>
        <v>0</v>
      </c>
      <c r="AH249" s="6">
        <v>1574.3573644830674</v>
      </c>
      <c r="AI249" s="5">
        <f t="shared" si="103"/>
        <v>14.124649572694436</v>
      </c>
      <c r="AJ249" s="5">
        <v>5.3645335906755918</v>
      </c>
      <c r="AK249" s="5">
        <f t="shared" si="104"/>
        <v>2.632968800352991</v>
      </c>
      <c r="AL249" s="6">
        <f t="shared" si="105"/>
        <v>1.6105263157894738</v>
      </c>
      <c r="AM249" s="6">
        <f t="shared" si="106"/>
        <v>8.5965953933662682</v>
      </c>
      <c r="AN249" s="6">
        <f t="shared" si="107"/>
        <v>0.60862362277539828</v>
      </c>
      <c r="AO249" s="6"/>
      <c r="AP249" s="24">
        <f t="shared" si="113"/>
        <v>0</v>
      </c>
      <c r="AQ249" s="24">
        <f t="shared" si="114"/>
        <v>1</v>
      </c>
      <c r="AR249" s="6">
        <v>14.124649572694436</v>
      </c>
      <c r="AS249" s="6">
        <v>1</v>
      </c>
      <c r="AU249" s="6">
        <f t="shared" si="117"/>
        <v>14.06129980653421</v>
      </c>
      <c r="AV249" s="6">
        <v>1</v>
      </c>
      <c r="AW249" s="6">
        <f t="shared" si="118"/>
        <v>-31.283577848828468</v>
      </c>
      <c r="AX249" s="6" t="e">
        <f t="shared" si="109"/>
        <v>#DIV/0!</v>
      </c>
      <c r="AZ249" s="6">
        <f t="shared" si="110"/>
        <v>14.06129980653421</v>
      </c>
      <c r="BA249" s="6">
        <f t="shared" si="111"/>
        <v>0.99551494953314157</v>
      </c>
    </row>
    <row r="250" spans="1:53" x14ac:dyDescent="0.25">
      <c r="A250" s="33">
        <v>0</v>
      </c>
      <c r="B250" s="1" t="s">
        <v>29</v>
      </c>
      <c r="C250" s="1">
        <v>450</v>
      </c>
      <c r="D250" s="1">
        <v>190</v>
      </c>
      <c r="E250" s="1">
        <v>190</v>
      </c>
      <c r="F250" s="1">
        <v>14.6</v>
      </c>
      <c r="G250" s="1">
        <v>9.4</v>
      </c>
      <c r="H250" s="1">
        <f t="shared" si="88"/>
        <v>210000000000</v>
      </c>
      <c r="I250" s="1">
        <v>0.3</v>
      </c>
      <c r="J250" s="1">
        <f t="shared" si="89"/>
        <v>80769000000</v>
      </c>
      <c r="K250" s="1">
        <v>9</v>
      </c>
      <c r="L250" s="1">
        <f>1671.9*10^(-8)</f>
        <v>1.6719E-5</v>
      </c>
      <c r="M250" s="1">
        <f>792385*10^(-12)</f>
        <v>7.9238499999999993E-7</v>
      </c>
      <c r="N250" s="1">
        <f>49.8*10^(-8)</f>
        <v>4.9799999999999993E-7</v>
      </c>
      <c r="O250" s="1">
        <v>0</v>
      </c>
      <c r="P250" s="1">
        <f t="shared" si="90"/>
        <v>8345116.666666667</v>
      </c>
      <c r="Q250" s="1">
        <f t="shared" si="91"/>
        <v>8345116.666666667</v>
      </c>
      <c r="R250" s="1">
        <f t="shared" si="92"/>
        <v>0.5</v>
      </c>
      <c r="S250" s="1">
        <f t="shared" si="93"/>
        <v>0.43540000000000001</v>
      </c>
      <c r="T250" s="1">
        <f t="shared" si="94"/>
        <v>0</v>
      </c>
      <c r="U250" s="1">
        <f t="shared" si="95"/>
        <v>0</v>
      </c>
      <c r="V250" s="1">
        <v>2</v>
      </c>
      <c r="W250" s="1">
        <v>2</v>
      </c>
      <c r="X250" s="8">
        <f t="shared" si="96"/>
        <v>106950.87146969361</v>
      </c>
      <c r="Y250" s="8">
        <f t="shared" si="97"/>
        <v>69598.84918186086</v>
      </c>
      <c r="Z250" s="16">
        <f t="shared" si="98"/>
        <v>0.70998326013025559</v>
      </c>
      <c r="AA250" s="6">
        <f t="shared" si="99"/>
        <v>0.35499163006512779</v>
      </c>
      <c r="AB250" s="6">
        <f t="shared" si="100"/>
        <v>3.2612578326776664</v>
      </c>
      <c r="AC250" s="6">
        <f t="shared" si="101"/>
        <v>1.536842105263158</v>
      </c>
      <c r="AD250" s="6">
        <v>0</v>
      </c>
      <c r="AE250" s="6">
        <f t="shared" si="102"/>
        <v>0</v>
      </c>
      <c r="AF250" s="24">
        <v>1</v>
      </c>
      <c r="AG250" s="24">
        <f t="shared" si="112"/>
        <v>0</v>
      </c>
      <c r="AH250" s="6">
        <v>797.66299994589826</v>
      </c>
      <c r="AI250" s="5">
        <f t="shared" si="103"/>
        <v>11.460864789037181</v>
      </c>
      <c r="AJ250" s="5">
        <v>4.6972041038460626</v>
      </c>
      <c r="AK250" s="5">
        <f t="shared" si="104"/>
        <v>2.4399333168539652</v>
      </c>
      <c r="AL250" s="6">
        <f t="shared" si="105"/>
        <v>1.6105263157894738</v>
      </c>
      <c r="AM250" s="6">
        <f t="shared" si="106"/>
        <v>7.5267144400572485</v>
      </c>
      <c r="AN250" s="6">
        <f t="shared" si="107"/>
        <v>0.65673180677053966</v>
      </c>
      <c r="AO250" s="6"/>
      <c r="AP250" s="24">
        <f t="shared" si="113"/>
        <v>0</v>
      </c>
      <c r="AQ250" s="24">
        <f t="shared" si="114"/>
        <v>1</v>
      </c>
      <c r="AR250" s="6">
        <v>11.460864789037181</v>
      </c>
      <c r="AS250" s="6">
        <v>1</v>
      </c>
      <c r="AU250" s="6">
        <f t="shared" si="117"/>
        <v>11.431260254518939</v>
      </c>
      <c r="AV250" s="6">
        <v>1</v>
      </c>
      <c r="AW250" s="6">
        <f t="shared" si="118"/>
        <v>-29.290170850520465</v>
      </c>
      <c r="AX250" s="6" t="e">
        <f t="shared" si="109"/>
        <v>#DIV/0!</v>
      </c>
      <c r="AZ250" s="6">
        <f t="shared" si="110"/>
        <v>11.431260254518939</v>
      </c>
      <c r="BA250" s="6">
        <f t="shared" si="111"/>
        <v>0.99741690220911072</v>
      </c>
    </row>
    <row r="251" spans="1:53" x14ac:dyDescent="0.25">
      <c r="A251" s="33">
        <v>0</v>
      </c>
      <c r="B251" s="1" t="s">
        <v>29</v>
      </c>
      <c r="C251" s="1">
        <v>450</v>
      </c>
      <c r="D251" s="1">
        <v>190</v>
      </c>
      <c r="E251" s="1">
        <v>190</v>
      </c>
      <c r="F251" s="1">
        <v>14.6</v>
      </c>
      <c r="G251" s="1">
        <v>9.4</v>
      </c>
      <c r="H251" s="1">
        <f t="shared" si="88"/>
        <v>210000000000</v>
      </c>
      <c r="I251" s="1">
        <v>0.3</v>
      </c>
      <c r="J251" s="1">
        <f t="shared" si="89"/>
        <v>80769000000</v>
      </c>
      <c r="K251" s="1">
        <v>12</v>
      </c>
      <c r="L251" s="1">
        <f>1671.9*10^(-8)</f>
        <v>1.6719E-5</v>
      </c>
      <c r="M251" s="1">
        <f>792385*10^(-12)</f>
        <v>7.9238499999999993E-7</v>
      </c>
      <c r="N251" s="1">
        <f>49.8*10^(-8)</f>
        <v>4.9799999999999993E-7</v>
      </c>
      <c r="O251" s="1">
        <v>0</v>
      </c>
      <c r="P251" s="1">
        <f t="shared" si="90"/>
        <v>8345116.666666667</v>
      </c>
      <c r="Q251" s="1">
        <f t="shared" si="91"/>
        <v>8345116.666666667</v>
      </c>
      <c r="R251" s="1">
        <f t="shared" si="92"/>
        <v>0.5</v>
      </c>
      <c r="S251" s="1">
        <f t="shared" si="93"/>
        <v>0.43540000000000001</v>
      </c>
      <c r="T251" s="1">
        <f t="shared" si="94"/>
        <v>0</v>
      </c>
      <c r="U251" s="1">
        <f t="shared" si="95"/>
        <v>0</v>
      </c>
      <c r="V251" s="1">
        <v>2</v>
      </c>
      <c r="W251" s="1">
        <v>2</v>
      </c>
      <c r="X251" s="8">
        <f t="shared" si="96"/>
        <v>60159.865201702654</v>
      </c>
      <c r="Y251" s="8">
        <f t="shared" si="97"/>
        <v>50905.184429421381</v>
      </c>
      <c r="Z251" s="16">
        <f t="shared" si="98"/>
        <v>0.53248744509769164</v>
      </c>
      <c r="AA251" s="6">
        <f t="shared" si="99"/>
        <v>0.26624372254884582</v>
      </c>
      <c r="AB251" s="6">
        <f t="shared" si="100"/>
        <v>2.4459433745082499</v>
      </c>
      <c r="AC251" s="6">
        <f t="shared" si="101"/>
        <v>2.0491228070175436</v>
      </c>
      <c r="AD251" s="6">
        <v>0</v>
      </c>
      <c r="AE251" s="6">
        <f t="shared" si="102"/>
        <v>0</v>
      </c>
      <c r="AF251" s="24">
        <v>1</v>
      </c>
      <c r="AG251" s="24">
        <f t="shared" si="112"/>
        <v>0</v>
      </c>
      <c r="AH251" s="6">
        <v>504.2502288139637</v>
      </c>
      <c r="AI251" s="5">
        <f t="shared" si="103"/>
        <v>9.9056753151163335</v>
      </c>
      <c r="AJ251" s="5">
        <v>4.2810963645982634</v>
      </c>
      <c r="AK251" s="5">
        <f t="shared" si="104"/>
        <v>2.3138174129948319</v>
      </c>
      <c r="AL251" s="6">
        <f t="shared" si="105"/>
        <v>1.6105263157894738</v>
      </c>
      <c r="AM251" s="6">
        <f t="shared" si="106"/>
        <v>6.8961812125123121</v>
      </c>
      <c r="AN251" s="6">
        <f t="shared" si="107"/>
        <v>0.69618486303387606</v>
      </c>
      <c r="AO251" s="6"/>
      <c r="AP251" s="24">
        <f t="shared" si="113"/>
        <v>0</v>
      </c>
      <c r="AQ251" s="24">
        <f t="shared" si="114"/>
        <v>1</v>
      </c>
      <c r="AR251" s="6">
        <v>9.9056753151163335</v>
      </c>
      <c r="AS251" s="6">
        <v>1</v>
      </c>
      <c r="AU251" s="6">
        <f t="shared" si="117"/>
        <v>9.920217834700253</v>
      </c>
      <c r="AV251" s="6">
        <v>1</v>
      </c>
      <c r="AW251" s="6">
        <f t="shared" si="118"/>
        <v>-28.206797744628407</v>
      </c>
      <c r="AX251" s="6" t="e">
        <f t="shared" si="109"/>
        <v>#DIV/0!</v>
      </c>
      <c r="AZ251" s="6">
        <f t="shared" si="110"/>
        <v>9.920217834700253</v>
      </c>
      <c r="BA251" s="6">
        <f t="shared" si="111"/>
        <v>1.0014680997631455</v>
      </c>
    </row>
    <row r="252" spans="1:53" x14ac:dyDescent="0.25">
      <c r="A252" s="33">
        <v>0</v>
      </c>
      <c r="B252" s="1" t="s">
        <v>29</v>
      </c>
      <c r="C252" s="1">
        <v>450</v>
      </c>
      <c r="D252" s="1">
        <v>190</v>
      </c>
      <c r="E252" s="1">
        <v>190</v>
      </c>
      <c r="F252" s="1">
        <v>14.6</v>
      </c>
      <c r="G252" s="1">
        <v>9.4</v>
      </c>
      <c r="H252" s="1">
        <f t="shared" si="88"/>
        <v>210000000000</v>
      </c>
      <c r="I252" s="1">
        <v>0.3</v>
      </c>
      <c r="J252" s="1">
        <f t="shared" si="89"/>
        <v>80769000000</v>
      </c>
      <c r="K252" s="1">
        <v>15</v>
      </c>
      <c r="L252" s="1">
        <f>1671.9*10^(-8)</f>
        <v>1.6719E-5</v>
      </c>
      <c r="M252" s="1">
        <f>792385*10^(-12)</f>
        <v>7.9238499999999993E-7</v>
      </c>
      <c r="N252" s="1">
        <f>49.8*10^(-8)</f>
        <v>4.9799999999999993E-7</v>
      </c>
      <c r="O252" s="1">
        <v>0</v>
      </c>
      <c r="P252" s="1">
        <f t="shared" si="90"/>
        <v>8345116.666666667</v>
      </c>
      <c r="Q252" s="1">
        <f t="shared" si="91"/>
        <v>8345116.666666667</v>
      </c>
      <c r="R252" s="1">
        <f t="shared" si="92"/>
        <v>0.5</v>
      </c>
      <c r="S252" s="1">
        <f t="shared" si="93"/>
        <v>0.43540000000000001</v>
      </c>
      <c r="T252" s="1">
        <f t="shared" si="94"/>
        <v>0</v>
      </c>
      <c r="U252" s="1">
        <f t="shared" si="95"/>
        <v>0</v>
      </c>
      <c r="V252" s="1">
        <v>2</v>
      </c>
      <c r="W252" s="1">
        <v>2</v>
      </c>
      <c r="X252" s="8">
        <f t="shared" si="96"/>
        <v>38502.313729089699</v>
      </c>
      <c r="Y252" s="8">
        <f t="shared" si="97"/>
        <v>40236.000302564746</v>
      </c>
      <c r="Z252" s="16">
        <f t="shared" si="98"/>
        <v>0.42598995607815332</v>
      </c>
      <c r="AA252" s="6">
        <f t="shared" si="99"/>
        <v>0.21299497803907666</v>
      </c>
      <c r="AB252" s="6">
        <f t="shared" si="100"/>
        <v>1.9567546996065999</v>
      </c>
      <c r="AC252" s="6">
        <f t="shared" si="101"/>
        <v>2.5614035087719298</v>
      </c>
      <c r="AD252" s="6">
        <v>0</v>
      </c>
      <c r="AE252" s="6">
        <f t="shared" si="102"/>
        <v>0</v>
      </c>
      <c r="AF252" s="24">
        <v>1</v>
      </c>
      <c r="AG252" s="24">
        <f t="shared" si="112"/>
        <v>0</v>
      </c>
      <c r="AH252" s="6">
        <v>358.96859694441036</v>
      </c>
      <c r="AI252" s="5">
        <f t="shared" si="103"/>
        <v>8.921577548589708</v>
      </c>
      <c r="AJ252" s="5">
        <v>4.012575772590119</v>
      </c>
      <c r="AK252" s="5">
        <f t="shared" si="104"/>
        <v>2.223404130965688</v>
      </c>
      <c r="AL252" s="6">
        <f t="shared" si="105"/>
        <v>1.6105263157894738</v>
      </c>
      <c r="AM252" s="6">
        <f t="shared" si="106"/>
        <v>6.4872715957004115</v>
      </c>
      <c r="AN252" s="6">
        <f t="shared" si="107"/>
        <v>0.7271440012003143</v>
      </c>
      <c r="AO252" s="6"/>
      <c r="AP252" s="24">
        <f t="shared" si="113"/>
        <v>0</v>
      </c>
      <c r="AQ252" s="24">
        <f t="shared" si="114"/>
        <v>1</v>
      </c>
      <c r="AR252" s="6">
        <v>8.921577548589708</v>
      </c>
      <c r="AS252" s="6">
        <v>1</v>
      </c>
      <c r="AU252" s="6">
        <f t="shared" si="117"/>
        <v>8.9508651367895045</v>
      </c>
      <c r="AV252" s="6">
        <v>1</v>
      </c>
      <c r="AW252" s="6">
        <f t="shared" si="118"/>
        <v>-27.52903960693699</v>
      </c>
      <c r="AX252" s="6" t="e">
        <f t="shared" si="109"/>
        <v>#DIV/0!</v>
      </c>
      <c r="AZ252" s="6">
        <f t="shared" si="110"/>
        <v>8.9508651367895045</v>
      </c>
      <c r="BA252" s="6">
        <f t="shared" si="111"/>
        <v>1.0032827813287826</v>
      </c>
    </row>
    <row r="253" spans="1:53" x14ac:dyDescent="0.25">
      <c r="A253" s="33">
        <v>0</v>
      </c>
      <c r="B253" s="1" t="s">
        <v>30</v>
      </c>
      <c r="C253" s="1">
        <v>600</v>
      </c>
      <c r="D253" s="1">
        <v>220</v>
      </c>
      <c r="E253" s="1">
        <v>220</v>
      </c>
      <c r="F253" s="1">
        <v>19</v>
      </c>
      <c r="G253" s="1">
        <v>12</v>
      </c>
      <c r="H253" s="1">
        <f t="shared" si="88"/>
        <v>210000000000</v>
      </c>
      <c r="I253" s="1">
        <v>0.3</v>
      </c>
      <c r="J253" s="1">
        <f t="shared" si="89"/>
        <v>80769000000</v>
      </c>
      <c r="K253" s="1">
        <v>3</v>
      </c>
      <c r="L253" s="1">
        <f>3380*10^(-8)</f>
        <v>3.3800000000000002E-5</v>
      </c>
      <c r="M253" s="1">
        <f>2852000*10^(-12)</f>
        <v>2.852E-6</v>
      </c>
      <c r="N253" s="1">
        <f>129.22*10^(-8)</f>
        <v>1.2922000000000001E-6</v>
      </c>
      <c r="O253" s="1">
        <v>0</v>
      </c>
      <c r="P253" s="1">
        <f t="shared" si="90"/>
        <v>16859333.333333332</v>
      </c>
      <c r="Q253" s="1">
        <f t="shared" si="91"/>
        <v>16859333.333333332</v>
      </c>
      <c r="R253" s="1">
        <f t="shared" si="92"/>
        <v>0.5</v>
      </c>
      <c r="S253" s="1">
        <f t="shared" si="93"/>
        <v>0.58099999999999996</v>
      </c>
      <c r="T253" s="1">
        <f t="shared" si="94"/>
        <v>0</v>
      </c>
      <c r="U253" s="1">
        <f t="shared" si="95"/>
        <v>0</v>
      </c>
      <c r="V253" s="1">
        <v>2</v>
      </c>
      <c r="W253" s="1">
        <v>2</v>
      </c>
      <c r="X253" s="8">
        <f t="shared" si="96"/>
        <v>1945957.0010814518</v>
      </c>
      <c r="Y253" s="8">
        <f t="shared" si="97"/>
        <v>722924.52822898212</v>
      </c>
      <c r="Z253" s="16">
        <f t="shared" si="98"/>
        <v>2.5085675762161346</v>
      </c>
      <c r="AA253" s="6">
        <f t="shared" si="99"/>
        <v>1.2542837881080673</v>
      </c>
      <c r="AB253" s="6">
        <f t="shared" si="100"/>
        <v>8.6359355824978525</v>
      </c>
      <c r="AC253" s="6">
        <f t="shared" si="101"/>
        <v>0.43181818181818182</v>
      </c>
      <c r="AD253" s="6">
        <v>0</v>
      </c>
      <c r="AE253" s="6">
        <f t="shared" si="102"/>
        <v>0</v>
      </c>
      <c r="AF253" s="24">
        <v>1</v>
      </c>
      <c r="AG253" s="24">
        <f t="shared" si="112"/>
        <v>0</v>
      </c>
      <c r="AH253" s="6">
        <v>14082.357564241878</v>
      </c>
      <c r="AI253" s="5">
        <f t="shared" si="103"/>
        <v>19.479706406892554</v>
      </c>
      <c r="AJ253" s="5">
        <v>6.4586271701671878</v>
      </c>
      <c r="AK253" s="5">
        <f t="shared" si="104"/>
        <v>3.0160753816028527</v>
      </c>
      <c r="AL253" s="6">
        <f t="shared" si="105"/>
        <v>1.6105263157894738</v>
      </c>
      <c r="AM253" s="6">
        <f t="shared" si="106"/>
        <v>10.321274504005686</v>
      </c>
      <c r="AN253" s="6">
        <f t="shared" si="107"/>
        <v>0.52984753919872651</v>
      </c>
      <c r="AO253" s="6"/>
      <c r="AP253" s="24">
        <f t="shared" si="113"/>
        <v>0</v>
      </c>
      <c r="AQ253" s="24">
        <f t="shared" si="114"/>
        <v>1</v>
      </c>
      <c r="AR253" s="6">
        <v>19.479706406892554</v>
      </c>
      <c r="AS253" s="6">
        <v>1</v>
      </c>
      <c r="AU253" s="6">
        <f t="shared" si="117"/>
        <v>19.371516416302374</v>
      </c>
      <c r="AV253" s="6">
        <v>1</v>
      </c>
      <c r="AW253" s="6">
        <f t="shared" si="118"/>
        <v>-37.008955306699335</v>
      </c>
      <c r="AX253" s="6" t="e">
        <f t="shared" si="109"/>
        <v>#DIV/0!</v>
      </c>
      <c r="AZ253" s="6">
        <f t="shared" si="110"/>
        <v>19.371516416302374</v>
      </c>
      <c r="BA253" s="6">
        <f t="shared" si="111"/>
        <v>0.9944460153387169</v>
      </c>
    </row>
    <row r="254" spans="1:53" x14ac:dyDescent="0.25">
      <c r="A254" s="33">
        <v>0</v>
      </c>
      <c r="B254" s="1" t="s">
        <v>30</v>
      </c>
      <c r="C254" s="1">
        <v>600</v>
      </c>
      <c r="D254" s="1">
        <v>220</v>
      </c>
      <c r="E254" s="1">
        <v>220</v>
      </c>
      <c r="F254" s="1">
        <v>19</v>
      </c>
      <c r="G254" s="1">
        <v>12</v>
      </c>
      <c r="H254" s="1">
        <f t="shared" si="88"/>
        <v>210000000000</v>
      </c>
      <c r="I254" s="1">
        <v>0.3</v>
      </c>
      <c r="J254" s="1">
        <f t="shared" si="89"/>
        <v>80769000000</v>
      </c>
      <c r="K254" s="1">
        <v>6</v>
      </c>
      <c r="L254" s="1">
        <f>3380*10^(-8)</f>
        <v>3.3800000000000002E-5</v>
      </c>
      <c r="M254" s="1">
        <f>2852000*10^(-12)</f>
        <v>2.852E-6</v>
      </c>
      <c r="N254" s="1">
        <f>129.22*10^(-8)</f>
        <v>1.2922000000000001E-6</v>
      </c>
      <c r="O254" s="1">
        <v>0</v>
      </c>
      <c r="P254" s="1">
        <f t="shared" si="90"/>
        <v>16859333.333333332</v>
      </c>
      <c r="Q254" s="1">
        <f t="shared" si="91"/>
        <v>16859333.333333332</v>
      </c>
      <c r="R254" s="1">
        <f t="shared" si="92"/>
        <v>0.5</v>
      </c>
      <c r="S254" s="1">
        <f t="shared" si="93"/>
        <v>0.58099999999999996</v>
      </c>
      <c r="T254" s="1">
        <f t="shared" si="94"/>
        <v>0</v>
      </c>
      <c r="U254" s="1">
        <f t="shared" si="95"/>
        <v>0</v>
      </c>
      <c r="V254" s="1">
        <v>2</v>
      </c>
      <c r="W254" s="1">
        <v>2</v>
      </c>
      <c r="X254" s="8">
        <f t="shared" si="96"/>
        <v>486489.25027036294</v>
      </c>
      <c r="Y254" s="8">
        <f t="shared" si="97"/>
        <v>265978.93822521181</v>
      </c>
      <c r="Z254" s="16">
        <f t="shared" si="98"/>
        <v>1.2542837881080673</v>
      </c>
      <c r="AA254" s="6">
        <f t="shared" si="99"/>
        <v>0.62714189405403364</v>
      </c>
      <c r="AB254" s="6">
        <f t="shared" si="100"/>
        <v>4.3179677912489263</v>
      </c>
      <c r="AC254" s="6">
        <f t="shared" si="101"/>
        <v>0.86363636363636365</v>
      </c>
      <c r="AD254" s="6">
        <v>0</v>
      </c>
      <c r="AE254" s="6">
        <f t="shared" si="102"/>
        <v>0</v>
      </c>
      <c r="AF254" s="24">
        <v>1</v>
      </c>
      <c r="AG254" s="24">
        <f t="shared" si="112"/>
        <v>0</v>
      </c>
      <c r="AH254" s="6">
        <v>4064.5344911687416</v>
      </c>
      <c r="AI254" s="5">
        <f t="shared" si="103"/>
        <v>15.281414830399791</v>
      </c>
      <c r="AJ254" s="5">
        <v>5.629393101540221</v>
      </c>
      <c r="AK254" s="5">
        <f t="shared" si="104"/>
        <v>2.7145758973944711</v>
      </c>
      <c r="AL254" s="6">
        <f t="shared" si="105"/>
        <v>1.6105263157894738</v>
      </c>
      <c r="AM254" s="6">
        <f t="shared" si="106"/>
        <v>9.062921693724979</v>
      </c>
      <c r="AN254" s="6">
        <f t="shared" si="107"/>
        <v>0.59306823316489177</v>
      </c>
      <c r="AO254" s="6"/>
      <c r="AP254" s="24">
        <f t="shared" si="113"/>
        <v>0</v>
      </c>
      <c r="AQ254" s="24">
        <f t="shared" si="114"/>
        <v>1</v>
      </c>
      <c r="AR254" s="6">
        <v>15.281414830399791</v>
      </c>
      <c r="AS254" s="6">
        <v>1</v>
      </c>
      <c r="AU254" s="6">
        <f t="shared" si="117"/>
        <v>15.250132709134828</v>
      </c>
      <c r="AV254" s="6">
        <v>1</v>
      </c>
      <c r="AW254" s="6">
        <f t="shared" si="118"/>
        <v>-32.2521275653082</v>
      </c>
      <c r="AX254" s="6" t="e">
        <f t="shared" si="109"/>
        <v>#DIV/0!</v>
      </c>
      <c r="AZ254" s="6">
        <f t="shared" si="110"/>
        <v>15.250132709134828</v>
      </c>
      <c r="BA254" s="6">
        <f t="shared" si="111"/>
        <v>0.99795293030048937</v>
      </c>
    </row>
    <row r="255" spans="1:53" x14ac:dyDescent="0.25">
      <c r="A255" s="33">
        <v>0</v>
      </c>
      <c r="B255" s="1" t="s">
        <v>30</v>
      </c>
      <c r="C255" s="1">
        <v>600</v>
      </c>
      <c r="D255" s="1">
        <v>220</v>
      </c>
      <c r="E255" s="1">
        <v>220</v>
      </c>
      <c r="F255" s="1">
        <v>19</v>
      </c>
      <c r="G255" s="1">
        <v>12</v>
      </c>
      <c r="H255" s="1">
        <f t="shared" si="88"/>
        <v>210000000000</v>
      </c>
      <c r="I255" s="1">
        <v>0.3</v>
      </c>
      <c r="J255" s="1">
        <f t="shared" si="89"/>
        <v>80769000000</v>
      </c>
      <c r="K255" s="1">
        <v>9</v>
      </c>
      <c r="L255" s="1">
        <f>3380*10^(-8)</f>
        <v>3.3800000000000002E-5</v>
      </c>
      <c r="M255" s="1">
        <f>2852000*10^(-12)</f>
        <v>2.852E-6</v>
      </c>
      <c r="N255" s="1">
        <f>129.22*10^(-8)</f>
        <v>1.2922000000000001E-6</v>
      </c>
      <c r="O255" s="1">
        <v>0</v>
      </c>
      <c r="P255" s="1">
        <f t="shared" si="90"/>
        <v>16859333.333333332</v>
      </c>
      <c r="Q255" s="1">
        <f t="shared" si="91"/>
        <v>16859333.333333332</v>
      </c>
      <c r="R255" s="1">
        <f t="shared" si="92"/>
        <v>0.5</v>
      </c>
      <c r="S255" s="1">
        <f t="shared" si="93"/>
        <v>0.58099999999999996</v>
      </c>
      <c r="T255" s="1">
        <f t="shared" si="94"/>
        <v>0</v>
      </c>
      <c r="U255" s="1">
        <f t="shared" si="95"/>
        <v>0</v>
      </c>
      <c r="V255" s="1">
        <v>2</v>
      </c>
      <c r="W255" s="1">
        <v>2</v>
      </c>
      <c r="X255" s="8">
        <f t="shared" si="96"/>
        <v>216217.44456460574</v>
      </c>
      <c r="Y255" s="8">
        <f t="shared" si="97"/>
        <v>162822.76545043223</v>
      </c>
      <c r="Z255" s="16">
        <f t="shared" si="98"/>
        <v>0.8361891920720449</v>
      </c>
      <c r="AA255" s="6">
        <f t="shared" si="99"/>
        <v>0.41809459603602245</v>
      </c>
      <c r="AB255" s="6">
        <f t="shared" si="100"/>
        <v>2.878645194165951</v>
      </c>
      <c r="AC255" s="6">
        <f t="shared" si="101"/>
        <v>1.2954545454545454</v>
      </c>
      <c r="AD255" s="6">
        <v>0</v>
      </c>
      <c r="AE255" s="6">
        <f t="shared" si="102"/>
        <v>0</v>
      </c>
      <c r="AF255" s="24">
        <v>1</v>
      </c>
      <c r="AG255" s="24">
        <f t="shared" si="112"/>
        <v>0</v>
      </c>
      <c r="AH255" s="6">
        <v>2033.05897636447</v>
      </c>
      <c r="AI255" s="5">
        <f t="shared" si="103"/>
        <v>12.486331200309884</v>
      </c>
      <c r="AJ255" s="5">
        <v>4.9612226998190669</v>
      </c>
      <c r="AK255" s="5">
        <f t="shared" si="104"/>
        <v>2.5167850660614879</v>
      </c>
      <c r="AL255" s="6">
        <f t="shared" si="105"/>
        <v>1.6105263157894738</v>
      </c>
      <c r="AM255" s="6">
        <f t="shared" si="106"/>
        <v>7.9362800109361906</v>
      </c>
      <c r="AN255" s="6">
        <f t="shared" si="107"/>
        <v>0.63559742919034767</v>
      </c>
      <c r="AO255" s="6"/>
      <c r="AP255" s="24">
        <f t="shared" si="113"/>
        <v>0</v>
      </c>
      <c r="AQ255" s="24">
        <f t="shared" si="114"/>
        <v>1</v>
      </c>
      <c r="AR255" s="6">
        <v>12.486331200309884</v>
      </c>
      <c r="AS255" s="6">
        <v>1</v>
      </c>
      <c r="AU255" s="6">
        <f t="shared" si="117"/>
        <v>12.426171695197361</v>
      </c>
      <c r="AV255" s="6">
        <v>1</v>
      </c>
      <c r="AW255" s="6">
        <f t="shared" si="118"/>
        <v>-30.025340579529583</v>
      </c>
      <c r="AX255" s="6" t="e">
        <f t="shared" si="109"/>
        <v>#DIV/0!</v>
      </c>
      <c r="AZ255" s="6">
        <f t="shared" si="110"/>
        <v>12.426171695197361</v>
      </c>
      <c r="BA255" s="6">
        <f t="shared" si="111"/>
        <v>0.99518197105719652</v>
      </c>
    </row>
    <row r="256" spans="1:53" x14ac:dyDescent="0.25">
      <c r="A256" s="33">
        <v>0</v>
      </c>
      <c r="B256" s="1" t="s">
        <v>30</v>
      </c>
      <c r="C256" s="1">
        <v>600</v>
      </c>
      <c r="D256" s="1">
        <v>220</v>
      </c>
      <c r="E256" s="1">
        <v>220</v>
      </c>
      <c r="F256" s="1">
        <v>19</v>
      </c>
      <c r="G256" s="1">
        <v>12</v>
      </c>
      <c r="H256" s="1">
        <f t="shared" si="88"/>
        <v>210000000000</v>
      </c>
      <c r="I256" s="1">
        <v>0.3</v>
      </c>
      <c r="J256" s="1">
        <f t="shared" si="89"/>
        <v>80769000000</v>
      </c>
      <c r="K256" s="1">
        <v>12</v>
      </c>
      <c r="L256" s="1">
        <f>3380*10^(-8)</f>
        <v>3.3800000000000002E-5</v>
      </c>
      <c r="M256" s="1">
        <f>2852000*10^(-12)</f>
        <v>2.852E-6</v>
      </c>
      <c r="N256" s="1">
        <f>129.22*10^(-8)</f>
        <v>1.2922000000000001E-6</v>
      </c>
      <c r="O256" s="1">
        <v>0</v>
      </c>
      <c r="P256" s="1">
        <f t="shared" si="90"/>
        <v>16859333.333333332</v>
      </c>
      <c r="Q256" s="1">
        <f t="shared" si="91"/>
        <v>16859333.333333332</v>
      </c>
      <c r="R256" s="1">
        <f t="shared" si="92"/>
        <v>0.5</v>
      </c>
      <c r="S256" s="1">
        <f t="shared" si="93"/>
        <v>0.58099999999999996</v>
      </c>
      <c r="T256" s="1">
        <f t="shared" si="94"/>
        <v>0</v>
      </c>
      <c r="U256" s="1">
        <f t="shared" si="95"/>
        <v>0</v>
      </c>
      <c r="V256" s="1">
        <v>2</v>
      </c>
      <c r="W256" s="1">
        <v>2</v>
      </c>
      <c r="X256" s="8">
        <f t="shared" si="96"/>
        <v>121622.31256759074</v>
      </c>
      <c r="Y256" s="8">
        <f t="shared" si="97"/>
        <v>118075.45509077053</v>
      </c>
      <c r="Z256" s="16">
        <f t="shared" si="98"/>
        <v>0.62714189405403364</v>
      </c>
      <c r="AA256" s="6">
        <f t="shared" si="99"/>
        <v>0.31357094702701682</v>
      </c>
      <c r="AB256" s="6">
        <f t="shared" si="100"/>
        <v>2.1589838956244631</v>
      </c>
      <c r="AC256" s="6">
        <f t="shared" si="101"/>
        <v>1.7272727272727273</v>
      </c>
      <c r="AD256" s="6">
        <v>0</v>
      </c>
      <c r="AE256" s="6">
        <f t="shared" si="102"/>
        <v>0</v>
      </c>
      <c r="AF256" s="24">
        <v>1</v>
      </c>
      <c r="AG256" s="24">
        <f t="shared" si="112"/>
        <v>0</v>
      </c>
      <c r="AH256" s="6">
        <v>1270.0348323347882</v>
      </c>
      <c r="AI256" s="5">
        <f t="shared" si="103"/>
        <v>10.756129047806327</v>
      </c>
      <c r="AJ256" s="5">
        <v>4.5088117559295684</v>
      </c>
      <c r="AK256" s="5">
        <f t="shared" si="104"/>
        <v>2.3855795340448336</v>
      </c>
      <c r="AL256" s="6">
        <f t="shared" si="105"/>
        <v>1.6105263157894738</v>
      </c>
      <c r="AM256" s="6">
        <f t="shared" si="106"/>
        <v>7.2403609046614426</v>
      </c>
      <c r="AN256" s="6">
        <f t="shared" si="107"/>
        <v>0.6731381589493004</v>
      </c>
      <c r="AO256" s="6"/>
      <c r="AP256" s="24">
        <f t="shared" si="113"/>
        <v>0</v>
      </c>
      <c r="AQ256" s="24">
        <f t="shared" si="114"/>
        <v>1</v>
      </c>
      <c r="AR256" s="6">
        <v>10.756129047806327</v>
      </c>
      <c r="AS256" s="6">
        <v>1</v>
      </c>
      <c r="AU256" s="6">
        <f t="shared" si="117"/>
        <v>10.742284979813324</v>
      </c>
      <c r="AV256" s="6">
        <v>1</v>
      </c>
      <c r="AW256" s="6">
        <f t="shared" si="118"/>
        <v>-28.791726260643731</v>
      </c>
      <c r="AX256" s="6" t="e">
        <f t="shared" si="109"/>
        <v>#DIV/0!</v>
      </c>
      <c r="AZ256" s="6">
        <f t="shared" si="110"/>
        <v>10.742284979813324</v>
      </c>
      <c r="BA256" s="6">
        <f t="shared" si="111"/>
        <v>0.99871291354617697</v>
      </c>
    </row>
    <row r="257" spans="1:53" s="3" customFormat="1" x14ac:dyDescent="0.25">
      <c r="A257" s="34">
        <v>0</v>
      </c>
      <c r="B257" s="3" t="s">
        <v>30</v>
      </c>
      <c r="C257" s="3">
        <v>600</v>
      </c>
      <c r="D257" s="3">
        <v>220</v>
      </c>
      <c r="E257" s="3">
        <v>220</v>
      </c>
      <c r="F257" s="3">
        <v>19</v>
      </c>
      <c r="G257" s="3">
        <v>12</v>
      </c>
      <c r="H257" s="3">
        <f t="shared" si="88"/>
        <v>210000000000</v>
      </c>
      <c r="I257" s="3">
        <v>0.3</v>
      </c>
      <c r="J257" s="3">
        <f t="shared" si="89"/>
        <v>80769000000</v>
      </c>
      <c r="K257" s="3">
        <v>15</v>
      </c>
      <c r="L257" s="3">
        <f>3380*10^(-8)</f>
        <v>3.3800000000000002E-5</v>
      </c>
      <c r="M257" s="3">
        <f>2852000*10^(-12)</f>
        <v>2.852E-6</v>
      </c>
      <c r="N257" s="3">
        <f>129.22*10^(-8)</f>
        <v>1.2922000000000001E-6</v>
      </c>
      <c r="O257" s="3">
        <v>0</v>
      </c>
      <c r="P257" s="3">
        <f t="shared" si="90"/>
        <v>16859333.333333332</v>
      </c>
      <c r="Q257" s="3">
        <f t="shared" si="91"/>
        <v>16859333.333333332</v>
      </c>
      <c r="R257" s="3">
        <f t="shared" si="92"/>
        <v>0.5</v>
      </c>
      <c r="S257" s="3">
        <f t="shared" si="93"/>
        <v>0.58099999999999996</v>
      </c>
      <c r="T257" s="3">
        <f t="shared" si="94"/>
        <v>0</v>
      </c>
      <c r="U257" s="3">
        <f t="shared" si="95"/>
        <v>0</v>
      </c>
      <c r="V257" s="3">
        <v>2</v>
      </c>
      <c r="W257" s="3">
        <v>2</v>
      </c>
      <c r="X257" s="10">
        <f t="shared" si="96"/>
        <v>77838.28004325807</v>
      </c>
      <c r="Y257" s="10">
        <f t="shared" si="97"/>
        <v>92925.731373469971</v>
      </c>
      <c r="Z257" s="17">
        <f t="shared" si="98"/>
        <v>0.50171351524322694</v>
      </c>
      <c r="AA257" s="11">
        <f t="shared" si="99"/>
        <v>0.25085675762161347</v>
      </c>
      <c r="AB257" s="11">
        <f t="shared" si="100"/>
        <v>1.7271871164995707</v>
      </c>
      <c r="AC257" s="11">
        <f t="shared" si="101"/>
        <v>2.1590909090909092</v>
      </c>
      <c r="AD257" s="11">
        <v>0</v>
      </c>
      <c r="AE257" s="11">
        <f t="shared" si="102"/>
        <v>0</v>
      </c>
      <c r="AF257" s="25">
        <v>1</v>
      </c>
      <c r="AG257" s="25">
        <f t="shared" si="112"/>
        <v>0</v>
      </c>
      <c r="AH257" s="11">
        <v>894.91705284662726</v>
      </c>
      <c r="AI257" s="7">
        <f t="shared" si="103"/>
        <v>9.630454768765194</v>
      </c>
      <c r="AJ257" s="7">
        <v>4.2046481015004362</v>
      </c>
      <c r="AK257" s="7">
        <f t="shared" si="104"/>
        <v>2.2904306225599589</v>
      </c>
      <c r="AL257" s="11">
        <f t="shared" si="105"/>
        <v>1.6105263157894738</v>
      </c>
      <c r="AM257" s="11">
        <f t="shared" si="106"/>
        <v>6.7803779961348809</v>
      </c>
      <c r="AN257" s="11">
        <f t="shared" si="107"/>
        <v>0.7040558477182125</v>
      </c>
      <c r="AO257" s="11"/>
      <c r="AP257" s="25">
        <f t="shared" si="113"/>
        <v>0</v>
      </c>
      <c r="AQ257" s="25">
        <f t="shared" si="114"/>
        <v>1</v>
      </c>
      <c r="AR257" s="11">
        <v>9.630454768765194</v>
      </c>
      <c r="AS257" s="11">
        <v>1</v>
      </c>
      <c r="AT257" s="11"/>
      <c r="AU257" s="11">
        <f t="shared" si="117"/>
        <v>9.6449429638900046</v>
      </c>
      <c r="AV257" s="11">
        <v>1</v>
      </c>
      <c r="AW257" s="11">
        <f t="shared" si="118"/>
        <v>-28.013087004993327</v>
      </c>
      <c r="AX257" s="11" t="e">
        <f t="shared" si="109"/>
        <v>#DIV/0!</v>
      </c>
      <c r="AZ257" s="6">
        <f t="shared" si="110"/>
        <v>9.6449429638900046</v>
      </c>
      <c r="BA257" s="11">
        <f t="shared" si="111"/>
        <v>1.0015044144303342</v>
      </c>
    </row>
    <row r="258" spans="1:53" x14ac:dyDescent="0.25">
      <c r="A258" s="32">
        <v>1E-3</v>
      </c>
      <c r="B258" s="1" t="s">
        <v>7</v>
      </c>
      <c r="C258" s="1">
        <v>300</v>
      </c>
      <c r="D258" s="1">
        <v>150</v>
      </c>
      <c r="E258" s="1">
        <v>150</v>
      </c>
      <c r="F258" s="1">
        <v>10.7</v>
      </c>
      <c r="G258" s="1">
        <v>7.1</v>
      </c>
      <c r="H258" s="1">
        <f t="shared" si="88"/>
        <v>210000000000</v>
      </c>
      <c r="I258" s="1">
        <v>0.3</v>
      </c>
      <c r="J258" s="1">
        <f t="shared" si="89"/>
        <v>80769000000</v>
      </c>
      <c r="K258" s="1">
        <v>3</v>
      </c>
      <c r="L258" s="1">
        <f>602.71*10^(-8)</f>
        <v>6.0271000000000003E-6</v>
      </c>
      <c r="M258" s="1">
        <f>126108*10^(-12)</f>
        <v>1.2610800000000001E-7</v>
      </c>
      <c r="N258" s="1">
        <f>15.22*10^(-8)</f>
        <v>1.522E-7</v>
      </c>
      <c r="O258" s="1">
        <v>0</v>
      </c>
      <c r="P258" s="1">
        <f t="shared" si="90"/>
        <v>3009375</v>
      </c>
      <c r="Q258" s="1">
        <f t="shared" si="91"/>
        <v>3009375</v>
      </c>
      <c r="R258" s="1">
        <f t="shared" si="92"/>
        <v>0.5</v>
      </c>
      <c r="S258" s="1">
        <f t="shared" si="93"/>
        <v>0.2893</v>
      </c>
      <c r="T258" s="1">
        <f t="shared" si="94"/>
        <v>0</v>
      </c>
      <c r="U258" s="1">
        <f t="shared" si="95"/>
        <v>0</v>
      </c>
      <c r="V258" s="1">
        <v>2</v>
      </c>
      <c r="W258" s="1">
        <v>2</v>
      </c>
      <c r="X258" s="8">
        <f t="shared" si="96"/>
        <v>346996.37400053308</v>
      </c>
      <c r="Y258" s="8">
        <f t="shared" si="97"/>
        <v>82370.901734820785</v>
      </c>
      <c r="Z258" s="16">
        <f t="shared" si="98"/>
        <v>1.5370213680358233</v>
      </c>
      <c r="AA258" s="6">
        <f t="shared" si="99"/>
        <v>0.76851068401791167</v>
      </c>
      <c r="AB258" s="6">
        <f t="shared" si="100"/>
        <v>10.625828074835638</v>
      </c>
      <c r="AC258" s="6">
        <f t="shared" si="101"/>
        <v>0.71333333333333315</v>
      </c>
      <c r="AD258" s="6">
        <v>0</v>
      </c>
      <c r="AE258" s="6">
        <f t="shared" si="102"/>
        <v>0</v>
      </c>
      <c r="AF258" s="24">
        <v>1</v>
      </c>
      <c r="AG258" s="24">
        <f t="shared" si="112"/>
        <v>1.5E-3</v>
      </c>
      <c r="AH258" s="6">
        <v>1383.8975795592348</v>
      </c>
      <c r="AI258" s="5">
        <f t="shared" si="103"/>
        <v>16.800806479143077</v>
      </c>
      <c r="AJ258" s="5">
        <v>5.9308565247074734</v>
      </c>
      <c r="AK258" s="5">
        <f t="shared" si="104"/>
        <v>2.8327791119465227</v>
      </c>
      <c r="AL258" s="6">
        <f t="shared" si="105"/>
        <v>1.6077832167832169</v>
      </c>
      <c r="AM258" s="6">
        <f t="shared" si="106"/>
        <v>9.6080109274079639</v>
      </c>
      <c r="AN258" s="6">
        <f t="shared" si="107"/>
        <v>0.5718779595095973</v>
      </c>
      <c r="AO258" s="6"/>
      <c r="AP258" s="24">
        <f t="shared" si="113"/>
        <v>1E-3</v>
      </c>
      <c r="AQ258" s="24">
        <f t="shared" si="114"/>
        <v>1.0009999999999999</v>
      </c>
      <c r="AR258" s="6">
        <v>16.679696599806004</v>
      </c>
      <c r="AS258" s="6">
        <v>1</v>
      </c>
      <c r="AT258" s="6">
        <f t="shared" ref="AT258:AT321" si="119">(1/(2*AP258)*(AQ258^2/AI258^2-1/AR258^2-AP258^2))^-1</f>
        <v>-43.912732021779476</v>
      </c>
      <c r="AU258" s="6">
        <f t="shared" si="117"/>
        <v>16.748877433170751</v>
      </c>
      <c r="AV258" s="6">
        <v>1</v>
      </c>
      <c r="AW258" s="6">
        <f t="shared" si="118"/>
        <v>-33.576293161806049</v>
      </c>
      <c r="AX258" s="6">
        <f t="shared" si="109"/>
        <v>0.76461407924137248</v>
      </c>
      <c r="AZ258" s="6">
        <f t="shared" si="110"/>
        <v>16.905069592474781</v>
      </c>
      <c r="BA258" s="6">
        <f t="shared" si="111"/>
        <v>1.0062058397887708</v>
      </c>
    </row>
    <row r="259" spans="1:53" x14ac:dyDescent="0.25">
      <c r="A259" s="33">
        <v>1E-3</v>
      </c>
      <c r="B259" s="1" t="s">
        <v>7</v>
      </c>
      <c r="C259" s="1">
        <v>300</v>
      </c>
      <c r="D259" s="1">
        <v>150</v>
      </c>
      <c r="E259" s="1">
        <v>150</v>
      </c>
      <c r="F259" s="1">
        <v>10.7</v>
      </c>
      <c r="G259" s="1">
        <v>7.1</v>
      </c>
      <c r="H259" s="1">
        <f t="shared" ref="H259:H322" si="120">2.1*10^11</f>
        <v>210000000000</v>
      </c>
      <c r="I259" s="1">
        <v>0.3</v>
      </c>
      <c r="J259" s="1">
        <f t="shared" ref="J259:J322" si="121">8.0769*10^10</f>
        <v>80769000000</v>
      </c>
      <c r="K259" s="1">
        <v>6</v>
      </c>
      <c r="L259" s="1">
        <f>602.71*10^(-8)</f>
        <v>6.0271000000000003E-6</v>
      </c>
      <c r="M259" s="1">
        <f>126108*10^(-12)</f>
        <v>1.2610800000000001E-7</v>
      </c>
      <c r="N259" s="1">
        <f>15.22*10^(-8)</f>
        <v>1.522E-7</v>
      </c>
      <c r="O259" s="1">
        <v>0</v>
      </c>
      <c r="P259" s="1">
        <f t="shared" ref="P259:P322" si="122">F259*D259^3/12</f>
        <v>3009375</v>
      </c>
      <c r="Q259" s="1">
        <f t="shared" ref="Q259:Q322" si="123">F259*E259^3/12</f>
        <v>3009375</v>
      </c>
      <c r="R259" s="1">
        <f t="shared" ref="R259:R322" si="124">P259/(P259+Q259)</f>
        <v>0.5</v>
      </c>
      <c r="S259" s="1">
        <f t="shared" ref="S259:S322" si="125">(C259-F259)*0.001</f>
        <v>0.2893</v>
      </c>
      <c r="T259" s="1">
        <f t="shared" ref="T259:T322" si="126">2*AD259/(C259*0.001)</f>
        <v>0</v>
      </c>
      <c r="U259" s="1">
        <f t="shared" ref="U259:U322" si="127">(Q259-P259)/(P259+Q259)</f>
        <v>0</v>
      </c>
      <c r="V259" s="1">
        <v>2</v>
      </c>
      <c r="W259" s="1">
        <v>2</v>
      </c>
      <c r="X259" s="8">
        <f t="shared" ref="X259:X322" si="128">PI()^2*H259*L259/(V259*K259)^2</f>
        <v>86749.093500133269</v>
      </c>
      <c r="Y259" s="8">
        <f t="shared" ref="Y259:Y322" si="129">X259*(M259/L259*(V259/W259)^2+J259*N259/X259)^0.5</f>
        <v>34983.825050584506</v>
      </c>
      <c r="Z259" s="16">
        <f t="shared" ref="Z259:Z322" si="130">PI()/K259*(H259*M259/(J259*N259))^0.5</f>
        <v>0.76851068401791167</v>
      </c>
      <c r="AA259" s="6">
        <f t="shared" ref="AA259:AA322" si="131">Z259/W259</f>
        <v>0.38425534200895584</v>
      </c>
      <c r="AB259" s="6">
        <f t="shared" ref="AB259:AB322" si="132">PI()/K259*(H259*L259/(J259*N259))^0.5</f>
        <v>5.3129140374178192</v>
      </c>
      <c r="AC259" s="6">
        <f t="shared" ref="AC259:AC322" si="133">K259*F259/(E259*C259)*1000</f>
        <v>1.4266666666666663</v>
      </c>
      <c r="AD259" s="6">
        <v>0</v>
      </c>
      <c r="AE259" s="6">
        <f t="shared" ref="AE259:AE322" si="134">2*AD259/C259*1000</f>
        <v>0</v>
      </c>
      <c r="AF259" s="24">
        <v>1</v>
      </c>
      <c r="AG259" s="24">
        <f t="shared" si="112"/>
        <v>3.0000000000000001E-3</v>
      </c>
      <c r="AH259" s="6">
        <v>419.47670976844779</v>
      </c>
      <c r="AI259" s="5">
        <f t="shared" ref="AI259:AI322" si="135">AH259*1000/Y259</f>
        <v>11.990590198810727</v>
      </c>
      <c r="AJ259" s="5">
        <v>4.8233719370598305</v>
      </c>
      <c r="AK259" s="5">
        <f t="shared" ref="AK259:AK322" si="136">AI259/AJ259</f>
        <v>2.485935224418915</v>
      </c>
      <c r="AL259" s="6">
        <f t="shared" ref="AL259:AL322" si="137">(0.826*A259+0.459)/(A259+0.285)</f>
        <v>1.6077832167832169</v>
      </c>
      <c r="AM259" s="6">
        <f t="shared" ref="AM259:AM322" si="138">(2.87+2.986*Z259-0.628*Z259^2)*AL259</f>
        <v>7.7075047854439696</v>
      </c>
      <c r="AN259" s="6">
        <f t="shared" ref="AN259:AN322" si="139">AM259/AI259</f>
        <v>0.64279611409023296</v>
      </c>
      <c r="AO259" s="6"/>
      <c r="AP259" s="24">
        <f t="shared" si="113"/>
        <v>1E-3</v>
      </c>
      <c r="AQ259" s="24">
        <f t="shared" si="114"/>
        <v>1.0009999999999999</v>
      </c>
      <c r="AR259" s="6">
        <v>11.940585443911818</v>
      </c>
      <c r="AS259" s="6">
        <v>1</v>
      </c>
      <c r="AT259" s="6">
        <f t="shared" si="119"/>
        <v>-43.995195061354174</v>
      </c>
      <c r="AU259" s="6">
        <f t="shared" si="117"/>
        <v>11.900861101172008</v>
      </c>
      <c r="AV259" s="6">
        <v>1</v>
      </c>
      <c r="AW259" s="6">
        <f t="shared" si="118"/>
        <v>-29.634734732622377</v>
      </c>
      <c r="AX259" s="6">
        <f t="shared" ref="AX259:AX322" si="140">AW259/AT259</f>
        <v>0.67359025664722716</v>
      </c>
      <c r="AZ259" s="6">
        <f t="shared" ref="AZ259:AZ322" si="141">AQ259*(1/AU259^2+2*AP259/AW259+AP259^2/AV259^2)^-0.5</f>
        <v>11.969251172131026</v>
      </c>
      <c r="BA259" s="6">
        <f t="shared" ref="BA259:BA322" si="142">AZ259/AI259</f>
        <v>0.99822035226574435</v>
      </c>
    </row>
    <row r="260" spans="1:53" x14ac:dyDescent="0.25">
      <c r="A260" s="33">
        <v>1E-3</v>
      </c>
      <c r="B260" s="1" t="s">
        <v>7</v>
      </c>
      <c r="C260" s="1">
        <v>300</v>
      </c>
      <c r="D260" s="1">
        <v>150</v>
      </c>
      <c r="E260" s="1">
        <v>150</v>
      </c>
      <c r="F260" s="1">
        <v>10.7</v>
      </c>
      <c r="G260" s="1">
        <v>7.1</v>
      </c>
      <c r="H260" s="1">
        <f t="shared" si="120"/>
        <v>210000000000</v>
      </c>
      <c r="I260" s="1">
        <v>0.3</v>
      </c>
      <c r="J260" s="1">
        <f t="shared" si="121"/>
        <v>80769000000</v>
      </c>
      <c r="K260" s="1">
        <v>9</v>
      </c>
      <c r="L260" s="1">
        <f>602.71*10^(-8)</f>
        <v>6.0271000000000003E-6</v>
      </c>
      <c r="M260" s="1">
        <f>126108*10^(-12)</f>
        <v>1.2610800000000001E-7</v>
      </c>
      <c r="N260" s="1">
        <f>15.22*10^(-8)</f>
        <v>1.522E-7</v>
      </c>
      <c r="O260" s="1">
        <v>0</v>
      </c>
      <c r="P260" s="1">
        <f t="shared" si="122"/>
        <v>3009375</v>
      </c>
      <c r="Q260" s="1">
        <f t="shared" si="123"/>
        <v>3009375</v>
      </c>
      <c r="R260" s="1">
        <f t="shared" si="124"/>
        <v>0.5</v>
      </c>
      <c r="S260" s="1">
        <f t="shared" si="125"/>
        <v>0.2893</v>
      </c>
      <c r="T260" s="1">
        <f t="shared" si="126"/>
        <v>0</v>
      </c>
      <c r="U260" s="1">
        <f t="shared" si="127"/>
        <v>0</v>
      </c>
      <c r="V260" s="1">
        <v>2</v>
      </c>
      <c r="W260" s="1">
        <v>2</v>
      </c>
      <c r="X260" s="8">
        <f t="shared" si="128"/>
        <v>38555.152666725895</v>
      </c>
      <c r="Y260" s="8">
        <f t="shared" si="129"/>
        <v>22473.603966009312</v>
      </c>
      <c r="Z260" s="16">
        <f t="shared" si="130"/>
        <v>0.51234045601194111</v>
      </c>
      <c r="AA260" s="6">
        <f t="shared" si="131"/>
        <v>0.25617022800597056</v>
      </c>
      <c r="AB260" s="6">
        <f t="shared" si="132"/>
        <v>3.5419426916118795</v>
      </c>
      <c r="AC260" s="6">
        <f t="shared" si="133"/>
        <v>2.14</v>
      </c>
      <c r="AD260" s="6">
        <v>0</v>
      </c>
      <c r="AE260" s="6">
        <f t="shared" si="134"/>
        <v>0</v>
      </c>
      <c r="AF260" s="24">
        <v>1</v>
      </c>
      <c r="AG260" s="24">
        <f t="shared" ref="AG260:AG323" si="143">A260*AF260*K260/2</f>
        <v>4.5000000000000005E-3</v>
      </c>
      <c r="AH260" s="6">
        <v>219.06587716685613</v>
      </c>
      <c r="AI260" s="5">
        <f t="shared" si="135"/>
        <v>9.7476967867809297</v>
      </c>
      <c r="AJ260" s="5">
        <v>4.2311860680565934</v>
      </c>
      <c r="AK260" s="5">
        <f t="shared" si="136"/>
        <v>2.3037740789447483</v>
      </c>
      <c r="AL260" s="6">
        <f t="shared" si="137"/>
        <v>1.6077832167832169</v>
      </c>
      <c r="AM260" s="6">
        <f t="shared" si="138"/>
        <v>6.8089670022754971</v>
      </c>
      <c r="AN260" s="6">
        <f t="shared" si="139"/>
        <v>0.69852059940039268</v>
      </c>
      <c r="AO260" s="6"/>
      <c r="AP260" s="24">
        <f t="shared" ref="AP260:AP323" si="144">(AG260)/(AF260*K260/2)</f>
        <v>1E-3</v>
      </c>
      <c r="AQ260" s="24">
        <f t="shared" ref="AQ260:AQ323" si="145">MAX(ABS(1+AP260),ABS(AP260))</f>
        <v>1.0009999999999999</v>
      </c>
      <c r="AR260" s="6">
        <v>9.7178255787430725</v>
      </c>
      <c r="AS260" s="6">
        <v>1</v>
      </c>
      <c r="AT260" s="6">
        <f t="shared" si="119"/>
        <v>-44.701743910666373</v>
      </c>
      <c r="AU260" s="6">
        <f t="shared" ref="AU260:AU323" si="146">4.603+11.09*Z260-2.074*Z260^2</f>
        <v>9.7404457084672575</v>
      </c>
      <c r="AV260" s="6">
        <v>1</v>
      </c>
      <c r="AW260" s="6">
        <f t="shared" si="118"/>
        <v>-28.080176077685888</v>
      </c>
      <c r="AX260" s="6">
        <f t="shared" si="140"/>
        <v>0.6281673514528282</v>
      </c>
      <c r="AZ260" s="6">
        <f t="shared" si="141"/>
        <v>9.7828304134076571</v>
      </c>
      <c r="BA260" s="6">
        <f t="shared" si="142"/>
        <v>1.0036043003178323</v>
      </c>
    </row>
    <row r="261" spans="1:53" x14ac:dyDescent="0.25">
      <c r="A261" s="33">
        <v>1E-3</v>
      </c>
      <c r="B261" s="1" t="s">
        <v>7</v>
      </c>
      <c r="C261" s="1">
        <v>300</v>
      </c>
      <c r="D261" s="1">
        <v>150</v>
      </c>
      <c r="E261" s="1">
        <v>150</v>
      </c>
      <c r="F261" s="1">
        <v>10.7</v>
      </c>
      <c r="G261" s="1">
        <v>7.1</v>
      </c>
      <c r="H261" s="1">
        <f t="shared" si="120"/>
        <v>210000000000</v>
      </c>
      <c r="I261" s="1">
        <v>0.3</v>
      </c>
      <c r="J261" s="1">
        <f t="shared" si="121"/>
        <v>80769000000</v>
      </c>
      <c r="K261" s="1">
        <v>12</v>
      </c>
      <c r="L261" s="1">
        <f>602.71*10^(-8)</f>
        <v>6.0271000000000003E-6</v>
      </c>
      <c r="M261" s="1">
        <f>126108*10^(-12)</f>
        <v>1.2610800000000001E-7</v>
      </c>
      <c r="N261" s="1">
        <f>15.22*10^(-8)</f>
        <v>1.522E-7</v>
      </c>
      <c r="O261" s="1">
        <v>0</v>
      </c>
      <c r="P261" s="1">
        <f t="shared" si="122"/>
        <v>3009375</v>
      </c>
      <c r="Q261" s="1">
        <f t="shared" si="123"/>
        <v>3009375</v>
      </c>
      <c r="R261" s="1">
        <f t="shared" si="124"/>
        <v>0.5</v>
      </c>
      <c r="S261" s="1">
        <f t="shared" si="125"/>
        <v>0.2893</v>
      </c>
      <c r="T261" s="1">
        <f t="shared" si="126"/>
        <v>0</v>
      </c>
      <c r="U261" s="1">
        <f t="shared" si="127"/>
        <v>0</v>
      </c>
      <c r="V261" s="1">
        <v>2</v>
      </c>
      <c r="W261" s="1">
        <v>2</v>
      </c>
      <c r="X261" s="8">
        <f t="shared" si="128"/>
        <v>21687.273375033317</v>
      </c>
      <c r="Y261" s="8">
        <f t="shared" si="129"/>
        <v>16626.595248083799</v>
      </c>
      <c r="Z261" s="16">
        <f t="shared" si="130"/>
        <v>0.38425534200895584</v>
      </c>
      <c r="AA261" s="6">
        <f t="shared" si="131"/>
        <v>0.19212767100447792</v>
      </c>
      <c r="AB261" s="6">
        <f t="shared" si="132"/>
        <v>2.6564570187089096</v>
      </c>
      <c r="AC261" s="6">
        <f t="shared" si="133"/>
        <v>2.8533333333333326</v>
      </c>
      <c r="AD261" s="6">
        <v>0</v>
      </c>
      <c r="AE261" s="6">
        <f t="shared" si="134"/>
        <v>0</v>
      </c>
      <c r="AF261" s="24">
        <v>1</v>
      </c>
      <c r="AG261" s="24">
        <f t="shared" si="143"/>
        <v>6.0000000000000001E-3</v>
      </c>
      <c r="AH261" s="6">
        <v>142.1034151459518</v>
      </c>
      <c r="AI261" s="5">
        <f t="shared" si="135"/>
        <v>8.5467537415592698</v>
      </c>
      <c r="AJ261" s="5">
        <v>3.9051891882364274</v>
      </c>
      <c r="AK261" s="5">
        <f t="shared" si="136"/>
        <v>2.1885633011851495</v>
      </c>
      <c r="AL261" s="6">
        <f t="shared" si="137"/>
        <v>1.6077832167832169</v>
      </c>
      <c r="AM261" s="6">
        <f t="shared" si="138"/>
        <v>6.310003910219919</v>
      </c>
      <c r="AN261" s="6">
        <f t="shared" si="139"/>
        <v>0.73829246764616874</v>
      </c>
      <c r="AO261" s="6"/>
      <c r="AP261" s="24">
        <f t="shared" si="144"/>
        <v>1E-3</v>
      </c>
      <c r="AQ261" s="24">
        <f t="shared" si="145"/>
        <v>1.0009999999999999</v>
      </c>
      <c r="AR261" s="6">
        <v>8.5249589149362244</v>
      </c>
      <c r="AS261" s="6">
        <v>1</v>
      </c>
      <c r="AT261" s="6">
        <f t="shared" si="119"/>
        <v>-45.772186566594442</v>
      </c>
      <c r="AU261" s="6">
        <f t="shared" si="146"/>
        <v>8.5581611467326617</v>
      </c>
      <c r="AV261" s="6">
        <v>1</v>
      </c>
      <c r="AW261" s="6">
        <f t="shared" si="118"/>
        <v>-27.25776440424103</v>
      </c>
      <c r="AX261" s="6">
        <f t="shared" si="140"/>
        <v>0.59550933544726814</v>
      </c>
      <c r="AZ261" s="6">
        <f t="shared" si="141"/>
        <v>8.5895151877192522</v>
      </c>
      <c r="BA261" s="6">
        <f t="shared" si="142"/>
        <v>1.0050032383584484</v>
      </c>
    </row>
    <row r="262" spans="1:53" x14ac:dyDescent="0.25">
      <c r="A262" s="44">
        <v>1E-3</v>
      </c>
      <c r="B262" s="2" t="s">
        <v>7</v>
      </c>
      <c r="C262" s="2">
        <v>300</v>
      </c>
      <c r="D262" s="2">
        <v>150</v>
      </c>
      <c r="E262" s="2">
        <v>150</v>
      </c>
      <c r="F262" s="2">
        <v>10.7</v>
      </c>
      <c r="G262" s="2">
        <v>7.1</v>
      </c>
      <c r="H262" s="2">
        <f t="shared" si="120"/>
        <v>210000000000</v>
      </c>
      <c r="I262" s="2">
        <v>0.3</v>
      </c>
      <c r="J262" s="2">
        <f t="shared" si="121"/>
        <v>80769000000</v>
      </c>
      <c r="K262" s="2">
        <v>15</v>
      </c>
      <c r="L262" s="2">
        <f>602.71*10^(-8)</f>
        <v>6.0271000000000003E-6</v>
      </c>
      <c r="M262" s="2">
        <f>126108*10^(-12)</f>
        <v>1.2610800000000001E-7</v>
      </c>
      <c r="N262" s="2">
        <f>15.22*10^(-8)</f>
        <v>1.522E-7</v>
      </c>
      <c r="O262" s="2">
        <v>0</v>
      </c>
      <c r="P262" s="2">
        <f t="shared" si="122"/>
        <v>3009375</v>
      </c>
      <c r="Q262" s="2">
        <f t="shared" si="123"/>
        <v>3009375</v>
      </c>
      <c r="R262" s="2">
        <f t="shared" si="124"/>
        <v>0.5</v>
      </c>
      <c r="S262" s="2">
        <f t="shared" si="125"/>
        <v>0.2893</v>
      </c>
      <c r="T262" s="2">
        <f t="shared" si="126"/>
        <v>0</v>
      </c>
      <c r="U262" s="2">
        <f t="shared" si="127"/>
        <v>0</v>
      </c>
      <c r="V262" s="2">
        <v>2</v>
      </c>
      <c r="W262" s="2">
        <v>2</v>
      </c>
      <c r="X262" s="45">
        <f t="shared" si="128"/>
        <v>13879.854960021323</v>
      </c>
      <c r="Y262" s="45">
        <f t="shared" si="129"/>
        <v>13215.769233669007</v>
      </c>
      <c r="Z262" s="46">
        <f t="shared" si="130"/>
        <v>0.30740427360716466</v>
      </c>
      <c r="AA262" s="35">
        <f t="shared" si="131"/>
        <v>0.15370213680358233</v>
      </c>
      <c r="AB262" s="35">
        <f t="shared" si="132"/>
        <v>2.1251656149671274</v>
      </c>
      <c r="AC262" s="35">
        <f t="shared" si="133"/>
        <v>3.5666666666666669</v>
      </c>
      <c r="AD262" s="35">
        <v>0</v>
      </c>
      <c r="AE262" s="35">
        <f t="shared" si="134"/>
        <v>0</v>
      </c>
      <c r="AF262" s="47">
        <v>1</v>
      </c>
      <c r="AG262" s="47">
        <f t="shared" si="143"/>
        <v>7.4999999999999997E-3</v>
      </c>
      <c r="AH262" s="35">
        <v>103.30179207338377</v>
      </c>
      <c r="AI262" s="48">
        <f t="shared" si="135"/>
        <v>7.8165553776626266</v>
      </c>
      <c r="AJ262" s="48">
        <v>3.7054218437200102</v>
      </c>
      <c r="AK262" s="48">
        <f t="shared" si="136"/>
        <v>2.1094913635569488</v>
      </c>
      <c r="AL262" s="35">
        <f t="shared" si="137"/>
        <v>1.6077832167832169</v>
      </c>
      <c r="AM262" s="35">
        <f t="shared" si="138"/>
        <v>5.9947239108357451</v>
      </c>
      <c r="AN262" s="35">
        <f t="shared" si="139"/>
        <v>0.76692655795247988</v>
      </c>
      <c r="AO262" s="35"/>
      <c r="AP262" s="47">
        <f t="shared" si="144"/>
        <v>1E-3</v>
      </c>
      <c r="AQ262" s="47">
        <f t="shared" si="145"/>
        <v>1.0009999999999999</v>
      </c>
      <c r="AR262" s="6">
        <v>7.7988437568655993</v>
      </c>
      <c r="AS262" s="35">
        <v>1</v>
      </c>
      <c r="AT262" s="35">
        <f t="shared" si="119"/>
        <v>-46.866014262200189</v>
      </c>
      <c r="AU262" s="35">
        <f t="shared" si="146"/>
        <v>7.8161258127695934</v>
      </c>
      <c r="AV262" s="35">
        <v>1</v>
      </c>
      <c r="AW262" s="35">
        <f t="shared" si="118"/>
        <v>-26.749875049461593</v>
      </c>
      <c r="AX262" s="35">
        <f t="shared" si="140"/>
        <v>0.57077341588735697</v>
      </c>
      <c r="AY262" s="2"/>
      <c r="AZ262" s="6">
        <f t="shared" si="141"/>
        <v>7.8416312123281049</v>
      </c>
      <c r="BA262" s="35">
        <f t="shared" si="142"/>
        <v>1.0032080415802</v>
      </c>
    </row>
    <row r="263" spans="1:53" x14ac:dyDescent="0.25">
      <c r="A263" s="33">
        <v>1E-3</v>
      </c>
      <c r="B263" s="1" t="s">
        <v>29</v>
      </c>
      <c r="C263" s="1">
        <v>450</v>
      </c>
      <c r="D263" s="1">
        <v>190</v>
      </c>
      <c r="E263" s="1">
        <v>190</v>
      </c>
      <c r="F263" s="1">
        <v>14.6</v>
      </c>
      <c r="G263" s="1">
        <v>9.4</v>
      </c>
      <c r="H263" s="1">
        <f t="shared" si="120"/>
        <v>210000000000</v>
      </c>
      <c r="I263" s="1">
        <v>0.3</v>
      </c>
      <c r="J263" s="1">
        <f t="shared" si="121"/>
        <v>80769000000</v>
      </c>
      <c r="K263" s="1">
        <v>3</v>
      </c>
      <c r="L263" s="1">
        <f>1671.9*10^(-8)</f>
        <v>1.6719E-5</v>
      </c>
      <c r="M263" s="1">
        <f>792385*10^(-12)</f>
        <v>7.9238499999999993E-7</v>
      </c>
      <c r="N263" s="1">
        <f>49.8*10^(-8)</f>
        <v>4.9799999999999993E-7</v>
      </c>
      <c r="O263" s="1">
        <v>0</v>
      </c>
      <c r="P263" s="1">
        <f t="shared" si="122"/>
        <v>8345116.666666667</v>
      </c>
      <c r="Q263" s="1">
        <f t="shared" si="123"/>
        <v>8345116.666666667</v>
      </c>
      <c r="R263" s="1">
        <f t="shared" si="124"/>
        <v>0.5</v>
      </c>
      <c r="S263" s="1">
        <f t="shared" si="125"/>
        <v>0.43540000000000001</v>
      </c>
      <c r="T263" s="1">
        <f t="shared" si="126"/>
        <v>0</v>
      </c>
      <c r="U263" s="1">
        <f t="shared" si="127"/>
        <v>0</v>
      </c>
      <c r="V263" s="1">
        <v>2</v>
      </c>
      <c r="W263" s="1">
        <v>2</v>
      </c>
      <c r="X263" s="8">
        <f t="shared" si="128"/>
        <v>962557.84322724247</v>
      </c>
      <c r="Y263" s="8">
        <f t="shared" si="129"/>
        <v>287451.84639369079</v>
      </c>
      <c r="Z263" s="16">
        <f t="shared" si="130"/>
        <v>2.1299497803907665</v>
      </c>
      <c r="AA263" s="6">
        <f t="shared" si="131"/>
        <v>1.0649748901953833</v>
      </c>
      <c r="AB263" s="6">
        <f t="shared" si="132"/>
        <v>9.7837734980329998</v>
      </c>
      <c r="AC263" s="6">
        <f t="shared" si="133"/>
        <v>0.51228070175438589</v>
      </c>
      <c r="AD263" s="6">
        <v>0</v>
      </c>
      <c r="AE263" s="6">
        <f t="shared" si="134"/>
        <v>0</v>
      </c>
      <c r="AF263" s="24">
        <v>1</v>
      </c>
      <c r="AG263" s="24">
        <f t="shared" si="143"/>
        <v>1.5E-3</v>
      </c>
      <c r="AH263" s="6">
        <v>5413.9847070095475</v>
      </c>
      <c r="AI263" s="5">
        <f t="shared" si="135"/>
        <v>18.834405744587269</v>
      </c>
      <c r="AJ263" s="5">
        <v>6.3151446851859347</v>
      </c>
      <c r="AK263" s="5">
        <f t="shared" si="136"/>
        <v>2.9824187225304613</v>
      </c>
      <c r="AL263" s="6">
        <f t="shared" si="137"/>
        <v>1.6077832167832169</v>
      </c>
      <c r="AM263" s="6">
        <f t="shared" si="138"/>
        <v>10.259250548442811</v>
      </c>
      <c r="AN263" s="6">
        <f t="shared" si="139"/>
        <v>0.54470795031009511</v>
      </c>
      <c r="AO263" s="6"/>
      <c r="AP263" s="24">
        <f t="shared" si="144"/>
        <v>1E-3</v>
      </c>
      <c r="AQ263" s="24">
        <f t="shared" si="145"/>
        <v>1.0009999999999999</v>
      </c>
      <c r="AR263" s="6">
        <v>18.669046797235101</v>
      </c>
      <c r="AS263" s="6">
        <v>1</v>
      </c>
      <c r="AT263" s="6">
        <f t="shared" si="119"/>
        <v>-43.938283383155422</v>
      </c>
      <c r="AU263" s="6">
        <f t="shared" si="146"/>
        <v>18.815056161603238</v>
      </c>
      <c r="AV263" s="6">
        <v>1</v>
      </c>
      <c r="AW263" s="6">
        <f t="shared" si="118"/>
        <v>-35.877085135943538</v>
      </c>
      <c r="AX263" s="6">
        <f t="shared" si="140"/>
        <v>0.816533609724446</v>
      </c>
      <c r="AZ263" s="6">
        <f t="shared" si="141"/>
        <v>19.019071447969012</v>
      </c>
      <c r="BA263" s="6">
        <f t="shared" si="142"/>
        <v>1.0098047002855299</v>
      </c>
    </row>
    <row r="264" spans="1:53" x14ac:dyDescent="0.25">
      <c r="A264" s="44">
        <v>1E-3</v>
      </c>
      <c r="B264" s="2" t="s">
        <v>29</v>
      </c>
      <c r="C264" s="2">
        <v>450</v>
      </c>
      <c r="D264" s="2">
        <v>190</v>
      </c>
      <c r="E264" s="2">
        <v>190</v>
      </c>
      <c r="F264" s="2">
        <v>14.6</v>
      </c>
      <c r="G264" s="2">
        <v>9.4</v>
      </c>
      <c r="H264" s="2">
        <f t="shared" si="120"/>
        <v>210000000000</v>
      </c>
      <c r="I264" s="2">
        <v>0.3</v>
      </c>
      <c r="J264" s="2">
        <f t="shared" si="121"/>
        <v>80769000000</v>
      </c>
      <c r="K264" s="2">
        <v>6</v>
      </c>
      <c r="L264" s="2">
        <f>1671.9*10^(-8)</f>
        <v>1.6719E-5</v>
      </c>
      <c r="M264" s="2">
        <f>792385*10^(-12)</f>
        <v>7.9238499999999993E-7</v>
      </c>
      <c r="N264" s="2">
        <f>49.8*10^(-8)</f>
        <v>4.9799999999999993E-7</v>
      </c>
      <c r="O264" s="2">
        <v>0</v>
      </c>
      <c r="P264" s="2">
        <f t="shared" si="122"/>
        <v>8345116.666666667</v>
      </c>
      <c r="Q264" s="2">
        <f t="shared" si="123"/>
        <v>8345116.666666667</v>
      </c>
      <c r="R264" s="2">
        <f t="shared" si="124"/>
        <v>0.5</v>
      </c>
      <c r="S264" s="2">
        <f t="shared" si="125"/>
        <v>0.43540000000000001</v>
      </c>
      <c r="T264" s="2">
        <f t="shared" si="126"/>
        <v>0</v>
      </c>
      <c r="U264" s="2">
        <f t="shared" si="127"/>
        <v>0</v>
      </c>
      <c r="V264" s="2">
        <v>2</v>
      </c>
      <c r="W264" s="2">
        <v>2</v>
      </c>
      <c r="X264" s="45">
        <f t="shared" si="128"/>
        <v>240639.46080681062</v>
      </c>
      <c r="Y264" s="45">
        <f t="shared" si="129"/>
        <v>111461.6937135624</v>
      </c>
      <c r="Z264" s="46">
        <f t="shared" si="130"/>
        <v>1.0649748901953833</v>
      </c>
      <c r="AA264" s="35">
        <f t="shared" si="131"/>
        <v>0.53248744509769164</v>
      </c>
      <c r="AB264" s="35">
        <f t="shared" si="132"/>
        <v>4.8918867490164999</v>
      </c>
      <c r="AC264" s="35">
        <f t="shared" si="133"/>
        <v>1.0245614035087718</v>
      </c>
      <c r="AD264" s="35">
        <v>0</v>
      </c>
      <c r="AE264" s="35">
        <f t="shared" si="134"/>
        <v>0</v>
      </c>
      <c r="AF264" s="47">
        <v>1</v>
      </c>
      <c r="AG264" s="47">
        <f t="shared" si="143"/>
        <v>3.0000000000000001E-3</v>
      </c>
      <c r="AH264" s="35">
        <v>1582.9728216393685</v>
      </c>
      <c r="AI264" s="48">
        <f t="shared" si="135"/>
        <v>14.201944801837836</v>
      </c>
      <c r="AJ264" s="48">
        <v>5.3645335906755918</v>
      </c>
      <c r="AK264" s="48">
        <f t="shared" si="136"/>
        <v>2.6473773650188459</v>
      </c>
      <c r="AL264" s="35">
        <f t="shared" si="137"/>
        <v>1.6077832167832169</v>
      </c>
      <c r="AM264" s="35">
        <f t="shared" si="138"/>
        <v>8.5819534020808437</v>
      </c>
      <c r="AN264" s="35">
        <f t="shared" si="139"/>
        <v>0.60428015471305563</v>
      </c>
      <c r="AO264" s="35"/>
      <c r="AP264" s="47">
        <f t="shared" si="144"/>
        <v>1E-3</v>
      </c>
      <c r="AQ264" s="47">
        <f t="shared" si="145"/>
        <v>1.0009999999999999</v>
      </c>
      <c r="AR264" s="6">
        <v>14.124649572694436</v>
      </c>
      <c r="AS264" s="35">
        <v>1</v>
      </c>
      <c r="AT264" s="35">
        <f t="shared" si="119"/>
        <v>-43.964487416386923</v>
      </c>
      <c r="AU264" s="6">
        <f t="shared" si="146"/>
        <v>14.06129980653421</v>
      </c>
      <c r="AV264" s="6">
        <v>1</v>
      </c>
      <c r="AW264" s="6">
        <f t="shared" si="118"/>
        <v>-31.283577848828468</v>
      </c>
      <c r="AX264" s="6">
        <f t="shared" si="140"/>
        <v>0.71156471250403142</v>
      </c>
      <c r="AY264" s="2"/>
      <c r="AZ264" s="6">
        <f t="shared" si="141"/>
        <v>14.163755232499382</v>
      </c>
      <c r="BA264" s="6">
        <f t="shared" si="142"/>
        <v>0.99731096199349312</v>
      </c>
    </row>
    <row r="265" spans="1:53" x14ac:dyDescent="0.25">
      <c r="A265" s="33">
        <v>1E-3</v>
      </c>
      <c r="B265" s="1" t="s">
        <v>29</v>
      </c>
      <c r="C265" s="1">
        <v>450</v>
      </c>
      <c r="D265" s="1">
        <v>190</v>
      </c>
      <c r="E265" s="1">
        <v>190</v>
      </c>
      <c r="F265" s="1">
        <v>14.6</v>
      </c>
      <c r="G265" s="1">
        <v>9.4</v>
      </c>
      <c r="H265" s="1">
        <f t="shared" si="120"/>
        <v>210000000000</v>
      </c>
      <c r="I265" s="1">
        <v>0.3</v>
      </c>
      <c r="J265" s="1">
        <f t="shared" si="121"/>
        <v>80769000000</v>
      </c>
      <c r="K265" s="1">
        <v>9</v>
      </c>
      <c r="L265" s="1">
        <f>1671.9*10^(-8)</f>
        <v>1.6719E-5</v>
      </c>
      <c r="M265" s="1">
        <f>792385*10^(-12)</f>
        <v>7.9238499999999993E-7</v>
      </c>
      <c r="N265" s="1">
        <f>49.8*10^(-8)</f>
        <v>4.9799999999999993E-7</v>
      </c>
      <c r="O265" s="1">
        <v>0</v>
      </c>
      <c r="P265" s="1">
        <f t="shared" si="122"/>
        <v>8345116.666666667</v>
      </c>
      <c r="Q265" s="1">
        <f t="shared" si="123"/>
        <v>8345116.666666667</v>
      </c>
      <c r="R265" s="1">
        <f t="shared" si="124"/>
        <v>0.5</v>
      </c>
      <c r="S265" s="1">
        <f t="shared" si="125"/>
        <v>0.43540000000000001</v>
      </c>
      <c r="T265" s="1">
        <f t="shared" si="126"/>
        <v>0</v>
      </c>
      <c r="U265" s="1">
        <f t="shared" si="127"/>
        <v>0</v>
      </c>
      <c r="V265" s="1">
        <v>2</v>
      </c>
      <c r="W265" s="1">
        <v>2</v>
      </c>
      <c r="X265" s="8">
        <f t="shared" si="128"/>
        <v>106950.87146969361</v>
      </c>
      <c r="Y265" s="8">
        <f t="shared" si="129"/>
        <v>69598.84918186086</v>
      </c>
      <c r="Z265" s="16">
        <f t="shared" si="130"/>
        <v>0.70998326013025559</v>
      </c>
      <c r="AA265" s="6">
        <f t="shared" si="131"/>
        <v>0.35499163006512779</v>
      </c>
      <c r="AB265" s="6">
        <f t="shared" si="132"/>
        <v>3.2612578326776664</v>
      </c>
      <c r="AC265" s="6">
        <f t="shared" si="133"/>
        <v>1.536842105263158</v>
      </c>
      <c r="AD265" s="6">
        <v>0</v>
      </c>
      <c r="AE265" s="6">
        <f t="shared" si="134"/>
        <v>0</v>
      </c>
      <c r="AF265" s="24">
        <v>1</v>
      </c>
      <c r="AG265" s="24">
        <f t="shared" si="143"/>
        <v>4.5000000000000005E-3</v>
      </c>
      <c r="AH265" s="6">
        <v>800.79370798647528</v>
      </c>
      <c r="AI265" s="5">
        <f t="shared" si="135"/>
        <v>11.505846970170614</v>
      </c>
      <c r="AJ265" s="5">
        <v>4.6972041038460626</v>
      </c>
      <c r="AK265" s="5">
        <f t="shared" si="136"/>
        <v>2.4495096904027753</v>
      </c>
      <c r="AL265" s="6">
        <f t="shared" si="137"/>
        <v>1.6077832167832169</v>
      </c>
      <c r="AM265" s="6">
        <f t="shared" si="138"/>
        <v>7.513894703615513</v>
      </c>
      <c r="AN265" s="6">
        <f t="shared" si="139"/>
        <v>0.65305011644041477</v>
      </c>
      <c r="AO265" s="6"/>
      <c r="AP265" s="24">
        <f t="shared" si="144"/>
        <v>1E-3</v>
      </c>
      <c r="AQ265" s="24">
        <f t="shared" si="145"/>
        <v>1.0009999999999999</v>
      </c>
      <c r="AR265" s="6">
        <v>11.460864789037181</v>
      </c>
      <c r="AS265" s="6">
        <v>1</v>
      </c>
      <c r="AT265" s="6">
        <f t="shared" si="119"/>
        <v>-44.154001537876574</v>
      </c>
      <c r="AU265" s="6">
        <f t="shared" si="146"/>
        <v>11.431260254518939</v>
      </c>
      <c r="AV265" s="6">
        <v>1</v>
      </c>
      <c r="AW265" s="6">
        <f t="shared" si="118"/>
        <v>-29.290170850520465</v>
      </c>
      <c r="AX265" s="6">
        <f t="shared" si="140"/>
        <v>0.66336390429742842</v>
      </c>
      <c r="AZ265" s="6">
        <f t="shared" si="141"/>
        <v>11.493327882871876</v>
      </c>
      <c r="BA265" s="6">
        <f t="shared" si="142"/>
        <v>0.9989119369194468</v>
      </c>
    </row>
    <row r="266" spans="1:53" x14ac:dyDescent="0.25">
      <c r="A266" s="44">
        <v>1E-3</v>
      </c>
      <c r="B266" s="2" t="s">
        <v>29</v>
      </c>
      <c r="C266" s="2">
        <v>450</v>
      </c>
      <c r="D266" s="2">
        <v>190</v>
      </c>
      <c r="E266" s="2">
        <v>190</v>
      </c>
      <c r="F266" s="2">
        <v>14.6</v>
      </c>
      <c r="G266" s="2">
        <v>9.4</v>
      </c>
      <c r="H266" s="2">
        <f t="shared" si="120"/>
        <v>210000000000</v>
      </c>
      <c r="I266" s="2">
        <v>0.3</v>
      </c>
      <c r="J266" s="2">
        <f t="shared" si="121"/>
        <v>80769000000</v>
      </c>
      <c r="K266" s="2">
        <v>12</v>
      </c>
      <c r="L266" s="2">
        <f>1671.9*10^(-8)</f>
        <v>1.6719E-5</v>
      </c>
      <c r="M266" s="2">
        <f>792385*10^(-12)</f>
        <v>7.9238499999999993E-7</v>
      </c>
      <c r="N266" s="2">
        <f>49.8*10^(-8)</f>
        <v>4.9799999999999993E-7</v>
      </c>
      <c r="O266" s="2">
        <v>0</v>
      </c>
      <c r="P266" s="2">
        <f t="shared" si="122"/>
        <v>8345116.666666667</v>
      </c>
      <c r="Q266" s="2">
        <f t="shared" si="123"/>
        <v>8345116.666666667</v>
      </c>
      <c r="R266" s="2">
        <f t="shared" si="124"/>
        <v>0.5</v>
      </c>
      <c r="S266" s="2">
        <f t="shared" si="125"/>
        <v>0.43540000000000001</v>
      </c>
      <c r="T266" s="2">
        <f t="shared" si="126"/>
        <v>0</v>
      </c>
      <c r="U266" s="2">
        <f t="shared" si="127"/>
        <v>0</v>
      </c>
      <c r="V266" s="2">
        <v>2</v>
      </c>
      <c r="W266" s="2">
        <v>2</v>
      </c>
      <c r="X266" s="45">
        <f t="shared" si="128"/>
        <v>60159.865201702654</v>
      </c>
      <c r="Y266" s="45">
        <f t="shared" si="129"/>
        <v>50905.184429421381</v>
      </c>
      <c r="Z266" s="46">
        <f t="shared" si="130"/>
        <v>0.53248744509769164</v>
      </c>
      <c r="AA266" s="35">
        <f t="shared" si="131"/>
        <v>0.26624372254884582</v>
      </c>
      <c r="AB266" s="35">
        <f t="shared" si="132"/>
        <v>2.4459433745082499</v>
      </c>
      <c r="AC266" s="35">
        <f t="shared" si="133"/>
        <v>2.0491228070175436</v>
      </c>
      <c r="AD266" s="35">
        <v>0</v>
      </c>
      <c r="AE266" s="35">
        <f t="shared" si="134"/>
        <v>0</v>
      </c>
      <c r="AF266" s="47">
        <v>1</v>
      </c>
      <c r="AG266" s="47">
        <f t="shared" si="143"/>
        <v>6.0000000000000001E-3</v>
      </c>
      <c r="AH266" s="35">
        <v>505.84153283798338</v>
      </c>
      <c r="AI266" s="48">
        <f t="shared" si="135"/>
        <v>9.9369354714610374</v>
      </c>
      <c r="AJ266" s="48">
        <v>4.2810963645982634</v>
      </c>
      <c r="AK266" s="48">
        <f t="shared" si="136"/>
        <v>2.3211193173862408</v>
      </c>
      <c r="AL266" s="35">
        <f t="shared" si="137"/>
        <v>1.6077832167832169</v>
      </c>
      <c r="AM266" s="35">
        <f t="shared" si="138"/>
        <v>6.884435420068221</v>
      </c>
      <c r="AN266" s="35">
        <f t="shared" si="139"/>
        <v>0.69281273284307598</v>
      </c>
      <c r="AO266" s="35"/>
      <c r="AP266" s="47">
        <f t="shared" si="144"/>
        <v>1E-3</v>
      </c>
      <c r="AQ266" s="47">
        <f t="shared" si="145"/>
        <v>1.0009999999999999</v>
      </c>
      <c r="AR266" s="6">
        <v>9.9056753151163335</v>
      </c>
      <c r="AS266" s="35">
        <v>1</v>
      </c>
      <c r="AT266" s="35">
        <f t="shared" si="119"/>
        <v>-44.687363988687466</v>
      </c>
      <c r="AU266" s="6">
        <f t="shared" si="146"/>
        <v>9.920217834700253</v>
      </c>
      <c r="AV266" s="6">
        <v>1</v>
      </c>
      <c r="AW266" s="6">
        <f t="shared" si="118"/>
        <v>-28.206797744628407</v>
      </c>
      <c r="AX266" s="6">
        <f t="shared" si="140"/>
        <v>0.63120298954686416</v>
      </c>
      <c r="AY266" s="2"/>
      <c r="AZ266" s="6">
        <f t="shared" si="141"/>
        <v>9.9644719531972648</v>
      </c>
      <c r="BA266" s="6">
        <f t="shared" si="142"/>
        <v>1.0027711241373471</v>
      </c>
    </row>
    <row r="267" spans="1:53" x14ac:dyDescent="0.25">
      <c r="A267" s="44">
        <v>1E-3</v>
      </c>
      <c r="B267" s="2" t="s">
        <v>29</v>
      </c>
      <c r="C267" s="2">
        <v>450</v>
      </c>
      <c r="D267" s="2">
        <v>190</v>
      </c>
      <c r="E267" s="2">
        <v>190</v>
      </c>
      <c r="F267" s="2">
        <v>14.6</v>
      </c>
      <c r="G267" s="2">
        <v>9.4</v>
      </c>
      <c r="H267" s="2">
        <f t="shared" si="120"/>
        <v>210000000000</v>
      </c>
      <c r="I267" s="2">
        <v>0.3</v>
      </c>
      <c r="J267" s="2">
        <f t="shared" si="121"/>
        <v>80769000000</v>
      </c>
      <c r="K267" s="2">
        <v>15</v>
      </c>
      <c r="L267" s="2">
        <f>1671.9*10^(-8)</f>
        <v>1.6719E-5</v>
      </c>
      <c r="M267" s="2">
        <f>792385*10^(-12)</f>
        <v>7.9238499999999993E-7</v>
      </c>
      <c r="N267" s="2">
        <f>49.8*10^(-8)</f>
        <v>4.9799999999999993E-7</v>
      </c>
      <c r="O267" s="2">
        <v>0</v>
      </c>
      <c r="P267" s="2">
        <f t="shared" si="122"/>
        <v>8345116.666666667</v>
      </c>
      <c r="Q267" s="2">
        <f t="shared" si="123"/>
        <v>8345116.666666667</v>
      </c>
      <c r="R267" s="2">
        <f t="shared" si="124"/>
        <v>0.5</v>
      </c>
      <c r="S267" s="2">
        <f t="shared" si="125"/>
        <v>0.43540000000000001</v>
      </c>
      <c r="T267" s="2">
        <f t="shared" si="126"/>
        <v>0</v>
      </c>
      <c r="U267" s="2">
        <f t="shared" si="127"/>
        <v>0</v>
      </c>
      <c r="V267" s="2">
        <v>2</v>
      </c>
      <c r="W267" s="2">
        <v>2</v>
      </c>
      <c r="X267" s="45">
        <f t="shared" si="128"/>
        <v>38502.313729089699</v>
      </c>
      <c r="Y267" s="45">
        <f t="shared" si="129"/>
        <v>40236.000302564746</v>
      </c>
      <c r="Z267" s="46">
        <f t="shared" si="130"/>
        <v>0.42598995607815332</v>
      </c>
      <c r="AA267" s="35">
        <f t="shared" si="131"/>
        <v>0.21299497803907666</v>
      </c>
      <c r="AB267" s="35">
        <f t="shared" si="132"/>
        <v>1.9567546996065999</v>
      </c>
      <c r="AC267" s="35">
        <f t="shared" si="133"/>
        <v>2.5614035087719298</v>
      </c>
      <c r="AD267" s="35">
        <v>0</v>
      </c>
      <c r="AE267" s="35">
        <f t="shared" si="134"/>
        <v>0</v>
      </c>
      <c r="AF267" s="47">
        <v>1</v>
      </c>
      <c r="AG267" s="47">
        <f t="shared" si="143"/>
        <v>7.4999999999999997E-3</v>
      </c>
      <c r="AH267" s="35">
        <v>359.9443614105831</v>
      </c>
      <c r="AI267" s="48">
        <f t="shared" si="135"/>
        <v>8.9458285789812795</v>
      </c>
      <c r="AJ267" s="48">
        <v>4.012575772590119</v>
      </c>
      <c r="AK267" s="48">
        <f t="shared" si="136"/>
        <v>2.2294478873371517</v>
      </c>
      <c r="AL267" s="35">
        <f t="shared" si="137"/>
        <v>1.6077832167832169</v>
      </c>
      <c r="AM267" s="35">
        <f t="shared" si="138"/>
        <v>6.4762222709591626</v>
      </c>
      <c r="AN267" s="35">
        <f t="shared" si="139"/>
        <v>0.72393766701224371</v>
      </c>
      <c r="AO267" s="35"/>
      <c r="AP267" s="47">
        <f t="shared" si="144"/>
        <v>1E-3</v>
      </c>
      <c r="AQ267" s="47">
        <f t="shared" si="145"/>
        <v>1.0009999999999999</v>
      </c>
      <c r="AR267" s="6">
        <v>8.921577548589708</v>
      </c>
      <c r="AS267" s="35">
        <v>1</v>
      </c>
      <c r="AT267" s="35">
        <f t="shared" si="119"/>
        <v>-45.432860910938118</v>
      </c>
      <c r="AU267" s="35">
        <f t="shared" si="146"/>
        <v>8.9508651367895045</v>
      </c>
      <c r="AV267" s="35">
        <v>1</v>
      </c>
      <c r="AW267" s="35">
        <f t="shared" si="118"/>
        <v>-27.52903960693699</v>
      </c>
      <c r="AX267" s="35">
        <f t="shared" si="140"/>
        <v>0.60592793530880817</v>
      </c>
      <c r="AY267" s="2"/>
      <c r="AZ267" s="6">
        <f t="shared" si="141"/>
        <v>8.9856441589331233</v>
      </c>
      <c r="BA267" s="35">
        <f t="shared" si="142"/>
        <v>1.0044507425556302</v>
      </c>
    </row>
    <row r="268" spans="1:53" x14ac:dyDescent="0.25">
      <c r="A268" s="33">
        <v>1E-3</v>
      </c>
      <c r="B268" s="1" t="s">
        <v>30</v>
      </c>
      <c r="C268" s="1">
        <v>600</v>
      </c>
      <c r="D268" s="1">
        <v>220</v>
      </c>
      <c r="E268" s="1">
        <v>220</v>
      </c>
      <c r="F268" s="1">
        <v>19</v>
      </c>
      <c r="G268" s="1">
        <v>12</v>
      </c>
      <c r="H268" s="1">
        <f t="shared" si="120"/>
        <v>210000000000</v>
      </c>
      <c r="I268" s="1">
        <v>0.3</v>
      </c>
      <c r="J268" s="1">
        <f t="shared" si="121"/>
        <v>80769000000</v>
      </c>
      <c r="K268" s="1">
        <v>3</v>
      </c>
      <c r="L268" s="1">
        <f>3380*10^(-8)</f>
        <v>3.3800000000000002E-5</v>
      </c>
      <c r="M268" s="1">
        <f>2852000*10^(-12)</f>
        <v>2.852E-6</v>
      </c>
      <c r="N268" s="1">
        <f>129.22*10^(-8)</f>
        <v>1.2922000000000001E-6</v>
      </c>
      <c r="O268" s="1">
        <v>0</v>
      </c>
      <c r="P268" s="1">
        <f t="shared" si="122"/>
        <v>16859333.333333332</v>
      </c>
      <c r="Q268" s="1">
        <f t="shared" si="123"/>
        <v>16859333.333333332</v>
      </c>
      <c r="R268" s="1">
        <f t="shared" si="124"/>
        <v>0.5</v>
      </c>
      <c r="S268" s="1">
        <f t="shared" si="125"/>
        <v>0.58099999999999996</v>
      </c>
      <c r="T268" s="1">
        <f t="shared" si="126"/>
        <v>0</v>
      </c>
      <c r="U268" s="1">
        <f t="shared" si="127"/>
        <v>0</v>
      </c>
      <c r="V268" s="1">
        <v>2</v>
      </c>
      <c r="W268" s="1">
        <v>2</v>
      </c>
      <c r="X268" s="8">
        <f t="shared" si="128"/>
        <v>1945957.0010814518</v>
      </c>
      <c r="Y268" s="8">
        <f t="shared" si="129"/>
        <v>722924.52822898212</v>
      </c>
      <c r="Z268" s="16">
        <f t="shared" si="130"/>
        <v>2.5085675762161346</v>
      </c>
      <c r="AA268" s="6">
        <f t="shared" si="131"/>
        <v>1.2542837881080673</v>
      </c>
      <c r="AB268" s="6">
        <f t="shared" si="132"/>
        <v>8.6359355824978525</v>
      </c>
      <c r="AC268" s="6">
        <f t="shared" si="133"/>
        <v>0.43181818181818182</v>
      </c>
      <c r="AD268" s="6">
        <v>0</v>
      </c>
      <c r="AE268" s="6">
        <f t="shared" si="134"/>
        <v>0</v>
      </c>
      <c r="AF268" s="24">
        <v>1</v>
      </c>
      <c r="AG268" s="24">
        <f t="shared" si="143"/>
        <v>1.5E-3</v>
      </c>
      <c r="AH268" s="6">
        <v>14217.001137475077</v>
      </c>
      <c r="AI268" s="5">
        <f t="shared" si="135"/>
        <v>19.665954857423131</v>
      </c>
      <c r="AJ268" s="5">
        <v>6.4586271701671878</v>
      </c>
      <c r="AK268" s="5">
        <f t="shared" si="136"/>
        <v>3.0449125393491414</v>
      </c>
      <c r="AL268" s="6">
        <f t="shared" si="137"/>
        <v>1.6077832167832169</v>
      </c>
      <c r="AM268" s="6">
        <f t="shared" si="138"/>
        <v>10.303694985088377</v>
      </c>
      <c r="AN268" s="6">
        <f t="shared" si="139"/>
        <v>0.52393565732198022</v>
      </c>
      <c r="AO268" s="6"/>
      <c r="AP268" s="24">
        <f t="shared" si="144"/>
        <v>1E-3</v>
      </c>
      <c r="AQ268" s="24">
        <f t="shared" si="145"/>
        <v>1.0009999999999999</v>
      </c>
      <c r="AR268" s="6">
        <v>19.479706406892554</v>
      </c>
      <c r="AS268" s="6">
        <v>1</v>
      </c>
      <c r="AT268" s="6">
        <f t="shared" si="119"/>
        <v>-43.950159353407244</v>
      </c>
      <c r="AU268" s="6">
        <f t="shared" si="146"/>
        <v>19.371516416302374</v>
      </c>
      <c r="AV268" s="6">
        <v>1</v>
      </c>
      <c r="AW268" s="6">
        <f t="shared" si="118"/>
        <v>-37.008955306699335</v>
      </c>
      <c r="AX268" s="6">
        <f t="shared" si="140"/>
        <v>0.84206646463115065</v>
      </c>
      <c r="AZ268" s="6">
        <f t="shared" si="141"/>
        <v>19.586794708879399</v>
      </c>
      <c r="BA268" s="6">
        <f t="shared" si="142"/>
        <v>0.99597476201294888</v>
      </c>
    </row>
    <row r="269" spans="1:53" x14ac:dyDescent="0.25">
      <c r="A269" s="33">
        <v>1E-3</v>
      </c>
      <c r="B269" s="1" t="s">
        <v>30</v>
      </c>
      <c r="C269" s="1">
        <v>600</v>
      </c>
      <c r="D269" s="1">
        <v>220</v>
      </c>
      <c r="E269" s="1">
        <v>220</v>
      </c>
      <c r="F269" s="1">
        <v>19</v>
      </c>
      <c r="G269" s="1">
        <v>12</v>
      </c>
      <c r="H269" s="1">
        <f t="shared" si="120"/>
        <v>210000000000</v>
      </c>
      <c r="I269" s="1">
        <v>0.3</v>
      </c>
      <c r="J269" s="1">
        <f t="shared" si="121"/>
        <v>80769000000</v>
      </c>
      <c r="K269" s="1">
        <v>6</v>
      </c>
      <c r="L269" s="1">
        <f>3380*10^(-8)</f>
        <v>3.3800000000000002E-5</v>
      </c>
      <c r="M269" s="1">
        <f>2852000*10^(-12)</f>
        <v>2.852E-6</v>
      </c>
      <c r="N269" s="1">
        <f>129.22*10^(-8)</f>
        <v>1.2922000000000001E-6</v>
      </c>
      <c r="O269" s="1">
        <v>0</v>
      </c>
      <c r="P269" s="1">
        <f t="shared" si="122"/>
        <v>16859333.333333332</v>
      </c>
      <c r="Q269" s="1">
        <f t="shared" si="123"/>
        <v>16859333.333333332</v>
      </c>
      <c r="R269" s="1">
        <f t="shared" si="124"/>
        <v>0.5</v>
      </c>
      <c r="S269" s="1">
        <f t="shared" si="125"/>
        <v>0.58099999999999996</v>
      </c>
      <c r="T269" s="1">
        <f t="shared" si="126"/>
        <v>0</v>
      </c>
      <c r="U269" s="1">
        <f t="shared" si="127"/>
        <v>0</v>
      </c>
      <c r="V269" s="1">
        <v>2</v>
      </c>
      <c r="W269" s="1">
        <v>2</v>
      </c>
      <c r="X269" s="8">
        <f t="shared" si="128"/>
        <v>486489.25027036294</v>
      </c>
      <c r="Y269" s="8">
        <f t="shared" si="129"/>
        <v>265978.93822521181</v>
      </c>
      <c r="Z269" s="16">
        <f t="shared" si="130"/>
        <v>1.2542837881080673</v>
      </c>
      <c r="AA269" s="6">
        <f t="shared" si="131"/>
        <v>0.62714189405403364</v>
      </c>
      <c r="AB269" s="6">
        <f t="shared" si="132"/>
        <v>4.3179677912489263</v>
      </c>
      <c r="AC269" s="6">
        <f t="shared" si="133"/>
        <v>0.86363636363636365</v>
      </c>
      <c r="AD269" s="6">
        <v>0</v>
      </c>
      <c r="AE269" s="6">
        <f t="shared" si="134"/>
        <v>0</v>
      </c>
      <c r="AF269" s="24">
        <v>1</v>
      </c>
      <c r="AG269" s="24">
        <f t="shared" si="143"/>
        <v>3.0000000000000001E-3</v>
      </c>
      <c r="AH269" s="6">
        <v>4089.8527540084497</v>
      </c>
      <c r="AI269" s="5">
        <f t="shared" si="135"/>
        <v>15.376603806672305</v>
      </c>
      <c r="AJ269" s="5">
        <v>5.629393101540221</v>
      </c>
      <c r="AK269" s="5">
        <f t="shared" si="136"/>
        <v>2.7314851759890804</v>
      </c>
      <c r="AL269" s="6">
        <f t="shared" si="137"/>
        <v>1.6077832167832169</v>
      </c>
      <c r="AM269" s="6">
        <f t="shared" si="138"/>
        <v>9.0474854408378871</v>
      </c>
      <c r="AN269" s="6">
        <f t="shared" si="139"/>
        <v>0.58839296079879155</v>
      </c>
      <c r="AO269" s="6"/>
      <c r="AP269" s="24">
        <f t="shared" si="144"/>
        <v>1E-3</v>
      </c>
      <c r="AQ269" s="24">
        <f t="shared" si="145"/>
        <v>1.0009999999999999</v>
      </c>
      <c r="AR269" s="6">
        <v>15.281414830399791</v>
      </c>
      <c r="AS269" s="6">
        <v>1</v>
      </c>
      <c r="AT269" s="6">
        <f t="shared" si="119"/>
        <v>-44.061055148629826</v>
      </c>
      <c r="AU269" s="6">
        <f t="shared" si="146"/>
        <v>15.250132709134828</v>
      </c>
      <c r="AV269" s="6">
        <v>1</v>
      </c>
      <c r="AW269" s="6">
        <f t="shared" si="118"/>
        <v>-32.2521275653082</v>
      </c>
      <c r="AX269" s="6">
        <f t="shared" si="140"/>
        <v>0.73198718134445651</v>
      </c>
      <c r="AZ269" s="6">
        <f t="shared" si="141"/>
        <v>15.374851069685871</v>
      </c>
      <c r="BA269" s="6">
        <f t="shared" si="142"/>
        <v>0.99988601273672184</v>
      </c>
    </row>
    <row r="270" spans="1:53" x14ac:dyDescent="0.25">
      <c r="A270" s="33">
        <v>1E-3</v>
      </c>
      <c r="B270" s="1" t="s">
        <v>30</v>
      </c>
      <c r="C270" s="1">
        <v>600</v>
      </c>
      <c r="D270" s="1">
        <v>220</v>
      </c>
      <c r="E270" s="1">
        <v>220</v>
      </c>
      <c r="F270" s="1">
        <v>19</v>
      </c>
      <c r="G270" s="1">
        <v>12</v>
      </c>
      <c r="H270" s="1">
        <f t="shared" si="120"/>
        <v>210000000000</v>
      </c>
      <c r="I270" s="1">
        <v>0.3</v>
      </c>
      <c r="J270" s="1">
        <f t="shared" si="121"/>
        <v>80769000000</v>
      </c>
      <c r="K270" s="1">
        <v>9</v>
      </c>
      <c r="L270" s="1">
        <f>3380*10^(-8)</f>
        <v>3.3800000000000002E-5</v>
      </c>
      <c r="M270" s="1">
        <f>2852000*10^(-12)</f>
        <v>2.852E-6</v>
      </c>
      <c r="N270" s="1">
        <f>129.22*10^(-8)</f>
        <v>1.2922000000000001E-6</v>
      </c>
      <c r="O270" s="1">
        <v>0</v>
      </c>
      <c r="P270" s="1">
        <f t="shared" si="122"/>
        <v>16859333.333333332</v>
      </c>
      <c r="Q270" s="1">
        <f t="shared" si="123"/>
        <v>16859333.333333332</v>
      </c>
      <c r="R270" s="1">
        <f t="shared" si="124"/>
        <v>0.5</v>
      </c>
      <c r="S270" s="1">
        <f t="shared" si="125"/>
        <v>0.58099999999999996</v>
      </c>
      <c r="T270" s="1">
        <f t="shared" si="126"/>
        <v>0</v>
      </c>
      <c r="U270" s="1">
        <f t="shared" si="127"/>
        <v>0</v>
      </c>
      <c r="V270" s="1">
        <v>2</v>
      </c>
      <c r="W270" s="1">
        <v>2</v>
      </c>
      <c r="X270" s="8">
        <f t="shared" si="128"/>
        <v>216217.44456460574</v>
      </c>
      <c r="Y270" s="8">
        <f t="shared" si="129"/>
        <v>162822.76545043223</v>
      </c>
      <c r="Z270" s="16">
        <f t="shared" si="130"/>
        <v>0.8361891920720449</v>
      </c>
      <c r="AA270" s="6">
        <f t="shared" si="131"/>
        <v>0.41809459603602245</v>
      </c>
      <c r="AB270" s="6">
        <f t="shared" si="132"/>
        <v>2.878645194165951</v>
      </c>
      <c r="AC270" s="6">
        <f t="shared" si="133"/>
        <v>1.2954545454545454</v>
      </c>
      <c r="AD270" s="6">
        <v>0</v>
      </c>
      <c r="AE270" s="6">
        <f t="shared" si="134"/>
        <v>0</v>
      </c>
      <c r="AF270" s="24">
        <v>1</v>
      </c>
      <c r="AG270" s="24">
        <f t="shared" si="143"/>
        <v>4.5000000000000005E-3</v>
      </c>
      <c r="AH270" s="6">
        <v>2042.1574810395689</v>
      </c>
      <c r="AI270" s="5">
        <f t="shared" si="135"/>
        <v>12.542211007104275</v>
      </c>
      <c r="AJ270" s="5">
        <v>4.9612226998190669</v>
      </c>
      <c r="AK270" s="5">
        <f t="shared" si="136"/>
        <v>2.5280483795983764</v>
      </c>
      <c r="AL270" s="6">
        <f t="shared" si="137"/>
        <v>1.6077832167832169</v>
      </c>
      <c r="AM270" s="6">
        <f t="shared" si="138"/>
        <v>7.9227626895500425</v>
      </c>
      <c r="AN270" s="6">
        <f t="shared" si="139"/>
        <v>0.63168788063463122</v>
      </c>
      <c r="AO270" s="6"/>
      <c r="AP270" s="24">
        <f t="shared" si="144"/>
        <v>1E-3</v>
      </c>
      <c r="AQ270" s="24">
        <f t="shared" si="145"/>
        <v>1.0009999999999999</v>
      </c>
      <c r="AR270" s="6">
        <v>12.486331200309884</v>
      </c>
      <c r="AS270" s="6">
        <v>1</v>
      </c>
      <c r="AT270" s="6">
        <f t="shared" si="119"/>
        <v>-44.144646202225481</v>
      </c>
      <c r="AU270" s="6">
        <f t="shared" si="146"/>
        <v>12.426171695197361</v>
      </c>
      <c r="AV270" s="6">
        <v>1</v>
      </c>
      <c r="AW270" s="6">
        <f t="shared" si="118"/>
        <v>-30.025340579529583</v>
      </c>
      <c r="AX270" s="6">
        <f t="shared" si="140"/>
        <v>0.68015814289198917</v>
      </c>
      <c r="AZ270" s="6">
        <f t="shared" si="141"/>
        <v>12.502087686303707</v>
      </c>
      <c r="BA270" s="6">
        <f t="shared" si="142"/>
        <v>0.99680093718899798</v>
      </c>
    </row>
    <row r="271" spans="1:53" x14ac:dyDescent="0.25">
      <c r="A271" s="33">
        <v>1E-3</v>
      </c>
      <c r="B271" s="1" t="s">
        <v>30</v>
      </c>
      <c r="C271" s="1">
        <v>600</v>
      </c>
      <c r="D271" s="1">
        <v>220</v>
      </c>
      <c r="E271" s="1">
        <v>220</v>
      </c>
      <c r="F271" s="1">
        <v>19</v>
      </c>
      <c r="G271" s="1">
        <v>12</v>
      </c>
      <c r="H271" s="1">
        <f t="shared" si="120"/>
        <v>210000000000</v>
      </c>
      <c r="I271" s="1">
        <v>0.3</v>
      </c>
      <c r="J271" s="1">
        <f t="shared" si="121"/>
        <v>80769000000</v>
      </c>
      <c r="K271" s="1">
        <v>12</v>
      </c>
      <c r="L271" s="1">
        <f>3380*10^(-8)</f>
        <v>3.3800000000000002E-5</v>
      </c>
      <c r="M271" s="1">
        <f>2852000*10^(-12)</f>
        <v>2.852E-6</v>
      </c>
      <c r="N271" s="1">
        <f>129.22*10^(-8)</f>
        <v>1.2922000000000001E-6</v>
      </c>
      <c r="O271" s="1">
        <v>0</v>
      </c>
      <c r="P271" s="1">
        <f t="shared" si="122"/>
        <v>16859333.333333332</v>
      </c>
      <c r="Q271" s="1">
        <f t="shared" si="123"/>
        <v>16859333.333333332</v>
      </c>
      <c r="R271" s="1">
        <f t="shared" si="124"/>
        <v>0.5</v>
      </c>
      <c r="S271" s="1">
        <f t="shared" si="125"/>
        <v>0.58099999999999996</v>
      </c>
      <c r="T271" s="1">
        <f t="shared" si="126"/>
        <v>0</v>
      </c>
      <c r="U271" s="1">
        <f t="shared" si="127"/>
        <v>0</v>
      </c>
      <c r="V271" s="1">
        <v>2</v>
      </c>
      <c r="W271" s="1">
        <v>2</v>
      </c>
      <c r="X271" s="8">
        <f t="shared" si="128"/>
        <v>121622.31256759074</v>
      </c>
      <c r="Y271" s="8">
        <f t="shared" si="129"/>
        <v>118075.45509077053</v>
      </c>
      <c r="Z271" s="16">
        <f t="shared" si="130"/>
        <v>0.62714189405403364</v>
      </c>
      <c r="AA271" s="6">
        <f t="shared" si="131"/>
        <v>0.31357094702701682</v>
      </c>
      <c r="AB271" s="6">
        <f t="shared" si="132"/>
        <v>2.1589838956244631</v>
      </c>
      <c r="AC271" s="6">
        <f t="shared" si="133"/>
        <v>1.7272727272727273</v>
      </c>
      <c r="AD271" s="6">
        <v>0</v>
      </c>
      <c r="AE271" s="6">
        <f t="shared" si="134"/>
        <v>0</v>
      </c>
      <c r="AF271" s="24">
        <v>1</v>
      </c>
      <c r="AG271" s="24">
        <f t="shared" si="143"/>
        <v>6.0000000000000001E-3</v>
      </c>
      <c r="AH271" s="6">
        <v>1274.5516183835753</v>
      </c>
      <c r="AI271" s="5">
        <f t="shared" si="135"/>
        <v>10.79438243455224</v>
      </c>
      <c r="AJ271" s="5">
        <v>4.5088117559295684</v>
      </c>
      <c r="AK271" s="5">
        <f t="shared" si="136"/>
        <v>2.394063673285201</v>
      </c>
      <c r="AL271" s="6">
        <f t="shared" si="137"/>
        <v>1.6077832167832169</v>
      </c>
      <c r="AM271" s="6">
        <f t="shared" si="138"/>
        <v>7.2280288945553037</v>
      </c>
      <c r="AN271" s="6">
        <f t="shared" si="139"/>
        <v>0.66961022905940137</v>
      </c>
      <c r="AO271" s="6"/>
      <c r="AP271" s="24">
        <f t="shared" si="144"/>
        <v>1E-3</v>
      </c>
      <c r="AQ271" s="24">
        <f t="shared" si="145"/>
        <v>1.0009999999999999</v>
      </c>
      <c r="AR271" s="6">
        <v>10.756129047806327</v>
      </c>
      <c r="AS271" s="6">
        <v>1</v>
      </c>
      <c r="AT271" s="6">
        <f t="shared" si="119"/>
        <v>-44.46412229713318</v>
      </c>
      <c r="AU271" s="6">
        <f t="shared" si="146"/>
        <v>10.742284979813324</v>
      </c>
      <c r="AV271" s="6">
        <v>1</v>
      </c>
      <c r="AW271" s="6">
        <f t="shared" si="118"/>
        <v>-28.791726260643731</v>
      </c>
      <c r="AX271" s="6">
        <f t="shared" si="140"/>
        <v>0.64752714712868797</v>
      </c>
      <c r="AZ271" s="6">
        <f t="shared" si="141"/>
        <v>10.795758125773537</v>
      </c>
      <c r="BA271" s="6">
        <f t="shared" si="142"/>
        <v>1.0001274451067153</v>
      </c>
    </row>
    <row r="272" spans="1:53" s="4" customFormat="1" ht="15.75" thickBot="1" x14ac:dyDescent="0.3">
      <c r="A272" s="37">
        <v>1E-3</v>
      </c>
      <c r="B272" s="4" t="s">
        <v>30</v>
      </c>
      <c r="C272" s="4">
        <v>600</v>
      </c>
      <c r="D272" s="4">
        <v>220</v>
      </c>
      <c r="E272" s="4">
        <v>220</v>
      </c>
      <c r="F272" s="4">
        <v>19</v>
      </c>
      <c r="G272" s="4">
        <v>12</v>
      </c>
      <c r="H272" s="4">
        <f t="shared" si="120"/>
        <v>210000000000</v>
      </c>
      <c r="I272" s="4">
        <v>0.3</v>
      </c>
      <c r="J272" s="4">
        <f t="shared" si="121"/>
        <v>80769000000</v>
      </c>
      <c r="K272" s="4">
        <v>15</v>
      </c>
      <c r="L272" s="4">
        <f>3380*10^(-8)</f>
        <v>3.3800000000000002E-5</v>
      </c>
      <c r="M272" s="4">
        <f>2852000*10^(-12)</f>
        <v>2.852E-6</v>
      </c>
      <c r="N272" s="4">
        <f>129.22*10^(-8)</f>
        <v>1.2922000000000001E-6</v>
      </c>
      <c r="O272" s="4">
        <v>0</v>
      </c>
      <c r="P272" s="4">
        <f t="shared" si="122"/>
        <v>16859333.333333332</v>
      </c>
      <c r="Q272" s="4">
        <f t="shared" si="123"/>
        <v>16859333.333333332</v>
      </c>
      <c r="R272" s="4">
        <f t="shared" si="124"/>
        <v>0.5</v>
      </c>
      <c r="S272" s="4">
        <f t="shared" si="125"/>
        <v>0.58099999999999996</v>
      </c>
      <c r="T272" s="4">
        <f t="shared" si="126"/>
        <v>0</v>
      </c>
      <c r="U272" s="4">
        <f t="shared" si="127"/>
        <v>0</v>
      </c>
      <c r="V272" s="4">
        <v>2</v>
      </c>
      <c r="W272" s="4">
        <v>2</v>
      </c>
      <c r="X272" s="38">
        <f t="shared" si="128"/>
        <v>77838.28004325807</v>
      </c>
      <c r="Y272" s="38">
        <f t="shared" si="129"/>
        <v>92925.731373469971</v>
      </c>
      <c r="Z272" s="39">
        <f t="shared" si="130"/>
        <v>0.50171351524322694</v>
      </c>
      <c r="AA272" s="40">
        <f t="shared" si="131"/>
        <v>0.25085675762161347</v>
      </c>
      <c r="AB272" s="40">
        <f t="shared" si="132"/>
        <v>1.7271871164995707</v>
      </c>
      <c r="AC272" s="40">
        <f t="shared" si="133"/>
        <v>2.1590909090909092</v>
      </c>
      <c r="AD272" s="40">
        <v>0</v>
      </c>
      <c r="AE272" s="40">
        <f t="shared" si="134"/>
        <v>0</v>
      </c>
      <c r="AF272" s="41">
        <v>1</v>
      </c>
      <c r="AG272" s="41">
        <f t="shared" si="143"/>
        <v>7.4999999999999997E-3</v>
      </c>
      <c r="AH272" s="40">
        <v>897.62213948137287</v>
      </c>
      <c r="AI272" s="42">
        <f t="shared" si="135"/>
        <v>9.6595649688654639</v>
      </c>
      <c r="AJ272" s="42">
        <v>4.2046481015004362</v>
      </c>
      <c r="AK272" s="42">
        <f t="shared" si="136"/>
        <v>2.2973539605890991</v>
      </c>
      <c r="AL272" s="40">
        <f t="shared" si="137"/>
        <v>1.6077832167832169</v>
      </c>
      <c r="AM272" s="40">
        <f t="shared" si="138"/>
        <v>6.7688294433662</v>
      </c>
      <c r="AN272" s="40">
        <f t="shared" si="139"/>
        <v>0.70073853896975369</v>
      </c>
      <c r="AO272" s="40"/>
      <c r="AP272" s="41">
        <f t="shared" si="144"/>
        <v>1E-3</v>
      </c>
      <c r="AQ272" s="41">
        <f t="shared" si="145"/>
        <v>1.0009999999999999</v>
      </c>
      <c r="AR272" s="11">
        <v>9.630454768765194</v>
      </c>
      <c r="AS272" s="11">
        <v>1</v>
      </c>
      <c r="AT272" s="40">
        <f t="shared" si="119"/>
        <v>-45.001039500730229</v>
      </c>
      <c r="AU272" s="40">
        <f t="shared" si="146"/>
        <v>9.6449429638900046</v>
      </c>
      <c r="AV272" s="40">
        <v>1</v>
      </c>
      <c r="AW272" s="40">
        <f t="shared" si="118"/>
        <v>-28.013087004993327</v>
      </c>
      <c r="AX272" s="40">
        <f t="shared" si="140"/>
        <v>0.62249866482614835</v>
      </c>
      <c r="AZ272" s="6">
        <f t="shared" si="141"/>
        <v>9.6863555902579783</v>
      </c>
      <c r="BA272" s="40">
        <f t="shared" si="142"/>
        <v>1.0027734811535369</v>
      </c>
    </row>
    <row r="273" spans="1:54" x14ac:dyDescent="0.25">
      <c r="A273" s="32">
        <v>0.01</v>
      </c>
      <c r="B273" s="1" t="s">
        <v>7</v>
      </c>
      <c r="C273" s="1">
        <v>300</v>
      </c>
      <c r="D273" s="1">
        <v>150</v>
      </c>
      <c r="E273" s="1">
        <v>150</v>
      </c>
      <c r="F273" s="1">
        <v>10.7</v>
      </c>
      <c r="G273" s="1">
        <v>7.1</v>
      </c>
      <c r="H273" s="1">
        <f t="shared" si="120"/>
        <v>210000000000</v>
      </c>
      <c r="I273" s="1">
        <v>0.3</v>
      </c>
      <c r="J273" s="1">
        <f t="shared" si="121"/>
        <v>80769000000</v>
      </c>
      <c r="K273" s="1">
        <v>3</v>
      </c>
      <c r="L273" s="1">
        <f>602.71*10^(-8)</f>
        <v>6.0271000000000003E-6</v>
      </c>
      <c r="M273" s="1">
        <f>126108*10^(-12)</f>
        <v>1.2610800000000001E-7</v>
      </c>
      <c r="N273" s="1">
        <f>15.22*10^(-8)</f>
        <v>1.522E-7</v>
      </c>
      <c r="O273" s="1">
        <v>0</v>
      </c>
      <c r="P273" s="1">
        <f t="shared" si="122"/>
        <v>3009375</v>
      </c>
      <c r="Q273" s="1">
        <f t="shared" si="123"/>
        <v>3009375</v>
      </c>
      <c r="R273" s="1">
        <f t="shared" si="124"/>
        <v>0.5</v>
      </c>
      <c r="S273" s="1">
        <f t="shared" si="125"/>
        <v>0.2893</v>
      </c>
      <c r="T273" s="1">
        <f t="shared" si="126"/>
        <v>0</v>
      </c>
      <c r="U273" s="1">
        <f t="shared" si="127"/>
        <v>0</v>
      </c>
      <c r="V273" s="1">
        <v>2</v>
      </c>
      <c r="W273" s="1">
        <v>2</v>
      </c>
      <c r="X273" s="8">
        <f t="shared" si="128"/>
        <v>346996.37400053308</v>
      </c>
      <c r="Y273" s="8">
        <f t="shared" si="129"/>
        <v>82370.901734820785</v>
      </c>
      <c r="Z273" s="16">
        <f t="shared" si="130"/>
        <v>1.5370213680358233</v>
      </c>
      <c r="AA273" s="6">
        <f t="shared" si="131"/>
        <v>0.76851068401791167</v>
      </c>
      <c r="AB273" s="6">
        <f t="shared" si="132"/>
        <v>10.625828074835638</v>
      </c>
      <c r="AC273" s="6">
        <f t="shared" si="133"/>
        <v>0.71333333333333315</v>
      </c>
      <c r="AD273" s="6">
        <v>0</v>
      </c>
      <c r="AE273" s="6">
        <f t="shared" si="134"/>
        <v>0</v>
      </c>
      <c r="AF273" s="24">
        <v>1</v>
      </c>
      <c r="AG273" s="24">
        <f t="shared" si="143"/>
        <v>1.4999999999999999E-2</v>
      </c>
      <c r="AH273" s="6">
        <v>1468.8759653013028</v>
      </c>
      <c r="AI273" s="5">
        <f t="shared" si="135"/>
        <v>17.832461881139785</v>
      </c>
      <c r="AJ273" s="5">
        <v>5.9308565247074734</v>
      </c>
      <c r="AK273" s="5">
        <f t="shared" si="136"/>
        <v>3.0067262303262905</v>
      </c>
      <c r="AL273" s="6">
        <f t="shared" si="137"/>
        <v>1.5839322033898307</v>
      </c>
      <c r="AM273" s="6">
        <f t="shared" si="138"/>
        <v>9.4654787782218914</v>
      </c>
      <c r="AN273" s="6">
        <f t="shared" si="139"/>
        <v>0.53080044927688319</v>
      </c>
      <c r="AP273" s="24">
        <f t="shared" si="144"/>
        <v>0.01</v>
      </c>
      <c r="AQ273" s="24">
        <f t="shared" si="145"/>
        <v>1.01</v>
      </c>
      <c r="AR273" s="6">
        <v>16.679696599806004</v>
      </c>
      <c r="AS273" s="6">
        <v>1</v>
      </c>
      <c r="AT273" s="6">
        <f t="shared" si="119"/>
        <v>-41.111430633293637</v>
      </c>
      <c r="AU273" s="6">
        <f t="shared" si="146"/>
        <v>16.748877433170751</v>
      </c>
      <c r="AV273" s="6">
        <v>1</v>
      </c>
      <c r="AW273" s="35">
        <f>-24.61-7.243*Z273+0.917*Z273^2</f>
        <v>-33.576293161806049</v>
      </c>
      <c r="AX273" s="6">
        <f t="shared" si="140"/>
        <v>0.81671429684119679</v>
      </c>
      <c r="AZ273" s="6">
        <f t="shared" si="141"/>
        <v>18.231261854199435</v>
      </c>
      <c r="BA273" s="6">
        <f t="shared" si="142"/>
        <v>1.0223637081474115</v>
      </c>
    </row>
    <row r="274" spans="1:54" x14ac:dyDescent="0.25">
      <c r="A274" s="33">
        <v>0.01</v>
      </c>
      <c r="B274" s="1" t="s">
        <v>7</v>
      </c>
      <c r="C274" s="1">
        <v>300</v>
      </c>
      <c r="D274" s="1">
        <v>150</v>
      </c>
      <c r="E274" s="1">
        <v>150</v>
      </c>
      <c r="F274" s="1">
        <v>10.7</v>
      </c>
      <c r="G274" s="1">
        <v>7.1</v>
      </c>
      <c r="H274" s="1">
        <f t="shared" si="120"/>
        <v>210000000000</v>
      </c>
      <c r="I274" s="1">
        <v>0.3</v>
      </c>
      <c r="J274" s="1">
        <f t="shared" si="121"/>
        <v>80769000000</v>
      </c>
      <c r="K274" s="1">
        <v>6</v>
      </c>
      <c r="L274" s="1">
        <f>602.71*10^(-8)</f>
        <v>6.0271000000000003E-6</v>
      </c>
      <c r="M274" s="1">
        <f>126108*10^(-12)</f>
        <v>1.2610800000000001E-7</v>
      </c>
      <c r="N274" s="1">
        <f>15.22*10^(-8)</f>
        <v>1.522E-7</v>
      </c>
      <c r="O274" s="1">
        <v>0</v>
      </c>
      <c r="P274" s="1">
        <f t="shared" si="122"/>
        <v>3009375</v>
      </c>
      <c r="Q274" s="1">
        <f t="shared" si="123"/>
        <v>3009375</v>
      </c>
      <c r="R274" s="1">
        <f t="shared" si="124"/>
        <v>0.5</v>
      </c>
      <c r="S274" s="1">
        <f t="shared" si="125"/>
        <v>0.2893</v>
      </c>
      <c r="T274" s="1">
        <f t="shared" si="126"/>
        <v>0</v>
      </c>
      <c r="U274" s="1">
        <f t="shared" si="127"/>
        <v>0</v>
      </c>
      <c r="V274" s="1">
        <v>2</v>
      </c>
      <c r="W274" s="1">
        <v>2</v>
      </c>
      <c r="X274" s="8">
        <f t="shared" si="128"/>
        <v>86749.093500133269</v>
      </c>
      <c r="Y274" s="8">
        <f t="shared" si="129"/>
        <v>34983.825050584506</v>
      </c>
      <c r="Z274" s="16">
        <f t="shared" si="130"/>
        <v>0.76851068401791167</v>
      </c>
      <c r="AA274" s="6">
        <f t="shared" si="131"/>
        <v>0.38425534200895584</v>
      </c>
      <c r="AB274" s="6">
        <f t="shared" si="132"/>
        <v>5.3129140374178192</v>
      </c>
      <c r="AC274" s="6">
        <f t="shared" si="133"/>
        <v>1.4266666666666663</v>
      </c>
      <c r="AD274" s="6">
        <v>0</v>
      </c>
      <c r="AE274" s="6">
        <f t="shared" si="134"/>
        <v>0</v>
      </c>
      <c r="AF274" s="24">
        <v>1</v>
      </c>
      <c r="AG274" s="24">
        <f t="shared" si="143"/>
        <v>0.03</v>
      </c>
      <c r="AH274" s="6">
        <v>434.03319884704354</v>
      </c>
      <c r="AI274" s="5">
        <f t="shared" si="135"/>
        <v>12.40668218010631</v>
      </c>
      <c r="AJ274" s="5">
        <v>4.8233719370598305</v>
      </c>
      <c r="AK274" s="5">
        <f t="shared" si="136"/>
        <v>2.5722010124869237</v>
      </c>
      <c r="AL274" s="6">
        <f t="shared" si="137"/>
        <v>1.5839322033898307</v>
      </c>
      <c r="AM274" s="6">
        <f t="shared" si="138"/>
        <v>7.5931661122023026</v>
      </c>
      <c r="AN274" s="6">
        <f t="shared" si="139"/>
        <v>0.61202229588646062</v>
      </c>
      <c r="AP274" s="24">
        <f t="shared" si="144"/>
        <v>0.01</v>
      </c>
      <c r="AQ274" s="24">
        <f t="shared" si="145"/>
        <v>1.01</v>
      </c>
      <c r="AR274" s="6">
        <v>11.940585443911818</v>
      </c>
      <c r="AS274" s="6">
        <v>1</v>
      </c>
      <c r="AT274" s="6">
        <f t="shared" si="119"/>
        <v>-41.109571214970849</v>
      </c>
      <c r="AU274" s="6">
        <f t="shared" si="146"/>
        <v>11.900861101172008</v>
      </c>
      <c r="AV274" s="6">
        <v>1</v>
      </c>
      <c r="AW274" s="35">
        <f t="shared" ref="AW274:AW337" si="147">-24.61-7.243*Z274+0.917*Z274^2</f>
        <v>-29.634734732622377</v>
      </c>
      <c r="AX274" s="6">
        <f t="shared" si="140"/>
        <v>0.72087190055220796</v>
      </c>
      <c r="AZ274" s="6">
        <f t="shared" si="141"/>
        <v>12.541270046239552</v>
      </c>
      <c r="BA274" s="6">
        <f t="shared" si="142"/>
        <v>1.0108480143344889</v>
      </c>
    </row>
    <row r="275" spans="1:54" x14ac:dyDescent="0.25">
      <c r="A275" s="33">
        <v>0.01</v>
      </c>
      <c r="B275" s="1" t="s">
        <v>7</v>
      </c>
      <c r="C275" s="1">
        <v>300</v>
      </c>
      <c r="D275" s="1">
        <v>150</v>
      </c>
      <c r="E275" s="1">
        <v>150</v>
      </c>
      <c r="F275" s="1">
        <v>10.7</v>
      </c>
      <c r="G275" s="1">
        <v>7.1</v>
      </c>
      <c r="H275" s="1">
        <f t="shared" si="120"/>
        <v>210000000000</v>
      </c>
      <c r="I275" s="1">
        <v>0.3</v>
      </c>
      <c r="J275" s="1">
        <f t="shared" si="121"/>
        <v>80769000000</v>
      </c>
      <c r="K275" s="1">
        <v>9</v>
      </c>
      <c r="L275" s="1">
        <f>602.71*10^(-8)</f>
        <v>6.0271000000000003E-6</v>
      </c>
      <c r="M275" s="1">
        <f>126108*10^(-12)</f>
        <v>1.2610800000000001E-7</v>
      </c>
      <c r="N275" s="1">
        <f>15.22*10^(-8)</f>
        <v>1.522E-7</v>
      </c>
      <c r="O275" s="1">
        <v>0</v>
      </c>
      <c r="P275" s="1">
        <f t="shared" si="122"/>
        <v>3009375</v>
      </c>
      <c r="Q275" s="1">
        <f t="shared" si="123"/>
        <v>3009375</v>
      </c>
      <c r="R275" s="1">
        <f t="shared" si="124"/>
        <v>0.5</v>
      </c>
      <c r="S275" s="1">
        <f t="shared" si="125"/>
        <v>0.2893</v>
      </c>
      <c r="T275" s="1">
        <f t="shared" si="126"/>
        <v>0</v>
      </c>
      <c r="U275" s="1">
        <f t="shared" si="127"/>
        <v>0</v>
      </c>
      <c r="V275" s="1">
        <v>2</v>
      </c>
      <c r="W275" s="1">
        <v>2</v>
      </c>
      <c r="X275" s="8">
        <f t="shared" si="128"/>
        <v>38555.152666725895</v>
      </c>
      <c r="Y275" s="8">
        <f t="shared" si="129"/>
        <v>22473.603966009312</v>
      </c>
      <c r="Z275" s="16">
        <f t="shared" si="130"/>
        <v>0.51234045601194111</v>
      </c>
      <c r="AA275" s="6">
        <f t="shared" si="131"/>
        <v>0.25617022800597056</v>
      </c>
      <c r="AB275" s="6">
        <f t="shared" si="132"/>
        <v>3.5419426916118795</v>
      </c>
      <c r="AC275" s="6">
        <f t="shared" si="133"/>
        <v>2.14</v>
      </c>
      <c r="AD275" s="6">
        <v>0</v>
      </c>
      <c r="AE275" s="6">
        <f t="shared" si="134"/>
        <v>0</v>
      </c>
      <c r="AF275" s="24">
        <v>1</v>
      </c>
      <c r="AG275" s="24">
        <f t="shared" si="143"/>
        <v>4.4999999999999998E-2</v>
      </c>
      <c r="AH275" s="6">
        <v>224.63355987328828</v>
      </c>
      <c r="AI275" s="5">
        <f t="shared" si="135"/>
        <v>9.995439993204478</v>
      </c>
      <c r="AJ275" s="5">
        <v>4.2311860680565934</v>
      </c>
      <c r="AK275" s="5">
        <f t="shared" si="136"/>
        <v>2.3623257952811887</v>
      </c>
      <c r="AL275" s="6">
        <f t="shared" si="137"/>
        <v>1.5839322033898307</v>
      </c>
      <c r="AM275" s="6">
        <f t="shared" si="138"/>
        <v>6.7079578852060191</v>
      </c>
      <c r="AN275" s="6">
        <f t="shared" si="139"/>
        <v>0.67110181140265024</v>
      </c>
      <c r="AP275" s="24">
        <f t="shared" si="144"/>
        <v>0.01</v>
      </c>
      <c r="AQ275" s="24">
        <f t="shared" si="145"/>
        <v>1.01</v>
      </c>
      <c r="AR275" s="6">
        <v>9.7178255787430725</v>
      </c>
      <c r="AS275" s="6">
        <v>1</v>
      </c>
      <c r="AT275" s="6">
        <f t="shared" si="119"/>
        <v>-41.766089518296425</v>
      </c>
      <c r="AU275" s="6">
        <f t="shared" si="146"/>
        <v>9.7404457084672575</v>
      </c>
      <c r="AV275" s="6">
        <v>1</v>
      </c>
      <c r="AW275" s="35">
        <f t="shared" si="147"/>
        <v>-28.080176077685888</v>
      </c>
      <c r="AX275" s="6">
        <f t="shared" si="140"/>
        <v>0.67231997061599069</v>
      </c>
      <c r="AZ275" s="6">
        <f t="shared" si="141"/>
        <v>10.136661817785843</v>
      </c>
      <c r="BA275" s="6">
        <f t="shared" si="142"/>
        <v>1.0141286251207926</v>
      </c>
    </row>
    <row r="276" spans="1:54" x14ac:dyDescent="0.25">
      <c r="A276" s="33">
        <v>0.01</v>
      </c>
      <c r="B276" s="1" t="s">
        <v>7</v>
      </c>
      <c r="C276" s="1">
        <v>300</v>
      </c>
      <c r="D276" s="1">
        <v>150</v>
      </c>
      <c r="E276" s="1">
        <v>150</v>
      </c>
      <c r="F276" s="1">
        <v>10.7</v>
      </c>
      <c r="G276" s="1">
        <v>7.1</v>
      </c>
      <c r="H276" s="1">
        <f t="shared" si="120"/>
        <v>210000000000</v>
      </c>
      <c r="I276" s="1">
        <v>0.3</v>
      </c>
      <c r="J276" s="1">
        <f t="shared" si="121"/>
        <v>80769000000</v>
      </c>
      <c r="K276" s="1">
        <v>12</v>
      </c>
      <c r="L276" s="1">
        <f>602.71*10^(-8)</f>
        <v>6.0271000000000003E-6</v>
      </c>
      <c r="M276" s="1">
        <f>126108*10^(-12)</f>
        <v>1.2610800000000001E-7</v>
      </c>
      <c r="N276" s="1">
        <f>15.22*10^(-8)</f>
        <v>1.522E-7</v>
      </c>
      <c r="O276" s="1">
        <v>0</v>
      </c>
      <c r="P276" s="1">
        <f t="shared" si="122"/>
        <v>3009375</v>
      </c>
      <c r="Q276" s="1">
        <f t="shared" si="123"/>
        <v>3009375</v>
      </c>
      <c r="R276" s="1">
        <f t="shared" si="124"/>
        <v>0.5</v>
      </c>
      <c r="S276" s="1">
        <f t="shared" si="125"/>
        <v>0.2893</v>
      </c>
      <c r="T276" s="1">
        <f t="shared" si="126"/>
        <v>0</v>
      </c>
      <c r="U276" s="1">
        <f t="shared" si="127"/>
        <v>0</v>
      </c>
      <c r="V276" s="1">
        <v>2</v>
      </c>
      <c r="W276" s="1">
        <v>2</v>
      </c>
      <c r="X276" s="8">
        <f t="shared" si="128"/>
        <v>21687.273375033317</v>
      </c>
      <c r="Y276" s="8">
        <f t="shared" si="129"/>
        <v>16626.595248083799</v>
      </c>
      <c r="Z276" s="16">
        <f t="shared" si="130"/>
        <v>0.38425534200895584</v>
      </c>
      <c r="AA276" s="6">
        <f t="shared" si="131"/>
        <v>0.19212767100447792</v>
      </c>
      <c r="AB276" s="6">
        <f t="shared" si="132"/>
        <v>2.6564570187089096</v>
      </c>
      <c r="AC276" s="6">
        <f t="shared" si="133"/>
        <v>2.8533333333333326</v>
      </c>
      <c r="AD276" s="6">
        <v>0</v>
      </c>
      <c r="AE276" s="6">
        <f t="shared" si="134"/>
        <v>0</v>
      </c>
      <c r="AF276" s="24">
        <v>1</v>
      </c>
      <c r="AG276" s="24">
        <f t="shared" si="143"/>
        <v>0.06</v>
      </c>
      <c r="AH276" s="6">
        <v>145.11143567129267</v>
      </c>
      <c r="AI276" s="5">
        <f t="shared" si="135"/>
        <v>8.7276699472200505</v>
      </c>
      <c r="AJ276" s="5">
        <v>3.9051891882364274</v>
      </c>
      <c r="AK276" s="5">
        <f t="shared" si="136"/>
        <v>2.2348904307915083</v>
      </c>
      <c r="AL276" s="6">
        <f t="shared" si="137"/>
        <v>1.5839322033898307</v>
      </c>
      <c r="AM276" s="6">
        <f t="shared" si="138"/>
        <v>6.2163967707722962</v>
      </c>
      <c r="AN276" s="6">
        <f t="shared" si="139"/>
        <v>0.71226304481786129</v>
      </c>
      <c r="AP276" s="24">
        <f t="shared" si="144"/>
        <v>0.01</v>
      </c>
      <c r="AQ276" s="24">
        <f t="shared" si="145"/>
        <v>1.01</v>
      </c>
      <c r="AR276" s="6">
        <v>8.5249589149362244</v>
      </c>
      <c r="AS276" s="6">
        <v>1</v>
      </c>
      <c r="AT276" s="6">
        <f t="shared" si="119"/>
        <v>-42.745702151851432</v>
      </c>
      <c r="AU276" s="6">
        <f t="shared" si="146"/>
        <v>8.5581611467326617</v>
      </c>
      <c r="AV276" s="6">
        <v>1</v>
      </c>
      <c r="AW276" s="35">
        <f t="shared" si="147"/>
        <v>-27.25776440424103</v>
      </c>
      <c r="AX276" s="6">
        <f t="shared" si="140"/>
        <v>0.63767263214929837</v>
      </c>
      <c r="AZ276" s="6">
        <f t="shared" si="141"/>
        <v>8.8516124834229633</v>
      </c>
      <c r="BA276" s="6">
        <f t="shared" si="142"/>
        <v>1.0142011025797775</v>
      </c>
    </row>
    <row r="277" spans="1:54" x14ac:dyDescent="0.25">
      <c r="A277" s="44">
        <v>0.01</v>
      </c>
      <c r="B277" s="2" t="s">
        <v>7</v>
      </c>
      <c r="C277" s="2">
        <v>300</v>
      </c>
      <c r="D277" s="2">
        <v>150</v>
      </c>
      <c r="E277" s="2">
        <v>150</v>
      </c>
      <c r="F277" s="2">
        <v>10.7</v>
      </c>
      <c r="G277" s="2">
        <v>7.1</v>
      </c>
      <c r="H277" s="2">
        <f t="shared" si="120"/>
        <v>210000000000</v>
      </c>
      <c r="I277" s="2">
        <v>0.3</v>
      </c>
      <c r="J277" s="2">
        <f t="shared" si="121"/>
        <v>80769000000</v>
      </c>
      <c r="K277" s="2">
        <v>15</v>
      </c>
      <c r="L277" s="2">
        <f>602.71*10^(-8)</f>
        <v>6.0271000000000003E-6</v>
      </c>
      <c r="M277" s="2">
        <f>126108*10^(-12)</f>
        <v>1.2610800000000001E-7</v>
      </c>
      <c r="N277" s="2">
        <f>15.22*10^(-8)</f>
        <v>1.522E-7</v>
      </c>
      <c r="O277" s="2">
        <v>0</v>
      </c>
      <c r="P277" s="2">
        <f t="shared" si="122"/>
        <v>3009375</v>
      </c>
      <c r="Q277" s="2">
        <f t="shared" si="123"/>
        <v>3009375</v>
      </c>
      <c r="R277" s="2">
        <f t="shared" si="124"/>
        <v>0.5</v>
      </c>
      <c r="S277" s="2">
        <f t="shared" si="125"/>
        <v>0.2893</v>
      </c>
      <c r="T277" s="2">
        <f t="shared" si="126"/>
        <v>0</v>
      </c>
      <c r="U277" s="2">
        <f t="shared" si="127"/>
        <v>0</v>
      </c>
      <c r="V277" s="2">
        <v>2</v>
      </c>
      <c r="W277" s="2">
        <v>2</v>
      </c>
      <c r="X277" s="45">
        <f t="shared" si="128"/>
        <v>13879.854960021323</v>
      </c>
      <c r="Y277" s="45">
        <f t="shared" si="129"/>
        <v>13215.769233669007</v>
      </c>
      <c r="Z277" s="46">
        <f t="shared" si="130"/>
        <v>0.30740427360716466</v>
      </c>
      <c r="AA277" s="35">
        <f t="shared" si="131"/>
        <v>0.15370213680358233</v>
      </c>
      <c r="AB277" s="35">
        <f t="shared" si="132"/>
        <v>2.1251656149671274</v>
      </c>
      <c r="AC277" s="35">
        <f t="shared" si="133"/>
        <v>3.5666666666666669</v>
      </c>
      <c r="AD277" s="35">
        <v>0</v>
      </c>
      <c r="AE277" s="35">
        <f t="shared" si="134"/>
        <v>0</v>
      </c>
      <c r="AF277" s="47">
        <v>1</v>
      </c>
      <c r="AG277" s="47">
        <f t="shared" si="143"/>
        <v>7.4999999999999997E-2</v>
      </c>
      <c r="AH277" s="35">
        <v>105.24818843486604</v>
      </c>
      <c r="AI277" s="48">
        <f t="shared" si="135"/>
        <v>7.9638337030531421</v>
      </c>
      <c r="AJ277" s="48">
        <v>3.7054218437200102</v>
      </c>
      <c r="AK277" s="48">
        <f t="shared" si="136"/>
        <v>2.1492380730011442</v>
      </c>
      <c r="AL277" s="35">
        <f t="shared" si="137"/>
        <v>1.5839322033898307</v>
      </c>
      <c r="AM277" s="35">
        <f t="shared" si="138"/>
        <v>5.9057938618126773</v>
      </c>
      <c r="AN277" s="35">
        <f t="shared" si="139"/>
        <v>0.74157674331503665</v>
      </c>
      <c r="AO277" s="2"/>
      <c r="AP277" s="47">
        <f t="shared" si="144"/>
        <v>0.01</v>
      </c>
      <c r="AQ277" s="47">
        <f t="shared" si="145"/>
        <v>1.01</v>
      </c>
      <c r="AR277" s="6">
        <v>7.7988437568655993</v>
      </c>
      <c r="AS277" s="35">
        <v>1</v>
      </c>
      <c r="AT277" s="35">
        <f t="shared" si="119"/>
        <v>-43.737924901206</v>
      </c>
      <c r="AU277" s="6">
        <f t="shared" si="146"/>
        <v>7.8161258127695934</v>
      </c>
      <c r="AV277" s="6">
        <v>1</v>
      </c>
      <c r="AW277" s="35">
        <f t="shared" si="147"/>
        <v>-26.749875049461593</v>
      </c>
      <c r="AX277" s="6">
        <f t="shared" si="140"/>
        <v>0.61159451688399624</v>
      </c>
      <c r="AY277" s="2"/>
      <c r="AZ277" s="6">
        <f t="shared" si="141"/>
        <v>8.0552572513308327</v>
      </c>
      <c r="BA277" s="6">
        <f t="shared" si="142"/>
        <v>1.0114798414540778</v>
      </c>
    </row>
    <row r="278" spans="1:54" x14ac:dyDescent="0.25">
      <c r="A278" s="33">
        <v>0.01</v>
      </c>
      <c r="B278" s="1" t="s">
        <v>29</v>
      </c>
      <c r="C278" s="1">
        <v>450</v>
      </c>
      <c r="D278" s="1">
        <v>190</v>
      </c>
      <c r="E278" s="1">
        <v>190</v>
      </c>
      <c r="F278" s="1">
        <v>14.6</v>
      </c>
      <c r="G278" s="1">
        <v>9.4</v>
      </c>
      <c r="H278" s="1">
        <f t="shared" si="120"/>
        <v>210000000000</v>
      </c>
      <c r="I278" s="1">
        <v>0.3</v>
      </c>
      <c r="J278" s="1">
        <f t="shared" si="121"/>
        <v>80769000000</v>
      </c>
      <c r="K278" s="1">
        <v>3</v>
      </c>
      <c r="L278" s="1">
        <f>1671.9*10^(-8)</f>
        <v>1.6719E-5</v>
      </c>
      <c r="M278" s="1">
        <f>792385*10^(-12)</f>
        <v>7.9238499999999993E-7</v>
      </c>
      <c r="N278" s="1">
        <f>49.8*10^(-8)</f>
        <v>4.9799999999999993E-7</v>
      </c>
      <c r="O278" s="1">
        <v>0</v>
      </c>
      <c r="P278" s="1">
        <f t="shared" si="122"/>
        <v>8345116.666666667</v>
      </c>
      <c r="Q278" s="1">
        <f t="shared" si="123"/>
        <v>8345116.666666667</v>
      </c>
      <c r="R278" s="1">
        <f t="shared" si="124"/>
        <v>0.5</v>
      </c>
      <c r="S278" s="1">
        <f t="shared" si="125"/>
        <v>0.43540000000000001</v>
      </c>
      <c r="T278" s="1">
        <f t="shared" si="126"/>
        <v>0</v>
      </c>
      <c r="U278" s="1">
        <f t="shared" si="127"/>
        <v>0</v>
      </c>
      <c r="V278" s="1">
        <v>2</v>
      </c>
      <c r="W278" s="1">
        <v>2</v>
      </c>
      <c r="X278" s="8">
        <f t="shared" si="128"/>
        <v>962557.84322724247</v>
      </c>
      <c r="Y278" s="8">
        <f t="shared" si="129"/>
        <v>287451.84639369079</v>
      </c>
      <c r="Z278" s="16">
        <f t="shared" si="130"/>
        <v>2.1299497803907665</v>
      </c>
      <c r="AA278" s="6">
        <f t="shared" si="131"/>
        <v>1.0649748901953833</v>
      </c>
      <c r="AB278" s="6">
        <f t="shared" si="132"/>
        <v>9.7837734980329998</v>
      </c>
      <c r="AC278" s="6">
        <f t="shared" si="133"/>
        <v>0.51228070175438589</v>
      </c>
      <c r="AD278" s="6">
        <v>0</v>
      </c>
      <c r="AE278" s="6">
        <f t="shared" si="134"/>
        <v>0</v>
      </c>
      <c r="AF278" s="24">
        <v>1</v>
      </c>
      <c r="AG278" s="24">
        <f t="shared" si="143"/>
        <v>1.4999999999999999E-2</v>
      </c>
      <c r="AH278" s="6">
        <v>5825.164052227713</v>
      </c>
      <c r="AI278" s="5">
        <f t="shared" si="135"/>
        <v>20.264834355071891</v>
      </c>
      <c r="AJ278" s="5">
        <v>6.3151446851859347</v>
      </c>
      <c r="AK278" s="5">
        <f t="shared" si="136"/>
        <v>3.2089263770328391</v>
      </c>
      <c r="AL278" s="6">
        <f t="shared" si="137"/>
        <v>1.5839322033898307</v>
      </c>
      <c r="AM278" s="6">
        <f t="shared" si="138"/>
        <v>10.107057442007363</v>
      </c>
      <c r="AN278" s="6">
        <f t="shared" si="139"/>
        <v>0.49874858411945344</v>
      </c>
      <c r="AP278" s="24">
        <f t="shared" si="144"/>
        <v>0.01</v>
      </c>
      <c r="AQ278" s="24">
        <f t="shared" si="145"/>
        <v>1.01</v>
      </c>
      <c r="AR278" s="6">
        <v>18.669046797235101</v>
      </c>
      <c r="AS278" s="6">
        <v>1</v>
      </c>
      <c r="AT278" s="6">
        <f t="shared" si="119"/>
        <v>-41.225433472201154</v>
      </c>
      <c r="AU278" s="6">
        <f t="shared" si="146"/>
        <v>18.815056161603238</v>
      </c>
      <c r="AV278" s="6">
        <v>1</v>
      </c>
      <c r="AW278" s="35">
        <f t="shared" si="147"/>
        <v>-35.877085135943538</v>
      </c>
      <c r="AX278" s="6">
        <f t="shared" si="140"/>
        <v>0.87026580715363311</v>
      </c>
      <c r="AZ278" s="6">
        <f t="shared" si="141"/>
        <v>20.758224449284945</v>
      </c>
      <c r="BA278" s="6">
        <f t="shared" si="142"/>
        <v>1.0243471071891377</v>
      </c>
    </row>
    <row r="279" spans="1:54" x14ac:dyDescent="0.25">
      <c r="A279" s="33">
        <v>0.01</v>
      </c>
      <c r="B279" s="1" t="s">
        <v>29</v>
      </c>
      <c r="C279" s="1">
        <v>450</v>
      </c>
      <c r="D279" s="1">
        <v>190</v>
      </c>
      <c r="E279" s="1">
        <v>190</v>
      </c>
      <c r="F279" s="1">
        <v>14.6</v>
      </c>
      <c r="G279" s="1">
        <v>9.4</v>
      </c>
      <c r="H279" s="1">
        <f t="shared" si="120"/>
        <v>210000000000</v>
      </c>
      <c r="I279" s="1">
        <v>0.3</v>
      </c>
      <c r="J279" s="1">
        <f t="shared" si="121"/>
        <v>80769000000</v>
      </c>
      <c r="K279" s="1">
        <v>6</v>
      </c>
      <c r="L279" s="1">
        <f>1671.9*10^(-8)</f>
        <v>1.6719E-5</v>
      </c>
      <c r="M279" s="1">
        <f>792385*10^(-12)</f>
        <v>7.9238499999999993E-7</v>
      </c>
      <c r="N279" s="1">
        <f>49.8*10^(-8)</f>
        <v>4.9799999999999993E-7</v>
      </c>
      <c r="O279" s="1">
        <v>0</v>
      </c>
      <c r="P279" s="1">
        <f t="shared" si="122"/>
        <v>8345116.666666667</v>
      </c>
      <c r="Q279" s="1">
        <f t="shared" si="123"/>
        <v>8345116.666666667</v>
      </c>
      <c r="R279" s="1">
        <f t="shared" si="124"/>
        <v>0.5</v>
      </c>
      <c r="S279" s="1">
        <f t="shared" si="125"/>
        <v>0.43540000000000001</v>
      </c>
      <c r="T279" s="1">
        <f t="shared" si="126"/>
        <v>0</v>
      </c>
      <c r="U279" s="1">
        <f t="shared" si="127"/>
        <v>0</v>
      </c>
      <c r="V279" s="1">
        <v>2</v>
      </c>
      <c r="W279" s="1">
        <v>2</v>
      </c>
      <c r="X279" s="8">
        <f t="shared" si="128"/>
        <v>240639.46080681062</v>
      </c>
      <c r="Y279" s="8">
        <f t="shared" si="129"/>
        <v>111461.6937135624</v>
      </c>
      <c r="Z279" s="16">
        <f t="shared" si="130"/>
        <v>1.0649748901953833</v>
      </c>
      <c r="AA279" s="6">
        <f t="shared" si="131"/>
        <v>0.53248744509769164</v>
      </c>
      <c r="AB279" s="6">
        <f t="shared" si="132"/>
        <v>4.8918867490164999</v>
      </c>
      <c r="AC279" s="6">
        <f t="shared" si="133"/>
        <v>1.0245614035087718</v>
      </c>
      <c r="AD279" s="6">
        <v>0</v>
      </c>
      <c r="AE279" s="6">
        <f t="shared" si="134"/>
        <v>0</v>
      </c>
      <c r="AF279" s="24">
        <v>1</v>
      </c>
      <c r="AG279" s="24">
        <f t="shared" si="143"/>
        <v>0.03</v>
      </c>
      <c r="AH279" s="6">
        <v>1655.2555794017073</v>
      </c>
      <c r="AI279" s="5">
        <f t="shared" si="135"/>
        <v>14.850443450603152</v>
      </c>
      <c r="AJ279" s="5">
        <v>5.3645335906755918</v>
      </c>
      <c r="AK279" s="5">
        <f t="shared" si="136"/>
        <v>2.7682636709397386</v>
      </c>
      <c r="AL279" s="6">
        <f t="shared" si="137"/>
        <v>1.5839322033898307</v>
      </c>
      <c r="AM279" s="6">
        <f t="shared" si="138"/>
        <v>8.4546425287008002</v>
      </c>
      <c r="AN279" s="6">
        <f t="shared" si="139"/>
        <v>0.56931919621278482</v>
      </c>
      <c r="AP279" s="24">
        <f t="shared" si="144"/>
        <v>0.01</v>
      </c>
      <c r="AQ279" s="24">
        <f t="shared" si="145"/>
        <v>1.01</v>
      </c>
      <c r="AR279" s="6">
        <v>14.124649572694436</v>
      </c>
      <c r="AS279" s="6">
        <v>1</v>
      </c>
      <c r="AT279" s="6">
        <f t="shared" si="119"/>
        <v>-41.081941842071934</v>
      </c>
      <c r="AU279" s="6">
        <f t="shared" si="146"/>
        <v>14.06129980653421</v>
      </c>
      <c r="AV279" s="6">
        <v>1</v>
      </c>
      <c r="AW279" s="35">
        <f t="shared" si="147"/>
        <v>-31.283577848828468</v>
      </c>
      <c r="AX279" s="6">
        <f t="shared" si="140"/>
        <v>0.7614921896605924</v>
      </c>
      <c r="AZ279" s="6">
        <f t="shared" si="141"/>
        <v>15.025602784909433</v>
      </c>
      <c r="BA279" s="6">
        <f t="shared" si="142"/>
        <v>1.0117948891485236</v>
      </c>
    </row>
    <row r="280" spans="1:54" x14ac:dyDescent="0.25">
      <c r="A280" s="33">
        <v>0.01</v>
      </c>
      <c r="B280" s="1" t="s">
        <v>29</v>
      </c>
      <c r="C280" s="1">
        <v>450</v>
      </c>
      <c r="D280" s="1">
        <v>190</v>
      </c>
      <c r="E280" s="1">
        <v>190</v>
      </c>
      <c r="F280" s="1">
        <v>14.6</v>
      </c>
      <c r="G280" s="1">
        <v>9.4</v>
      </c>
      <c r="H280" s="1">
        <f t="shared" si="120"/>
        <v>210000000000</v>
      </c>
      <c r="I280" s="1">
        <v>0.3</v>
      </c>
      <c r="J280" s="1">
        <f t="shared" si="121"/>
        <v>80769000000</v>
      </c>
      <c r="K280" s="1">
        <v>9</v>
      </c>
      <c r="L280" s="1">
        <f>1671.9*10^(-8)</f>
        <v>1.6719E-5</v>
      </c>
      <c r="M280" s="1">
        <f>792385*10^(-12)</f>
        <v>7.9238499999999993E-7</v>
      </c>
      <c r="N280" s="1">
        <f>49.8*10^(-8)</f>
        <v>4.9799999999999993E-7</v>
      </c>
      <c r="O280" s="1">
        <v>0</v>
      </c>
      <c r="P280" s="1">
        <f t="shared" si="122"/>
        <v>8345116.666666667</v>
      </c>
      <c r="Q280" s="1">
        <f t="shared" si="123"/>
        <v>8345116.666666667</v>
      </c>
      <c r="R280" s="1">
        <f t="shared" si="124"/>
        <v>0.5</v>
      </c>
      <c r="S280" s="1">
        <f t="shared" si="125"/>
        <v>0.43540000000000001</v>
      </c>
      <c r="T280" s="1">
        <f t="shared" si="126"/>
        <v>0</v>
      </c>
      <c r="U280" s="1">
        <f t="shared" si="127"/>
        <v>0</v>
      </c>
      <c r="V280" s="1">
        <v>2</v>
      </c>
      <c r="W280" s="1">
        <v>2</v>
      </c>
      <c r="X280" s="8">
        <f t="shared" si="128"/>
        <v>106950.87146969361</v>
      </c>
      <c r="Y280" s="8">
        <f t="shared" si="129"/>
        <v>69598.84918186086</v>
      </c>
      <c r="Z280" s="16">
        <f t="shared" si="130"/>
        <v>0.70998326013025559</v>
      </c>
      <c r="AA280" s="6">
        <f t="shared" si="131"/>
        <v>0.35499163006512779</v>
      </c>
      <c r="AB280" s="6">
        <f t="shared" si="132"/>
        <v>3.2612578326776664</v>
      </c>
      <c r="AC280" s="6">
        <f t="shared" si="133"/>
        <v>1.536842105263158</v>
      </c>
      <c r="AD280" s="6">
        <v>0</v>
      </c>
      <c r="AE280" s="6">
        <f t="shared" si="134"/>
        <v>0</v>
      </c>
      <c r="AF280" s="24">
        <v>1</v>
      </c>
      <c r="AG280" s="24">
        <f t="shared" si="143"/>
        <v>4.4999999999999998E-2</v>
      </c>
      <c r="AH280" s="6">
        <v>826.81350614489259</v>
      </c>
      <c r="AI280" s="5">
        <f t="shared" si="135"/>
        <v>11.879700826438091</v>
      </c>
      <c r="AJ280" s="5">
        <v>4.6972041038460626</v>
      </c>
      <c r="AK280" s="5">
        <f t="shared" si="136"/>
        <v>2.5291004103294155</v>
      </c>
      <c r="AL280" s="6">
        <f t="shared" si="137"/>
        <v>1.5839322033898307</v>
      </c>
      <c r="AM280" s="6">
        <f t="shared" si="138"/>
        <v>7.4024281816729642</v>
      </c>
      <c r="AN280" s="6">
        <f t="shared" si="139"/>
        <v>0.623115707190115</v>
      </c>
      <c r="AP280" s="24">
        <f t="shared" si="144"/>
        <v>0.01</v>
      </c>
      <c r="AQ280" s="24">
        <f t="shared" si="145"/>
        <v>1.01</v>
      </c>
      <c r="AR280" s="6">
        <v>11.460864789037181</v>
      </c>
      <c r="AS280" s="6">
        <v>1</v>
      </c>
      <c r="AT280" s="6">
        <f t="shared" si="119"/>
        <v>-41.242355164113526</v>
      </c>
      <c r="AU280" s="6">
        <f t="shared" si="146"/>
        <v>11.431260254518939</v>
      </c>
      <c r="AV280" s="6">
        <v>1</v>
      </c>
      <c r="AW280" s="35">
        <f t="shared" si="147"/>
        <v>-29.290170850520465</v>
      </c>
      <c r="AX280" s="6">
        <f t="shared" si="140"/>
        <v>0.71019636812610809</v>
      </c>
      <c r="AZ280" s="6">
        <f t="shared" si="141"/>
        <v>12.01204689550659</v>
      </c>
      <c r="BA280" s="6">
        <f t="shared" si="142"/>
        <v>1.0111405220554011</v>
      </c>
    </row>
    <row r="281" spans="1:54" x14ac:dyDescent="0.25">
      <c r="A281" s="33">
        <v>0.01</v>
      </c>
      <c r="B281" s="1" t="s">
        <v>29</v>
      </c>
      <c r="C281" s="1">
        <v>450</v>
      </c>
      <c r="D281" s="1">
        <v>190</v>
      </c>
      <c r="E281" s="1">
        <v>190</v>
      </c>
      <c r="F281" s="1">
        <v>14.6</v>
      </c>
      <c r="G281" s="1">
        <v>9.4</v>
      </c>
      <c r="H281" s="1">
        <f t="shared" si="120"/>
        <v>210000000000</v>
      </c>
      <c r="I281" s="1">
        <v>0.3</v>
      </c>
      <c r="J281" s="1">
        <f t="shared" si="121"/>
        <v>80769000000</v>
      </c>
      <c r="K281" s="1">
        <v>12</v>
      </c>
      <c r="L281" s="1">
        <f>1671.9*10^(-8)</f>
        <v>1.6719E-5</v>
      </c>
      <c r="M281" s="1">
        <f>792385*10^(-12)</f>
        <v>7.9238499999999993E-7</v>
      </c>
      <c r="N281" s="1">
        <f>49.8*10^(-8)</f>
        <v>4.9799999999999993E-7</v>
      </c>
      <c r="O281" s="1">
        <v>0</v>
      </c>
      <c r="P281" s="1">
        <f t="shared" si="122"/>
        <v>8345116.666666667</v>
      </c>
      <c r="Q281" s="1">
        <f t="shared" si="123"/>
        <v>8345116.666666667</v>
      </c>
      <c r="R281" s="1">
        <f t="shared" si="124"/>
        <v>0.5</v>
      </c>
      <c r="S281" s="1">
        <f t="shared" si="125"/>
        <v>0.43540000000000001</v>
      </c>
      <c r="T281" s="1">
        <f t="shared" si="126"/>
        <v>0</v>
      </c>
      <c r="U281" s="1">
        <f t="shared" si="127"/>
        <v>0</v>
      </c>
      <c r="V281" s="1">
        <v>2</v>
      </c>
      <c r="W281" s="1">
        <v>2</v>
      </c>
      <c r="X281" s="8">
        <f t="shared" si="128"/>
        <v>60159.865201702654</v>
      </c>
      <c r="Y281" s="8">
        <f t="shared" si="129"/>
        <v>50905.184429421381</v>
      </c>
      <c r="Z281" s="16">
        <f t="shared" si="130"/>
        <v>0.53248744509769164</v>
      </c>
      <c r="AA281" s="6">
        <f t="shared" si="131"/>
        <v>0.26624372254884582</v>
      </c>
      <c r="AB281" s="6">
        <f t="shared" si="132"/>
        <v>2.4459433745082499</v>
      </c>
      <c r="AC281" s="6">
        <f t="shared" si="133"/>
        <v>2.0491228070175436</v>
      </c>
      <c r="AD281" s="6">
        <v>0</v>
      </c>
      <c r="AE281" s="6">
        <f t="shared" si="134"/>
        <v>0</v>
      </c>
      <c r="AF281" s="24">
        <v>1</v>
      </c>
      <c r="AG281" s="24">
        <f t="shared" si="143"/>
        <v>0.06</v>
      </c>
      <c r="AH281" s="6">
        <v>519.03989863140225</v>
      </c>
      <c r="AI281" s="5">
        <f t="shared" si="135"/>
        <v>10.19620898046321</v>
      </c>
      <c r="AJ281" s="5">
        <v>4.2810963645982634</v>
      </c>
      <c r="AK281" s="5">
        <f t="shared" si="136"/>
        <v>2.3816817263864647</v>
      </c>
      <c r="AL281" s="6">
        <f t="shared" si="137"/>
        <v>1.5839322033898307</v>
      </c>
      <c r="AM281" s="6">
        <f t="shared" si="138"/>
        <v>6.782306750172987</v>
      </c>
      <c r="AN281" s="6">
        <f t="shared" si="139"/>
        <v>0.66517926056325982</v>
      </c>
      <c r="AP281" s="24">
        <f t="shared" si="144"/>
        <v>0.01</v>
      </c>
      <c r="AQ281" s="24">
        <f t="shared" si="145"/>
        <v>1.01</v>
      </c>
      <c r="AR281" s="6">
        <v>9.9056753151163335</v>
      </c>
      <c r="AS281" s="6">
        <v>1</v>
      </c>
      <c r="AT281" s="6">
        <f t="shared" si="119"/>
        <v>-41.738200172430084</v>
      </c>
      <c r="AU281" s="6">
        <f t="shared" si="146"/>
        <v>9.920217834700253</v>
      </c>
      <c r="AV281" s="6">
        <v>1</v>
      </c>
      <c r="AW281" s="35">
        <f t="shared" si="147"/>
        <v>-28.206797744628407</v>
      </c>
      <c r="AX281" s="6">
        <f t="shared" si="140"/>
        <v>0.67580292461341529</v>
      </c>
      <c r="AZ281" s="6">
        <f t="shared" si="141"/>
        <v>10.333896088560692</v>
      </c>
      <c r="BA281" s="6">
        <f t="shared" si="142"/>
        <v>1.013503755009465</v>
      </c>
    </row>
    <row r="282" spans="1:54" x14ac:dyDescent="0.25">
      <c r="A282" s="33">
        <v>0.01</v>
      </c>
      <c r="B282" s="1" t="s">
        <v>29</v>
      </c>
      <c r="C282" s="1">
        <v>450</v>
      </c>
      <c r="D282" s="1">
        <v>190</v>
      </c>
      <c r="E282" s="1">
        <v>190</v>
      </c>
      <c r="F282" s="1">
        <v>14.6</v>
      </c>
      <c r="G282" s="1">
        <v>9.4</v>
      </c>
      <c r="H282" s="1">
        <f t="shared" si="120"/>
        <v>210000000000</v>
      </c>
      <c r="I282" s="1">
        <v>0.3</v>
      </c>
      <c r="J282" s="1">
        <f t="shared" si="121"/>
        <v>80769000000</v>
      </c>
      <c r="K282" s="1">
        <v>15</v>
      </c>
      <c r="L282" s="1">
        <f>1671.9*10^(-8)</f>
        <v>1.6719E-5</v>
      </c>
      <c r="M282" s="1">
        <f>792385*10^(-12)</f>
        <v>7.9238499999999993E-7</v>
      </c>
      <c r="N282" s="1">
        <f>49.8*10^(-8)</f>
        <v>4.9799999999999993E-7</v>
      </c>
      <c r="O282" s="1">
        <v>0</v>
      </c>
      <c r="P282" s="1">
        <f t="shared" si="122"/>
        <v>8345116.666666667</v>
      </c>
      <c r="Q282" s="1">
        <f t="shared" si="123"/>
        <v>8345116.666666667</v>
      </c>
      <c r="R282" s="1">
        <f t="shared" si="124"/>
        <v>0.5</v>
      </c>
      <c r="S282" s="1">
        <f t="shared" si="125"/>
        <v>0.43540000000000001</v>
      </c>
      <c r="T282" s="1">
        <f t="shared" si="126"/>
        <v>0</v>
      </c>
      <c r="U282" s="1">
        <f t="shared" si="127"/>
        <v>0</v>
      </c>
      <c r="V282" s="1">
        <v>2</v>
      </c>
      <c r="W282" s="1">
        <v>2</v>
      </c>
      <c r="X282" s="8">
        <f t="shared" si="128"/>
        <v>38502.313729089699</v>
      </c>
      <c r="Y282" s="8">
        <f t="shared" si="129"/>
        <v>40236.000302564746</v>
      </c>
      <c r="Z282" s="16">
        <f t="shared" si="130"/>
        <v>0.42598995607815332</v>
      </c>
      <c r="AA282" s="6">
        <f t="shared" si="131"/>
        <v>0.21299497803907666</v>
      </c>
      <c r="AB282" s="6">
        <f t="shared" si="132"/>
        <v>1.9567546996065999</v>
      </c>
      <c r="AC282" s="6">
        <f t="shared" si="133"/>
        <v>2.5614035087719298</v>
      </c>
      <c r="AD282" s="6">
        <v>0</v>
      </c>
      <c r="AE282" s="6">
        <f t="shared" si="134"/>
        <v>0</v>
      </c>
      <c r="AF282" s="24">
        <v>1</v>
      </c>
      <c r="AG282" s="24">
        <f t="shared" si="143"/>
        <v>7.4999999999999997E-2</v>
      </c>
      <c r="AH282" s="6">
        <v>368.03971404390461</v>
      </c>
      <c r="AI282" s="5">
        <f t="shared" si="135"/>
        <v>9.1470253324469937</v>
      </c>
      <c r="AJ282" s="5">
        <v>4.012575772590119</v>
      </c>
      <c r="AK282" s="5">
        <f t="shared" si="136"/>
        <v>2.2795894335330109</v>
      </c>
      <c r="AL282" s="6">
        <f t="shared" si="137"/>
        <v>1.5839322033898307</v>
      </c>
      <c r="AM282" s="6">
        <f t="shared" si="138"/>
        <v>6.3801493287174598</v>
      </c>
      <c r="AN282" s="6">
        <f t="shared" si="139"/>
        <v>0.69751084061015223</v>
      </c>
      <c r="AP282" s="24">
        <f t="shared" si="144"/>
        <v>0.01</v>
      </c>
      <c r="AQ282" s="24">
        <f t="shared" si="145"/>
        <v>1.01</v>
      </c>
      <c r="AR282" s="6">
        <v>8.921577548589708</v>
      </c>
      <c r="AS282" s="6">
        <v>1</v>
      </c>
      <c r="AT282" s="6">
        <f t="shared" si="119"/>
        <v>-42.422360502294204</v>
      </c>
      <c r="AU282" s="6">
        <f t="shared" si="146"/>
        <v>8.9508651367895045</v>
      </c>
      <c r="AV282" s="6">
        <v>1</v>
      </c>
      <c r="AW282" s="35">
        <f t="shared" si="147"/>
        <v>-27.52903960693699</v>
      </c>
      <c r="AX282" s="6">
        <f t="shared" si="140"/>
        <v>0.64892757689540215</v>
      </c>
      <c r="AZ282" s="6">
        <f t="shared" si="141"/>
        <v>9.2761767693596759</v>
      </c>
      <c r="BA282" s="6">
        <f t="shared" si="142"/>
        <v>1.01411950139184</v>
      </c>
    </row>
    <row r="283" spans="1:54" x14ac:dyDescent="0.25">
      <c r="A283" s="33">
        <v>0.01</v>
      </c>
      <c r="B283" s="1" t="s">
        <v>30</v>
      </c>
      <c r="C283" s="1">
        <v>600</v>
      </c>
      <c r="D283" s="1">
        <v>220</v>
      </c>
      <c r="E283" s="1">
        <v>220</v>
      </c>
      <c r="F283" s="1">
        <v>19</v>
      </c>
      <c r="G283" s="1">
        <v>12</v>
      </c>
      <c r="H283" s="1">
        <f t="shared" si="120"/>
        <v>210000000000</v>
      </c>
      <c r="I283" s="1">
        <v>0.3</v>
      </c>
      <c r="J283" s="1">
        <f t="shared" si="121"/>
        <v>80769000000</v>
      </c>
      <c r="K283" s="1">
        <v>3</v>
      </c>
      <c r="L283" s="1">
        <f>3380*10^(-8)</f>
        <v>3.3800000000000002E-5</v>
      </c>
      <c r="M283" s="1">
        <f>2852000*10^(-12)</f>
        <v>2.852E-6</v>
      </c>
      <c r="N283" s="1">
        <f>129.22*10^(-8)</f>
        <v>1.2922000000000001E-6</v>
      </c>
      <c r="O283" s="1">
        <v>0</v>
      </c>
      <c r="P283" s="1">
        <f t="shared" si="122"/>
        <v>16859333.333333332</v>
      </c>
      <c r="Q283" s="1">
        <f t="shared" si="123"/>
        <v>16859333.333333332</v>
      </c>
      <c r="R283" s="1">
        <f t="shared" si="124"/>
        <v>0.5</v>
      </c>
      <c r="S283" s="1">
        <f t="shared" si="125"/>
        <v>0.58099999999999996</v>
      </c>
      <c r="T283" s="1">
        <f t="shared" si="126"/>
        <v>0</v>
      </c>
      <c r="U283" s="1">
        <f t="shared" si="127"/>
        <v>0</v>
      </c>
      <c r="V283" s="1">
        <v>2</v>
      </c>
      <c r="W283" s="1">
        <v>2</v>
      </c>
      <c r="X283" s="8">
        <f t="shared" si="128"/>
        <v>1945957.0010814518</v>
      </c>
      <c r="Y283" s="8">
        <f t="shared" si="129"/>
        <v>722924.52822898212</v>
      </c>
      <c r="Z283" s="16">
        <f t="shared" si="130"/>
        <v>2.5085675762161346</v>
      </c>
      <c r="AA283" s="6">
        <f t="shared" si="131"/>
        <v>1.2542837881080673</v>
      </c>
      <c r="AB283" s="6">
        <f t="shared" si="132"/>
        <v>8.6359355824978525</v>
      </c>
      <c r="AC283" s="6">
        <f t="shared" si="133"/>
        <v>0.43181818181818182</v>
      </c>
      <c r="AD283" s="6">
        <v>0</v>
      </c>
      <c r="AE283" s="6">
        <f t="shared" si="134"/>
        <v>0</v>
      </c>
      <c r="AF283" s="24">
        <v>1</v>
      </c>
      <c r="AG283" s="24">
        <f t="shared" si="143"/>
        <v>1.4999999999999999E-2</v>
      </c>
      <c r="AH283" s="6">
        <v>15390.019281932588</v>
      </c>
      <c r="AI283" s="5">
        <f t="shared" si="135"/>
        <v>21.288555970890904</v>
      </c>
      <c r="AJ283" s="5">
        <v>6.4586271701671878</v>
      </c>
      <c r="AK283" s="5">
        <f t="shared" si="136"/>
        <v>3.2961425717874082</v>
      </c>
      <c r="AL283" s="6">
        <f t="shared" si="137"/>
        <v>1.5839322033898307</v>
      </c>
      <c r="AM283" s="6">
        <f t="shared" si="138"/>
        <v>10.150842557892128</v>
      </c>
      <c r="AN283" s="6">
        <f t="shared" si="139"/>
        <v>0.47682156421374811</v>
      </c>
      <c r="AP283" s="24">
        <f t="shared" si="144"/>
        <v>0.01</v>
      </c>
      <c r="AQ283" s="24">
        <f t="shared" si="145"/>
        <v>1.01</v>
      </c>
      <c r="AR283" s="6">
        <v>19.479706406892554</v>
      </c>
      <c r="AS283" s="6">
        <v>1</v>
      </c>
      <c r="AT283" s="6">
        <f t="shared" si="119"/>
        <v>-41.282952883177877</v>
      </c>
      <c r="AU283" s="6">
        <f t="shared" si="146"/>
        <v>19.371516416302374</v>
      </c>
      <c r="AV283" s="6">
        <v>1</v>
      </c>
      <c r="AW283" s="35">
        <f t="shared" si="147"/>
        <v>-37.008955306699335</v>
      </c>
      <c r="AX283" s="6">
        <f t="shared" si="140"/>
        <v>0.89647064277177402</v>
      </c>
      <c r="AZ283" s="6">
        <f t="shared" si="141"/>
        <v>21.414651166080887</v>
      </c>
      <c r="BA283" s="6">
        <f t="shared" si="142"/>
        <v>1.0059231445929164</v>
      </c>
    </row>
    <row r="284" spans="1:54" x14ac:dyDescent="0.25">
      <c r="A284" s="33">
        <v>0.01</v>
      </c>
      <c r="B284" s="1" t="s">
        <v>30</v>
      </c>
      <c r="C284" s="1">
        <v>600</v>
      </c>
      <c r="D284" s="1">
        <v>220</v>
      </c>
      <c r="E284" s="1">
        <v>220</v>
      </c>
      <c r="F284" s="1">
        <v>19</v>
      </c>
      <c r="G284" s="1">
        <v>12</v>
      </c>
      <c r="H284" s="1">
        <f t="shared" si="120"/>
        <v>210000000000</v>
      </c>
      <c r="I284" s="1">
        <v>0.3</v>
      </c>
      <c r="J284" s="1">
        <f t="shared" si="121"/>
        <v>80769000000</v>
      </c>
      <c r="K284" s="1">
        <v>6</v>
      </c>
      <c r="L284" s="1">
        <f>3380*10^(-8)</f>
        <v>3.3800000000000002E-5</v>
      </c>
      <c r="M284" s="1">
        <f>2852000*10^(-12)</f>
        <v>2.852E-6</v>
      </c>
      <c r="N284" s="1">
        <f>129.22*10^(-8)</f>
        <v>1.2922000000000001E-6</v>
      </c>
      <c r="O284" s="1">
        <v>0</v>
      </c>
      <c r="P284" s="1">
        <f t="shared" si="122"/>
        <v>16859333.333333332</v>
      </c>
      <c r="Q284" s="1">
        <f t="shared" si="123"/>
        <v>16859333.333333332</v>
      </c>
      <c r="R284" s="1">
        <f t="shared" si="124"/>
        <v>0.5</v>
      </c>
      <c r="S284" s="1">
        <f t="shared" si="125"/>
        <v>0.58099999999999996</v>
      </c>
      <c r="T284" s="1">
        <f t="shared" si="126"/>
        <v>0</v>
      </c>
      <c r="U284" s="1">
        <f t="shared" si="127"/>
        <v>0</v>
      </c>
      <c r="V284" s="1">
        <v>2</v>
      </c>
      <c r="W284" s="1">
        <v>2</v>
      </c>
      <c r="X284" s="8">
        <f t="shared" si="128"/>
        <v>486489.25027036294</v>
      </c>
      <c r="Y284" s="8">
        <f t="shared" si="129"/>
        <v>265978.93822521181</v>
      </c>
      <c r="Z284" s="16">
        <f t="shared" si="130"/>
        <v>1.2542837881080673</v>
      </c>
      <c r="AA284" s="6">
        <f t="shared" si="131"/>
        <v>0.62714189405403364</v>
      </c>
      <c r="AB284" s="6">
        <f t="shared" si="132"/>
        <v>4.3179677912489263</v>
      </c>
      <c r="AC284" s="6">
        <f t="shared" si="133"/>
        <v>0.86363636363636365</v>
      </c>
      <c r="AD284" s="6">
        <v>0</v>
      </c>
      <c r="AE284" s="6">
        <f t="shared" si="134"/>
        <v>0</v>
      </c>
      <c r="AF284" s="24">
        <v>1</v>
      </c>
      <c r="AG284" s="24">
        <f t="shared" si="143"/>
        <v>0.03</v>
      </c>
      <c r="AH284" s="6">
        <v>4303.5566957306783</v>
      </c>
      <c r="AI284" s="5">
        <f t="shared" si="135"/>
        <v>16.180065701618584</v>
      </c>
      <c r="AJ284" s="5">
        <v>5.629393101540221</v>
      </c>
      <c r="AK284" s="5">
        <f t="shared" si="136"/>
        <v>2.8742113776335256</v>
      </c>
      <c r="AL284" s="6">
        <f t="shared" si="137"/>
        <v>1.5839322033898307</v>
      </c>
      <c r="AM284" s="6">
        <f t="shared" si="138"/>
        <v>8.9132685301416572</v>
      </c>
      <c r="AN284" s="6">
        <f t="shared" si="139"/>
        <v>0.55087962524466216</v>
      </c>
      <c r="AP284" s="24">
        <f t="shared" si="144"/>
        <v>0.01</v>
      </c>
      <c r="AQ284" s="24">
        <f t="shared" si="145"/>
        <v>1.01</v>
      </c>
      <c r="AR284" s="6">
        <v>15.281414830399791</v>
      </c>
      <c r="AS284" s="6">
        <v>1</v>
      </c>
      <c r="AT284" s="6">
        <f t="shared" si="119"/>
        <v>-41.178439980089543</v>
      </c>
      <c r="AU284" s="6">
        <f t="shared" si="146"/>
        <v>15.250132709134828</v>
      </c>
      <c r="AV284" s="6">
        <v>1</v>
      </c>
      <c r="AW284" s="35">
        <f t="shared" si="147"/>
        <v>-32.2521275653082</v>
      </c>
      <c r="AX284" s="6">
        <f t="shared" si="140"/>
        <v>0.78322849483619672</v>
      </c>
      <c r="AZ284" s="6">
        <f t="shared" si="141"/>
        <v>16.428237069254834</v>
      </c>
      <c r="BA284" s="6">
        <f t="shared" si="142"/>
        <v>1.0153380939368759</v>
      </c>
    </row>
    <row r="285" spans="1:54" x14ac:dyDescent="0.25">
      <c r="A285" s="33">
        <v>0.01</v>
      </c>
      <c r="B285" s="1" t="s">
        <v>30</v>
      </c>
      <c r="C285" s="1">
        <v>600</v>
      </c>
      <c r="D285" s="1">
        <v>220</v>
      </c>
      <c r="E285" s="1">
        <v>220</v>
      </c>
      <c r="F285" s="1">
        <v>19</v>
      </c>
      <c r="G285" s="1">
        <v>12</v>
      </c>
      <c r="H285" s="1">
        <f t="shared" si="120"/>
        <v>210000000000</v>
      </c>
      <c r="I285" s="1">
        <v>0.3</v>
      </c>
      <c r="J285" s="1">
        <f t="shared" si="121"/>
        <v>80769000000</v>
      </c>
      <c r="K285" s="1">
        <v>9</v>
      </c>
      <c r="L285" s="1">
        <f>3380*10^(-8)</f>
        <v>3.3800000000000002E-5</v>
      </c>
      <c r="M285" s="1">
        <f>2852000*10^(-12)</f>
        <v>2.852E-6</v>
      </c>
      <c r="N285" s="1">
        <f>129.22*10^(-8)</f>
        <v>1.2922000000000001E-6</v>
      </c>
      <c r="O285" s="1">
        <v>0</v>
      </c>
      <c r="P285" s="1">
        <f t="shared" si="122"/>
        <v>16859333.333333332</v>
      </c>
      <c r="Q285" s="1">
        <f t="shared" si="123"/>
        <v>16859333.333333332</v>
      </c>
      <c r="R285" s="1">
        <f t="shared" si="124"/>
        <v>0.5</v>
      </c>
      <c r="S285" s="1">
        <f t="shared" si="125"/>
        <v>0.58099999999999996</v>
      </c>
      <c r="T285" s="1">
        <f t="shared" si="126"/>
        <v>0</v>
      </c>
      <c r="U285" s="1">
        <f t="shared" si="127"/>
        <v>0</v>
      </c>
      <c r="V285" s="1">
        <v>2</v>
      </c>
      <c r="W285" s="1">
        <v>2</v>
      </c>
      <c r="X285" s="8">
        <f t="shared" si="128"/>
        <v>216217.44456460574</v>
      </c>
      <c r="Y285" s="8">
        <f t="shared" si="129"/>
        <v>162822.76545043223</v>
      </c>
      <c r="Z285" s="16">
        <f t="shared" si="130"/>
        <v>0.8361891920720449</v>
      </c>
      <c r="AA285" s="6">
        <f t="shared" si="131"/>
        <v>0.41809459603602245</v>
      </c>
      <c r="AB285" s="6">
        <f t="shared" si="132"/>
        <v>2.878645194165951</v>
      </c>
      <c r="AC285" s="6">
        <f t="shared" si="133"/>
        <v>1.2954545454545454</v>
      </c>
      <c r="AD285" s="6">
        <v>0</v>
      </c>
      <c r="AE285" s="6">
        <f t="shared" si="134"/>
        <v>0</v>
      </c>
      <c r="AF285" s="24">
        <v>1</v>
      </c>
      <c r="AG285" s="24">
        <f t="shared" si="143"/>
        <v>4.4999999999999998E-2</v>
      </c>
      <c r="AH285" s="6">
        <v>2117.9841380940384</v>
      </c>
      <c r="AI285" s="5">
        <f t="shared" si="135"/>
        <v>13.00791159169208</v>
      </c>
      <c r="AJ285" s="5">
        <v>4.9612226998190669</v>
      </c>
      <c r="AK285" s="5">
        <f t="shared" si="136"/>
        <v>2.6219164868705596</v>
      </c>
      <c r="AL285" s="6">
        <f t="shared" si="137"/>
        <v>1.5839322033898307</v>
      </c>
      <c r="AM285" s="6">
        <f t="shared" si="138"/>
        <v>7.8052307256331943</v>
      </c>
      <c r="AN285" s="6">
        <f t="shared" si="139"/>
        <v>0.60003719049092052</v>
      </c>
      <c r="AP285" s="24">
        <f t="shared" si="144"/>
        <v>0.01</v>
      </c>
      <c r="AQ285" s="24">
        <f t="shared" si="145"/>
        <v>1.01</v>
      </c>
      <c r="AR285" s="6">
        <v>12.486331200309884</v>
      </c>
      <c r="AS285" s="6">
        <v>1</v>
      </c>
      <c r="AT285" s="6">
        <f t="shared" si="119"/>
        <v>-41.214559447964241</v>
      </c>
      <c r="AU285" s="6">
        <f t="shared" si="146"/>
        <v>12.426171695197361</v>
      </c>
      <c r="AV285" s="6">
        <v>1</v>
      </c>
      <c r="AW285" s="35">
        <f t="shared" si="147"/>
        <v>-30.025340579529583</v>
      </c>
      <c r="AX285" s="6">
        <f t="shared" si="140"/>
        <v>0.72851295711260255</v>
      </c>
      <c r="AY285" s="50"/>
      <c r="AZ285" s="6">
        <f t="shared" si="141"/>
        <v>13.13776052351149</v>
      </c>
      <c r="BA285" s="43">
        <f t="shared" si="142"/>
        <v>1.00998230430028</v>
      </c>
      <c r="BB285" s="50"/>
    </row>
    <row r="286" spans="1:54" x14ac:dyDescent="0.25">
      <c r="A286" s="33">
        <v>0.01</v>
      </c>
      <c r="B286" s="1" t="s">
        <v>30</v>
      </c>
      <c r="C286" s="1">
        <v>600</v>
      </c>
      <c r="D286" s="1">
        <v>220</v>
      </c>
      <c r="E286" s="1">
        <v>220</v>
      </c>
      <c r="F286" s="1">
        <v>19</v>
      </c>
      <c r="G286" s="1">
        <v>12</v>
      </c>
      <c r="H286" s="1">
        <f t="shared" si="120"/>
        <v>210000000000</v>
      </c>
      <c r="I286" s="1">
        <v>0.3</v>
      </c>
      <c r="J286" s="1">
        <f t="shared" si="121"/>
        <v>80769000000</v>
      </c>
      <c r="K286" s="1">
        <v>12</v>
      </c>
      <c r="L286" s="1">
        <f>3380*10^(-8)</f>
        <v>3.3800000000000002E-5</v>
      </c>
      <c r="M286" s="1">
        <f>2852000*10^(-12)</f>
        <v>2.852E-6</v>
      </c>
      <c r="N286" s="1">
        <f>129.22*10^(-8)</f>
        <v>1.2922000000000001E-6</v>
      </c>
      <c r="O286" s="1">
        <v>0</v>
      </c>
      <c r="P286" s="1">
        <f t="shared" si="122"/>
        <v>16859333.333333332</v>
      </c>
      <c r="Q286" s="1">
        <f t="shared" si="123"/>
        <v>16859333.333333332</v>
      </c>
      <c r="R286" s="1">
        <f t="shared" si="124"/>
        <v>0.5</v>
      </c>
      <c r="S286" s="1">
        <f t="shared" si="125"/>
        <v>0.58099999999999996</v>
      </c>
      <c r="T286" s="1">
        <f t="shared" si="126"/>
        <v>0</v>
      </c>
      <c r="U286" s="1">
        <f t="shared" si="127"/>
        <v>0</v>
      </c>
      <c r="V286" s="1">
        <v>2</v>
      </c>
      <c r="W286" s="1">
        <v>2</v>
      </c>
      <c r="X286" s="8">
        <f t="shared" si="128"/>
        <v>121622.31256759074</v>
      </c>
      <c r="Y286" s="8">
        <f t="shared" si="129"/>
        <v>118075.45509077053</v>
      </c>
      <c r="Z286" s="16">
        <f t="shared" si="130"/>
        <v>0.62714189405403364</v>
      </c>
      <c r="AA286" s="6">
        <f t="shared" si="131"/>
        <v>0.31357094702701682</v>
      </c>
      <c r="AB286" s="6">
        <f t="shared" si="132"/>
        <v>2.1589838956244631</v>
      </c>
      <c r="AC286" s="6">
        <f t="shared" si="133"/>
        <v>1.7272727272727273</v>
      </c>
      <c r="AD286" s="6">
        <v>0</v>
      </c>
      <c r="AE286" s="6">
        <f t="shared" si="134"/>
        <v>0</v>
      </c>
      <c r="AF286" s="24">
        <v>1</v>
      </c>
      <c r="AG286" s="24">
        <f t="shared" si="143"/>
        <v>0.06</v>
      </c>
      <c r="AH286" s="6">
        <v>1312.0424662505275</v>
      </c>
      <c r="AI286" s="5">
        <f t="shared" si="135"/>
        <v>11.111898448681773</v>
      </c>
      <c r="AJ286" s="5">
        <v>4.5088117559295684</v>
      </c>
      <c r="AK286" s="5">
        <f t="shared" si="136"/>
        <v>2.4644848909623343</v>
      </c>
      <c r="AL286" s="6">
        <f t="shared" si="137"/>
        <v>1.5839322033898307</v>
      </c>
      <c r="AM286" s="6">
        <f t="shared" si="138"/>
        <v>7.1208031117680299</v>
      </c>
      <c r="AN286" s="6">
        <f t="shared" si="139"/>
        <v>0.64082687082267076</v>
      </c>
      <c r="AP286" s="24">
        <f t="shared" si="144"/>
        <v>0.01</v>
      </c>
      <c r="AQ286" s="24">
        <f t="shared" si="145"/>
        <v>1.01</v>
      </c>
      <c r="AR286" s="6">
        <v>10.756129047806327</v>
      </c>
      <c r="AS286" s="6">
        <v>1</v>
      </c>
      <c r="AT286" s="6">
        <f t="shared" si="119"/>
        <v>-41.508574504233927</v>
      </c>
      <c r="AU286" s="6">
        <f t="shared" si="146"/>
        <v>10.742284979813324</v>
      </c>
      <c r="AV286" s="6">
        <v>1</v>
      </c>
      <c r="AW286" s="35">
        <f t="shared" si="147"/>
        <v>-28.791726260643731</v>
      </c>
      <c r="AX286" s="6">
        <f t="shared" si="140"/>
        <v>0.69363322167825681</v>
      </c>
      <c r="AY286" s="50"/>
      <c r="AZ286" s="6">
        <f t="shared" si="141"/>
        <v>11.242284647515234</v>
      </c>
      <c r="BA286" s="43">
        <f t="shared" si="142"/>
        <v>1.0117339264245102</v>
      </c>
      <c r="BB286" s="50"/>
    </row>
    <row r="287" spans="1:54" s="3" customFormat="1" x14ac:dyDescent="0.25">
      <c r="A287" s="34">
        <v>0.01</v>
      </c>
      <c r="B287" s="3" t="s">
        <v>30</v>
      </c>
      <c r="C287" s="3">
        <v>600</v>
      </c>
      <c r="D287" s="3">
        <v>220</v>
      </c>
      <c r="E287" s="3">
        <v>220</v>
      </c>
      <c r="F287" s="3">
        <v>19</v>
      </c>
      <c r="G287" s="3">
        <v>12</v>
      </c>
      <c r="H287" s="3">
        <f t="shared" si="120"/>
        <v>210000000000</v>
      </c>
      <c r="I287" s="3">
        <v>0.3</v>
      </c>
      <c r="J287" s="3">
        <f t="shared" si="121"/>
        <v>80769000000</v>
      </c>
      <c r="K287" s="3">
        <v>15</v>
      </c>
      <c r="L287" s="3">
        <f>3380*10^(-8)</f>
        <v>3.3800000000000002E-5</v>
      </c>
      <c r="M287" s="3">
        <f>2852000*10^(-12)</f>
        <v>2.852E-6</v>
      </c>
      <c r="N287" s="3">
        <f>129.22*10^(-8)</f>
        <v>1.2922000000000001E-6</v>
      </c>
      <c r="O287" s="3">
        <v>0</v>
      </c>
      <c r="P287" s="3">
        <f t="shared" si="122"/>
        <v>16859333.333333332</v>
      </c>
      <c r="Q287" s="3">
        <f t="shared" si="123"/>
        <v>16859333.333333332</v>
      </c>
      <c r="R287" s="3">
        <f t="shared" si="124"/>
        <v>0.5</v>
      </c>
      <c r="S287" s="3">
        <f t="shared" si="125"/>
        <v>0.58099999999999996</v>
      </c>
      <c r="T287" s="3">
        <f t="shared" si="126"/>
        <v>0</v>
      </c>
      <c r="U287" s="3">
        <f t="shared" si="127"/>
        <v>0</v>
      </c>
      <c r="V287" s="3">
        <v>2</v>
      </c>
      <c r="W287" s="3">
        <v>2</v>
      </c>
      <c r="X287" s="10">
        <f t="shared" si="128"/>
        <v>77838.28004325807</v>
      </c>
      <c r="Y287" s="10">
        <f t="shared" si="129"/>
        <v>92925.731373469971</v>
      </c>
      <c r="Z287" s="17">
        <f t="shared" si="130"/>
        <v>0.50171351524322694</v>
      </c>
      <c r="AA287" s="11">
        <f t="shared" si="131"/>
        <v>0.25085675762161347</v>
      </c>
      <c r="AB287" s="11">
        <f t="shared" si="132"/>
        <v>1.7271871164995707</v>
      </c>
      <c r="AC287" s="11">
        <f t="shared" si="133"/>
        <v>2.1590909090909092</v>
      </c>
      <c r="AD287" s="11">
        <v>0</v>
      </c>
      <c r="AE287" s="11">
        <f t="shared" si="134"/>
        <v>0</v>
      </c>
      <c r="AF287" s="25">
        <v>1</v>
      </c>
      <c r="AG287" s="25">
        <f t="shared" si="143"/>
        <v>7.4999999999999997E-2</v>
      </c>
      <c r="AH287" s="11">
        <v>920.05691472362969</v>
      </c>
      <c r="AI287" s="7">
        <f t="shared" si="135"/>
        <v>9.9009919117656064</v>
      </c>
      <c r="AJ287" s="7">
        <v>4.2046481015004362</v>
      </c>
      <c r="AK287" s="7">
        <f t="shared" si="136"/>
        <v>2.3547730208938105</v>
      </c>
      <c r="AL287" s="11">
        <f t="shared" si="137"/>
        <v>1.5839322033898307</v>
      </c>
      <c r="AM287" s="11">
        <f t="shared" si="138"/>
        <v>6.6684157557334336</v>
      </c>
      <c r="AN287" s="11">
        <f t="shared" si="139"/>
        <v>0.6735098680172823</v>
      </c>
      <c r="AP287" s="25">
        <f t="shared" si="144"/>
        <v>0.01</v>
      </c>
      <c r="AQ287" s="25">
        <f t="shared" si="145"/>
        <v>1.01</v>
      </c>
      <c r="AR287" s="11">
        <v>9.630454768765194</v>
      </c>
      <c r="AS287" s="11">
        <v>1</v>
      </c>
      <c r="AT287" s="11">
        <f t="shared" si="119"/>
        <v>-42.004496229243244</v>
      </c>
      <c r="AU287" s="6">
        <f t="shared" si="146"/>
        <v>9.6449429638900046</v>
      </c>
      <c r="AV287" s="35">
        <v>1</v>
      </c>
      <c r="AW287" s="35">
        <f t="shared" si="147"/>
        <v>-28.013087004993327</v>
      </c>
      <c r="AX287" s="6">
        <f t="shared" si="140"/>
        <v>0.66690686759125584</v>
      </c>
      <c r="AY287" s="51"/>
      <c r="AZ287" s="6">
        <f t="shared" si="141"/>
        <v>10.032084389564824</v>
      </c>
      <c r="BA287" s="43">
        <f t="shared" si="142"/>
        <v>1.0132403378335697</v>
      </c>
      <c r="BB287" s="51"/>
    </row>
    <row r="288" spans="1:54" x14ac:dyDescent="0.25">
      <c r="A288" s="32">
        <v>0.04</v>
      </c>
      <c r="B288" s="1" t="s">
        <v>7</v>
      </c>
      <c r="C288" s="1">
        <v>300</v>
      </c>
      <c r="D288" s="1">
        <v>150</v>
      </c>
      <c r="E288" s="1">
        <v>150</v>
      </c>
      <c r="F288" s="1">
        <v>10.7</v>
      </c>
      <c r="G288" s="1">
        <v>7.1</v>
      </c>
      <c r="H288" s="1">
        <f t="shared" si="120"/>
        <v>210000000000</v>
      </c>
      <c r="I288" s="1">
        <v>0.3</v>
      </c>
      <c r="J288" s="1">
        <f t="shared" si="121"/>
        <v>80769000000</v>
      </c>
      <c r="K288" s="1">
        <v>3</v>
      </c>
      <c r="L288" s="1">
        <f>602.71*10^(-8)</f>
        <v>6.0271000000000003E-6</v>
      </c>
      <c r="M288" s="1">
        <f>126108*10^(-12)</f>
        <v>1.2610800000000001E-7</v>
      </c>
      <c r="N288" s="1">
        <f>15.22*10^(-8)</f>
        <v>1.522E-7</v>
      </c>
      <c r="O288" s="1">
        <v>0</v>
      </c>
      <c r="P288" s="1">
        <f t="shared" si="122"/>
        <v>3009375</v>
      </c>
      <c r="Q288" s="1">
        <f t="shared" si="123"/>
        <v>3009375</v>
      </c>
      <c r="R288" s="1">
        <f t="shared" si="124"/>
        <v>0.5</v>
      </c>
      <c r="S288" s="1">
        <f t="shared" si="125"/>
        <v>0.2893</v>
      </c>
      <c r="T288" s="1">
        <f t="shared" si="126"/>
        <v>0</v>
      </c>
      <c r="U288" s="1">
        <f t="shared" si="127"/>
        <v>0</v>
      </c>
      <c r="V288" s="1">
        <v>2</v>
      </c>
      <c r="W288" s="1">
        <v>2</v>
      </c>
      <c r="X288" s="8">
        <f t="shared" si="128"/>
        <v>346996.37400053308</v>
      </c>
      <c r="Y288" s="8">
        <f t="shared" si="129"/>
        <v>82370.901734820785</v>
      </c>
      <c r="Z288" s="16">
        <f t="shared" si="130"/>
        <v>1.5370213680358233</v>
      </c>
      <c r="AA288" s="6">
        <f t="shared" si="131"/>
        <v>0.76851068401791167</v>
      </c>
      <c r="AB288" s="6">
        <f t="shared" si="132"/>
        <v>10.625828074835638</v>
      </c>
      <c r="AC288" s="6">
        <f t="shared" si="133"/>
        <v>0.71333333333333315</v>
      </c>
      <c r="AD288" s="6">
        <v>0</v>
      </c>
      <c r="AE288" s="6">
        <f t="shared" si="134"/>
        <v>0</v>
      </c>
      <c r="AF288" s="24">
        <v>1</v>
      </c>
      <c r="AG288" s="24">
        <f t="shared" si="143"/>
        <v>0.06</v>
      </c>
      <c r="AH288" s="6">
        <v>1627.6398525857444</v>
      </c>
      <c r="AI288" s="5">
        <f t="shared" si="135"/>
        <v>19.759888726551228</v>
      </c>
      <c r="AJ288" s="5">
        <v>5.9308565247074734</v>
      </c>
      <c r="AK288" s="5">
        <f t="shared" si="136"/>
        <v>3.3317091122054823</v>
      </c>
      <c r="AL288" s="6">
        <f t="shared" si="137"/>
        <v>1.5139692307692312</v>
      </c>
      <c r="AM288" s="6">
        <f t="shared" si="138"/>
        <v>9.0473844739427474</v>
      </c>
      <c r="AN288" s="6">
        <f t="shared" si="139"/>
        <v>0.45786616509564848</v>
      </c>
      <c r="AP288" s="24">
        <f t="shared" si="144"/>
        <v>0.04</v>
      </c>
      <c r="AQ288" s="24">
        <f t="shared" si="145"/>
        <v>1.04</v>
      </c>
      <c r="AR288" s="6">
        <v>16.679696599806004</v>
      </c>
      <c r="AS288" s="6">
        <v>1</v>
      </c>
      <c r="AT288" s="6">
        <f t="shared" si="119"/>
        <v>-32.99971498424015</v>
      </c>
      <c r="AU288" s="6">
        <f t="shared" si="146"/>
        <v>16.748877433170751</v>
      </c>
      <c r="AV288" s="6">
        <v>1</v>
      </c>
      <c r="AW288" s="35">
        <f t="shared" si="147"/>
        <v>-33.576293161806049</v>
      </c>
      <c r="AX288" s="6">
        <f t="shared" si="140"/>
        <v>1.0174722168916084</v>
      </c>
      <c r="AY288" s="50"/>
      <c r="AZ288" s="6">
        <f t="shared" si="141"/>
        <v>19.717234109103014</v>
      </c>
      <c r="BA288" s="43">
        <f t="shared" si="142"/>
        <v>0.99784135335788104</v>
      </c>
      <c r="BB288" s="50"/>
    </row>
    <row r="289" spans="1:54" x14ac:dyDescent="0.25">
      <c r="A289" s="33">
        <v>0.04</v>
      </c>
      <c r="B289" s="1" t="s">
        <v>7</v>
      </c>
      <c r="C289" s="1">
        <v>300</v>
      </c>
      <c r="D289" s="1">
        <v>150</v>
      </c>
      <c r="E289" s="1">
        <v>150</v>
      </c>
      <c r="F289" s="1">
        <v>10.7</v>
      </c>
      <c r="G289" s="1">
        <v>7.1</v>
      </c>
      <c r="H289" s="1">
        <f t="shared" si="120"/>
        <v>210000000000</v>
      </c>
      <c r="I289" s="1">
        <v>0.3</v>
      </c>
      <c r="J289" s="1">
        <f t="shared" si="121"/>
        <v>80769000000</v>
      </c>
      <c r="K289" s="1">
        <v>6</v>
      </c>
      <c r="L289" s="1">
        <f>602.71*10^(-8)</f>
        <v>6.0271000000000003E-6</v>
      </c>
      <c r="M289" s="1">
        <f>126108*10^(-12)</f>
        <v>1.2610800000000001E-7</v>
      </c>
      <c r="N289" s="1">
        <f>15.22*10^(-8)</f>
        <v>1.522E-7</v>
      </c>
      <c r="O289" s="1">
        <v>0</v>
      </c>
      <c r="P289" s="1">
        <f t="shared" si="122"/>
        <v>3009375</v>
      </c>
      <c r="Q289" s="1">
        <f t="shared" si="123"/>
        <v>3009375</v>
      </c>
      <c r="R289" s="1">
        <f t="shared" si="124"/>
        <v>0.5</v>
      </c>
      <c r="S289" s="1">
        <f t="shared" si="125"/>
        <v>0.2893</v>
      </c>
      <c r="T289" s="1">
        <f t="shared" si="126"/>
        <v>0</v>
      </c>
      <c r="U289" s="1">
        <f t="shared" si="127"/>
        <v>0</v>
      </c>
      <c r="V289" s="1">
        <v>2</v>
      </c>
      <c r="W289" s="1">
        <v>2</v>
      </c>
      <c r="X289" s="8">
        <f t="shared" si="128"/>
        <v>86749.093500133269</v>
      </c>
      <c r="Y289" s="8">
        <f t="shared" si="129"/>
        <v>34983.825050584506</v>
      </c>
      <c r="Z289" s="16">
        <f t="shared" si="130"/>
        <v>0.76851068401791167</v>
      </c>
      <c r="AA289" s="6">
        <f t="shared" si="131"/>
        <v>0.38425534200895584</v>
      </c>
      <c r="AB289" s="6">
        <f t="shared" si="132"/>
        <v>5.3129140374178192</v>
      </c>
      <c r="AC289" s="6">
        <f t="shared" si="133"/>
        <v>1.4266666666666663</v>
      </c>
      <c r="AD289" s="6">
        <v>0</v>
      </c>
      <c r="AE289" s="6">
        <f t="shared" si="134"/>
        <v>0</v>
      </c>
      <c r="AF289" s="24">
        <v>1</v>
      </c>
      <c r="AG289" s="24">
        <f t="shared" si="143"/>
        <v>0.12</v>
      </c>
      <c r="AH289" s="6">
        <v>461.56875510825103</v>
      </c>
      <c r="AI289" s="5">
        <f t="shared" si="135"/>
        <v>13.193776107696925</v>
      </c>
      <c r="AJ289" s="5">
        <v>4.8233719370598305</v>
      </c>
      <c r="AK289" s="5">
        <f t="shared" si="136"/>
        <v>2.7353843493436707</v>
      </c>
      <c r="AL289" s="6">
        <f t="shared" si="137"/>
        <v>1.5139692307692312</v>
      </c>
      <c r="AM289" s="6">
        <f t="shared" si="138"/>
        <v>7.2577726706934129</v>
      </c>
      <c r="AN289" s="6">
        <f t="shared" si="139"/>
        <v>0.55009063451208684</v>
      </c>
      <c r="AP289" s="24">
        <f t="shared" si="144"/>
        <v>0.04</v>
      </c>
      <c r="AQ289" s="24">
        <f t="shared" si="145"/>
        <v>1.04</v>
      </c>
      <c r="AR289" s="6">
        <v>11.940585443911818</v>
      </c>
      <c r="AS289" s="6">
        <v>1</v>
      </c>
      <c r="AT289" s="6">
        <f t="shared" si="119"/>
        <v>-33.328644698657399</v>
      </c>
      <c r="AU289" s="6">
        <f t="shared" si="146"/>
        <v>11.900861101172008</v>
      </c>
      <c r="AV289" s="6">
        <v>1</v>
      </c>
      <c r="AW289" s="35">
        <f t="shared" si="147"/>
        <v>-29.634734732622377</v>
      </c>
      <c r="AX289" s="6">
        <f t="shared" si="140"/>
        <v>0.88916711137120352</v>
      </c>
      <c r="AY289" s="50"/>
      <c r="AZ289" s="6">
        <f t="shared" si="141"/>
        <v>13.470088448606063</v>
      </c>
      <c r="BA289" s="43">
        <f t="shared" si="142"/>
        <v>1.0209426276945797</v>
      </c>
      <c r="BB289" s="50"/>
    </row>
    <row r="290" spans="1:54" x14ac:dyDescent="0.25">
      <c r="A290" s="33">
        <v>0.04</v>
      </c>
      <c r="B290" s="1" t="s">
        <v>7</v>
      </c>
      <c r="C290" s="1">
        <v>300</v>
      </c>
      <c r="D290" s="1">
        <v>150</v>
      </c>
      <c r="E290" s="1">
        <v>150</v>
      </c>
      <c r="F290" s="1">
        <v>10.7</v>
      </c>
      <c r="G290" s="1">
        <v>7.1</v>
      </c>
      <c r="H290" s="1">
        <f t="shared" si="120"/>
        <v>210000000000</v>
      </c>
      <c r="I290" s="1">
        <v>0.3</v>
      </c>
      <c r="J290" s="1">
        <f t="shared" si="121"/>
        <v>80769000000</v>
      </c>
      <c r="K290" s="1">
        <v>9</v>
      </c>
      <c r="L290" s="1">
        <f>602.71*10^(-8)</f>
        <v>6.0271000000000003E-6</v>
      </c>
      <c r="M290" s="1">
        <f>126108*10^(-12)</f>
        <v>1.2610800000000001E-7</v>
      </c>
      <c r="N290" s="1">
        <f>15.22*10^(-8)</f>
        <v>1.522E-7</v>
      </c>
      <c r="O290" s="1">
        <v>0</v>
      </c>
      <c r="P290" s="1">
        <f t="shared" si="122"/>
        <v>3009375</v>
      </c>
      <c r="Q290" s="1">
        <f t="shared" si="123"/>
        <v>3009375</v>
      </c>
      <c r="R290" s="1">
        <f t="shared" si="124"/>
        <v>0.5</v>
      </c>
      <c r="S290" s="1">
        <f t="shared" si="125"/>
        <v>0.2893</v>
      </c>
      <c r="T290" s="1">
        <f t="shared" si="126"/>
        <v>0</v>
      </c>
      <c r="U290" s="1">
        <f t="shared" si="127"/>
        <v>0</v>
      </c>
      <c r="V290" s="1">
        <v>2</v>
      </c>
      <c r="W290" s="1">
        <v>2</v>
      </c>
      <c r="X290" s="8">
        <f t="shared" si="128"/>
        <v>38555.152666725895</v>
      </c>
      <c r="Y290" s="8">
        <f t="shared" si="129"/>
        <v>22473.603966009312</v>
      </c>
      <c r="Z290" s="16">
        <f t="shared" si="130"/>
        <v>0.51234045601194111</v>
      </c>
      <c r="AA290" s="6">
        <f t="shared" si="131"/>
        <v>0.25617022800597056</v>
      </c>
      <c r="AB290" s="6">
        <f t="shared" si="132"/>
        <v>3.5419426916118795</v>
      </c>
      <c r="AC290" s="6">
        <f t="shared" si="133"/>
        <v>2.14</v>
      </c>
      <c r="AD290" s="6">
        <v>0</v>
      </c>
      <c r="AE290" s="6">
        <f t="shared" si="134"/>
        <v>0</v>
      </c>
      <c r="AF290" s="24">
        <v>1</v>
      </c>
      <c r="AG290" s="24">
        <f t="shared" si="143"/>
        <v>0.18</v>
      </c>
      <c r="AH290" s="6">
        <v>235.6876849263578</v>
      </c>
      <c r="AI290" s="5">
        <f t="shared" si="135"/>
        <v>10.487311482520949</v>
      </c>
      <c r="AJ290" s="5">
        <v>4.2311860680565934</v>
      </c>
      <c r="AK290" s="5">
        <f t="shared" si="136"/>
        <v>2.4785748756584058</v>
      </c>
      <c r="AL290" s="6">
        <f t="shared" si="137"/>
        <v>1.5139692307692312</v>
      </c>
      <c r="AM290" s="6">
        <f t="shared" si="138"/>
        <v>6.4116644751355514</v>
      </c>
      <c r="AN290" s="6">
        <f t="shared" si="139"/>
        <v>0.61137351415773056</v>
      </c>
      <c r="AP290" s="24">
        <f t="shared" si="144"/>
        <v>0.04</v>
      </c>
      <c r="AQ290" s="24">
        <f t="shared" si="145"/>
        <v>1.04</v>
      </c>
      <c r="AR290" s="6">
        <v>9.7178255787430725</v>
      </c>
      <c r="AS290" s="6">
        <v>1</v>
      </c>
      <c r="AT290" s="6">
        <f t="shared" si="119"/>
        <v>-33.970524996545286</v>
      </c>
      <c r="AU290" s="6">
        <f t="shared" si="146"/>
        <v>9.7404457084672575</v>
      </c>
      <c r="AV290" s="6">
        <v>1</v>
      </c>
      <c r="AW290" s="35">
        <f t="shared" si="147"/>
        <v>-28.080176077685888</v>
      </c>
      <c r="AX290" s="6">
        <f t="shared" si="140"/>
        <v>0.82660412462102273</v>
      </c>
      <c r="AY290" s="50"/>
      <c r="AZ290" s="6">
        <f t="shared" si="141"/>
        <v>10.789486539333705</v>
      </c>
      <c r="BA290" s="43">
        <f t="shared" si="142"/>
        <v>1.0288133958180212</v>
      </c>
      <c r="BB290" s="50"/>
    </row>
    <row r="291" spans="1:54" x14ac:dyDescent="0.25">
      <c r="A291" s="33">
        <v>0.04</v>
      </c>
      <c r="B291" s="1" t="s">
        <v>7</v>
      </c>
      <c r="C291" s="1">
        <v>300</v>
      </c>
      <c r="D291" s="1">
        <v>150</v>
      </c>
      <c r="E291" s="1">
        <v>150</v>
      </c>
      <c r="F291" s="1">
        <v>10.7</v>
      </c>
      <c r="G291" s="1">
        <v>7.1</v>
      </c>
      <c r="H291" s="1">
        <f t="shared" si="120"/>
        <v>210000000000</v>
      </c>
      <c r="I291" s="1">
        <v>0.3</v>
      </c>
      <c r="J291" s="1">
        <f t="shared" si="121"/>
        <v>80769000000</v>
      </c>
      <c r="K291" s="1">
        <v>12</v>
      </c>
      <c r="L291" s="1">
        <f>602.71*10^(-8)</f>
        <v>6.0271000000000003E-6</v>
      </c>
      <c r="M291" s="1">
        <f>126108*10^(-12)</f>
        <v>1.2610800000000001E-7</v>
      </c>
      <c r="N291" s="1">
        <f>15.22*10^(-8)</f>
        <v>1.522E-7</v>
      </c>
      <c r="O291" s="1">
        <v>0</v>
      </c>
      <c r="P291" s="1">
        <f t="shared" si="122"/>
        <v>3009375</v>
      </c>
      <c r="Q291" s="1">
        <f t="shared" si="123"/>
        <v>3009375</v>
      </c>
      <c r="R291" s="1">
        <f t="shared" si="124"/>
        <v>0.5</v>
      </c>
      <c r="S291" s="1">
        <f t="shared" si="125"/>
        <v>0.2893</v>
      </c>
      <c r="T291" s="1">
        <f t="shared" si="126"/>
        <v>0</v>
      </c>
      <c r="U291" s="1">
        <f t="shared" si="127"/>
        <v>0</v>
      </c>
      <c r="V291" s="1">
        <v>2</v>
      </c>
      <c r="W291" s="1">
        <v>2</v>
      </c>
      <c r="X291" s="8">
        <f t="shared" si="128"/>
        <v>21687.273375033317</v>
      </c>
      <c r="Y291" s="8">
        <f t="shared" si="129"/>
        <v>16626.595248083799</v>
      </c>
      <c r="Z291" s="16">
        <f t="shared" si="130"/>
        <v>0.38425534200895584</v>
      </c>
      <c r="AA291" s="6">
        <f t="shared" si="131"/>
        <v>0.19212767100447792</v>
      </c>
      <c r="AB291" s="6">
        <f t="shared" si="132"/>
        <v>2.6564570187089096</v>
      </c>
      <c r="AC291" s="6">
        <f t="shared" si="133"/>
        <v>2.8533333333333326</v>
      </c>
      <c r="AD291" s="6">
        <v>0</v>
      </c>
      <c r="AE291" s="6">
        <f t="shared" si="134"/>
        <v>0</v>
      </c>
      <c r="AF291" s="24">
        <v>1</v>
      </c>
      <c r="AG291" s="24">
        <f t="shared" si="143"/>
        <v>0.24</v>
      </c>
      <c r="AH291" s="6">
        <v>151.31969570792185</v>
      </c>
      <c r="AI291" s="5">
        <f t="shared" si="135"/>
        <v>9.1010632934822482</v>
      </c>
      <c r="AJ291" s="5">
        <v>3.9051891882364274</v>
      </c>
      <c r="AK291" s="5">
        <f t="shared" si="136"/>
        <v>2.3305050932992732</v>
      </c>
      <c r="AL291" s="6">
        <f t="shared" si="137"/>
        <v>1.5139692307692312</v>
      </c>
      <c r="AM291" s="6">
        <f t="shared" si="138"/>
        <v>5.9418158283926017</v>
      </c>
      <c r="AN291" s="6">
        <f t="shared" si="139"/>
        <v>0.65287050938848534</v>
      </c>
      <c r="AP291" s="24">
        <f t="shared" si="144"/>
        <v>0.04</v>
      </c>
      <c r="AQ291" s="24">
        <f t="shared" si="145"/>
        <v>1.04</v>
      </c>
      <c r="AR291" s="6">
        <v>8.5249589149362244</v>
      </c>
      <c r="AS291" s="6">
        <v>1</v>
      </c>
      <c r="AT291" s="6">
        <f t="shared" si="119"/>
        <v>-34.756443445090326</v>
      </c>
      <c r="AU291" s="6">
        <f t="shared" si="146"/>
        <v>8.5581611467326617</v>
      </c>
      <c r="AV291" s="6">
        <v>1</v>
      </c>
      <c r="AW291" s="35">
        <f t="shared" si="147"/>
        <v>-27.25776440424103</v>
      </c>
      <c r="AX291" s="6">
        <f t="shared" si="140"/>
        <v>0.78425067994382047</v>
      </c>
      <c r="AY291" s="50"/>
      <c r="AZ291" s="6">
        <f t="shared" si="141"/>
        <v>9.3703573559875011</v>
      </c>
      <c r="BA291" s="43">
        <f t="shared" si="142"/>
        <v>1.0295892967471294</v>
      </c>
      <c r="BB291" s="50"/>
    </row>
    <row r="292" spans="1:54" x14ac:dyDescent="0.25">
      <c r="A292" s="44">
        <v>0.04</v>
      </c>
      <c r="B292" s="2" t="s">
        <v>7</v>
      </c>
      <c r="C292" s="2">
        <v>300</v>
      </c>
      <c r="D292" s="2">
        <v>150</v>
      </c>
      <c r="E292" s="2">
        <v>150</v>
      </c>
      <c r="F292" s="2">
        <v>10.7</v>
      </c>
      <c r="G292" s="2">
        <v>7.1</v>
      </c>
      <c r="H292" s="2">
        <f t="shared" si="120"/>
        <v>210000000000</v>
      </c>
      <c r="I292" s="2">
        <v>0.3</v>
      </c>
      <c r="J292" s="2">
        <f t="shared" si="121"/>
        <v>80769000000</v>
      </c>
      <c r="K292" s="2">
        <v>15</v>
      </c>
      <c r="L292" s="2">
        <f>602.71*10^(-8)</f>
        <v>6.0271000000000003E-6</v>
      </c>
      <c r="M292" s="2">
        <f>126108*10^(-12)</f>
        <v>1.2610800000000001E-7</v>
      </c>
      <c r="N292" s="2">
        <f>15.22*10^(-8)</f>
        <v>1.522E-7</v>
      </c>
      <c r="O292" s="2">
        <v>0</v>
      </c>
      <c r="P292" s="2">
        <f t="shared" si="122"/>
        <v>3009375</v>
      </c>
      <c r="Q292" s="2">
        <f t="shared" si="123"/>
        <v>3009375</v>
      </c>
      <c r="R292" s="2">
        <f t="shared" si="124"/>
        <v>0.5</v>
      </c>
      <c r="S292" s="2">
        <f t="shared" si="125"/>
        <v>0.2893</v>
      </c>
      <c r="T292" s="2">
        <f t="shared" si="126"/>
        <v>0</v>
      </c>
      <c r="U292" s="2">
        <f t="shared" si="127"/>
        <v>0</v>
      </c>
      <c r="V292" s="2">
        <v>2</v>
      </c>
      <c r="W292" s="2">
        <v>2</v>
      </c>
      <c r="X292" s="45">
        <f t="shared" si="128"/>
        <v>13879.854960021323</v>
      </c>
      <c r="Y292" s="45">
        <f t="shared" si="129"/>
        <v>13215.769233669007</v>
      </c>
      <c r="Z292" s="46">
        <f t="shared" si="130"/>
        <v>0.30740427360716466</v>
      </c>
      <c r="AA292" s="35">
        <f t="shared" si="131"/>
        <v>0.15370213680358233</v>
      </c>
      <c r="AB292" s="35">
        <f t="shared" si="132"/>
        <v>2.1251656149671274</v>
      </c>
      <c r="AC292" s="35">
        <f t="shared" si="133"/>
        <v>3.5666666666666669</v>
      </c>
      <c r="AD292" s="35">
        <v>0</v>
      </c>
      <c r="AE292" s="35">
        <f t="shared" si="134"/>
        <v>0</v>
      </c>
      <c r="AF292" s="47">
        <v>1</v>
      </c>
      <c r="AG292" s="47">
        <f t="shared" si="143"/>
        <v>0.3</v>
      </c>
      <c r="AH292" s="35">
        <v>109.38350779123539</v>
      </c>
      <c r="AI292" s="48">
        <f t="shared" si="135"/>
        <v>8.2767416604525543</v>
      </c>
      <c r="AJ292" s="48">
        <v>3.7054218437200102</v>
      </c>
      <c r="AK292" s="48">
        <f t="shared" si="136"/>
        <v>2.2336840471969657</v>
      </c>
      <c r="AL292" s="35">
        <f t="shared" si="137"/>
        <v>1.5139692307692312</v>
      </c>
      <c r="AM292" s="35">
        <f t="shared" si="138"/>
        <v>5.6449323846783477</v>
      </c>
      <c r="AN292" s="35">
        <f t="shared" si="139"/>
        <v>0.68202350831494907</v>
      </c>
      <c r="AO292" s="2"/>
      <c r="AP292" s="47">
        <f t="shared" si="144"/>
        <v>0.04</v>
      </c>
      <c r="AQ292" s="47">
        <f t="shared" si="145"/>
        <v>1.04</v>
      </c>
      <c r="AR292" s="6">
        <v>7.7988437568655993</v>
      </c>
      <c r="AS292" s="35">
        <v>1</v>
      </c>
      <c r="AT292" s="35">
        <f t="shared" si="119"/>
        <v>-35.513346438521474</v>
      </c>
      <c r="AU292" s="6">
        <f t="shared" si="146"/>
        <v>7.8161258127695934</v>
      </c>
      <c r="AV292" s="6">
        <v>1</v>
      </c>
      <c r="AW292" s="35">
        <f t="shared" si="147"/>
        <v>-26.749875049461593</v>
      </c>
      <c r="AX292" s="6">
        <f t="shared" si="140"/>
        <v>0.75323442401490759</v>
      </c>
      <c r="AY292" s="52"/>
      <c r="AZ292" s="6">
        <f t="shared" si="141"/>
        <v>8.4977602520613278</v>
      </c>
      <c r="BA292" s="43">
        <f t="shared" si="142"/>
        <v>1.0267035749907276</v>
      </c>
      <c r="BB292" s="50"/>
    </row>
    <row r="293" spans="1:54" x14ac:dyDescent="0.25">
      <c r="A293" s="33">
        <v>0.04</v>
      </c>
      <c r="B293" s="1" t="s">
        <v>29</v>
      </c>
      <c r="C293" s="1">
        <v>450</v>
      </c>
      <c r="D293" s="1">
        <v>190</v>
      </c>
      <c r="E293" s="1">
        <v>190</v>
      </c>
      <c r="F293" s="1">
        <v>14.6</v>
      </c>
      <c r="G293" s="1">
        <v>9.4</v>
      </c>
      <c r="H293" s="1">
        <f t="shared" si="120"/>
        <v>210000000000</v>
      </c>
      <c r="I293" s="1">
        <v>0.3</v>
      </c>
      <c r="J293" s="1">
        <f t="shared" si="121"/>
        <v>80769000000</v>
      </c>
      <c r="K293" s="1">
        <v>3</v>
      </c>
      <c r="L293" s="1">
        <f>1671.9*10^(-8)</f>
        <v>1.6719E-5</v>
      </c>
      <c r="M293" s="1">
        <f>792385*10^(-12)</f>
        <v>7.9238499999999993E-7</v>
      </c>
      <c r="N293" s="1">
        <f>49.8*10^(-8)</f>
        <v>4.9799999999999993E-7</v>
      </c>
      <c r="O293" s="1">
        <v>0</v>
      </c>
      <c r="P293" s="1">
        <f t="shared" si="122"/>
        <v>8345116.666666667</v>
      </c>
      <c r="Q293" s="1">
        <f t="shared" si="123"/>
        <v>8345116.666666667</v>
      </c>
      <c r="R293" s="1">
        <f t="shared" si="124"/>
        <v>0.5</v>
      </c>
      <c r="S293" s="1">
        <f t="shared" si="125"/>
        <v>0.43540000000000001</v>
      </c>
      <c r="T293" s="1">
        <f t="shared" si="126"/>
        <v>0</v>
      </c>
      <c r="U293" s="1">
        <f t="shared" si="127"/>
        <v>0</v>
      </c>
      <c r="V293" s="1">
        <v>2</v>
      </c>
      <c r="W293" s="1">
        <v>2</v>
      </c>
      <c r="X293" s="8">
        <f t="shared" si="128"/>
        <v>962557.84322724247</v>
      </c>
      <c r="Y293" s="8">
        <f t="shared" si="129"/>
        <v>287451.84639369079</v>
      </c>
      <c r="Z293" s="16">
        <f t="shared" si="130"/>
        <v>2.1299497803907665</v>
      </c>
      <c r="AA293" s="6">
        <f t="shared" si="131"/>
        <v>1.0649748901953833</v>
      </c>
      <c r="AB293" s="6">
        <f t="shared" si="132"/>
        <v>9.7837734980329998</v>
      </c>
      <c r="AC293" s="6">
        <f t="shared" si="133"/>
        <v>0.51228070175438589</v>
      </c>
      <c r="AD293" s="6">
        <v>0</v>
      </c>
      <c r="AE293" s="6">
        <f t="shared" si="134"/>
        <v>0</v>
      </c>
      <c r="AF293" s="24">
        <v>1</v>
      </c>
      <c r="AG293" s="24">
        <f t="shared" si="143"/>
        <v>0.06</v>
      </c>
      <c r="AH293" s="6">
        <v>6616.5257163272508</v>
      </c>
      <c r="AI293" s="5">
        <f t="shared" si="135"/>
        <v>23.017857771090231</v>
      </c>
      <c r="AJ293" s="5">
        <v>6.3151446851859347</v>
      </c>
      <c r="AK293" s="5">
        <f t="shared" si="136"/>
        <v>3.6448662569973287</v>
      </c>
      <c r="AL293" s="6">
        <f t="shared" si="137"/>
        <v>1.5139692307692312</v>
      </c>
      <c r="AM293" s="6">
        <f t="shared" si="138"/>
        <v>9.6606243297967183</v>
      </c>
      <c r="AN293" s="6">
        <f t="shared" si="139"/>
        <v>0.41970127828012671</v>
      </c>
      <c r="AP293" s="24">
        <f t="shared" si="144"/>
        <v>0.04</v>
      </c>
      <c r="AQ293" s="24">
        <f t="shared" si="145"/>
        <v>1.04</v>
      </c>
      <c r="AR293" s="6">
        <v>18.669046797235101</v>
      </c>
      <c r="AS293" s="6">
        <v>1</v>
      </c>
      <c r="AT293" s="6">
        <f t="shared" si="119"/>
        <v>-32.952660891809401</v>
      </c>
      <c r="AU293" s="6">
        <f t="shared" si="146"/>
        <v>18.815056161603238</v>
      </c>
      <c r="AV293" s="6">
        <v>1</v>
      </c>
      <c r="AW293" s="35">
        <f t="shared" si="147"/>
        <v>-35.877085135943538</v>
      </c>
      <c r="AX293" s="6">
        <f t="shared" si="140"/>
        <v>1.088746224583673</v>
      </c>
      <c r="AY293" s="50"/>
      <c r="AZ293" s="6">
        <f t="shared" si="141"/>
        <v>22.198252401757173</v>
      </c>
      <c r="BA293" s="43">
        <f t="shared" si="142"/>
        <v>0.9643926303879391</v>
      </c>
      <c r="BB293" s="50"/>
    </row>
    <row r="294" spans="1:54" x14ac:dyDescent="0.25">
      <c r="A294" s="33">
        <v>0.04</v>
      </c>
      <c r="B294" s="1" t="s">
        <v>29</v>
      </c>
      <c r="C294" s="1">
        <v>450</v>
      </c>
      <c r="D294" s="1">
        <v>190</v>
      </c>
      <c r="E294" s="1">
        <v>190</v>
      </c>
      <c r="F294" s="1">
        <v>14.6</v>
      </c>
      <c r="G294" s="1">
        <v>9.4</v>
      </c>
      <c r="H294" s="1">
        <f t="shared" si="120"/>
        <v>210000000000</v>
      </c>
      <c r="I294" s="1">
        <v>0.3</v>
      </c>
      <c r="J294" s="1">
        <f t="shared" si="121"/>
        <v>80769000000</v>
      </c>
      <c r="K294" s="1">
        <v>6</v>
      </c>
      <c r="L294" s="1">
        <f>1671.9*10^(-8)</f>
        <v>1.6719E-5</v>
      </c>
      <c r="M294" s="1">
        <f>792385*10^(-12)</f>
        <v>7.9238499999999993E-7</v>
      </c>
      <c r="N294" s="1">
        <f>49.8*10^(-8)</f>
        <v>4.9799999999999993E-7</v>
      </c>
      <c r="O294" s="1">
        <v>0</v>
      </c>
      <c r="P294" s="1">
        <f t="shared" si="122"/>
        <v>8345116.666666667</v>
      </c>
      <c r="Q294" s="1">
        <f t="shared" si="123"/>
        <v>8345116.666666667</v>
      </c>
      <c r="R294" s="1">
        <f t="shared" si="124"/>
        <v>0.5</v>
      </c>
      <c r="S294" s="1">
        <f t="shared" si="125"/>
        <v>0.43540000000000001</v>
      </c>
      <c r="T294" s="1">
        <f t="shared" si="126"/>
        <v>0</v>
      </c>
      <c r="U294" s="1">
        <f t="shared" si="127"/>
        <v>0</v>
      </c>
      <c r="V294" s="1">
        <v>2</v>
      </c>
      <c r="W294" s="1">
        <v>2</v>
      </c>
      <c r="X294" s="8">
        <f t="shared" si="128"/>
        <v>240639.46080681062</v>
      </c>
      <c r="Y294" s="8">
        <f t="shared" si="129"/>
        <v>111461.6937135624</v>
      </c>
      <c r="Z294" s="16">
        <f t="shared" si="130"/>
        <v>1.0649748901953833</v>
      </c>
      <c r="AA294" s="6">
        <f t="shared" si="131"/>
        <v>0.53248744509769164</v>
      </c>
      <c r="AB294" s="6">
        <f t="shared" si="132"/>
        <v>4.8918867490164999</v>
      </c>
      <c r="AC294" s="6">
        <f t="shared" si="133"/>
        <v>1.0245614035087718</v>
      </c>
      <c r="AD294" s="6">
        <v>0</v>
      </c>
      <c r="AE294" s="6">
        <f t="shared" si="134"/>
        <v>0</v>
      </c>
      <c r="AF294" s="24">
        <v>1</v>
      </c>
      <c r="AG294" s="24">
        <f t="shared" si="143"/>
        <v>0.12</v>
      </c>
      <c r="AH294" s="6">
        <v>1789.2197070824056</v>
      </c>
      <c r="AI294" s="5">
        <f t="shared" si="135"/>
        <v>16.052328360274124</v>
      </c>
      <c r="AJ294" s="5">
        <v>5.3645335906755918</v>
      </c>
      <c r="AK294" s="5">
        <f t="shared" si="136"/>
        <v>2.9923064305488944</v>
      </c>
      <c r="AL294" s="6">
        <f t="shared" si="137"/>
        <v>1.5139692307692312</v>
      </c>
      <c r="AM294" s="6">
        <f t="shared" si="138"/>
        <v>8.0811973001193422</v>
      </c>
      <c r="AN294" s="6">
        <f t="shared" si="139"/>
        <v>0.50342835747856207</v>
      </c>
      <c r="AP294" s="24">
        <f t="shared" si="144"/>
        <v>0.04</v>
      </c>
      <c r="AQ294" s="24">
        <f t="shared" si="145"/>
        <v>1.04</v>
      </c>
      <c r="AR294" s="6">
        <v>14.124649572694436</v>
      </c>
      <c r="AS294" s="6">
        <v>1</v>
      </c>
      <c r="AT294" s="6">
        <f t="shared" si="119"/>
        <v>-33.127824823457551</v>
      </c>
      <c r="AU294" s="6">
        <f t="shared" si="146"/>
        <v>14.06129980653421</v>
      </c>
      <c r="AV294" s="6">
        <v>1</v>
      </c>
      <c r="AW294" s="35">
        <f t="shared" si="147"/>
        <v>-31.283577848828468</v>
      </c>
      <c r="AX294" s="6">
        <f t="shared" si="140"/>
        <v>0.94432936709677395</v>
      </c>
      <c r="AY294" s="50"/>
      <c r="AZ294" s="6">
        <f t="shared" si="141"/>
        <v>16.241276733435452</v>
      </c>
      <c r="BA294" s="43">
        <f t="shared" si="142"/>
        <v>1.0117707767322361</v>
      </c>
      <c r="BB294" s="50"/>
    </row>
    <row r="295" spans="1:54" x14ac:dyDescent="0.25">
      <c r="A295" s="33">
        <v>0.04</v>
      </c>
      <c r="B295" s="1" t="s">
        <v>29</v>
      </c>
      <c r="C295" s="1">
        <v>450</v>
      </c>
      <c r="D295" s="1">
        <v>190</v>
      </c>
      <c r="E295" s="1">
        <v>190</v>
      </c>
      <c r="F295" s="1">
        <v>14.6</v>
      </c>
      <c r="G295" s="1">
        <v>9.4</v>
      </c>
      <c r="H295" s="1">
        <f t="shared" si="120"/>
        <v>210000000000</v>
      </c>
      <c r="I295" s="1">
        <v>0.3</v>
      </c>
      <c r="J295" s="1">
        <f t="shared" si="121"/>
        <v>80769000000</v>
      </c>
      <c r="K295" s="1">
        <v>9</v>
      </c>
      <c r="L295" s="1">
        <f>1671.9*10^(-8)</f>
        <v>1.6719E-5</v>
      </c>
      <c r="M295" s="1">
        <f>792385*10^(-12)</f>
        <v>7.9238499999999993E-7</v>
      </c>
      <c r="N295" s="1">
        <f>49.8*10^(-8)</f>
        <v>4.9799999999999993E-7</v>
      </c>
      <c r="O295" s="1">
        <v>0</v>
      </c>
      <c r="P295" s="1">
        <f t="shared" si="122"/>
        <v>8345116.666666667</v>
      </c>
      <c r="Q295" s="1">
        <f t="shared" si="123"/>
        <v>8345116.666666667</v>
      </c>
      <c r="R295" s="1">
        <f t="shared" si="124"/>
        <v>0.5</v>
      </c>
      <c r="S295" s="1">
        <f t="shared" si="125"/>
        <v>0.43540000000000001</v>
      </c>
      <c r="T295" s="1">
        <f t="shared" si="126"/>
        <v>0</v>
      </c>
      <c r="U295" s="1">
        <f t="shared" si="127"/>
        <v>0</v>
      </c>
      <c r="V295" s="1">
        <v>2</v>
      </c>
      <c r="W295" s="1">
        <v>2</v>
      </c>
      <c r="X295" s="8">
        <f t="shared" si="128"/>
        <v>106950.87146969361</v>
      </c>
      <c r="Y295" s="8">
        <f t="shared" si="129"/>
        <v>69598.84918186086</v>
      </c>
      <c r="Z295" s="16">
        <f t="shared" si="130"/>
        <v>0.70998326013025559</v>
      </c>
      <c r="AA295" s="6">
        <f t="shared" si="131"/>
        <v>0.35499163006512779</v>
      </c>
      <c r="AB295" s="6">
        <f t="shared" si="132"/>
        <v>3.2612578326776664</v>
      </c>
      <c r="AC295" s="6">
        <f t="shared" si="133"/>
        <v>1.536842105263158</v>
      </c>
      <c r="AD295" s="6">
        <v>0</v>
      </c>
      <c r="AE295" s="6">
        <f t="shared" si="134"/>
        <v>0</v>
      </c>
      <c r="AF295" s="24">
        <v>1</v>
      </c>
      <c r="AG295" s="24">
        <f t="shared" si="143"/>
        <v>0.18</v>
      </c>
      <c r="AH295" s="6">
        <v>876.43931024643894</v>
      </c>
      <c r="AI295" s="5">
        <f t="shared" si="135"/>
        <v>12.592727042889958</v>
      </c>
      <c r="AJ295" s="5">
        <v>4.6972041038460626</v>
      </c>
      <c r="AK295" s="5">
        <f t="shared" si="136"/>
        <v>2.6808984162683189</v>
      </c>
      <c r="AL295" s="6">
        <f t="shared" si="137"/>
        <v>1.5139692307692312</v>
      </c>
      <c r="AM295" s="6">
        <f t="shared" si="138"/>
        <v>7.0754597173081564</v>
      </c>
      <c r="AN295" s="6">
        <f t="shared" si="139"/>
        <v>0.56186874322056135</v>
      </c>
      <c r="AP295" s="24">
        <f t="shared" si="144"/>
        <v>0.04</v>
      </c>
      <c r="AQ295" s="24">
        <f t="shared" si="145"/>
        <v>1.04</v>
      </c>
      <c r="AR295" s="6">
        <v>11.460864789037181</v>
      </c>
      <c r="AS295" s="6">
        <v>1</v>
      </c>
      <c r="AT295" s="6">
        <f t="shared" si="119"/>
        <v>-33.437914791823147</v>
      </c>
      <c r="AU295" s="6">
        <f t="shared" si="146"/>
        <v>11.431260254518939</v>
      </c>
      <c r="AV295" s="6">
        <v>1</v>
      </c>
      <c r="AW295" s="35">
        <f t="shared" si="147"/>
        <v>-29.290170850520465</v>
      </c>
      <c r="AX295" s="6">
        <f t="shared" si="140"/>
        <v>0.87595686013540042</v>
      </c>
      <c r="AY295" s="50"/>
      <c r="AZ295" s="6">
        <f t="shared" si="141"/>
        <v>12.878472416215523</v>
      </c>
      <c r="BA295" s="43">
        <f t="shared" si="142"/>
        <v>1.0226913020787582</v>
      </c>
      <c r="BB295" s="50"/>
    </row>
    <row r="296" spans="1:54" x14ac:dyDescent="0.25">
      <c r="A296" s="33">
        <v>0.04</v>
      </c>
      <c r="B296" s="1" t="s">
        <v>29</v>
      </c>
      <c r="C296" s="1">
        <v>450</v>
      </c>
      <c r="D296" s="1">
        <v>190</v>
      </c>
      <c r="E296" s="1">
        <v>190</v>
      </c>
      <c r="F296" s="1">
        <v>14.6</v>
      </c>
      <c r="G296" s="1">
        <v>9.4</v>
      </c>
      <c r="H296" s="1">
        <f t="shared" si="120"/>
        <v>210000000000</v>
      </c>
      <c r="I296" s="1">
        <v>0.3</v>
      </c>
      <c r="J296" s="1">
        <f t="shared" si="121"/>
        <v>80769000000</v>
      </c>
      <c r="K296" s="1">
        <v>12</v>
      </c>
      <c r="L296" s="1">
        <f>1671.9*10^(-8)</f>
        <v>1.6719E-5</v>
      </c>
      <c r="M296" s="1">
        <f>792385*10^(-12)</f>
        <v>7.9238499999999993E-7</v>
      </c>
      <c r="N296" s="1">
        <f>49.8*10^(-8)</f>
        <v>4.9799999999999993E-7</v>
      </c>
      <c r="O296" s="1">
        <v>0</v>
      </c>
      <c r="P296" s="1">
        <f t="shared" si="122"/>
        <v>8345116.666666667</v>
      </c>
      <c r="Q296" s="1">
        <f t="shared" si="123"/>
        <v>8345116.666666667</v>
      </c>
      <c r="R296" s="1">
        <f t="shared" si="124"/>
        <v>0.5</v>
      </c>
      <c r="S296" s="1">
        <f t="shared" si="125"/>
        <v>0.43540000000000001</v>
      </c>
      <c r="T296" s="1">
        <f t="shared" si="126"/>
        <v>0</v>
      </c>
      <c r="U296" s="1">
        <f t="shared" si="127"/>
        <v>0</v>
      </c>
      <c r="V296" s="1">
        <v>2</v>
      </c>
      <c r="W296" s="1">
        <v>2</v>
      </c>
      <c r="X296" s="8">
        <f t="shared" si="128"/>
        <v>60159.865201702654</v>
      </c>
      <c r="Y296" s="8">
        <f t="shared" si="129"/>
        <v>50905.184429421381</v>
      </c>
      <c r="Z296" s="16">
        <f t="shared" si="130"/>
        <v>0.53248744509769164</v>
      </c>
      <c r="AA296" s="6">
        <f t="shared" si="131"/>
        <v>0.26624372254884582</v>
      </c>
      <c r="AB296" s="6">
        <f t="shared" si="132"/>
        <v>2.4459433745082499</v>
      </c>
      <c r="AC296" s="6">
        <f t="shared" si="133"/>
        <v>2.0491228070175436</v>
      </c>
      <c r="AD296" s="6">
        <v>0</v>
      </c>
      <c r="AE296" s="6">
        <f t="shared" si="134"/>
        <v>0</v>
      </c>
      <c r="AF296" s="24">
        <v>1</v>
      </c>
      <c r="AG296" s="24">
        <f t="shared" si="143"/>
        <v>0.24</v>
      </c>
      <c r="AH296" s="6">
        <v>545.11433215173588</v>
      </c>
      <c r="AI296" s="5">
        <f t="shared" si="135"/>
        <v>10.708424657758027</v>
      </c>
      <c r="AJ296" s="5">
        <v>4.2810963645982634</v>
      </c>
      <c r="AK296" s="5">
        <f t="shared" si="136"/>
        <v>2.5013276380109937</v>
      </c>
      <c r="AL296" s="6">
        <f t="shared" si="137"/>
        <v>1.5139692307692312</v>
      </c>
      <c r="AM296" s="6">
        <f t="shared" si="138"/>
        <v>6.4827293184803025</v>
      </c>
      <c r="AN296" s="6">
        <f t="shared" si="139"/>
        <v>0.60538590181737917</v>
      </c>
      <c r="AP296" s="24">
        <f t="shared" si="144"/>
        <v>0.04</v>
      </c>
      <c r="AQ296" s="24">
        <f t="shared" si="145"/>
        <v>1.04</v>
      </c>
      <c r="AR296" s="6">
        <v>9.9056753151163335</v>
      </c>
      <c r="AS296" s="6">
        <v>1</v>
      </c>
      <c r="AT296" s="6">
        <f t="shared" si="119"/>
        <v>-33.911265530859751</v>
      </c>
      <c r="AU296" s="6">
        <f t="shared" si="146"/>
        <v>9.920217834700253</v>
      </c>
      <c r="AV296" s="6">
        <v>1</v>
      </c>
      <c r="AW296" s="35">
        <f t="shared" si="147"/>
        <v>-28.206797744628407</v>
      </c>
      <c r="AX296" s="6">
        <f t="shared" si="140"/>
        <v>0.83178251542867976</v>
      </c>
      <c r="AY296" s="50"/>
      <c r="AZ296" s="6">
        <f t="shared" si="141"/>
        <v>11.00834319819308</v>
      </c>
      <c r="BA296" s="43">
        <f t="shared" si="142"/>
        <v>1.028007718223779</v>
      </c>
      <c r="BB296" s="50"/>
    </row>
    <row r="297" spans="1:54" x14ac:dyDescent="0.25">
      <c r="A297" s="33">
        <v>0.04</v>
      </c>
      <c r="B297" s="1" t="s">
        <v>29</v>
      </c>
      <c r="C297" s="1">
        <v>450</v>
      </c>
      <c r="D297" s="1">
        <v>190</v>
      </c>
      <c r="E297" s="1">
        <v>190</v>
      </c>
      <c r="F297" s="1">
        <v>14.6</v>
      </c>
      <c r="G297" s="1">
        <v>9.4</v>
      </c>
      <c r="H297" s="1">
        <f t="shared" si="120"/>
        <v>210000000000</v>
      </c>
      <c r="I297" s="1">
        <v>0.3</v>
      </c>
      <c r="J297" s="1">
        <f t="shared" si="121"/>
        <v>80769000000</v>
      </c>
      <c r="K297" s="1">
        <v>15</v>
      </c>
      <c r="L297" s="1">
        <f>1671.9*10^(-8)</f>
        <v>1.6719E-5</v>
      </c>
      <c r="M297" s="1">
        <f>792385*10^(-12)</f>
        <v>7.9238499999999993E-7</v>
      </c>
      <c r="N297" s="1">
        <f>49.8*10^(-8)</f>
        <v>4.9799999999999993E-7</v>
      </c>
      <c r="O297" s="1">
        <v>0</v>
      </c>
      <c r="P297" s="1">
        <f t="shared" si="122"/>
        <v>8345116.666666667</v>
      </c>
      <c r="Q297" s="1">
        <f t="shared" si="123"/>
        <v>8345116.666666667</v>
      </c>
      <c r="R297" s="1">
        <f t="shared" si="124"/>
        <v>0.5</v>
      </c>
      <c r="S297" s="1">
        <f t="shared" si="125"/>
        <v>0.43540000000000001</v>
      </c>
      <c r="T297" s="1">
        <f t="shared" si="126"/>
        <v>0</v>
      </c>
      <c r="U297" s="1">
        <f t="shared" si="127"/>
        <v>0</v>
      </c>
      <c r="V297" s="1">
        <v>2</v>
      </c>
      <c r="W297" s="1">
        <v>2</v>
      </c>
      <c r="X297" s="8">
        <f t="shared" si="128"/>
        <v>38502.313729089699</v>
      </c>
      <c r="Y297" s="8">
        <f t="shared" si="129"/>
        <v>40236.000302564746</v>
      </c>
      <c r="Z297" s="16">
        <f t="shared" si="130"/>
        <v>0.42598995607815332</v>
      </c>
      <c r="AA297" s="6">
        <f t="shared" si="131"/>
        <v>0.21299497803907666</v>
      </c>
      <c r="AB297" s="6">
        <f t="shared" si="132"/>
        <v>1.9567546996065999</v>
      </c>
      <c r="AC297" s="6">
        <f t="shared" si="133"/>
        <v>2.5614035087719298</v>
      </c>
      <c r="AD297" s="6">
        <v>0</v>
      </c>
      <c r="AE297" s="6">
        <f t="shared" si="134"/>
        <v>0</v>
      </c>
      <c r="AF297" s="24">
        <v>1</v>
      </c>
      <c r="AG297" s="24">
        <f t="shared" si="143"/>
        <v>0.3</v>
      </c>
      <c r="AH297" s="6">
        <v>384.52050432724411</v>
      </c>
      <c r="AI297" s="5">
        <f t="shared" si="135"/>
        <v>9.5566284281674445</v>
      </c>
      <c r="AJ297" s="5">
        <v>4.012575772590119</v>
      </c>
      <c r="AK297" s="5">
        <f t="shared" si="136"/>
        <v>2.3816692742474088</v>
      </c>
      <c r="AL297" s="6">
        <f t="shared" si="137"/>
        <v>1.5139692307692312</v>
      </c>
      <c r="AM297" s="6">
        <f t="shared" si="138"/>
        <v>6.0983353648084657</v>
      </c>
      <c r="AN297" s="6">
        <f t="shared" si="139"/>
        <v>0.63812623988122008</v>
      </c>
      <c r="AP297" s="24">
        <f t="shared" si="144"/>
        <v>0.04</v>
      </c>
      <c r="AQ297" s="24">
        <f t="shared" si="145"/>
        <v>1.04</v>
      </c>
      <c r="AR297" s="6">
        <v>8.921577548589708</v>
      </c>
      <c r="AS297" s="6">
        <v>1</v>
      </c>
      <c r="AT297" s="6">
        <f t="shared" si="119"/>
        <v>-34.470926993678518</v>
      </c>
      <c r="AU297" s="6">
        <f t="shared" si="146"/>
        <v>8.9508651367895045</v>
      </c>
      <c r="AV297" s="6">
        <v>1</v>
      </c>
      <c r="AW297" s="35">
        <f t="shared" si="147"/>
        <v>-27.52903960693699</v>
      </c>
      <c r="AX297" s="6">
        <f t="shared" si="140"/>
        <v>0.79861616753113218</v>
      </c>
      <c r="AY297" s="50"/>
      <c r="AZ297" s="6">
        <f t="shared" si="141"/>
        <v>9.8378117226633393</v>
      </c>
      <c r="BA297" s="43">
        <f t="shared" si="142"/>
        <v>1.0294228552056213</v>
      </c>
      <c r="BB297" s="50"/>
    </row>
    <row r="298" spans="1:54" x14ac:dyDescent="0.25">
      <c r="A298" s="33">
        <v>0.04</v>
      </c>
      <c r="B298" s="1" t="s">
        <v>30</v>
      </c>
      <c r="C298" s="1">
        <v>600</v>
      </c>
      <c r="D298" s="1">
        <v>220</v>
      </c>
      <c r="E298" s="1">
        <v>220</v>
      </c>
      <c r="F298" s="1">
        <v>19</v>
      </c>
      <c r="G298" s="1">
        <v>12</v>
      </c>
      <c r="H298" s="1">
        <f t="shared" si="120"/>
        <v>210000000000</v>
      </c>
      <c r="I298" s="1">
        <v>0.3</v>
      </c>
      <c r="J298" s="1">
        <f t="shared" si="121"/>
        <v>80769000000</v>
      </c>
      <c r="K298" s="1">
        <v>3</v>
      </c>
      <c r="L298" s="1">
        <f>3380*10^(-8)</f>
        <v>3.3800000000000002E-5</v>
      </c>
      <c r="M298" s="1">
        <f>2852000*10^(-12)</f>
        <v>2.852E-6</v>
      </c>
      <c r="N298" s="1">
        <f>129.22*10^(-8)</f>
        <v>1.2922000000000001E-6</v>
      </c>
      <c r="O298" s="1">
        <v>0</v>
      </c>
      <c r="P298" s="1">
        <f t="shared" si="122"/>
        <v>16859333.333333332</v>
      </c>
      <c r="Q298" s="1">
        <f t="shared" si="123"/>
        <v>16859333.333333332</v>
      </c>
      <c r="R298" s="1">
        <f t="shared" si="124"/>
        <v>0.5</v>
      </c>
      <c r="S298" s="1">
        <f t="shared" si="125"/>
        <v>0.58099999999999996</v>
      </c>
      <c r="T298" s="1">
        <f t="shared" si="126"/>
        <v>0</v>
      </c>
      <c r="U298" s="1">
        <f t="shared" si="127"/>
        <v>0</v>
      </c>
      <c r="V298" s="1">
        <v>2</v>
      </c>
      <c r="W298" s="1">
        <v>2</v>
      </c>
      <c r="X298" s="8">
        <f t="shared" si="128"/>
        <v>1945957.0010814518</v>
      </c>
      <c r="Y298" s="8">
        <f t="shared" si="129"/>
        <v>722924.52822898212</v>
      </c>
      <c r="Z298" s="16">
        <f t="shared" si="130"/>
        <v>2.5085675762161346</v>
      </c>
      <c r="AA298" s="6">
        <f t="shared" si="131"/>
        <v>1.2542837881080673</v>
      </c>
      <c r="AB298" s="6">
        <f t="shared" si="132"/>
        <v>8.6359355824978525</v>
      </c>
      <c r="AC298" s="6">
        <f t="shared" si="133"/>
        <v>0.43181818181818182</v>
      </c>
      <c r="AD298" s="6">
        <v>0</v>
      </c>
      <c r="AE298" s="6">
        <f t="shared" si="134"/>
        <v>0</v>
      </c>
      <c r="AF298" s="24">
        <v>1</v>
      </c>
      <c r="AG298" s="24">
        <f t="shared" si="143"/>
        <v>0.06</v>
      </c>
      <c r="AH298" s="6">
        <v>17688.507212528333</v>
      </c>
      <c r="AI298" s="5">
        <f t="shared" si="135"/>
        <v>24.467985967859708</v>
      </c>
      <c r="AJ298" s="5">
        <v>6.4586271701671878</v>
      </c>
      <c r="AK298" s="5">
        <f t="shared" si="136"/>
        <v>3.788419012770841</v>
      </c>
      <c r="AL298" s="6">
        <f t="shared" si="137"/>
        <v>1.5139692307692312</v>
      </c>
      <c r="AM298" s="6">
        <f t="shared" si="138"/>
        <v>9.702475438116462</v>
      </c>
      <c r="AN298" s="6">
        <f t="shared" si="139"/>
        <v>0.39653755935863683</v>
      </c>
      <c r="AP298" s="24">
        <f t="shared" si="144"/>
        <v>0.04</v>
      </c>
      <c r="AQ298" s="24">
        <f t="shared" si="145"/>
        <v>1.04</v>
      </c>
      <c r="AR298" s="6">
        <v>19.479706406892554</v>
      </c>
      <c r="AS298" s="6">
        <v>1</v>
      </c>
      <c r="AT298" s="6">
        <f t="shared" si="119"/>
        <v>-32.939475094820899</v>
      </c>
      <c r="AU298" s="6">
        <f t="shared" si="146"/>
        <v>19.371516416302374</v>
      </c>
      <c r="AV298" s="6">
        <v>1</v>
      </c>
      <c r="AW298" s="35">
        <f t="shared" si="147"/>
        <v>-37.008955306699335</v>
      </c>
      <c r="AX298" s="6">
        <f t="shared" si="140"/>
        <v>1.1235441730678424</v>
      </c>
      <c r="AY298" s="50"/>
      <c r="AZ298" s="6">
        <f t="shared" si="141"/>
        <v>22.677329887409897</v>
      </c>
      <c r="BA298" s="43">
        <f t="shared" si="142"/>
        <v>0.9268163680164786</v>
      </c>
      <c r="BB298" s="50"/>
    </row>
    <row r="299" spans="1:54" x14ac:dyDescent="0.25">
      <c r="A299" s="33">
        <v>0.04</v>
      </c>
      <c r="B299" s="1" t="s">
        <v>30</v>
      </c>
      <c r="C299" s="1">
        <v>600</v>
      </c>
      <c r="D299" s="1">
        <v>220</v>
      </c>
      <c r="E299" s="1">
        <v>220</v>
      </c>
      <c r="F299" s="1">
        <v>19</v>
      </c>
      <c r="G299" s="1">
        <v>12</v>
      </c>
      <c r="H299" s="1">
        <f t="shared" si="120"/>
        <v>210000000000</v>
      </c>
      <c r="I299" s="1">
        <v>0.3</v>
      </c>
      <c r="J299" s="1">
        <f t="shared" si="121"/>
        <v>80769000000</v>
      </c>
      <c r="K299" s="1">
        <v>6</v>
      </c>
      <c r="L299" s="1">
        <f>3380*10^(-8)</f>
        <v>3.3800000000000002E-5</v>
      </c>
      <c r="M299" s="1">
        <f>2852000*10^(-12)</f>
        <v>2.852E-6</v>
      </c>
      <c r="N299" s="1">
        <f>129.22*10^(-8)</f>
        <v>1.2922000000000001E-6</v>
      </c>
      <c r="O299" s="1">
        <v>0</v>
      </c>
      <c r="P299" s="1">
        <f t="shared" si="122"/>
        <v>16859333.333333332</v>
      </c>
      <c r="Q299" s="1">
        <f t="shared" si="123"/>
        <v>16859333.333333332</v>
      </c>
      <c r="R299" s="1">
        <f t="shared" si="124"/>
        <v>0.5</v>
      </c>
      <c r="S299" s="1">
        <f t="shared" si="125"/>
        <v>0.58099999999999996</v>
      </c>
      <c r="T299" s="1">
        <f t="shared" si="126"/>
        <v>0</v>
      </c>
      <c r="U299" s="1">
        <f t="shared" si="127"/>
        <v>0</v>
      </c>
      <c r="V299" s="1">
        <v>2</v>
      </c>
      <c r="W299" s="1">
        <v>2</v>
      </c>
      <c r="X299" s="8">
        <f t="shared" si="128"/>
        <v>486489.25027036294</v>
      </c>
      <c r="Y299" s="8">
        <f t="shared" si="129"/>
        <v>265978.93822521181</v>
      </c>
      <c r="Z299" s="16">
        <f t="shared" si="130"/>
        <v>1.2542837881080673</v>
      </c>
      <c r="AA299" s="6">
        <f t="shared" si="131"/>
        <v>0.62714189405403364</v>
      </c>
      <c r="AB299" s="6">
        <f t="shared" si="132"/>
        <v>4.3179677912489263</v>
      </c>
      <c r="AC299" s="6">
        <f t="shared" si="133"/>
        <v>0.86363636363636365</v>
      </c>
      <c r="AD299" s="6">
        <v>0</v>
      </c>
      <c r="AE299" s="6">
        <f t="shared" si="134"/>
        <v>0</v>
      </c>
      <c r="AF299" s="24">
        <v>1</v>
      </c>
      <c r="AG299" s="24">
        <f t="shared" si="143"/>
        <v>0.12</v>
      </c>
      <c r="AH299" s="6">
        <v>4699.3579174936631</v>
      </c>
      <c r="AI299" s="5">
        <f t="shared" si="135"/>
        <v>17.66815804608779</v>
      </c>
      <c r="AJ299" s="5">
        <v>5.629393101540221</v>
      </c>
      <c r="AK299" s="5">
        <f t="shared" si="136"/>
        <v>3.1385546767472539</v>
      </c>
      <c r="AL299" s="6">
        <f t="shared" si="137"/>
        <v>1.5139692307692312</v>
      </c>
      <c r="AM299" s="6">
        <f t="shared" si="138"/>
        <v>8.5195655920993811</v>
      </c>
      <c r="AN299" s="6">
        <f t="shared" si="139"/>
        <v>0.48219885569711918</v>
      </c>
      <c r="AP299" s="24">
        <f t="shared" si="144"/>
        <v>0.04</v>
      </c>
      <c r="AQ299" s="24">
        <f t="shared" si="145"/>
        <v>1.04</v>
      </c>
      <c r="AR299" s="6">
        <v>15.281414830399791</v>
      </c>
      <c r="AS299" s="6">
        <v>1</v>
      </c>
      <c r="AT299" s="6">
        <f t="shared" si="119"/>
        <v>-33.093257325430216</v>
      </c>
      <c r="AU299" s="6">
        <f t="shared" si="146"/>
        <v>15.250132709134828</v>
      </c>
      <c r="AV299" s="6">
        <v>1</v>
      </c>
      <c r="AW299" s="35">
        <f t="shared" si="147"/>
        <v>-32.2521275653082</v>
      </c>
      <c r="AX299" s="6">
        <f t="shared" si="140"/>
        <v>0.97458304717935229</v>
      </c>
      <c r="AY299" s="50"/>
      <c r="AZ299" s="6">
        <f t="shared" si="141"/>
        <v>17.785216090079359</v>
      </c>
      <c r="BA299" s="43">
        <f t="shared" si="142"/>
        <v>1.0066253677200658</v>
      </c>
      <c r="BB299" s="50"/>
    </row>
    <row r="300" spans="1:54" x14ac:dyDescent="0.25">
      <c r="A300" s="33">
        <v>0.04</v>
      </c>
      <c r="B300" s="1" t="s">
        <v>30</v>
      </c>
      <c r="C300" s="1">
        <v>600</v>
      </c>
      <c r="D300" s="1">
        <v>220</v>
      </c>
      <c r="E300" s="1">
        <v>220</v>
      </c>
      <c r="F300" s="1">
        <v>19</v>
      </c>
      <c r="G300" s="1">
        <v>12</v>
      </c>
      <c r="H300" s="1">
        <f t="shared" si="120"/>
        <v>210000000000</v>
      </c>
      <c r="I300" s="1">
        <v>0.3</v>
      </c>
      <c r="J300" s="1">
        <f t="shared" si="121"/>
        <v>80769000000</v>
      </c>
      <c r="K300" s="1">
        <v>9</v>
      </c>
      <c r="L300" s="1">
        <f>3380*10^(-8)</f>
        <v>3.3800000000000002E-5</v>
      </c>
      <c r="M300" s="1">
        <f>2852000*10^(-12)</f>
        <v>2.852E-6</v>
      </c>
      <c r="N300" s="1">
        <f>129.22*10^(-8)</f>
        <v>1.2922000000000001E-6</v>
      </c>
      <c r="O300" s="1">
        <v>0</v>
      </c>
      <c r="P300" s="1">
        <f t="shared" si="122"/>
        <v>16859333.333333332</v>
      </c>
      <c r="Q300" s="1">
        <f t="shared" si="123"/>
        <v>16859333.333333332</v>
      </c>
      <c r="R300" s="1">
        <f t="shared" si="124"/>
        <v>0.5</v>
      </c>
      <c r="S300" s="1">
        <f t="shared" si="125"/>
        <v>0.58099999999999996</v>
      </c>
      <c r="T300" s="1">
        <f t="shared" si="126"/>
        <v>0</v>
      </c>
      <c r="U300" s="1">
        <f t="shared" si="127"/>
        <v>0</v>
      </c>
      <c r="V300" s="1">
        <v>2</v>
      </c>
      <c r="W300" s="1">
        <v>2</v>
      </c>
      <c r="X300" s="8">
        <f t="shared" si="128"/>
        <v>216217.44456460574</v>
      </c>
      <c r="Y300" s="8">
        <f t="shared" si="129"/>
        <v>162822.76545043223</v>
      </c>
      <c r="Z300" s="16">
        <f t="shared" si="130"/>
        <v>0.8361891920720449</v>
      </c>
      <c r="AA300" s="6">
        <f t="shared" si="131"/>
        <v>0.41809459603602245</v>
      </c>
      <c r="AB300" s="6">
        <f t="shared" si="132"/>
        <v>2.878645194165951</v>
      </c>
      <c r="AC300" s="6">
        <f t="shared" si="133"/>
        <v>1.2954545454545454</v>
      </c>
      <c r="AD300" s="6">
        <v>0</v>
      </c>
      <c r="AE300" s="6">
        <f t="shared" si="134"/>
        <v>0</v>
      </c>
      <c r="AF300" s="24">
        <v>1</v>
      </c>
      <c r="AG300" s="24">
        <f t="shared" si="143"/>
        <v>0.18</v>
      </c>
      <c r="AH300" s="6">
        <v>2260.3919339523354</v>
      </c>
      <c r="AI300" s="5">
        <f t="shared" si="135"/>
        <v>13.882530048542023</v>
      </c>
      <c r="AJ300" s="5">
        <v>4.9612226998190669</v>
      </c>
      <c r="AK300" s="5">
        <f t="shared" si="136"/>
        <v>2.7982073953358939</v>
      </c>
      <c r="AL300" s="6">
        <f t="shared" si="137"/>
        <v>1.5139692307692312</v>
      </c>
      <c r="AM300" s="6">
        <f t="shared" si="138"/>
        <v>7.4604702981437745</v>
      </c>
      <c r="AN300" s="6">
        <f t="shared" si="139"/>
        <v>0.53739990275960481</v>
      </c>
      <c r="AP300" s="24">
        <f t="shared" si="144"/>
        <v>0.04</v>
      </c>
      <c r="AQ300" s="24">
        <f t="shared" si="145"/>
        <v>1.04</v>
      </c>
      <c r="AR300" s="6">
        <v>12.486331200309884</v>
      </c>
      <c r="AS300" s="6">
        <v>1</v>
      </c>
      <c r="AT300" s="6">
        <f t="shared" si="119"/>
        <v>-33.307412908080948</v>
      </c>
      <c r="AU300" s="6">
        <f t="shared" si="146"/>
        <v>12.426171695197361</v>
      </c>
      <c r="AV300" s="6">
        <v>1</v>
      </c>
      <c r="AW300" s="35">
        <f t="shared" si="147"/>
        <v>-30.025340579529583</v>
      </c>
      <c r="AX300" s="6">
        <f t="shared" si="140"/>
        <v>0.90146120511944416</v>
      </c>
      <c r="AY300" s="50"/>
      <c r="AZ300" s="6">
        <f t="shared" si="141"/>
        <v>14.13709234436695</v>
      </c>
      <c r="BA300" s="43">
        <f t="shared" si="142"/>
        <v>1.0183368805927175</v>
      </c>
      <c r="BB300" s="50"/>
    </row>
    <row r="301" spans="1:54" x14ac:dyDescent="0.25">
      <c r="A301" s="33">
        <v>0.04</v>
      </c>
      <c r="B301" s="1" t="s">
        <v>30</v>
      </c>
      <c r="C301" s="1">
        <v>600</v>
      </c>
      <c r="D301" s="1">
        <v>220</v>
      </c>
      <c r="E301" s="1">
        <v>220</v>
      </c>
      <c r="F301" s="1">
        <v>19</v>
      </c>
      <c r="G301" s="1">
        <v>12</v>
      </c>
      <c r="H301" s="1">
        <f t="shared" si="120"/>
        <v>210000000000</v>
      </c>
      <c r="I301" s="1">
        <v>0.3</v>
      </c>
      <c r="J301" s="1">
        <f t="shared" si="121"/>
        <v>80769000000</v>
      </c>
      <c r="K301" s="1">
        <v>12</v>
      </c>
      <c r="L301" s="1">
        <f>3380*10^(-8)</f>
        <v>3.3800000000000002E-5</v>
      </c>
      <c r="M301" s="1">
        <f>2852000*10^(-12)</f>
        <v>2.852E-6</v>
      </c>
      <c r="N301" s="1">
        <f>129.22*10^(-8)</f>
        <v>1.2922000000000001E-6</v>
      </c>
      <c r="O301" s="1">
        <v>0</v>
      </c>
      <c r="P301" s="1">
        <f t="shared" si="122"/>
        <v>16859333.333333332</v>
      </c>
      <c r="Q301" s="1">
        <f t="shared" si="123"/>
        <v>16859333.333333332</v>
      </c>
      <c r="R301" s="1">
        <f t="shared" si="124"/>
        <v>0.5</v>
      </c>
      <c r="S301" s="1">
        <f t="shared" si="125"/>
        <v>0.58099999999999996</v>
      </c>
      <c r="T301" s="1">
        <f t="shared" si="126"/>
        <v>0</v>
      </c>
      <c r="U301" s="1">
        <f t="shared" si="127"/>
        <v>0</v>
      </c>
      <c r="V301" s="1">
        <v>2</v>
      </c>
      <c r="W301" s="1">
        <v>2</v>
      </c>
      <c r="X301" s="8">
        <f t="shared" si="128"/>
        <v>121622.31256759074</v>
      </c>
      <c r="Y301" s="8">
        <f t="shared" si="129"/>
        <v>118075.45509077053</v>
      </c>
      <c r="Z301" s="16">
        <f t="shared" si="130"/>
        <v>0.62714189405403364</v>
      </c>
      <c r="AA301" s="6">
        <f t="shared" si="131"/>
        <v>0.31357094702701682</v>
      </c>
      <c r="AB301" s="6">
        <f t="shared" si="132"/>
        <v>2.1589838956244631</v>
      </c>
      <c r="AC301" s="6">
        <f t="shared" si="133"/>
        <v>1.7272727272727273</v>
      </c>
      <c r="AD301" s="6">
        <v>0</v>
      </c>
      <c r="AE301" s="6">
        <f t="shared" si="134"/>
        <v>0</v>
      </c>
      <c r="AF301" s="24">
        <v>1</v>
      </c>
      <c r="AG301" s="24">
        <f t="shared" si="143"/>
        <v>0.24</v>
      </c>
      <c r="AH301" s="6">
        <v>1384.594241933019</v>
      </c>
      <c r="AI301" s="5">
        <f t="shared" si="135"/>
        <v>11.726351093617316</v>
      </c>
      <c r="AJ301" s="5">
        <v>4.5088117559295684</v>
      </c>
      <c r="AK301" s="5">
        <f t="shared" si="136"/>
        <v>2.60076306760776</v>
      </c>
      <c r="AL301" s="6">
        <f t="shared" si="137"/>
        <v>1.5139692307692312</v>
      </c>
      <c r="AM301" s="6">
        <f t="shared" si="138"/>
        <v>6.8062741489253611</v>
      </c>
      <c r="AN301" s="6">
        <f t="shared" si="139"/>
        <v>0.5804255812048843</v>
      </c>
      <c r="AP301" s="24">
        <f t="shared" si="144"/>
        <v>0.04</v>
      </c>
      <c r="AQ301" s="24">
        <f t="shared" si="145"/>
        <v>1.04</v>
      </c>
      <c r="AR301" s="6">
        <v>10.756129047806327</v>
      </c>
      <c r="AS301" s="6">
        <v>1</v>
      </c>
      <c r="AT301" s="6">
        <f t="shared" si="119"/>
        <v>-33.645909105784995</v>
      </c>
      <c r="AU301" s="6">
        <f t="shared" si="146"/>
        <v>10.742284979813324</v>
      </c>
      <c r="AV301" s="6">
        <v>1</v>
      </c>
      <c r="AW301" s="35">
        <f t="shared" si="147"/>
        <v>-28.791726260643731</v>
      </c>
      <c r="AX301" s="6">
        <f t="shared" si="140"/>
        <v>0.85572739824388788</v>
      </c>
      <c r="AY301" s="50"/>
      <c r="AZ301" s="6">
        <f t="shared" si="141"/>
        <v>12.0191591067513</v>
      </c>
      <c r="BA301" s="43">
        <f t="shared" si="142"/>
        <v>1.0249700875230796</v>
      </c>
      <c r="BB301" s="50"/>
    </row>
    <row r="302" spans="1:54" s="3" customFormat="1" x14ac:dyDescent="0.25">
      <c r="A302" s="34">
        <v>0.04</v>
      </c>
      <c r="B302" s="3" t="s">
        <v>30</v>
      </c>
      <c r="C302" s="3">
        <v>600</v>
      </c>
      <c r="D302" s="3">
        <v>220</v>
      </c>
      <c r="E302" s="3">
        <v>220</v>
      </c>
      <c r="F302" s="3">
        <v>19</v>
      </c>
      <c r="G302" s="3">
        <v>12</v>
      </c>
      <c r="H302" s="3">
        <f t="shared" si="120"/>
        <v>210000000000</v>
      </c>
      <c r="I302" s="3">
        <v>0.3</v>
      </c>
      <c r="J302" s="3">
        <f t="shared" si="121"/>
        <v>80769000000</v>
      </c>
      <c r="K302" s="3">
        <v>15</v>
      </c>
      <c r="L302" s="3">
        <f>3380*10^(-8)</f>
        <v>3.3800000000000002E-5</v>
      </c>
      <c r="M302" s="3">
        <f>2852000*10^(-12)</f>
        <v>2.852E-6</v>
      </c>
      <c r="N302" s="3">
        <f>129.22*10^(-8)</f>
        <v>1.2922000000000001E-6</v>
      </c>
      <c r="O302" s="3">
        <v>0</v>
      </c>
      <c r="P302" s="3">
        <f t="shared" si="122"/>
        <v>16859333.333333332</v>
      </c>
      <c r="Q302" s="3">
        <f t="shared" si="123"/>
        <v>16859333.333333332</v>
      </c>
      <c r="R302" s="3">
        <f t="shared" si="124"/>
        <v>0.5</v>
      </c>
      <c r="S302" s="3">
        <f t="shared" si="125"/>
        <v>0.58099999999999996</v>
      </c>
      <c r="T302" s="3">
        <f t="shared" si="126"/>
        <v>0</v>
      </c>
      <c r="U302" s="3">
        <f t="shared" si="127"/>
        <v>0</v>
      </c>
      <c r="V302" s="3">
        <v>2</v>
      </c>
      <c r="W302" s="3">
        <v>2</v>
      </c>
      <c r="X302" s="10">
        <f t="shared" si="128"/>
        <v>77838.28004325807</v>
      </c>
      <c r="Y302" s="10">
        <f t="shared" si="129"/>
        <v>92925.731373469971</v>
      </c>
      <c r="Z302" s="17">
        <f t="shared" si="130"/>
        <v>0.50171351524322694</v>
      </c>
      <c r="AA302" s="11">
        <f t="shared" si="131"/>
        <v>0.25085675762161347</v>
      </c>
      <c r="AB302" s="11">
        <f t="shared" si="132"/>
        <v>1.7271871164995707</v>
      </c>
      <c r="AC302" s="11">
        <f t="shared" si="133"/>
        <v>2.1590909090909092</v>
      </c>
      <c r="AD302" s="11">
        <v>0</v>
      </c>
      <c r="AE302" s="11">
        <f t="shared" si="134"/>
        <v>0</v>
      </c>
      <c r="AF302" s="25">
        <v>1</v>
      </c>
      <c r="AG302" s="25">
        <f t="shared" si="143"/>
        <v>0.3</v>
      </c>
      <c r="AH302" s="11">
        <v>964.74356314411159</v>
      </c>
      <c r="AI302" s="7">
        <f t="shared" si="135"/>
        <v>10.381877536877187</v>
      </c>
      <c r="AJ302" s="7">
        <v>4.2046481015004362</v>
      </c>
      <c r="AK302" s="7">
        <f t="shared" si="136"/>
        <v>2.4691430260649865</v>
      </c>
      <c r="AL302" s="11">
        <f t="shared" si="137"/>
        <v>1.5139692307692312</v>
      </c>
      <c r="AM302" s="11">
        <f t="shared" si="138"/>
        <v>6.3738689386773197</v>
      </c>
      <c r="AN302" s="11">
        <f t="shared" si="139"/>
        <v>0.61394183432012872</v>
      </c>
      <c r="AP302" s="25">
        <f t="shared" si="144"/>
        <v>0.04</v>
      </c>
      <c r="AQ302" s="25">
        <f t="shared" si="145"/>
        <v>1.04</v>
      </c>
      <c r="AR302" s="11">
        <v>9.630454768765194</v>
      </c>
      <c r="AS302" s="11">
        <v>1</v>
      </c>
      <c r="AT302" s="11">
        <f t="shared" si="119"/>
        <v>-34.082675070451899</v>
      </c>
      <c r="AU302" s="6">
        <f t="shared" si="146"/>
        <v>9.6449429638900046</v>
      </c>
      <c r="AV302" s="35">
        <v>1</v>
      </c>
      <c r="AW302" s="35">
        <f t="shared" si="147"/>
        <v>-28.013087004993327</v>
      </c>
      <c r="AX302" s="6">
        <f t="shared" si="140"/>
        <v>0.82191573716229149</v>
      </c>
      <c r="AY302" s="51"/>
      <c r="AZ302" s="6">
        <f t="shared" si="141"/>
        <v>10.673546515008193</v>
      </c>
      <c r="BA302" s="43">
        <f t="shared" si="142"/>
        <v>1.0280940491828165</v>
      </c>
      <c r="BB302" s="51"/>
    </row>
    <row r="303" spans="1:54" x14ac:dyDescent="0.25">
      <c r="A303" s="32">
        <v>0.05</v>
      </c>
      <c r="B303" s="1" t="s">
        <v>7</v>
      </c>
      <c r="C303" s="1">
        <v>300</v>
      </c>
      <c r="D303" s="1">
        <v>150</v>
      </c>
      <c r="E303" s="1">
        <v>150</v>
      </c>
      <c r="F303" s="1">
        <v>10.7</v>
      </c>
      <c r="G303" s="1">
        <v>7.1</v>
      </c>
      <c r="H303" s="1">
        <f t="shared" si="120"/>
        <v>210000000000</v>
      </c>
      <c r="I303" s="1">
        <v>0.3</v>
      </c>
      <c r="J303" s="1">
        <f t="shared" si="121"/>
        <v>80769000000</v>
      </c>
      <c r="K303" s="1">
        <v>3</v>
      </c>
      <c r="L303" s="1">
        <f>602.71*10^(-8)</f>
        <v>6.0271000000000003E-6</v>
      </c>
      <c r="M303" s="1">
        <f>126108*10^(-12)</f>
        <v>1.2610800000000001E-7</v>
      </c>
      <c r="N303" s="1">
        <f>15.22*10^(-8)</f>
        <v>1.522E-7</v>
      </c>
      <c r="O303" s="1">
        <v>0</v>
      </c>
      <c r="P303" s="1">
        <f t="shared" si="122"/>
        <v>3009375</v>
      </c>
      <c r="Q303" s="1">
        <f t="shared" si="123"/>
        <v>3009375</v>
      </c>
      <c r="R303" s="1">
        <f t="shared" si="124"/>
        <v>0.5</v>
      </c>
      <c r="S303" s="1">
        <f t="shared" si="125"/>
        <v>0.2893</v>
      </c>
      <c r="T303" s="1">
        <f t="shared" si="126"/>
        <v>0</v>
      </c>
      <c r="U303" s="1">
        <f t="shared" si="127"/>
        <v>0</v>
      </c>
      <c r="V303" s="1">
        <v>2</v>
      </c>
      <c r="W303" s="1">
        <v>2</v>
      </c>
      <c r="X303" s="8">
        <f t="shared" si="128"/>
        <v>346996.37400053308</v>
      </c>
      <c r="Y303" s="8">
        <f t="shared" si="129"/>
        <v>82370.901734820785</v>
      </c>
      <c r="Z303" s="16">
        <f t="shared" si="130"/>
        <v>1.5370213680358233</v>
      </c>
      <c r="AA303" s="6">
        <f t="shared" si="131"/>
        <v>0.76851068401791167</v>
      </c>
      <c r="AB303" s="6">
        <f t="shared" si="132"/>
        <v>10.625828074835638</v>
      </c>
      <c r="AC303" s="6">
        <f t="shared" si="133"/>
        <v>0.71333333333333315</v>
      </c>
      <c r="AD303" s="6">
        <v>0</v>
      </c>
      <c r="AE303" s="6">
        <f t="shared" si="134"/>
        <v>0</v>
      </c>
      <c r="AF303" s="24">
        <v>1</v>
      </c>
      <c r="AG303" s="24">
        <f t="shared" si="143"/>
        <v>7.5000000000000011E-2</v>
      </c>
      <c r="AH303" s="6">
        <v>1597.538663345093</v>
      </c>
      <c r="AI303" s="5">
        <f t="shared" si="135"/>
        <v>19.394453984346306</v>
      </c>
      <c r="AJ303" s="5">
        <v>5.9308565247074734</v>
      </c>
      <c r="AK303" s="5">
        <f t="shared" si="136"/>
        <v>3.2700932662172089</v>
      </c>
      <c r="AL303" s="6">
        <f t="shared" si="137"/>
        <v>1.4934328358208955</v>
      </c>
      <c r="AM303" s="6">
        <f t="shared" si="138"/>
        <v>8.9246602751742383</v>
      </c>
      <c r="AN303" s="6">
        <f t="shared" si="139"/>
        <v>0.46016558560388088</v>
      </c>
      <c r="AP303" s="24">
        <f t="shared" si="144"/>
        <v>5.000000000000001E-2</v>
      </c>
      <c r="AQ303" s="24">
        <f t="shared" si="145"/>
        <v>1.05</v>
      </c>
      <c r="AR303" s="6">
        <v>16.679696599806004</v>
      </c>
      <c r="AS303" s="6">
        <v>1</v>
      </c>
      <c r="AT303" s="6">
        <f t="shared" si="119"/>
        <v>-31.612297354999502</v>
      </c>
      <c r="AU303" s="6">
        <f t="shared" si="146"/>
        <v>16.748877433170751</v>
      </c>
      <c r="AV303" s="6">
        <v>1</v>
      </c>
      <c r="AW303" s="35">
        <f t="shared" si="147"/>
        <v>-33.576293161806049</v>
      </c>
      <c r="AX303" s="6">
        <f t="shared" si="140"/>
        <v>1.0621275886643506</v>
      </c>
      <c r="AZ303" s="6">
        <f t="shared" si="141"/>
        <v>18.89989464080324</v>
      </c>
      <c r="BA303" s="6">
        <f t="shared" si="142"/>
        <v>0.97449996045559018</v>
      </c>
    </row>
    <row r="304" spans="1:54" x14ac:dyDescent="0.25">
      <c r="A304" s="33">
        <v>0.05</v>
      </c>
      <c r="B304" s="1" t="s">
        <v>7</v>
      </c>
      <c r="C304" s="1">
        <v>300</v>
      </c>
      <c r="D304" s="1">
        <v>150</v>
      </c>
      <c r="E304" s="1">
        <v>150</v>
      </c>
      <c r="F304" s="1">
        <v>10.7</v>
      </c>
      <c r="G304" s="1">
        <v>7.1</v>
      </c>
      <c r="H304" s="1">
        <f t="shared" si="120"/>
        <v>210000000000</v>
      </c>
      <c r="I304" s="1">
        <v>0.3</v>
      </c>
      <c r="J304" s="1">
        <f t="shared" si="121"/>
        <v>80769000000</v>
      </c>
      <c r="K304" s="1">
        <v>6</v>
      </c>
      <c r="L304" s="1">
        <f>602.71*10^(-8)</f>
        <v>6.0271000000000003E-6</v>
      </c>
      <c r="M304" s="1">
        <f>126108*10^(-12)</f>
        <v>1.2610800000000001E-7</v>
      </c>
      <c r="N304" s="1">
        <f>15.22*10^(-8)</f>
        <v>1.522E-7</v>
      </c>
      <c r="O304" s="1">
        <v>0</v>
      </c>
      <c r="P304" s="1">
        <f t="shared" si="122"/>
        <v>3009375</v>
      </c>
      <c r="Q304" s="1">
        <f t="shared" si="123"/>
        <v>3009375</v>
      </c>
      <c r="R304" s="1">
        <f t="shared" si="124"/>
        <v>0.5</v>
      </c>
      <c r="S304" s="1">
        <f t="shared" si="125"/>
        <v>0.2893</v>
      </c>
      <c r="T304" s="1">
        <f t="shared" si="126"/>
        <v>0</v>
      </c>
      <c r="U304" s="1">
        <f t="shared" si="127"/>
        <v>0</v>
      </c>
      <c r="V304" s="1">
        <v>2</v>
      </c>
      <c r="W304" s="1">
        <v>2</v>
      </c>
      <c r="X304" s="8">
        <f t="shared" si="128"/>
        <v>86749.093500133269</v>
      </c>
      <c r="Y304" s="8">
        <f t="shared" si="129"/>
        <v>34983.825050584506</v>
      </c>
      <c r="Z304" s="16">
        <f t="shared" si="130"/>
        <v>0.76851068401791167</v>
      </c>
      <c r="AA304" s="6">
        <f t="shared" si="131"/>
        <v>0.38425534200895584</v>
      </c>
      <c r="AB304" s="6">
        <f t="shared" si="132"/>
        <v>5.3129140374178192</v>
      </c>
      <c r="AC304" s="6">
        <f t="shared" si="133"/>
        <v>1.4266666666666663</v>
      </c>
      <c r="AD304" s="6">
        <v>0</v>
      </c>
      <c r="AE304" s="6">
        <f t="shared" si="134"/>
        <v>0</v>
      </c>
      <c r="AF304" s="24">
        <v>1</v>
      </c>
      <c r="AG304" s="24">
        <f t="shared" si="143"/>
        <v>0.15000000000000002</v>
      </c>
      <c r="AH304" s="6">
        <v>461.06117006261007</v>
      </c>
      <c r="AI304" s="5">
        <f t="shared" si="135"/>
        <v>13.179266972549266</v>
      </c>
      <c r="AJ304" s="5">
        <v>4.8233719370598305</v>
      </c>
      <c r="AK304" s="5">
        <f t="shared" si="136"/>
        <v>2.7323762597049308</v>
      </c>
      <c r="AL304" s="6">
        <f t="shared" si="137"/>
        <v>1.4934328358208955</v>
      </c>
      <c r="AM304" s="6">
        <f t="shared" si="138"/>
        <v>7.159323849553985</v>
      </c>
      <c r="AN304" s="6">
        <f t="shared" si="139"/>
        <v>0.54322625563818872</v>
      </c>
      <c r="AP304" s="24">
        <f t="shared" si="144"/>
        <v>5.000000000000001E-2</v>
      </c>
      <c r="AQ304" s="24">
        <f t="shared" si="145"/>
        <v>1.05</v>
      </c>
      <c r="AR304" s="6">
        <v>11.940585443911818</v>
      </c>
      <c r="AS304" s="6">
        <v>1</v>
      </c>
      <c r="AT304" s="6">
        <f t="shared" si="119"/>
        <v>-31.582382908897099</v>
      </c>
      <c r="AU304" s="6">
        <f t="shared" si="146"/>
        <v>11.900861101172008</v>
      </c>
      <c r="AV304" s="6">
        <v>1</v>
      </c>
      <c r="AW304" s="35">
        <f t="shared" si="147"/>
        <v>-29.634734732622377</v>
      </c>
      <c r="AX304" s="6">
        <f t="shared" si="140"/>
        <v>0.9383311834989484</v>
      </c>
      <c r="AZ304" s="6">
        <f t="shared" si="141"/>
        <v>13.349870404203681</v>
      </c>
      <c r="BA304" s="6">
        <f t="shared" si="142"/>
        <v>1.0129448346413925</v>
      </c>
    </row>
    <row r="305" spans="1:53" x14ac:dyDescent="0.25">
      <c r="A305" s="33">
        <v>0.05</v>
      </c>
      <c r="B305" s="1" t="s">
        <v>7</v>
      </c>
      <c r="C305" s="1">
        <v>300</v>
      </c>
      <c r="D305" s="1">
        <v>150</v>
      </c>
      <c r="E305" s="1">
        <v>150</v>
      </c>
      <c r="F305" s="1">
        <v>10.7</v>
      </c>
      <c r="G305" s="1">
        <v>7.1</v>
      </c>
      <c r="H305" s="1">
        <f t="shared" si="120"/>
        <v>210000000000</v>
      </c>
      <c r="I305" s="1">
        <v>0.3</v>
      </c>
      <c r="J305" s="1">
        <f t="shared" si="121"/>
        <v>80769000000</v>
      </c>
      <c r="K305" s="1">
        <v>9</v>
      </c>
      <c r="L305" s="1">
        <f>602.71*10^(-8)</f>
        <v>6.0271000000000003E-6</v>
      </c>
      <c r="M305" s="1">
        <f>126108*10^(-12)</f>
        <v>1.2610800000000001E-7</v>
      </c>
      <c r="N305" s="1">
        <f>15.22*10^(-8)</f>
        <v>1.522E-7</v>
      </c>
      <c r="O305" s="1">
        <v>0</v>
      </c>
      <c r="P305" s="1">
        <f t="shared" si="122"/>
        <v>3009375</v>
      </c>
      <c r="Q305" s="1">
        <f t="shared" si="123"/>
        <v>3009375</v>
      </c>
      <c r="R305" s="1">
        <f t="shared" si="124"/>
        <v>0.5</v>
      </c>
      <c r="S305" s="1">
        <f t="shared" si="125"/>
        <v>0.2893</v>
      </c>
      <c r="T305" s="1">
        <f t="shared" si="126"/>
        <v>0</v>
      </c>
      <c r="U305" s="1">
        <f t="shared" si="127"/>
        <v>0</v>
      </c>
      <c r="V305" s="1">
        <v>2</v>
      </c>
      <c r="W305" s="1">
        <v>2</v>
      </c>
      <c r="X305" s="8">
        <f t="shared" si="128"/>
        <v>38555.152666725895</v>
      </c>
      <c r="Y305" s="8">
        <f t="shared" si="129"/>
        <v>22473.603966009312</v>
      </c>
      <c r="Z305" s="16">
        <f t="shared" si="130"/>
        <v>0.51234045601194111</v>
      </c>
      <c r="AA305" s="6">
        <f t="shared" si="131"/>
        <v>0.25617022800597056</v>
      </c>
      <c r="AB305" s="6">
        <f t="shared" si="132"/>
        <v>3.5419426916118795</v>
      </c>
      <c r="AC305" s="6">
        <f t="shared" si="133"/>
        <v>2.14</v>
      </c>
      <c r="AD305" s="6">
        <v>0</v>
      </c>
      <c r="AE305" s="6">
        <f t="shared" si="134"/>
        <v>0</v>
      </c>
      <c r="AF305" s="24">
        <v>1</v>
      </c>
      <c r="AG305" s="24">
        <f t="shared" si="143"/>
        <v>0.22500000000000001</v>
      </c>
      <c r="AH305" s="6">
        <v>236.27157110393711</v>
      </c>
      <c r="AI305" s="5">
        <f t="shared" si="135"/>
        <v>10.513292459068477</v>
      </c>
      <c r="AJ305" s="5">
        <v>4.2311860680565934</v>
      </c>
      <c r="AK305" s="5">
        <f t="shared" si="136"/>
        <v>2.4847152287720804</v>
      </c>
      <c r="AL305" s="6">
        <f t="shared" si="137"/>
        <v>1.4934328358208955</v>
      </c>
      <c r="AM305" s="6">
        <f t="shared" si="138"/>
        <v>6.324692777652178</v>
      </c>
      <c r="AN305" s="6">
        <f t="shared" si="139"/>
        <v>0.60159011102146898</v>
      </c>
      <c r="AP305" s="24">
        <f t="shared" si="144"/>
        <v>0.05</v>
      </c>
      <c r="AQ305" s="24">
        <f t="shared" si="145"/>
        <v>1.05</v>
      </c>
      <c r="AR305" s="6">
        <v>9.7178255787430725</v>
      </c>
      <c r="AS305" s="6">
        <v>1</v>
      </c>
      <c r="AT305" s="6">
        <f t="shared" si="119"/>
        <v>-32.108521249832535</v>
      </c>
      <c r="AU305" s="6">
        <f t="shared" si="146"/>
        <v>9.7404457084672575</v>
      </c>
      <c r="AV305" s="6">
        <v>1</v>
      </c>
      <c r="AW305" s="35">
        <f t="shared" si="147"/>
        <v>-28.080176077685888</v>
      </c>
      <c r="AX305" s="6">
        <f t="shared" si="140"/>
        <v>0.87453968556189243</v>
      </c>
      <c r="AZ305" s="6">
        <f t="shared" si="141"/>
        <v>10.784806892308406</v>
      </c>
      <c r="BA305" s="6">
        <f t="shared" si="142"/>
        <v>1.0258258232896136</v>
      </c>
    </row>
    <row r="306" spans="1:53" x14ac:dyDescent="0.25">
      <c r="A306" s="44">
        <v>0.05</v>
      </c>
      <c r="B306" s="2" t="s">
        <v>7</v>
      </c>
      <c r="C306" s="2">
        <v>300</v>
      </c>
      <c r="D306" s="2">
        <v>150</v>
      </c>
      <c r="E306" s="2">
        <v>150</v>
      </c>
      <c r="F306" s="2">
        <v>10.7</v>
      </c>
      <c r="G306" s="2">
        <v>7.1</v>
      </c>
      <c r="H306" s="2">
        <f t="shared" si="120"/>
        <v>210000000000</v>
      </c>
      <c r="I306" s="2">
        <v>0.3</v>
      </c>
      <c r="J306" s="2">
        <f t="shared" si="121"/>
        <v>80769000000</v>
      </c>
      <c r="K306" s="2">
        <v>12</v>
      </c>
      <c r="L306" s="2">
        <f>602.71*10^(-8)</f>
        <v>6.0271000000000003E-6</v>
      </c>
      <c r="M306" s="2">
        <f>126108*10^(-12)</f>
        <v>1.2610800000000001E-7</v>
      </c>
      <c r="N306" s="2">
        <f>15.22*10^(-8)</f>
        <v>1.522E-7</v>
      </c>
      <c r="O306" s="2">
        <v>0</v>
      </c>
      <c r="P306" s="2">
        <f t="shared" si="122"/>
        <v>3009375</v>
      </c>
      <c r="Q306" s="2">
        <f t="shared" si="123"/>
        <v>3009375</v>
      </c>
      <c r="R306" s="2">
        <f t="shared" si="124"/>
        <v>0.5</v>
      </c>
      <c r="S306" s="2">
        <f t="shared" si="125"/>
        <v>0.2893</v>
      </c>
      <c r="T306" s="2">
        <f t="shared" si="126"/>
        <v>0</v>
      </c>
      <c r="U306" s="2">
        <f t="shared" si="127"/>
        <v>0</v>
      </c>
      <c r="V306" s="2">
        <v>2</v>
      </c>
      <c r="W306" s="2">
        <v>2</v>
      </c>
      <c r="X306" s="45">
        <f t="shared" si="128"/>
        <v>21687.273375033317</v>
      </c>
      <c r="Y306" s="45">
        <f t="shared" si="129"/>
        <v>16626.595248083799</v>
      </c>
      <c r="Z306" s="46">
        <f t="shared" si="130"/>
        <v>0.38425534200895584</v>
      </c>
      <c r="AA306" s="35">
        <f t="shared" si="131"/>
        <v>0.19212767100447792</v>
      </c>
      <c r="AB306" s="35">
        <f t="shared" si="132"/>
        <v>2.6564570187089096</v>
      </c>
      <c r="AC306" s="35">
        <f t="shared" si="133"/>
        <v>2.8533333333333326</v>
      </c>
      <c r="AD306" s="35">
        <v>0</v>
      </c>
      <c r="AE306" s="35">
        <f t="shared" si="134"/>
        <v>0</v>
      </c>
      <c r="AF306" s="47">
        <v>1</v>
      </c>
      <c r="AG306" s="47">
        <f t="shared" si="143"/>
        <v>0.30000000000000004</v>
      </c>
      <c r="AH306" s="35">
        <v>151.88714627565838</v>
      </c>
      <c r="AI306" s="48">
        <f t="shared" si="135"/>
        <v>9.135192383609823</v>
      </c>
      <c r="AJ306" s="48">
        <v>3.9051891882364274</v>
      </c>
      <c r="AK306" s="48">
        <f t="shared" si="136"/>
        <v>2.3392445137172087</v>
      </c>
      <c r="AL306" s="35">
        <f t="shared" si="137"/>
        <v>1.4934328358208955</v>
      </c>
      <c r="AM306" s="35">
        <f t="shared" si="138"/>
        <v>5.8612174423209487</v>
      </c>
      <c r="AN306" s="35">
        <f t="shared" si="139"/>
        <v>0.64160853939288964</v>
      </c>
      <c r="AO306" s="2"/>
      <c r="AP306" s="47">
        <f t="shared" si="144"/>
        <v>5.000000000000001E-2</v>
      </c>
      <c r="AQ306" s="47">
        <f t="shared" si="145"/>
        <v>1.05</v>
      </c>
      <c r="AR306" s="6">
        <v>8.5249589149362244</v>
      </c>
      <c r="AS306" s="35">
        <v>1</v>
      </c>
      <c r="AT306" s="35">
        <f t="shared" si="119"/>
        <v>-32.801126661254614</v>
      </c>
      <c r="AU306" s="6">
        <f t="shared" si="146"/>
        <v>8.5581611467326617</v>
      </c>
      <c r="AV306" s="35">
        <v>1</v>
      </c>
      <c r="AW306" s="35">
        <f t="shared" si="147"/>
        <v>-27.25776440424103</v>
      </c>
      <c r="AX306" s="35">
        <f t="shared" si="140"/>
        <v>0.8310008581637679</v>
      </c>
      <c r="AY306" s="2"/>
      <c r="AZ306" s="6">
        <f t="shared" si="141"/>
        <v>9.3972511503525649</v>
      </c>
      <c r="BA306" s="6">
        <f t="shared" si="142"/>
        <v>1.0286867266433186</v>
      </c>
    </row>
    <row r="307" spans="1:53" x14ac:dyDescent="0.25">
      <c r="A307" s="44">
        <v>0.05</v>
      </c>
      <c r="B307" s="2" t="s">
        <v>7</v>
      </c>
      <c r="C307" s="2">
        <v>300</v>
      </c>
      <c r="D307" s="2">
        <v>150</v>
      </c>
      <c r="E307" s="2">
        <v>150</v>
      </c>
      <c r="F307" s="2">
        <v>10.7</v>
      </c>
      <c r="G307" s="2">
        <v>7.1</v>
      </c>
      <c r="H307" s="2">
        <f t="shared" si="120"/>
        <v>210000000000</v>
      </c>
      <c r="I307" s="2">
        <v>0.3</v>
      </c>
      <c r="J307" s="2">
        <f t="shared" si="121"/>
        <v>80769000000</v>
      </c>
      <c r="K307" s="2">
        <v>15</v>
      </c>
      <c r="L307" s="2">
        <f>602.71*10^(-8)</f>
        <v>6.0271000000000003E-6</v>
      </c>
      <c r="M307" s="2">
        <f>126108*10^(-12)</f>
        <v>1.2610800000000001E-7</v>
      </c>
      <c r="N307" s="2">
        <f>15.22*10^(-8)</f>
        <v>1.522E-7</v>
      </c>
      <c r="O307" s="2">
        <v>0</v>
      </c>
      <c r="P307" s="2">
        <f t="shared" si="122"/>
        <v>3009375</v>
      </c>
      <c r="Q307" s="2">
        <f t="shared" si="123"/>
        <v>3009375</v>
      </c>
      <c r="R307" s="2">
        <f t="shared" si="124"/>
        <v>0.5</v>
      </c>
      <c r="S307" s="2">
        <f t="shared" si="125"/>
        <v>0.2893</v>
      </c>
      <c r="T307" s="2">
        <f t="shared" si="126"/>
        <v>0</v>
      </c>
      <c r="U307" s="2">
        <f t="shared" si="127"/>
        <v>0</v>
      </c>
      <c r="V307" s="2">
        <v>2</v>
      </c>
      <c r="W307" s="2">
        <v>2</v>
      </c>
      <c r="X307" s="45">
        <f t="shared" si="128"/>
        <v>13879.854960021323</v>
      </c>
      <c r="Y307" s="45">
        <f t="shared" si="129"/>
        <v>13215.769233669007</v>
      </c>
      <c r="Z307" s="46">
        <f t="shared" si="130"/>
        <v>0.30740427360716466</v>
      </c>
      <c r="AA307" s="35">
        <f t="shared" si="131"/>
        <v>0.15370213680358233</v>
      </c>
      <c r="AB307" s="35">
        <f t="shared" si="132"/>
        <v>2.1251656149671274</v>
      </c>
      <c r="AC307" s="35">
        <f t="shared" si="133"/>
        <v>3.5666666666666669</v>
      </c>
      <c r="AD307" s="35">
        <v>0</v>
      </c>
      <c r="AE307" s="35">
        <f t="shared" si="134"/>
        <v>0</v>
      </c>
      <c r="AF307" s="47">
        <v>1</v>
      </c>
      <c r="AG307" s="47">
        <f t="shared" si="143"/>
        <v>0.375</v>
      </c>
      <c r="AH307" s="35">
        <v>109.86067751023846</v>
      </c>
      <c r="AI307" s="48">
        <f t="shared" si="135"/>
        <v>8.3128477478520981</v>
      </c>
      <c r="AJ307" s="48">
        <v>3.7054218437200102</v>
      </c>
      <c r="AK307" s="48">
        <f t="shared" si="136"/>
        <v>2.2434281705174284</v>
      </c>
      <c r="AL307" s="35">
        <f t="shared" si="137"/>
        <v>1.4934328358208955</v>
      </c>
      <c r="AM307" s="35">
        <f t="shared" si="138"/>
        <v>5.5683611053205073</v>
      </c>
      <c r="AN307" s="35">
        <f t="shared" si="139"/>
        <v>0.66985000498286273</v>
      </c>
      <c r="AO307" s="2"/>
      <c r="AP307" s="47">
        <f t="shared" si="144"/>
        <v>0.05</v>
      </c>
      <c r="AQ307" s="47">
        <f t="shared" si="145"/>
        <v>1.05</v>
      </c>
      <c r="AR307" s="6">
        <v>7.7988437568655993</v>
      </c>
      <c r="AS307" s="35">
        <v>1</v>
      </c>
      <c r="AT307" s="35">
        <f t="shared" si="119"/>
        <v>-33.477451462599561</v>
      </c>
      <c r="AU307" s="6">
        <f t="shared" si="146"/>
        <v>7.8161258127695934</v>
      </c>
      <c r="AV307" s="6">
        <v>1</v>
      </c>
      <c r="AW307" s="35">
        <f t="shared" si="147"/>
        <v>-26.749875049461593</v>
      </c>
      <c r="AX307" s="6">
        <f t="shared" si="140"/>
        <v>0.79904156023782447</v>
      </c>
      <c r="AY307" s="2"/>
      <c r="AZ307" s="6">
        <f t="shared" si="141"/>
        <v>8.5361713469068388</v>
      </c>
      <c r="BA307" s="6">
        <f t="shared" si="142"/>
        <v>1.0268648730048549</v>
      </c>
    </row>
    <row r="308" spans="1:53" x14ac:dyDescent="0.25">
      <c r="A308" s="33">
        <v>0.05</v>
      </c>
      <c r="B308" s="1" t="s">
        <v>29</v>
      </c>
      <c r="C308" s="1">
        <v>450</v>
      </c>
      <c r="D308" s="1">
        <v>190</v>
      </c>
      <c r="E308" s="1">
        <v>190</v>
      </c>
      <c r="F308" s="1">
        <v>14.6</v>
      </c>
      <c r="G308" s="1">
        <v>9.4</v>
      </c>
      <c r="H308" s="1">
        <f t="shared" si="120"/>
        <v>210000000000</v>
      </c>
      <c r="I308" s="1">
        <v>0.3</v>
      </c>
      <c r="J308" s="1">
        <f t="shared" si="121"/>
        <v>80769000000</v>
      </c>
      <c r="K308" s="1">
        <v>3</v>
      </c>
      <c r="L308" s="1">
        <f>1671.9*10^(-8)</f>
        <v>1.6719E-5</v>
      </c>
      <c r="M308" s="1">
        <f>792385*10^(-12)</f>
        <v>7.9238499999999993E-7</v>
      </c>
      <c r="N308" s="1">
        <f>49.8*10^(-8)</f>
        <v>4.9799999999999993E-7</v>
      </c>
      <c r="O308" s="1">
        <v>0</v>
      </c>
      <c r="P308" s="1">
        <f t="shared" si="122"/>
        <v>8345116.666666667</v>
      </c>
      <c r="Q308" s="1">
        <f t="shared" si="123"/>
        <v>8345116.666666667</v>
      </c>
      <c r="R308" s="1">
        <f t="shared" si="124"/>
        <v>0.5</v>
      </c>
      <c r="S308" s="1">
        <f t="shared" si="125"/>
        <v>0.43540000000000001</v>
      </c>
      <c r="T308" s="1">
        <f t="shared" si="126"/>
        <v>0</v>
      </c>
      <c r="U308" s="1">
        <f t="shared" si="127"/>
        <v>0</v>
      </c>
      <c r="V308" s="1">
        <v>2</v>
      </c>
      <c r="W308" s="1">
        <v>2</v>
      </c>
      <c r="X308" s="8">
        <f t="shared" si="128"/>
        <v>962557.84322724247</v>
      </c>
      <c r="Y308" s="8">
        <f t="shared" si="129"/>
        <v>287451.84639369079</v>
      </c>
      <c r="Z308" s="16">
        <f t="shared" si="130"/>
        <v>2.1299497803907665</v>
      </c>
      <c r="AA308" s="6">
        <f t="shared" si="131"/>
        <v>1.0649748901953833</v>
      </c>
      <c r="AB308" s="6">
        <f t="shared" si="132"/>
        <v>9.7837734980329998</v>
      </c>
      <c r="AC308" s="6">
        <f t="shared" si="133"/>
        <v>0.51228070175438589</v>
      </c>
      <c r="AD308" s="6">
        <v>0</v>
      </c>
      <c r="AE308" s="6">
        <f t="shared" si="134"/>
        <v>0</v>
      </c>
      <c r="AF308" s="24">
        <v>1</v>
      </c>
      <c r="AG308" s="24">
        <f t="shared" si="143"/>
        <v>7.5000000000000011E-2</v>
      </c>
      <c r="AH308" s="6">
        <v>6384.9271112334945</v>
      </c>
      <c r="AI308" s="5">
        <f t="shared" si="135"/>
        <v>22.212162458990679</v>
      </c>
      <c r="AJ308" s="5">
        <v>6.3151446851859347</v>
      </c>
      <c r="AK308" s="5">
        <f t="shared" si="136"/>
        <v>3.5172848075984651</v>
      </c>
      <c r="AL308" s="6">
        <f t="shared" si="137"/>
        <v>1.4934328358208955</v>
      </c>
      <c r="AM308" s="6">
        <f t="shared" si="138"/>
        <v>9.5295817744712021</v>
      </c>
      <c r="AN308" s="6">
        <f t="shared" si="139"/>
        <v>0.42902539507646958</v>
      </c>
      <c r="AP308" s="24">
        <f t="shared" si="144"/>
        <v>5.000000000000001E-2</v>
      </c>
      <c r="AQ308" s="24">
        <f t="shared" si="145"/>
        <v>1.05</v>
      </c>
      <c r="AR308" s="6">
        <v>18.669046797235101</v>
      </c>
      <c r="AS308" s="6">
        <v>1</v>
      </c>
      <c r="AT308" s="6">
        <f t="shared" si="119"/>
        <v>-31.902189956683809</v>
      </c>
      <c r="AU308" s="6">
        <f t="shared" si="146"/>
        <v>18.815056161603238</v>
      </c>
      <c r="AV308" s="6">
        <v>1</v>
      </c>
      <c r="AW308" s="35">
        <f t="shared" si="147"/>
        <v>-35.877085135943538</v>
      </c>
      <c r="AX308" s="6">
        <f t="shared" si="140"/>
        <v>1.1245963109321575</v>
      </c>
      <c r="AZ308" s="6">
        <f t="shared" si="141"/>
        <v>20.844193593404267</v>
      </c>
      <c r="BA308" s="6">
        <f t="shared" si="142"/>
        <v>0.93841352150597523</v>
      </c>
    </row>
    <row r="309" spans="1:53" x14ac:dyDescent="0.25">
      <c r="A309" s="33">
        <v>0.05</v>
      </c>
      <c r="B309" s="1" t="s">
        <v>29</v>
      </c>
      <c r="C309" s="1">
        <v>450</v>
      </c>
      <c r="D309" s="1">
        <v>190</v>
      </c>
      <c r="E309" s="1">
        <v>190</v>
      </c>
      <c r="F309" s="1">
        <v>14.6</v>
      </c>
      <c r="G309" s="1">
        <v>9.4</v>
      </c>
      <c r="H309" s="1">
        <f t="shared" si="120"/>
        <v>210000000000</v>
      </c>
      <c r="I309" s="1">
        <v>0.3</v>
      </c>
      <c r="J309" s="1">
        <f t="shared" si="121"/>
        <v>80769000000</v>
      </c>
      <c r="K309" s="1">
        <v>6</v>
      </c>
      <c r="L309" s="1">
        <f>1671.9*10^(-8)</f>
        <v>1.6719E-5</v>
      </c>
      <c r="M309" s="1">
        <f>792385*10^(-12)</f>
        <v>7.9238499999999993E-7</v>
      </c>
      <c r="N309" s="1">
        <f>49.8*10^(-8)</f>
        <v>4.9799999999999993E-7</v>
      </c>
      <c r="O309" s="1">
        <v>0</v>
      </c>
      <c r="P309" s="1">
        <f t="shared" si="122"/>
        <v>8345116.666666667</v>
      </c>
      <c r="Q309" s="1">
        <f t="shared" si="123"/>
        <v>8345116.666666667</v>
      </c>
      <c r="R309" s="1">
        <f t="shared" si="124"/>
        <v>0.5</v>
      </c>
      <c r="S309" s="1">
        <f t="shared" si="125"/>
        <v>0.43540000000000001</v>
      </c>
      <c r="T309" s="1">
        <f t="shared" si="126"/>
        <v>0</v>
      </c>
      <c r="U309" s="1">
        <f t="shared" si="127"/>
        <v>0</v>
      </c>
      <c r="V309" s="1">
        <v>2</v>
      </c>
      <c r="W309" s="1">
        <v>2</v>
      </c>
      <c r="X309" s="8">
        <f t="shared" si="128"/>
        <v>240639.46080681062</v>
      </c>
      <c r="Y309" s="8">
        <f t="shared" si="129"/>
        <v>111461.6937135624</v>
      </c>
      <c r="Z309" s="16">
        <f t="shared" si="130"/>
        <v>1.0649748901953833</v>
      </c>
      <c r="AA309" s="6">
        <f t="shared" si="131"/>
        <v>0.53248744509769164</v>
      </c>
      <c r="AB309" s="6">
        <f t="shared" si="132"/>
        <v>4.8918867490164999</v>
      </c>
      <c r="AC309" s="6">
        <f t="shared" si="133"/>
        <v>1.0245614035087718</v>
      </c>
      <c r="AD309" s="6">
        <v>0</v>
      </c>
      <c r="AE309" s="6">
        <f t="shared" si="134"/>
        <v>0</v>
      </c>
      <c r="AF309" s="24">
        <v>1</v>
      </c>
      <c r="AG309" s="24">
        <f t="shared" si="143"/>
        <v>0.15000000000000002</v>
      </c>
      <c r="AH309" s="6">
        <v>1777.0835439906609</v>
      </c>
      <c r="AI309" s="5">
        <f t="shared" si="135"/>
        <v>15.943446441406708</v>
      </c>
      <c r="AJ309" s="5">
        <v>5.3645335906755918</v>
      </c>
      <c r="AK309" s="5">
        <f t="shared" si="136"/>
        <v>2.9720098069884289</v>
      </c>
      <c r="AL309" s="6">
        <f t="shared" si="137"/>
        <v>1.4934328358208955</v>
      </c>
      <c r="AM309" s="6">
        <f t="shared" si="138"/>
        <v>7.9715790489436866</v>
      </c>
      <c r="AN309" s="6">
        <f t="shared" si="139"/>
        <v>0.49999095730272641</v>
      </c>
      <c r="AP309" s="24">
        <f t="shared" si="144"/>
        <v>5.000000000000001E-2</v>
      </c>
      <c r="AQ309" s="24">
        <f t="shared" si="145"/>
        <v>1.05</v>
      </c>
      <c r="AR309" s="6">
        <v>14.124649572694436</v>
      </c>
      <c r="AS309" s="6">
        <v>1</v>
      </c>
      <c r="AT309" s="6">
        <f t="shared" si="119"/>
        <v>-31.494672355052963</v>
      </c>
      <c r="AU309" s="6">
        <f t="shared" si="146"/>
        <v>14.06129980653421</v>
      </c>
      <c r="AV309" s="6">
        <v>1</v>
      </c>
      <c r="AW309" s="35">
        <f t="shared" si="147"/>
        <v>-31.283577848828468</v>
      </c>
      <c r="AX309" s="6">
        <f t="shared" si="140"/>
        <v>0.99329745349166565</v>
      </c>
      <c r="AZ309" s="6">
        <f t="shared" si="141"/>
        <v>15.899807635434737</v>
      </c>
      <c r="BA309" s="6">
        <f t="shared" si="142"/>
        <v>0.99726290008045959</v>
      </c>
    </row>
    <row r="310" spans="1:53" x14ac:dyDescent="0.25">
      <c r="A310" s="33">
        <v>0.05</v>
      </c>
      <c r="B310" s="1" t="s">
        <v>29</v>
      </c>
      <c r="C310" s="1">
        <v>450</v>
      </c>
      <c r="D310" s="1">
        <v>190</v>
      </c>
      <c r="E310" s="1">
        <v>190</v>
      </c>
      <c r="F310" s="1">
        <v>14.6</v>
      </c>
      <c r="G310" s="1">
        <v>9.4</v>
      </c>
      <c r="H310" s="1">
        <f t="shared" si="120"/>
        <v>210000000000</v>
      </c>
      <c r="I310" s="1">
        <v>0.3</v>
      </c>
      <c r="J310" s="1">
        <f t="shared" si="121"/>
        <v>80769000000</v>
      </c>
      <c r="K310" s="1">
        <v>9</v>
      </c>
      <c r="L310" s="1">
        <f>1671.9*10^(-8)</f>
        <v>1.6719E-5</v>
      </c>
      <c r="M310" s="1">
        <f>792385*10^(-12)</f>
        <v>7.9238499999999993E-7</v>
      </c>
      <c r="N310" s="1">
        <f>49.8*10^(-8)</f>
        <v>4.9799999999999993E-7</v>
      </c>
      <c r="O310" s="1">
        <v>0</v>
      </c>
      <c r="P310" s="1">
        <f t="shared" si="122"/>
        <v>8345116.666666667</v>
      </c>
      <c r="Q310" s="1">
        <f t="shared" si="123"/>
        <v>8345116.666666667</v>
      </c>
      <c r="R310" s="1">
        <f t="shared" si="124"/>
        <v>0.5</v>
      </c>
      <c r="S310" s="1">
        <f t="shared" si="125"/>
        <v>0.43540000000000001</v>
      </c>
      <c r="T310" s="1">
        <f t="shared" si="126"/>
        <v>0</v>
      </c>
      <c r="U310" s="1">
        <f t="shared" si="127"/>
        <v>0</v>
      </c>
      <c r="V310" s="1">
        <v>2</v>
      </c>
      <c r="W310" s="1">
        <v>2</v>
      </c>
      <c r="X310" s="8">
        <f t="shared" si="128"/>
        <v>106950.87146969361</v>
      </c>
      <c r="Y310" s="8">
        <f t="shared" si="129"/>
        <v>69598.84918186086</v>
      </c>
      <c r="Z310" s="16">
        <f t="shared" si="130"/>
        <v>0.70998326013025559</v>
      </c>
      <c r="AA310" s="6">
        <f t="shared" si="131"/>
        <v>0.35499163006512779</v>
      </c>
      <c r="AB310" s="6">
        <f t="shared" si="132"/>
        <v>3.2612578326776664</v>
      </c>
      <c r="AC310" s="6">
        <f t="shared" si="133"/>
        <v>1.536842105263158</v>
      </c>
      <c r="AD310" s="6">
        <v>0</v>
      </c>
      <c r="AE310" s="6">
        <f t="shared" si="134"/>
        <v>0</v>
      </c>
      <c r="AF310" s="24">
        <v>1</v>
      </c>
      <c r="AG310" s="24">
        <f t="shared" si="143"/>
        <v>0.22500000000000001</v>
      </c>
      <c r="AH310" s="6">
        <v>876.30811027350035</v>
      </c>
      <c r="AI310" s="5">
        <f t="shared" si="135"/>
        <v>12.590841954638057</v>
      </c>
      <c r="AJ310" s="5">
        <v>4.6972041038460626</v>
      </c>
      <c r="AK310" s="5">
        <f t="shared" si="136"/>
        <v>2.6804970949268943</v>
      </c>
      <c r="AL310" s="6">
        <f t="shared" si="137"/>
        <v>1.4934328358208955</v>
      </c>
      <c r="AM310" s="6">
        <f t="shared" si="138"/>
        <v>6.9794838994100257</v>
      </c>
      <c r="AN310" s="6">
        <f t="shared" si="139"/>
        <v>0.55433019686495311</v>
      </c>
      <c r="AP310" s="24">
        <f t="shared" si="144"/>
        <v>0.05</v>
      </c>
      <c r="AQ310" s="24">
        <f t="shared" si="145"/>
        <v>1.05</v>
      </c>
      <c r="AR310" s="6">
        <v>11.460864789037181</v>
      </c>
      <c r="AS310" s="6">
        <v>1</v>
      </c>
      <c r="AT310" s="6">
        <f t="shared" si="119"/>
        <v>-31.659452310339248</v>
      </c>
      <c r="AU310" s="6">
        <f t="shared" si="146"/>
        <v>11.431260254518939</v>
      </c>
      <c r="AV310" s="6">
        <v>1</v>
      </c>
      <c r="AW310" s="35">
        <f t="shared" si="147"/>
        <v>-29.290170850520465</v>
      </c>
      <c r="AX310" s="6">
        <f t="shared" si="140"/>
        <v>0.92516353610308566</v>
      </c>
      <c r="AZ310" s="6">
        <f t="shared" si="141"/>
        <v>12.791061441761183</v>
      </c>
      <c r="BA310" s="6">
        <f t="shared" si="142"/>
        <v>1.0159019935159597</v>
      </c>
    </row>
    <row r="311" spans="1:53" x14ac:dyDescent="0.25">
      <c r="A311" s="33">
        <v>0.05</v>
      </c>
      <c r="B311" s="1" t="s">
        <v>29</v>
      </c>
      <c r="C311" s="1">
        <v>450</v>
      </c>
      <c r="D311" s="1">
        <v>190</v>
      </c>
      <c r="E311" s="1">
        <v>190</v>
      </c>
      <c r="F311" s="1">
        <v>14.6</v>
      </c>
      <c r="G311" s="1">
        <v>9.4</v>
      </c>
      <c r="H311" s="1">
        <f t="shared" si="120"/>
        <v>210000000000</v>
      </c>
      <c r="I311" s="1">
        <v>0.3</v>
      </c>
      <c r="J311" s="1">
        <f t="shared" si="121"/>
        <v>80769000000</v>
      </c>
      <c r="K311" s="1">
        <v>12</v>
      </c>
      <c r="L311" s="1">
        <f>1671.9*10^(-8)</f>
        <v>1.6719E-5</v>
      </c>
      <c r="M311" s="1">
        <f>792385*10^(-12)</f>
        <v>7.9238499999999993E-7</v>
      </c>
      <c r="N311" s="1">
        <f>49.8*10^(-8)</f>
        <v>4.9799999999999993E-7</v>
      </c>
      <c r="O311" s="1">
        <v>0</v>
      </c>
      <c r="P311" s="1">
        <f t="shared" si="122"/>
        <v>8345116.666666667</v>
      </c>
      <c r="Q311" s="1">
        <f t="shared" si="123"/>
        <v>8345116.666666667</v>
      </c>
      <c r="R311" s="1">
        <f t="shared" si="124"/>
        <v>0.5</v>
      </c>
      <c r="S311" s="1">
        <f t="shared" si="125"/>
        <v>0.43540000000000001</v>
      </c>
      <c r="T311" s="1">
        <f t="shared" si="126"/>
        <v>0</v>
      </c>
      <c r="U311" s="1">
        <f t="shared" si="127"/>
        <v>0</v>
      </c>
      <c r="V311" s="1">
        <v>2</v>
      </c>
      <c r="W311" s="1">
        <v>2</v>
      </c>
      <c r="X311" s="8">
        <f t="shared" si="128"/>
        <v>60159.865201702654</v>
      </c>
      <c r="Y311" s="8">
        <f t="shared" si="129"/>
        <v>50905.184429421381</v>
      </c>
      <c r="Z311" s="16">
        <f t="shared" si="130"/>
        <v>0.53248744509769164</v>
      </c>
      <c r="AA311" s="6">
        <f t="shared" si="131"/>
        <v>0.26624372254884582</v>
      </c>
      <c r="AB311" s="6">
        <f t="shared" si="132"/>
        <v>2.4459433745082499</v>
      </c>
      <c r="AC311" s="6">
        <f t="shared" si="133"/>
        <v>2.0491228070175436</v>
      </c>
      <c r="AD311" s="6">
        <v>0</v>
      </c>
      <c r="AE311" s="6">
        <f t="shared" si="134"/>
        <v>0</v>
      </c>
      <c r="AF311" s="24">
        <v>1</v>
      </c>
      <c r="AG311" s="24">
        <f t="shared" si="143"/>
        <v>0.30000000000000004</v>
      </c>
      <c r="AH311" s="6">
        <v>546.34294418819047</v>
      </c>
      <c r="AI311" s="5">
        <f t="shared" si="135"/>
        <v>10.732559960482606</v>
      </c>
      <c r="AJ311" s="5">
        <v>4.2810963645982634</v>
      </c>
      <c r="AK311" s="5">
        <f t="shared" si="136"/>
        <v>2.5069652832936744</v>
      </c>
      <c r="AL311" s="6">
        <f t="shared" si="137"/>
        <v>1.4934328358208955</v>
      </c>
      <c r="AM311" s="6">
        <f t="shared" si="138"/>
        <v>6.3947936544511048</v>
      </c>
      <c r="AN311" s="6">
        <f t="shared" si="139"/>
        <v>0.59583116031932737</v>
      </c>
      <c r="AP311" s="24">
        <f t="shared" si="144"/>
        <v>5.000000000000001E-2</v>
      </c>
      <c r="AQ311" s="24">
        <f t="shared" si="145"/>
        <v>1.05</v>
      </c>
      <c r="AR311" s="6">
        <v>9.9056753151163335</v>
      </c>
      <c r="AS311" s="6">
        <v>1</v>
      </c>
      <c r="AT311" s="6">
        <f t="shared" si="119"/>
        <v>-32.050974370934441</v>
      </c>
      <c r="AU311" s="6">
        <f t="shared" si="146"/>
        <v>9.920217834700253</v>
      </c>
      <c r="AV311" s="6">
        <v>1</v>
      </c>
      <c r="AW311" s="35">
        <f t="shared" si="147"/>
        <v>-28.206797744628407</v>
      </c>
      <c r="AX311" s="6">
        <f t="shared" si="140"/>
        <v>0.88006053788517136</v>
      </c>
      <c r="AZ311" s="6">
        <f t="shared" si="141"/>
        <v>10.997176430338618</v>
      </c>
      <c r="BA311" s="6">
        <f t="shared" si="142"/>
        <v>1.024655484882482</v>
      </c>
    </row>
    <row r="312" spans="1:53" x14ac:dyDescent="0.25">
      <c r="A312" s="44">
        <v>0.05</v>
      </c>
      <c r="B312" s="2" t="s">
        <v>29</v>
      </c>
      <c r="C312" s="2">
        <v>450</v>
      </c>
      <c r="D312" s="2">
        <v>190</v>
      </c>
      <c r="E312" s="2">
        <v>190</v>
      </c>
      <c r="F312" s="2">
        <v>14.6</v>
      </c>
      <c r="G312" s="2">
        <v>9.4</v>
      </c>
      <c r="H312" s="2">
        <f t="shared" si="120"/>
        <v>210000000000</v>
      </c>
      <c r="I312" s="2">
        <v>0.3</v>
      </c>
      <c r="J312" s="2">
        <f t="shared" si="121"/>
        <v>80769000000</v>
      </c>
      <c r="K312" s="2">
        <v>15</v>
      </c>
      <c r="L312" s="2">
        <f>1671.9*10^(-8)</f>
        <v>1.6719E-5</v>
      </c>
      <c r="M312" s="2">
        <f>792385*10^(-12)</f>
        <v>7.9238499999999993E-7</v>
      </c>
      <c r="N312" s="2">
        <f>49.8*10^(-8)</f>
        <v>4.9799999999999993E-7</v>
      </c>
      <c r="O312" s="2">
        <v>0</v>
      </c>
      <c r="P312" s="2">
        <f t="shared" si="122"/>
        <v>8345116.666666667</v>
      </c>
      <c r="Q312" s="2">
        <f t="shared" si="123"/>
        <v>8345116.666666667</v>
      </c>
      <c r="R312" s="2">
        <f t="shared" si="124"/>
        <v>0.5</v>
      </c>
      <c r="S312" s="2">
        <f t="shared" si="125"/>
        <v>0.43540000000000001</v>
      </c>
      <c r="T312" s="2">
        <f t="shared" si="126"/>
        <v>0</v>
      </c>
      <c r="U312" s="2">
        <f t="shared" si="127"/>
        <v>0</v>
      </c>
      <c r="V312" s="2">
        <v>2</v>
      </c>
      <c r="W312" s="2">
        <v>2</v>
      </c>
      <c r="X312" s="45">
        <f t="shared" si="128"/>
        <v>38502.313729089699</v>
      </c>
      <c r="Y312" s="45">
        <f t="shared" si="129"/>
        <v>40236.000302564746</v>
      </c>
      <c r="Z312" s="46">
        <f t="shared" si="130"/>
        <v>0.42598995607815332</v>
      </c>
      <c r="AA312" s="35">
        <f t="shared" si="131"/>
        <v>0.21299497803907666</v>
      </c>
      <c r="AB312" s="35">
        <f t="shared" si="132"/>
        <v>1.9567546996065999</v>
      </c>
      <c r="AC312" s="35">
        <f t="shared" si="133"/>
        <v>2.5614035087719298</v>
      </c>
      <c r="AD312" s="35">
        <v>0</v>
      </c>
      <c r="AE312" s="35">
        <f t="shared" si="134"/>
        <v>0</v>
      </c>
      <c r="AF312" s="47">
        <v>1</v>
      </c>
      <c r="AG312" s="47">
        <f t="shared" si="143"/>
        <v>0.375</v>
      </c>
      <c r="AH312" s="35">
        <v>385.81917194685428</v>
      </c>
      <c r="AI312" s="48">
        <f t="shared" si="135"/>
        <v>9.5889046884777258</v>
      </c>
      <c r="AJ312" s="48">
        <v>4.012575772590119</v>
      </c>
      <c r="AK312" s="48">
        <f t="shared" si="136"/>
        <v>2.3897130501508475</v>
      </c>
      <c r="AL312" s="35">
        <f t="shared" si="137"/>
        <v>1.4934328358208955</v>
      </c>
      <c r="AM312" s="35">
        <f t="shared" si="138"/>
        <v>6.0156138530142806</v>
      </c>
      <c r="AN312" s="35">
        <f t="shared" si="139"/>
        <v>0.62735151181998883</v>
      </c>
      <c r="AO312" s="2"/>
      <c r="AP312" s="47">
        <f t="shared" si="144"/>
        <v>0.05</v>
      </c>
      <c r="AQ312" s="47">
        <f t="shared" si="145"/>
        <v>1.05</v>
      </c>
      <c r="AR312" s="6">
        <v>8.921577548589708</v>
      </c>
      <c r="AS312" s="35">
        <v>1</v>
      </c>
      <c r="AT312" s="35">
        <f t="shared" si="119"/>
        <v>-32.540603322830762</v>
      </c>
      <c r="AU312" s="6">
        <f t="shared" si="146"/>
        <v>8.9508651367895045</v>
      </c>
      <c r="AV312" s="35">
        <v>1</v>
      </c>
      <c r="AW312" s="35">
        <f t="shared" si="147"/>
        <v>-27.52903960693699</v>
      </c>
      <c r="AX312" s="35">
        <f t="shared" si="140"/>
        <v>0.84599044872724849</v>
      </c>
      <c r="AY312" s="2"/>
      <c r="AZ312" s="6">
        <f t="shared" si="141"/>
        <v>9.8561947622206993</v>
      </c>
      <c r="BA312" s="35">
        <f t="shared" si="142"/>
        <v>1.0278749327922883</v>
      </c>
    </row>
    <row r="313" spans="1:53" x14ac:dyDescent="0.25">
      <c r="A313" s="33">
        <v>0.05</v>
      </c>
      <c r="B313" s="1" t="s">
        <v>30</v>
      </c>
      <c r="C313" s="1">
        <v>600</v>
      </c>
      <c r="D313" s="1">
        <v>220</v>
      </c>
      <c r="E313" s="1">
        <v>220</v>
      </c>
      <c r="F313" s="1">
        <v>19</v>
      </c>
      <c r="G313" s="1">
        <v>12</v>
      </c>
      <c r="H313" s="1">
        <f t="shared" si="120"/>
        <v>210000000000</v>
      </c>
      <c r="I313" s="1">
        <v>0.3</v>
      </c>
      <c r="J313" s="1">
        <f t="shared" si="121"/>
        <v>80769000000</v>
      </c>
      <c r="K313" s="1">
        <v>3</v>
      </c>
      <c r="L313" s="1">
        <f>3380*10^(-8)</f>
        <v>3.3800000000000002E-5</v>
      </c>
      <c r="M313" s="1">
        <f>2852000*10^(-12)</f>
        <v>2.852E-6</v>
      </c>
      <c r="N313" s="1">
        <f>129.22*10^(-8)</f>
        <v>1.2922000000000001E-6</v>
      </c>
      <c r="O313" s="1">
        <v>0</v>
      </c>
      <c r="P313" s="1">
        <f t="shared" si="122"/>
        <v>16859333.333333332</v>
      </c>
      <c r="Q313" s="1">
        <f t="shared" si="123"/>
        <v>16859333.333333332</v>
      </c>
      <c r="R313" s="1">
        <f t="shared" si="124"/>
        <v>0.5</v>
      </c>
      <c r="S313" s="1">
        <f t="shared" si="125"/>
        <v>0.58099999999999996</v>
      </c>
      <c r="T313" s="1">
        <f t="shared" si="126"/>
        <v>0</v>
      </c>
      <c r="U313" s="1">
        <f t="shared" si="127"/>
        <v>0</v>
      </c>
      <c r="V313" s="1">
        <v>2</v>
      </c>
      <c r="W313" s="1">
        <v>2</v>
      </c>
      <c r="X313" s="8">
        <f t="shared" si="128"/>
        <v>1945957.0010814518</v>
      </c>
      <c r="Y313" s="8">
        <f t="shared" si="129"/>
        <v>722924.52822898212</v>
      </c>
      <c r="Z313" s="16">
        <f t="shared" si="130"/>
        <v>2.5085675762161346</v>
      </c>
      <c r="AA313" s="6">
        <f t="shared" si="131"/>
        <v>1.2542837881080673</v>
      </c>
      <c r="AB313" s="6">
        <f t="shared" si="132"/>
        <v>8.6359355824978525</v>
      </c>
      <c r="AC313" s="6">
        <f t="shared" si="133"/>
        <v>0.43181818181818182</v>
      </c>
      <c r="AD313" s="6">
        <v>0</v>
      </c>
      <c r="AE313" s="6">
        <f t="shared" si="134"/>
        <v>0</v>
      </c>
      <c r="AF313" s="24">
        <v>1</v>
      </c>
      <c r="AG313" s="24">
        <f t="shared" si="143"/>
        <v>7.5000000000000011E-2</v>
      </c>
      <c r="AH313" s="6">
        <v>16891.090303626435</v>
      </c>
      <c r="AI313" s="5">
        <f t="shared" si="135"/>
        <v>23.36494287309101</v>
      </c>
      <c r="AJ313" s="5">
        <v>6.4586271701671878</v>
      </c>
      <c r="AK313" s="5">
        <f t="shared" si="136"/>
        <v>3.6176330135628785</v>
      </c>
      <c r="AL313" s="6">
        <f t="shared" si="137"/>
        <v>1.4934328358208955</v>
      </c>
      <c r="AM313" s="6">
        <f t="shared" si="138"/>
        <v>9.570865189028078</v>
      </c>
      <c r="AN313" s="6">
        <f t="shared" si="139"/>
        <v>0.40962501988612493</v>
      </c>
      <c r="AP313" s="24">
        <f t="shared" si="144"/>
        <v>5.000000000000001E-2</v>
      </c>
      <c r="AQ313" s="24">
        <f t="shared" si="145"/>
        <v>1.05</v>
      </c>
      <c r="AR313" s="6">
        <v>19.479706406892554</v>
      </c>
      <c r="AS313" s="6">
        <v>1</v>
      </c>
      <c r="AT313" s="6">
        <f t="shared" si="119"/>
        <v>-32.094419455749673</v>
      </c>
      <c r="AU313" s="6">
        <f t="shared" si="146"/>
        <v>19.371516416302374</v>
      </c>
      <c r="AV313" s="6">
        <v>1</v>
      </c>
      <c r="AW313" s="35">
        <f t="shared" si="147"/>
        <v>-37.008955306699335</v>
      </c>
      <c r="AX313" s="6">
        <f t="shared" si="140"/>
        <v>1.1531274263342137</v>
      </c>
      <c r="AZ313" s="6">
        <f t="shared" si="141"/>
        <v>21.158000173535559</v>
      </c>
      <c r="BA313" s="6">
        <f t="shared" si="142"/>
        <v>0.90554469952943273</v>
      </c>
    </row>
    <row r="314" spans="1:53" x14ac:dyDescent="0.25">
      <c r="A314" s="44">
        <v>0.05</v>
      </c>
      <c r="B314" s="2" t="s">
        <v>30</v>
      </c>
      <c r="C314" s="2">
        <v>600</v>
      </c>
      <c r="D314" s="2">
        <v>220</v>
      </c>
      <c r="E314" s="2">
        <v>220</v>
      </c>
      <c r="F314" s="2">
        <v>19</v>
      </c>
      <c r="G314" s="2">
        <v>12</v>
      </c>
      <c r="H314" s="2">
        <f t="shared" si="120"/>
        <v>210000000000</v>
      </c>
      <c r="I314" s="2">
        <v>0.3</v>
      </c>
      <c r="J314" s="2">
        <f t="shared" si="121"/>
        <v>80769000000</v>
      </c>
      <c r="K314" s="2">
        <v>6</v>
      </c>
      <c r="L314" s="2">
        <f>3380*10^(-8)</f>
        <v>3.3800000000000002E-5</v>
      </c>
      <c r="M314" s="2">
        <f>2852000*10^(-12)</f>
        <v>2.852E-6</v>
      </c>
      <c r="N314" s="2">
        <f>129.22*10^(-8)</f>
        <v>1.2922000000000001E-6</v>
      </c>
      <c r="O314" s="2">
        <v>0</v>
      </c>
      <c r="P314" s="2">
        <f t="shared" si="122"/>
        <v>16859333.333333332</v>
      </c>
      <c r="Q314" s="2">
        <f t="shared" si="123"/>
        <v>16859333.333333332</v>
      </c>
      <c r="R314" s="2">
        <f t="shared" si="124"/>
        <v>0.5</v>
      </c>
      <c r="S314" s="2">
        <f t="shared" si="125"/>
        <v>0.58099999999999996</v>
      </c>
      <c r="T314" s="2">
        <f t="shared" si="126"/>
        <v>0</v>
      </c>
      <c r="U314" s="2">
        <f t="shared" si="127"/>
        <v>0</v>
      </c>
      <c r="V314" s="2">
        <v>2</v>
      </c>
      <c r="W314" s="2">
        <v>2</v>
      </c>
      <c r="X314" s="45">
        <f t="shared" si="128"/>
        <v>486489.25027036294</v>
      </c>
      <c r="Y314" s="45">
        <f t="shared" si="129"/>
        <v>265978.93822521181</v>
      </c>
      <c r="Z314" s="46">
        <f t="shared" si="130"/>
        <v>1.2542837881080673</v>
      </c>
      <c r="AA314" s="35">
        <f t="shared" si="131"/>
        <v>0.62714189405403364</v>
      </c>
      <c r="AB314" s="35">
        <f t="shared" si="132"/>
        <v>4.3179677912489263</v>
      </c>
      <c r="AC314" s="35">
        <f t="shared" si="133"/>
        <v>0.86363636363636365</v>
      </c>
      <c r="AD314" s="35">
        <v>0</v>
      </c>
      <c r="AE314" s="35">
        <f t="shared" si="134"/>
        <v>0</v>
      </c>
      <c r="AF314" s="47">
        <v>1</v>
      </c>
      <c r="AG314" s="47">
        <f t="shared" si="143"/>
        <v>0.15000000000000002</v>
      </c>
      <c r="AH314" s="35">
        <v>4647.2433150452753</v>
      </c>
      <c r="AI314" s="48">
        <f t="shared" si="135"/>
        <v>17.472222973949631</v>
      </c>
      <c r="AJ314" s="48">
        <v>5.629393101540221</v>
      </c>
      <c r="AK314" s="48">
        <f t="shared" si="136"/>
        <v>3.1037489581548625</v>
      </c>
      <c r="AL314" s="35">
        <f t="shared" si="137"/>
        <v>1.4934328358208955</v>
      </c>
      <c r="AM314" s="35">
        <f t="shared" si="138"/>
        <v>8.4040010480969194</v>
      </c>
      <c r="AN314" s="35">
        <f t="shared" si="139"/>
        <v>0.48099209016659994</v>
      </c>
      <c r="AO314" s="2"/>
      <c r="AP314" s="47">
        <f t="shared" si="144"/>
        <v>5.000000000000001E-2</v>
      </c>
      <c r="AQ314" s="47">
        <f t="shared" si="145"/>
        <v>1.05</v>
      </c>
      <c r="AR314" s="6">
        <v>15.281414830399791</v>
      </c>
      <c r="AS314" s="35">
        <v>1</v>
      </c>
      <c r="AT314" s="35">
        <f t="shared" si="119"/>
        <v>-31.53775375782973</v>
      </c>
      <c r="AU314" s="6">
        <f t="shared" si="146"/>
        <v>15.250132709134828</v>
      </c>
      <c r="AV314" s="6">
        <v>1</v>
      </c>
      <c r="AW314" s="35">
        <f t="shared" si="147"/>
        <v>-32.2521275653082</v>
      </c>
      <c r="AX314" s="6">
        <f t="shared" si="140"/>
        <v>1.0226513851609078</v>
      </c>
      <c r="AY314" s="2"/>
      <c r="AZ314" s="6">
        <f t="shared" si="141"/>
        <v>17.263587696227244</v>
      </c>
      <c r="BA314" s="6">
        <f t="shared" si="142"/>
        <v>0.98805903072359746</v>
      </c>
    </row>
    <row r="315" spans="1:53" x14ac:dyDescent="0.25">
      <c r="A315" s="33">
        <v>0.05</v>
      </c>
      <c r="B315" s="1" t="s">
        <v>30</v>
      </c>
      <c r="C315" s="1">
        <v>600</v>
      </c>
      <c r="D315" s="1">
        <v>220</v>
      </c>
      <c r="E315" s="1">
        <v>220</v>
      </c>
      <c r="F315" s="1">
        <v>19</v>
      </c>
      <c r="G315" s="1">
        <v>12</v>
      </c>
      <c r="H315" s="1">
        <f t="shared" si="120"/>
        <v>210000000000</v>
      </c>
      <c r="I315" s="1">
        <v>0.3</v>
      </c>
      <c r="J315" s="1">
        <f t="shared" si="121"/>
        <v>80769000000</v>
      </c>
      <c r="K315" s="1">
        <v>9</v>
      </c>
      <c r="L315" s="1">
        <f>3380*10^(-8)</f>
        <v>3.3800000000000002E-5</v>
      </c>
      <c r="M315" s="1">
        <f>2852000*10^(-12)</f>
        <v>2.852E-6</v>
      </c>
      <c r="N315" s="1">
        <f>129.22*10^(-8)</f>
        <v>1.2922000000000001E-6</v>
      </c>
      <c r="O315" s="1">
        <v>0</v>
      </c>
      <c r="P315" s="1">
        <f t="shared" si="122"/>
        <v>16859333.333333332</v>
      </c>
      <c r="Q315" s="1">
        <f t="shared" si="123"/>
        <v>16859333.333333332</v>
      </c>
      <c r="R315" s="1">
        <f t="shared" si="124"/>
        <v>0.5</v>
      </c>
      <c r="S315" s="1">
        <f t="shared" si="125"/>
        <v>0.58099999999999996</v>
      </c>
      <c r="T315" s="1">
        <f t="shared" si="126"/>
        <v>0</v>
      </c>
      <c r="U315" s="1">
        <f t="shared" si="127"/>
        <v>0</v>
      </c>
      <c r="V315" s="1">
        <v>2</v>
      </c>
      <c r="W315" s="1">
        <v>2</v>
      </c>
      <c r="X315" s="8">
        <f t="shared" si="128"/>
        <v>216217.44456460574</v>
      </c>
      <c r="Y315" s="8">
        <f t="shared" si="129"/>
        <v>162822.76545043223</v>
      </c>
      <c r="Z315" s="16">
        <f t="shared" si="130"/>
        <v>0.8361891920720449</v>
      </c>
      <c r="AA315" s="6">
        <f t="shared" si="131"/>
        <v>0.41809459603602245</v>
      </c>
      <c r="AB315" s="6">
        <f t="shared" si="132"/>
        <v>2.878645194165951</v>
      </c>
      <c r="AC315" s="6">
        <f t="shared" si="133"/>
        <v>1.2954545454545454</v>
      </c>
      <c r="AD315" s="6">
        <v>0</v>
      </c>
      <c r="AE315" s="6">
        <f t="shared" si="134"/>
        <v>0</v>
      </c>
      <c r="AF315" s="24">
        <v>1</v>
      </c>
      <c r="AG315" s="24">
        <f t="shared" si="143"/>
        <v>0.22500000000000001</v>
      </c>
      <c r="AH315" s="6">
        <v>2255.3807714156028</v>
      </c>
      <c r="AI315" s="5">
        <f t="shared" si="135"/>
        <v>13.851753255610951</v>
      </c>
      <c r="AJ315" s="5">
        <v>4.9612226998190669</v>
      </c>
      <c r="AK315" s="5">
        <f t="shared" si="136"/>
        <v>2.7920039259910903</v>
      </c>
      <c r="AL315" s="6">
        <f t="shared" si="137"/>
        <v>1.4934328358208955</v>
      </c>
      <c r="AM315" s="6">
        <f t="shared" si="138"/>
        <v>7.3592719637065791</v>
      </c>
      <c r="AN315" s="6">
        <f t="shared" si="139"/>
        <v>0.53128812128714087</v>
      </c>
      <c r="AP315" s="24">
        <f t="shared" si="144"/>
        <v>0.05</v>
      </c>
      <c r="AQ315" s="24">
        <f t="shared" si="145"/>
        <v>1.05</v>
      </c>
      <c r="AR315" s="6">
        <v>12.486331200309884</v>
      </c>
      <c r="AS315" s="6">
        <v>1</v>
      </c>
      <c r="AT315" s="6">
        <f t="shared" si="119"/>
        <v>-31.565918012982085</v>
      </c>
      <c r="AU315" s="6">
        <f t="shared" si="146"/>
        <v>12.426171695197361</v>
      </c>
      <c r="AV315" s="6">
        <v>1</v>
      </c>
      <c r="AW315" s="35">
        <f t="shared" si="147"/>
        <v>-30.025340579529583</v>
      </c>
      <c r="AX315" s="6">
        <f t="shared" si="140"/>
        <v>0.95119491114375609</v>
      </c>
      <c r="AZ315" s="6">
        <f t="shared" si="141"/>
        <v>13.974242589484652</v>
      </c>
      <c r="BA315" s="6">
        <f t="shared" si="142"/>
        <v>1.008842875816033</v>
      </c>
    </row>
    <row r="316" spans="1:53" x14ac:dyDescent="0.25">
      <c r="A316" s="44">
        <v>0.05</v>
      </c>
      <c r="B316" s="2" t="s">
        <v>30</v>
      </c>
      <c r="C316" s="2">
        <v>600</v>
      </c>
      <c r="D316" s="2">
        <v>220</v>
      </c>
      <c r="E316" s="2">
        <v>220</v>
      </c>
      <c r="F316" s="2">
        <v>19</v>
      </c>
      <c r="G316" s="2">
        <v>12</v>
      </c>
      <c r="H316" s="2">
        <f t="shared" si="120"/>
        <v>210000000000</v>
      </c>
      <c r="I316" s="2">
        <v>0.3</v>
      </c>
      <c r="J316" s="2">
        <f t="shared" si="121"/>
        <v>80769000000</v>
      </c>
      <c r="K316" s="2">
        <v>12</v>
      </c>
      <c r="L316" s="2">
        <f>3380*10^(-8)</f>
        <v>3.3800000000000002E-5</v>
      </c>
      <c r="M316" s="2">
        <f>2852000*10^(-12)</f>
        <v>2.852E-6</v>
      </c>
      <c r="N316" s="2">
        <f>129.22*10^(-8)</f>
        <v>1.2922000000000001E-6</v>
      </c>
      <c r="O316" s="2">
        <v>0</v>
      </c>
      <c r="P316" s="2">
        <f t="shared" si="122"/>
        <v>16859333.333333332</v>
      </c>
      <c r="Q316" s="2">
        <f t="shared" si="123"/>
        <v>16859333.333333332</v>
      </c>
      <c r="R316" s="2">
        <f t="shared" si="124"/>
        <v>0.5</v>
      </c>
      <c r="S316" s="2">
        <f t="shared" si="125"/>
        <v>0.58099999999999996</v>
      </c>
      <c r="T316" s="2">
        <f t="shared" si="126"/>
        <v>0</v>
      </c>
      <c r="U316" s="2">
        <f t="shared" si="127"/>
        <v>0</v>
      </c>
      <c r="V316" s="2">
        <v>2</v>
      </c>
      <c r="W316" s="2">
        <v>2</v>
      </c>
      <c r="X316" s="45">
        <f t="shared" si="128"/>
        <v>121622.31256759074</v>
      </c>
      <c r="Y316" s="45">
        <f t="shared" si="129"/>
        <v>118075.45509077053</v>
      </c>
      <c r="Z316" s="46">
        <f t="shared" si="130"/>
        <v>0.62714189405403364</v>
      </c>
      <c r="AA316" s="35">
        <f t="shared" si="131"/>
        <v>0.31357094702701682</v>
      </c>
      <c r="AB316" s="35">
        <f t="shared" si="132"/>
        <v>2.1589838956244631</v>
      </c>
      <c r="AC316" s="35">
        <f t="shared" si="133"/>
        <v>1.7272727272727273</v>
      </c>
      <c r="AD316" s="35">
        <v>0</v>
      </c>
      <c r="AE316" s="35">
        <f t="shared" si="134"/>
        <v>0</v>
      </c>
      <c r="AF316" s="47">
        <v>1</v>
      </c>
      <c r="AG316" s="47">
        <f t="shared" si="143"/>
        <v>0.30000000000000004</v>
      </c>
      <c r="AH316" s="35">
        <v>1386.0768243836299</v>
      </c>
      <c r="AI316" s="48">
        <f t="shared" si="135"/>
        <v>11.738907322593702</v>
      </c>
      <c r="AJ316" s="48">
        <v>4.5088117559295684</v>
      </c>
      <c r="AK316" s="48">
        <f t="shared" si="136"/>
        <v>2.6035478875683347</v>
      </c>
      <c r="AL316" s="35">
        <f t="shared" si="137"/>
        <v>1.4934328358208955</v>
      </c>
      <c r="AM316" s="35">
        <f t="shared" si="138"/>
        <v>6.7139497269964163</v>
      </c>
      <c r="AN316" s="35">
        <f t="shared" si="139"/>
        <v>0.57193992102435087</v>
      </c>
      <c r="AO316" s="2"/>
      <c r="AP316" s="47">
        <f t="shared" si="144"/>
        <v>5.000000000000001E-2</v>
      </c>
      <c r="AQ316" s="47">
        <f t="shared" si="145"/>
        <v>1.05</v>
      </c>
      <c r="AR316" s="6">
        <v>10.756129047806327</v>
      </c>
      <c r="AS316" s="35">
        <v>1</v>
      </c>
      <c r="AT316" s="35">
        <f t="shared" si="119"/>
        <v>-31.818208424328521</v>
      </c>
      <c r="AU316" s="6">
        <f t="shared" si="146"/>
        <v>10.742284979813324</v>
      </c>
      <c r="AV316" s="6">
        <v>1</v>
      </c>
      <c r="AW316" s="35">
        <f t="shared" si="147"/>
        <v>-28.791726260643731</v>
      </c>
      <c r="AX316" s="6">
        <f t="shared" si="140"/>
        <v>0.90488206867830079</v>
      </c>
      <c r="AY316" s="2"/>
      <c r="AZ316" s="6">
        <f t="shared" si="141"/>
        <v>11.971661144506211</v>
      </c>
      <c r="BA316" s="6">
        <f t="shared" si="142"/>
        <v>1.0198275542617607</v>
      </c>
    </row>
    <row r="317" spans="1:53" s="3" customFormat="1" x14ac:dyDescent="0.25">
      <c r="A317" s="34">
        <v>0.05</v>
      </c>
      <c r="B317" s="3" t="s">
        <v>30</v>
      </c>
      <c r="C317" s="3">
        <v>600</v>
      </c>
      <c r="D317" s="3">
        <v>220</v>
      </c>
      <c r="E317" s="3">
        <v>220</v>
      </c>
      <c r="F317" s="3">
        <v>19</v>
      </c>
      <c r="G317" s="3">
        <v>12</v>
      </c>
      <c r="H317" s="3">
        <f t="shared" si="120"/>
        <v>210000000000</v>
      </c>
      <c r="I317" s="3">
        <v>0.3</v>
      </c>
      <c r="J317" s="3">
        <f t="shared" si="121"/>
        <v>80769000000</v>
      </c>
      <c r="K317" s="3">
        <v>15</v>
      </c>
      <c r="L317" s="3">
        <f>3380*10^(-8)</f>
        <v>3.3800000000000002E-5</v>
      </c>
      <c r="M317" s="3">
        <f>2852000*10^(-12)</f>
        <v>2.852E-6</v>
      </c>
      <c r="N317" s="3">
        <f>129.22*10^(-8)</f>
        <v>1.2922000000000001E-6</v>
      </c>
      <c r="O317" s="3">
        <v>0</v>
      </c>
      <c r="P317" s="3">
        <f t="shared" si="122"/>
        <v>16859333.333333332</v>
      </c>
      <c r="Q317" s="3">
        <f t="shared" si="123"/>
        <v>16859333.333333332</v>
      </c>
      <c r="R317" s="3">
        <f t="shared" si="124"/>
        <v>0.5</v>
      </c>
      <c r="S317" s="3">
        <f t="shared" si="125"/>
        <v>0.58099999999999996</v>
      </c>
      <c r="T317" s="3">
        <f t="shared" si="126"/>
        <v>0</v>
      </c>
      <c r="U317" s="3">
        <f t="shared" si="127"/>
        <v>0</v>
      </c>
      <c r="V317" s="3">
        <v>2</v>
      </c>
      <c r="W317" s="3">
        <v>2</v>
      </c>
      <c r="X317" s="10">
        <f t="shared" si="128"/>
        <v>77838.28004325807</v>
      </c>
      <c r="Y317" s="10">
        <f t="shared" si="129"/>
        <v>92925.731373469971</v>
      </c>
      <c r="Z317" s="17">
        <f t="shared" si="130"/>
        <v>0.50171351524322694</v>
      </c>
      <c r="AA317" s="11">
        <f t="shared" si="131"/>
        <v>0.25085675762161347</v>
      </c>
      <c r="AB317" s="11">
        <f t="shared" si="132"/>
        <v>1.7271871164995707</v>
      </c>
      <c r="AC317" s="11">
        <f t="shared" si="133"/>
        <v>2.1590909090909092</v>
      </c>
      <c r="AD317" s="11">
        <v>0</v>
      </c>
      <c r="AE317" s="11">
        <f t="shared" si="134"/>
        <v>0</v>
      </c>
      <c r="AF317" s="25">
        <v>1</v>
      </c>
      <c r="AG317" s="25">
        <f t="shared" si="143"/>
        <v>0.375</v>
      </c>
      <c r="AH317" s="11">
        <v>967.26531394763606</v>
      </c>
      <c r="AI317" s="7">
        <f t="shared" si="135"/>
        <v>10.409014808397703</v>
      </c>
      <c r="AJ317" s="7">
        <v>4.2046481015004362</v>
      </c>
      <c r="AK317" s="7">
        <f t="shared" si="136"/>
        <v>2.4755971384818691</v>
      </c>
      <c r="AL317" s="11">
        <f t="shared" si="137"/>
        <v>1.4934328358208955</v>
      </c>
      <c r="AM317" s="11">
        <f t="shared" si="138"/>
        <v>6.287409922725522</v>
      </c>
      <c r="AN317" s="11">
        <f t="shared" si="139"/>
        <v>0.60403506368854565</v>
      </c>
      <c r="AP317" s="25">
        <f t="shared" si="144"/>
        <v>0.05</v>
      </c>
      <c r="AQ317" s="25">
        <f t="shared" si="145"/>
        <v>1.05</v>
      </c>
      <c r="AR317" s="11">
        <v>9.630454768765194</v>
      </c>
      <c r="AS317" s="11">
        <v>1</v>
      </c>
      <c r="AT317" s="11">
        <f t="shared" si="119"/>
        <v>-32.189617386091292</v>
      </c>
      <c r="AU317" s="6">
        <f t="shared" si="146"/>
        <v>9.6449429638900046</v>
      </c>
      <c r="AV317" s="35">
        <v>1</v>
      </c>
      <c r="AW317" s="35">
        <f t="shared" si="147"/>
        <v>-28.013087004993327</v>
      </c>
      <c r="AX317" s="6">
        <f t="shared" si="140"/>
        <v>0.87025225149452723</v>
      </c>
      <c r="AZ317" s="6">
        <f t="shared" si="141"/>
        <v>10.672116687373453</v>
      </c>
      <c r="BA317" s="6">
        <f t="shared" si="142"/>
        <v>1.0252763478406703</v>
      </c>
    </row>
    <row r="318" spans="1:53" x14ac:dyDescent="0.25">
      <c r="A318" s="32">
        <v>0.1</v>
      </c>
      <c r="B318" s="1" t="s">
        <v>7</v>
      </c>
      <c r="C318" s="1">
        <v>300</v>
      </c>
      <c r="D318" s="1">
        <v>150</v>
      </c>
      <c r="E318" s="1">
        <v>150</v>
      </c>
      <c r="F318" s="1">
        <v>10.7</v>
      </c>
      <c r="G318" s="1">
        <v>7.1</v>
      </c>
      <c r="H318" s="1">
        <f t="shared" si="120"/>
        <v>210000000000</v>
      </c>
      <c r="I318" s="1">
        <v>0.3</v>
      </c>
      <c r="J318" s="1">
        <f t="shared" si="121"/>
        <v>80769000000</v>
      </c>
      <c r="K318" s="1">
        <v>3</v>
      </c>
      <c r="L318" s="1">
        <f>602.71*10^(-8)</f>
        <v>6.0271000000000003E-6</v>
      </c>
      <c r="M318" s="1">
        <f>126108*10^(-12)</f>
        <v>1.2610800000000001E-7</v>
      </c>
      <c r="N318" s="1">
        <f>15.22*10^(-8)</f>
        <v>1.522E-7</v>
      </c>
      <c r="O318" s="1">
        <v>0</v>
      </c>
      <c r="P318" s="1">
        <f t="shared" si="122"/>
        <v>3009375</v>
      </c>
      <c r="Q318" s="1">
        <f t="shared" si="123"/>
        <v>3009375</v>
      </c>
      <c r="R318" s="1">
        <f t="shared" si="124"/>
        <v>0.5</v>
      </c>
      <c r="S318" s="1">
        <f t="shared" si="125"/>
        <v>0.2893</v>
      </c>
      <c r="T318" s="1">
        <f t="shared" si="126"/>
        <v>0</v>
      </c>
      <c r="U318" s="1">
        <f t="shared" si="127"/>
        <v>0</v>
      </c>
      <c r="V318" s="1">
        <v>2</v>
      </c>
      <c r="W318" s="1">
        <v>2</v>
      </c>
      <c r="X318" s="8">
        <f t="shared" si="128"/>
        <v>346996.37400053308</v>
      </c>
      <c r="Y318" s="8">
        <f t="shared" si="129"/>
        <v>82370.901734820785</v>
      </c>
      <c r="Z318" s="16">
        <f t="shared" si="130"/>
        <v>1.5370213680358233</v>
      </c>
      <c r="AA318" s="6">
        <f t="shared" si="131"/>
        <v>0.76851068401791167</v>
      </c>
      <c r="AB318" s="6">
        <f t="shared" si="132"/>
        <v>10.625828074835638</v>
      </c>
      <c r="AC318" s="6">
        <f t="shared" si="133"/>
        <v>0.71333333333333315</v>
      </c>
      <c r="AD318" s="6">
        <v>0</v>
      </c>
      <c r="AE318" s="6">
        <f t="shared" si="134"/>
        <v>0</v>
      </c>
      <c r="AF318" s="24">
        <v>1</v>
      </c>
      <c r="AG318" s="24">
        <f t="shared" si="143"/>
        <v>0.15000000000000002</v>
      </c>
      <c r="AH318" s="6">
        <v>1031.1161607124598</v>
      </c>
      <c r="AI318" s="5">
        <f t="shared" si="135"/>
        <v>12.517966162759322</v>
      </c>
      <c r="AJ318" s="5">
        <v>5.9308565247074734</v>
      </c>
      <c r="AK318" s="5">
        <f t="shared" si="136"/>
        <v>2.1106506472733706</v>
      </c>
      <c r="AL318" s="6">
        <f t="shared" si="137"/>
        <v>1.4067532467532469</v>
      </c>
      <c r="AM318" s="6">
        <f t="shared" si="138"/>
        <v>8.406668527125353</v>
      </c>
      <c r="AN318" s="6">
        <f t="shared" si="139"/>
        <v>0.67156824182310138</v>
      </c>
      <c r="AP318" s="24">
        <f t="shared" si="144"/>
        <v>0.10000000000000002</v>
      </c>
      <c r="AQ318" s="24">
        <f t="shared" si="145"/>
        <v>1.1000000000000001</v>
      </c>
      <c r="AR318" s="6">
        <v>16.679696599806004</v>
      </c>
      <c r="AS318" s="6">
        <v>1</v>
      </c>
      <c r="AT318" s="6">
        <f t="shared" si="119"/>
        <v>-34.056520386645118</v>
      </c>
      <c r="AU318" s="6">
        <f t="shared" si="146"/>
        <v>16.748877433170751</v>
      </c>
      <c r="AV318" s="6">
        <v>1</v>
      </c>
      <c r="AW318" s="35">
        <f t="shared" si="147"/>
        <v>-33.576293161806049</v>
      </c>
      <c r="AX318" s="6">
        <f t="shared" si="140"/>
        <v>0.98589911067287472</v>
      </c>
      <c r="AZ318" s="6">
        <f t="shared" si="141"/>
        <v>12.611095086439493</v>
      </c>
      <c r="BA318" s="6">
        <f t="shared" si="142"/>
        <v>1.0074396209791034</v>
      </c>
    </row>
    <row r="319" spans="1:53" x14ac:dyDescent="0.25">
      <c r="A319" s="33">
        <v>0.1</v>
      </c>
      <c r="B319" s="1" t="s">
        <v>7</v>
      </c>
      <c r="C319" s="1">
        <v>300</v>
      </c>
      <c r="D319" s="1">
        <v>150</v>
      </c>
      <c r="E319" s="1">
        <v>150</v>
      </c>
      <c r="F319" s="1">
        <v>10.7</v>
      </c>
      <c r="G319" s="1">
        <v>7.1</v>
      </c>
      <c r="H319" s="1">
        <f t="shared" si="120"/>
        <v>210000000000</v>
      </c>
      <c r="I319" s="1">
        <v>0.3</v>
      </c>
      <c r="J319" s="1">
        <f t="shared" si="121"/>
        <v>80769000000</v>
      </c>
      <c r="K319" s="1">
        <v>6</v>
      </c>
      <c r="L319" s="1">
        <f>602.71*10^(-8)</f>
        <v>6.0271000000000003E-6</v>
      </c>
      <c r="M319" s="1">
        <f>126108*10^(-12)</f>
        <v>1.2610800000000001E-7</v>
      </c>
      <c r="N319" s="1">
        <f>15.22*10^(-8)</f>
        <v>1.522E-7</v>
      </c>
      <c r="O319" s="1">
        <v>0</v>
      </c>
      <c r="P319" s="1">
        <f t="shared" si="122"/>
        <v>3009375</v>
      </c>
      <c r="Q319" s="1">
        <f t="shared" si="123"/>
        <v>3009375</v>
      </c>
      <c r="R319" s="1">
        <f t="shared" si="124"/>
        <v>0.5</v>
      </c>
      <c r="S319" s="1">
        <f t="shared" si="125"/>
        <v>0.2893</v>
      </c>
      <c r="T319" s="1">
        <f t="shared" si="126"/>
        <v>0</v>
      </c>
      <c r="U319" s="1">
        <f t="shared" si="127"/>
        <v>0</v>
      </c>
      <c r="V319" s="1">
        <v>2</v>
      </c>
      <c r="W319" s="1">
        <v>2</v>
      </c>
      <c r="X319" s="8">
        <f t="shared" si="128"/>
        <v>86749.093500133269</v>
      </c>
      <c r="Y319" s="8">
        <f t="shared" si="129"/>
        <v>34983.825050584506</v>
      </c>
      <c r="Z319" s="16">
        <f t="shared" si="130"/>
        <v>0.76851068401791167</v>
      </c>
      <c r="AA319" s="6">
        <f t="shared" si="131"/>
        <v>0.38425534200895584</v>
      </c>
      <c r="AB319" s="6">
        <f t="shared" si="132"/>
        <v>5.3129140374178192</v>
      </c>
      <c r="AC319" s="6">
        <f t="shared" si="133"/>
        <v>1.4266666666666663</v>
      </c>
      <c r="AD319" s="6">
        <v>0</v>
      </c>
      <c r="AE319" s="6">
        <f t="shared" si="134"/>
        <v>0</v>
      </c>
      <c r="AF319" s="24">
        <v>1</v>
      </c>
      <c r="AG319" s="24">
        <f t="shared" si="143"/>
        <v>0.30000000000000004</v>
      </c>
      <c r="AH319" s="6">
        <v>380.87772099475893</v>
      </c>
      <c r="AI319" s="5">
        <f t="shared" si="135"/>
        <v>10.887252049883987</v>
      </c>
      <c r="AJ319" s="5">
        <v>4.8233719370598305</v>
      </c>
      <c r="AK319" s="5">
        <f t="shared" si="136"/>
        <v>2.2571869206753519</v>
      </c>
      <c r="AL319" s="6">
        <f t="shared" si="137"/>
        <v>1.4067532467532469</v>
      </c>
      <c r="AM319" s="6">
        <f t="shared" si="138"/>
        <v>6.7437931109784888</v>
      </c>
      <c r="AN319" s="6">
        <f t="shared" si="139"/>
        <v>0.6194210513432864</v>
      </c>
      <c r="AP319" s="24">
        <f t="shared" si="144"/>
        <v>0.10000000000000002</v>
      </c>
      <c r="AQ319" s="24">
        <f t="shared" si="145"/>
        <v>1.1000000000000001</v>
      </c>
      <c r="AR319" s="6">
        <v>11.940585443911818</v>
      </c>
      <c r="AS319" s="6">
        <v>1</v>
      </c>
      <c r="AT319" s="6">
        <f t="shared" si="119"/>
        <v>-29.387849315140251</v>
      </c>
      <c r="AU319" s="6">
        <f t="shared" si="146"/>
        <v>11.900861101172008</v>
      </c>
      <c r="AV319" s="6">
        <v>1</v>
      </c>
      <c r="AW319" s="35">
        <f t="shared" si="147"/>
        <v>-29.634734732622377</v>
      </c>
      <c r="AX319" s="6">
        <f t="shared" si="140"/>
        <v>1.0084009351904133</v>
      </c>
      <c r="AZ319" s="6">
        <f t="shared" si="141"/>
        <v>10.832424571009371</v>
      </c>
      <c r="BA319" s="6">
        <f t="shared" si="142"/>
        <v>0.9949640663572954</v>
      </c>
    </row>
    <row r="320" spans="1:53" x14ac:dyDescent="0.25">
      <c r="A320" s="33">
        <v>0.1</v>
      </c>
      <c r="B320" s="1" t="s">
        <v>7</v>
      </c>
      <c r="C320" s="1">
        <v>300</v>
      </c>
      <c r="D320" s="1">
        <v>150</v>
      </c>
      <c r="E320" s="1">
        <v>150</v>
      </c>
      <c r="F320" s="1">
        <v>10.7</v>
      </c>
      <c r="G320" s="1">
        <v>7.1</v>
      </c>
      <c r="H320" s="1">
        <f t="shared" si="120"/>
        <v>210000000000</v>
      </c>
      <c r="I320" s="1">
        <v>0.3</v>
      </c>
      <c r="J320" s="1">
        <f t="shared" si="121"/>
        <v>80769000000</v>
      </c>
      <c r="K320" s="1">
        <v>9</v>
      </c>
      <c r="L320" s="1">
        <f>602.71*10^(-8)</f>
        <v>6.0271000000000003E-6</v>
      </c>
      <c r="M320" s="1">
        <f>126108*10^(-12)</f>
        <v>1.2610800000000001E-7</v>
      </c>
      <c r="N320" s="1">
        <f>15.22*10^(-8)</f>
        <v>1.522E-7</v>
      </c>
      <c r="O320" s="1">
        <v>0</v>
      </c>
      <c r="P320" s="1">
        <f t="shared" si="122"/>
        <v>3009375</v>
      </c>
      <c r="Q320" s="1">
        <f t="shared" si="123"/>
        <v>3009375</v>
      </c>
      <c r="R320" s="1">
        <f t="shared" si="124"/>
        <v>0.5</v>
      </c>
      <c r="S320" s="1">
        <f t="shared" si="125"/>
        <v>0.2893</v>
      </c>
      <c r="T320" s="1">
        <f t="shared" si="126"/>
        <v>0</v>
      </c>
      <c r="U320" s="1">
        <f t="shared" si="127"/>
        <v>0</v>
      </c>
      <c r="V320" s="1">
        <v>2</v>
      </c>
      <c r="W320" s="1">
        <v>2</v>
      </c>
      <c r="X320" s="8">
        <f t="shared" si="128"/>
        <v>38555.152666725895</v>
      </c>
      <c r="Y320" s="8">
        <f t="shared" si="129"/>
        <v>22473.603966009312</v>
      </c>
      <c r="Z320" s="16">
        <f t="shared" si="130"/>
        <v>0.51234045601194111</v>
      </c>
      <c r="AA320" s="6">
        <f t="shared" si="131"/>
        <v>0.25617022800597056</v>
      </c>
      <c r="AB320" s="6">
        <f t="shared" si="132"/>
        <v>3.5419426916118795</v>
      </c>
      <c r="AC320" s="6">
        <f t="shared" si="133"/>
        <v>2.14</v>
      </c>
      <c r="AD320" s="6">
        <v>0</v>
      </c>
      <c r="AE320" s="6">
        <f t="shared" si="134"/>
        <v>0</v>
      </c>
      <c r="AF320" s="24">
        <v>1</v>
      </c>
      <c r="AG320" s="24">
        <f t="shared" si="143"/>
        <v>0.45</v>
      </c>
      <c r="AH320" s="6">
        <v>213.43589858481141</v>
      </c>
      <c r="AI320" s="5">
        <f t="shared" si="135"/>
        <v>9.4971816228330432</v>
      </c>
      <c r="AJ320" s="5">
        <v>4.2311860680565934</v>
      </c>
      <c r="AK320" s="5">
        <f t="shared" si="136"/>
        <v>2.244567237194357</v>
      </c>
      <c r="AL320" s="6">
        <f t="shared" si="137"/>
        <v>1.4067532467532469</v>
      </c>
      <c r="AM320" s="6">
        <f t="shared" si="138"/>
        <v>5.9576044441184672</v>
      </c>
      <c r="AN320" s="6">
        <f t="shared" si="139"/>
        <v>0.62730235987013716</v>
      </c>
      <c r="AP320" s="24">
        <f t="shared" si="144"/>
        <v>0.1</v>
      </c>
      <c r="AQ320" s="24">
        <f t="shared" si="145"/>
        <v>1.1000000000000001</v>
      </c>
      <c r="AR320" s="6">
        <v>9.7178255787430725</v>
      </c>
      <c r="AS320" s="6">
        <v>1</v>
      </c>
      <c r="AT320" s="6">
        <f t="shared" si="119"/>
        <v>-27.878425681293702</v>
      </c>
      <c r="AU320" s="6">
        <f t="shared" si="146"/>
        <v>9.7404457084672575</v>
      </c>
      <c r="AV320" s="6">
        <v>1</v>
      </c>
      <c r="AW320" s="35">
        <f t="shared" si="147"/>
        <v>-28.080176077685888</v>
      </c>
      <c r="AX320" s="6">
        <f t="shared" si="140"/>
        <v>1.0072367930204738</v>
      </c>
      <c r="AZ320" s="6">
        <f t="shared" si="141"/>
        <v>9.4963255928599892</v>
      </c>
      <c r="BA320" s="6">
        <f t="shared" si="142"/>
        <v>0.99990986484127076</v>
      </c>
    </row>
    <row r="321" spans="1:53" x14ac:dyDescent="0.25">
      <c r="A321" s="33">
        <v>0.1</v>
      </c>
      <c r="B321" s="1" t="s">
        <v>7</v>
      </c>
      <c r="C321" s="1">
        <v>300</v>
      </c>
      <c r="D321" s="1">
        <v>150</v>
      </c>
      <c r="E321" s="1">
        <v>150</v>
      </c>
      <c r="F321" s="1">
        <v>10.7</v>
      </c>
      <c r="G321" s="1">
        <v>7.1</v>
      </c>
      <c r="H321" s="1">
        <f t="shared" si="120"/>
        <v>210000000000</v>
      </c>
      <c r="I321" s="1">
        <v>0.3</v>
      </c>
      <c r="J321" s="1">
        <f t="shared" si="121"/>
        <v>80769000000</v>
      </c>
      <c r="K321" s="1">
        <v>12</v>
      </c>
      <c r="L321" s="1">
        <f>602.71*10^(-8)</f>
        <v>6.0271000000000003E-6</v>
      </c>
      <c r="M321" s="1">
        <f>126108*10^(-12)</f>
        <v>1.2610800000000001E-7</v>
      </c>
      <c r="N321" s="1">
        <f>15.22*10^(-8)</f>
        <v>1.522E-7</v>
      </c>
      <c r="O321" s="1">
        <v>0</v>
      </c>
      <c r="P321" s="1">
        <f t="shared" si="122"/>
        <v>3009375</v>
      </c>
      <c r="Q321" s="1">
        <f t="shared" si="123"/>
        <v>3009375</v>
      </c>
      <c r="R321" s="1">
        <f t="shared" si="124"/>
        <v>0.5</v>
      </c>
      <c r="S321" s="1">
        <f t="shared" si="125"/>
        <v>0.2893</v>
      </c>
      <c r="T321" s="1">
        <f t="shared" si="126"/>
        <v>0</v>
      </c>
      <c r="U321" s="1">
        <f t="shared" si="127"/>
        <v>0</v>
      </c>
      <c r="V321" s="1">
        <v>2</v>
      </c>
      <c r="W321" s="1">
        <v>2</v>
      </c>
      <c r="X321" s="8">
        <f t="shared" si="128"/>
        <v>21687.273375033317</v>
      </c>
      <c r="Y321" s="8">
        <f t="shared" si="129"/>
        <v>16626.595248083799</v>
      </c>
      <c r="Z321" s="16">
        <f t="shared" si="130"/>
        <v>0.38425534200895584</v>
      </c>
      <c r="AA321" s="6">
        <f t="shared" si="131"/>
        <v>0.19212767100447792</v>
      </c>
      <c r="AB321" s="6">
        <f t="shared" si="132"/>
        <v>2.6564570187089096</v>
      </c>
      <c r="AC321" s="6">
        <f t="shared" si="133"/>
        <v>2.8533333333333326</v>
      </c>
      <c r="AD321" s="6">
        <v>0</v>
      </c>
      <c r="AE321" s="6">
        <f t="shared" si="134"/>
        <v>0</v>
      </c>
      <c r="AF321" s="24">
        <v>1</v>
      </c>
      <c r="AG321" s="24">
        <f t="shared" si="143"/>
        <v>0.60000000000000009</v>
      </c>
      <c r="AH321" s="6">
        <v>142.39565794849037</v>
      </c>
      <c r="AI321" s="5">
        <f t="shared" si="135"/>
        <v>8.564330569417173</v>
      </c>
      <c r="AJ321" s="5">
        <v>3.9051891882364274</v>
      </c>
      <c r="AK321" s="5">
        <f t="shared" si="136"/>
        <v>2.1930641914136819</v>
      </c>
      <c r="AL321" s="6">
        <f t="shared" si="137"/>
        <v>1.4067532467532469</v>
      </c>
      <c r="AM321" s="6">
        <f t="shared" si="138"/>
        <v>5.5210294491613796</v>
      </c>
      <c r="AN321" s="6">
        <f t="shared" si="139"/>
        <v>0.64465394048155022</v>
      </c>
      <c r="AP321" s="24">
        <f t="shared" si="144"/>
        <v>0.10000000000000002</v>
      </c>
      <c r="AQ321" s="24">
        <f t="shared" si="145"/>
        <v>1.1000000000000001</v>
      </c>
      <c r="AR321" s="6">
        <v>8.5249589149362244</v>
      </c>
      <c r="AS321" s="6">
        <v>1</v>
      </c>
      <c r="AT321" s="6">
        <f t="shared" si="119"/>
        <v>-27.536265036853028</v>
      </c>
      <c r="AU321" s="6">
        <f t="shared" si="146"/>
        <v>8.5581611467326617</v>
      </c>
      <c r="AV321" s="6">
        <v>1</v>
      </c>
      <c r="AW321" s="35">
        <f t="shared" si="147"/>
        <v>-27.25776440424103</v>
      </c>
      <c r="AX321" s="6">
        <f t="shared" si="140"/>
        <v>0.98988604183467632</v>
      </c>
      <c r="AZ321" s="6">
        <f t="shared" si="141"/>
        <v>8.6116429480086829</v>
      </c>
      <c r="BA321" s="6">
        <f t="shared" si="142"/>
        <v>1.0055243522197124</v>
      </c>
    </row>
    <row r="322" spans="1:53" x14ac:dyDescent="0.25">
      <c r="A322" s="44">
        <v>0.1</v>
      </c>
      <c r="B322" s="2" t="s">
        <v>7</v>
      </c>
      <c r="C322" s="2">
        <v>300</v>
      </c>
      <c r="D322" s="2">
        <v>150</v>
      </c>
      <c r="E322" s="2">
        <v>150</v>
      </c>
      <c r="F322" s="2">
        <v>10.7</v>
      </c>
      <c r="G322" s="2">
        <v>7.1</v>
      </c>
      <c r="H322" s="2">
        <f t="shared" si="120"/>
        <v>210000000000</v>
      </c>
      <c r="I322" s="2">
        <v>0.3</v>
      </c>
      <c r="J322" s="2">
        <f t="shared" si="121"/>
        <v>80769000000</v>
      </c>
      <c r="K322" s="2">
        <v>15</v>
      </c>
      <c r="L322" s="2">
        <f>602.71*10^(-8)</f>
        <v>6.0271000000000003E-6</v>
      </c>
      <c r="M322" s="2">
        <f>126108*10^(-12)</f>
        <v>1.2610800000000001E-7</v>
      </c>
      <c r="N322" s="2">
        <f>15.22*10^(-8)</f>
        <v>1.522E-7</v>
      </c>
      <c r="O322" s="2">
        <v>0</v>
      </c>
      <c r="P322" s="2">
        <f t="shared" si="122"/>
        <v>3009375</v>
      </c>
      <c r="Q322" s="2">
        <f t="shared" si="123"/>
        <v>3009375</v>
      </c>
      <c r="R322" s="2">
        <f t="shared" si="124"/>
        <v>0.5</v>
      </c>
      <c r="S322" s="2">
        <f t="shared" si="125"/>
        <v>0.2893</v>
      </c>
      <c r="T322" s="2">
        <f t="shared" si="126"/>
        <v>0</v>
      </c>
      <c r="U322" s="2">
        <f t="shared" si="127"/>
        <v>0</v>
      </c>
      <c r="V322" s="2">
        <v>2</v>
      </c>
      <c r="W322" s="2">
        <v>2</v>
      </c>
      <c r="X322" s="45">
        <f t="shared" si="128"/>
        <v>13879.854960021323</v>
      </c>
      <c r="Y322" s="45">
        <f t="shared" si="129"/>
        <v>13215.769233669007</v>
      </c>
      <c r="Z322" s="46">
        <f t="shared" si="130"/>
        <v>0.30740427360716466</v>
      </c>
      <c r="AA322" s="35">
        <f t="shared" si="131"/>
        <v>0.15370213680358233</v>
      </c>
      <c r="AB322" s="35">
        <f t="shared" si="132"/>
        <v>2.1251656149671274</v>
      </c>
      <c r="AC322" s="35">
        <f t="shared" si="133"/>
        <v>3.5666666666666669</v>
      </c>
      <c r="AD322" s="35">
        <v>0</v>
      </c>
      <c r="AE322" s="35">
        <f t="shared" si="134"/>
        <v>0</v>
      </c>
      <c r="AF322" s="47">
        <v>1</v>
      </c>
      <c r="AG322" s="47">
        <f t="shared" si="143"/>
        <v>0.75</v>
      </c>
      <c r="AH322" s="35">
        <v>104.94783339003511</v>
      </c>
      <c r="AI322" s="48">
        <f t="shared" si="135"/>
        <v>7.9411066835720723</v>
      </c>
      <c r="AJ322" s="48">
        <v>3.7054218437200102</v>
      </c>
      <c r="AK322" s="48">
        <f t="shared" si="136"/>
        <v>2.143104623035228</v>
      </c>
      <c r="AL322" s="35">
        <f t="shared" si="137"/>
        <v>1.4067532467532469</v>
      </c>
      <c r="AM322" s="35">
        <f t="shared" si="138"/>
        <v>5.245170640498463</v>
      </c>
      <c r="AN322" s="35">
        <f t="shared" si="139"/>
        <v>0.6605087740918093</v>
      </c>
      <c r="AO322" s="2"/>
      <c r="AP322" s="47">
        <f t="shared" si="144"/>
        <v>0.1</v>
      </c>
      <c r="AQ322" s="47">
        <f t="shared" si="145"/>
        <v>1.1000000000000001</v>
      </c>
      <c r="AR322" s="6">
        <v>7.7988437568655993</v>
      </c>
      <c r="AS322" s="35">
        <v>1</v>
      </c>
      <c r="AT322" s="35">
        <f t="shared" ref="AT322:AT385" si="148">(1/(2*AP322)*(AQ322^2/AI322^2-1/AR322^2-AP322^2))^-1</f>
        <v>-27.57209091476329</v>
      </c>
      <c r="AU322" s="6">
        <f t="shared" si="146"/>
        <v>7.8161258127695934</v>
      </c>
      <c r="AV322" s="6">
        <v>1</v>
      </c>
      <c r="AW322" s="35">
        <f t="shared" si="147"/>
        <v>-26.749875049461593</v>
      </c>
      <c r="AX322" s="6">
        <f t="shared" si="140"/>
        <v>0.97017941556033938</v>
      </c>
      <c r="AY322" s="2"/>
      <c r="AZ322" s="6">
        <f t="shared" si="141"/>
        <v>8.002988541842889</v>
      </c>
      <c r="BA322" s="6">
        <f t="shared" si="142"/>
        <v>1.0077925987820857</v>
      </c>
    </row>
    <row r="323" spans="1:53" x14ac:dyDescent="0.25">
      <c r="A323" s="33">
        <v>0.1</v>
      </c>
      <c r="B323" s="1" t="s">
        <v>29</v>
      </c>
      <c r="C323" s="1">
        <v>450</v>
      </c>
      <c r="D323" s="1">
        <v>190</v>
      </c>
      <c r="E323" s="1">
        <v>190</v>
      </c>
      <c r="F323" s="1">
        <v>14.6</v>
      </c>
      <c r="G323" s="1">
        <v>9.4</v>
      </c>
      <c r="H323" s="1">
        <f t="shared" ref="H323:H386" si="149">2.1*10^11</f>
        <v>210000000000</v>
      </c>
      <c r="I323" s="1">
        <v>0.3</v>
      </c>
      <c r="J323" s="1">
        <f t="shared" ref="J323:J386" si="150">8.0769*10^10</f>
        <v>80769000000</v>
      </c>
      <c r="K323" s="1">
        <v>3</v>
      </c>
      <c r="L323" s="1">
        <f>1671.9*10^(-8)</f>
        <v>1.6719E-5</v>
      </c>
      <c r="M323" s="1">
        <f>792385*10^(-12)</f>
        <v>7.9238499999999993E-7</v>
      </c>
      <c r="N323" s="1">
        <f>49.8*10^(-8)</f>
        <v>4.9799999999999993E-7</v>
      </c>
      <c r="O323" s="1">
        <v>0</v>
      </c>
      <c r="P323" s="1">
        <f t="shared" ref="P323:P386" si="151">F323*D323^3/12</f>
        <v>8345116.666666667</v>
      </c>
      <c r="Q323" s="1">
        <f t="shared" ref="Q323:Q386" si="152">F323*E323^3/12</f>
        <v>8345116.666666667</v>
      </c>
      <c r="R323" s="1">
        <f t="shared" ref="R323:R386" si="153">P323/(P323+Q323)</f>
        <v>0.5</v>
      </c>
      <c r="S323" s="1">
        <f t="shared" ref="S323:S386" si="154">(C323-F323)*0.001</f>
        <v>0.43540000000000001</v>
      </c>
      <c r="T323" s="1">
        <f t="shared" ref="T323:T386" si="155">2*AD323/(C323*0.001)</f>
        <v>0</v>
      </c>
      <c r="U323" s="1">
        <f t="shared" ref="U323:U386" si="156">(Q323-P323)/(P323+Q323)</f>
        <v>0</v>
      </c>
      <c r="V323" s="1">
        <v>2</v>
      </c>
      <c r="W323" s="1">
        <v>2</v>
      </c>
      <c r="X323" s="8">
        <f t="shared" ref="X323:X386" si="157">PI()^2*H323*L323/(V323*K323)^2</f>
        <v>962557.84322724247</v>
      </c>
      <c r="Y323" s="8">
        <f t="shared" ref="Y323:Y386" si="158">X323*(M323/L323*(V323/W323)^2+J323*N323/X323)^0.5</f>
        <v>287451.84639369079</v>
      </c>
      <c r="Z323" s="16">
        <f t="shared" ref="Z323:Z386" si="159">PI()/K323*(H323*M323/(J323*N323))^0.5</f>
        <v>2.1299497803907665</v>
      </c>
      <c r="AA323" s="6">
        <f t="shared" ref="AA323:AA386" si="160">Z323/W323</f>
        <v>1.0649748901953833</v>
      </c>
      <c r="AB323" s="6">
        <f t="shared" ref="AB323:AB386" si="161">PI()/K323*(H323*L323/(J323*N323))^0.5</f>
        <v>9.7837734980329998</v>
      </c>
      <c r="AC323" s="6">
        <f t="shared" ref="AC323:AC386" si="162">K323*F323/(E323*C323)*1000</f>
        <v>0.51228070175438589</v>
      </c>
      <c r="AD323" s="6">
        <v>0</v>
      </c>
      <c r="AE323" s="6">
        <f t="shared" ref="AE323:AE386" si="163">2*AD323/C323*1000</f>
        <v>0</v>
      </c>
      <c r="AF323" s="24">
        <v>1</v>
      </c>
      <c r="AG323" s="24">
        <f t="shared" si="143"/>
        <v>0.15000000000000002</v>
      </c>
      <c r="AH323" s="6">
        <v>3697.1000413809447</v>
      </c>
      <c r="AI323" s="5">
        <f t="shared" ref="AI323:AI386" si="164">AH323*1000/Y323</f>
        <v>12.86163260999701</v>
      </c>
      <c r="AJ323" s="5">
        <v>6.3151446851859347</v>
      </c>
      <c r="AK323" s="5">
        <f t="shared" ref="AK323:AK386" si="165">AI323/AJ323</f>
        <v>2.0366330862011481</v>
      </c>
      <c r="AL323" s="6">
        <f t="shared" ref="AL323:AL386" si="166">(0.826*A323+0.459)/(A323+0.285)</f>
        <v>1.4067532467532469</v>
      </c>
      <c r="AM323" s="6">
        <f t="shared" ref="AM323:AM386" si="167">(2.87+2.986*Z323-0.628*Z323^2)*AL323</f>
        <v>8.9764800799154649</v>
      </c>
      <c r="AN323" s="6">
        <f t="shared" ref="AN323:AN386" si="168">AM323/AI323</f>
        <v>0.69792695469611554</v>
      </c>
      <c r="AP323" s="24">
        <f t="shared" si="144"/>
        <v>0.10000000000000002</v>
      </c>
      <c r="AQ323" s="24">
        <f t="shared" si="145"/>
        <v>1.1000000000000001</v>
      </c>
      <c r="AR323" s="6">
        <v>18.669046797235101</v>
      </c>
      <c r="AS323" s="6">
        <v>1</v>
      </c>
      <c r="AT323" s="6">
        <f t="shared" si="148"/>
        <v>-36.006694592362983</v>
      </c>
      <c r="AU323" s="6">
        <f t="shared" si="146"/>
        <v>18.815056161603238</v>
      </c>
      <c r="AV323" s="6">
        <v>1</v>
      </c>
      <c r="AW323" s="35">
        <f t="shared" si="147"/>
        <v>-35.877085135943538</v>
      </c>
      <c r="AX323" s="6">
        <f t="shared" ref="AX323:AX386" si="169">AW323/AT323</f>
        <v>0.99640040670528707</v>
      </c>
      <c r="AZ323" s="6">
        <f t="shared" ref="AZ323:AZ386" si="170">AQ323*(1/AU323^2+2*AP323/AW323+AP323^2/AV323^2)^-0.5</f>
        <v>12.918649452162441</v>
      </c>
      <c r="BA323" s="6">
        <f t="shared" ref="BA323:BA386" si="171">AZ323/AI323</f>
        <v>1.0044330952293812</v>
      </c>
    </row>
    <row r="324" spans="1:53" x14ac:dyDescent="0.25">
      <c r="A324" s="33">
        <v>0.1</v>
      </c>
      <c r="B324" s="1" t="s">
        <v>29</v>
      </c>
      <c r="C324" s="1">
        <v>450</v>
      </c>
      <c r="D324" s="1">
        <v>190</v>
      </c>
      <c r="E324" s="1">
        <v>190</v>
      </c>
      <c r="F324" s="1">
        <v>14.6</v>
      </c>
      <c r="G324" s="1">
        <v>9.4</v>
      </c>
      <c r="H324" s="1">
        <f t="shared" si="149"/>
        <v>210000000000</v>
      </c>
      <c r="I324" s="1">
        <v>0.3</v>
      </c>
      <c r="J324" s="1">
        <f t="shared" si="150"/>
        <v>80769000000</v>
      </c>
      <c r="K324" s="1">
        <v>6</v>
      </c>
      <c r="L324" s="1">
        <f>1671.9*10^(-8)</f>
        <v>1.6719E-5</v>
      </c>
      <c r="M324" s="1">
        <f>792385*10^(-12)</f>
        <v>7.9238499999999993E-7</v>
      </c>
      <c r="N324" s="1">
        <f>49.8*10^(-8)</f>
        <v>4.9799999999999993E-7</v>
      </c>
      <c r="O324" s="1">
        <v>0</v>
      </c>
      <c r="P324" s="1">
        <f t="shared" si="151"/>
        <v>8345116.666666667</v>
      </c>
      <c r="Q324" s="1">
        <f t="shared" si="152"/>
        <v>8345116.666666667</v>
      </c>
      <c r="R324" s="1">
        <f t="shared" si="153"/>
        <v>0.5</v>
      </c>
      <c r="S324" s="1">
        <f t="shared" si="154"/>
        <v>0.43540000000000001</v>
      </c>
      <c r="T324" s="1">
        <f t="shared" si="155"/>
        <v>0</v>
      </c>
      <c r="U324" s="1">
        <f t="shared" si="156"/>
        <v>0</v>
      </c>
      <c r="V324" s="1">
        <v>2</v>
      </c>
      <c r="W324" s="1">
        <v>2</v>
      </c>
      <c r="X324" s="8">
        <f t="shared" si="157"/>
        <v>240639.46080681062</v>
      </c>
      <c r="Y324" s="8">
        <f t="shared" si="158"/>
        <v>111461.6937135624</v>
      </c>
      <c r="Z324" s="16">
        <f t="shared" si="159"/>
        <v>1.0649748901953833</v>
      </c>
      <c r="AA324" s="6">
        <f t="shared" si="160"/>
        <v>0.53248744509769164</v>
      </c>
      <c r="AB324" s="6">
        <f t="shared" si="161"/>
        <v>4.8918867490164999</v>
      </c>
      <c r="AC324" s="6">
        <f t="shared" si="162"/>
        <v>1.0245614035087718</v>
      </c>
      <c r="AD324" s="6">
        <v>0</v>
      </c>
      <c r="AE324" s="6">
        <f t="shared" si="163"/>
        <v>0</v>
      </c>
      <c r="AF324" s="24">
        <v>1</v>
      </c>
      <c r="AG324" s="24">
        <f t="shared" ref="AG324:AG387" si="172">A324*AF324*K324/2</f>
        <v>0.30000000000000004</v>
      </c>
      <c r="AH324" s="6">
        <v>1318.7271112829287</v>
      </c>
      <c r="AI324" s="5">
        <f t="shared" si="164"/>
        <v>11.831213642525773</v>
      </c>
      <c r="AJ324" s="5">
        <v>5.3645335906755918</v>
      </c>
      <c r="AK324" s="5">
        <f t="shared" si="165"/>
        <v>2.2054505657472805</v>
      </c>
      <c r="AL324" s="6">
        <f t="shared" si="166"/>
        <v>1.4067532467532469</v>
      </c>
      <c r="AM324" s="6">
        <f t="shared" si="167"/>
        <v>7.5089046121633354</v>
      </c>
      <c r="AN324" s="6">
        <f t="shared" si="168"/>
        <v>0.63466900683574379</v>
      </c>
      <c r="AP324" s="24">
        <f t="shared" ref="AP324:AP387" si="173">(AG324)/(AF324*K324/2)</f>
        <v>0.10000000000000002</v>
      </c>
      <c r="AQ324" s="24">
        <f t="shared" ref="AQ324:AQ387" si="174">MAX(ABS(1+AP324),ABS(AP324))</f>
        <v>1.1000000000000001</v>
      </c>
      <c r="AR324" s="6">
        <v>14.124649572694436</v>
      </c>
      <c r="AS324" s="6">
        <v>1</v>
      </c>
      <c r="AT324" s="6">
        <f t="shared" si="148"/>
        <v>-31.40630398401332</v>
      </c>
      <c r="AU324" s="6">
        <f t="shared" ref="AU324:AU387" si="175">4.603+11.09*Z324-2.074*Z324^2</f>
        <v>14.06129980653421</v>
      </c>
      <c r="AV324" s="6">
        <v>1</v>
      </c>
      <c r="AW324" s="35">
        <f t="shared" si="147"/>
        <v>-31.283577848828468</v>
      </c>
      <c r="AX324" s="6">
        <f t="shared" si="169"/>
        <v>0.99609230888017508</v>
      </c>
      <c r="AZ324" s="6">
        <f t="shared" si="170"/>
        <v>11.817357163922972</v>
      </c>
      <c r="BA324" s="6">
        <f t="shared" si="171"/>
        <v>0.99882882018519259</v>
      </c>
    </row>
    <row r="325" spans="1:53" x14ac:dyDescent="0.25">
      <c r="A325" s="33">
        <v>0.1</v>
      </c>
      <c r="B325" s="1" t="s">
        <v>29</v>
      </c>
      <c r="C325" s="1">
        <v>450</v>
      </c>
      <c r="D325" s="1">
        <v>190</v>
      </c>
      <c r="E325" s="1">
        <v>190</v>
      </c>
      <c r="F325" s="1">
        <v>14.6</v>
      </c>
      <c r="G325" s="1">
        <v>9.4</v>
      </c>
      <c r="H325" s="1">
        <f t="shared" si="149"/>
        <v>210000000000</v>
      </c>
      <c r="I325" s="1">
        <v>0.3</v>
      </c>
      <c r="J325" s="1">
        <f t="shared" si="150"/>
        <v>80769000000</v>
      </c>
      <c r="K325" s="1">
        <v>9</v>
      </c>
      <c r="L325" s="1">
        <f>1671.9*10^(-8)</f>
        <v>1.6719E-5</v>
      </c>
      <c r="M325" s="1">
        <f>792385*10^(-12)</f>
        <v>7.9238499999999993E-7</v>
      </c>
      <c r="N325" s="1">
        <f>49.8*10^(-8)</f>
        <v>4.9799999999999993E-7</v>
      </c>
      <c r="O325" s="1">
        <v>0</v>
      </c>
      <c r="P325" s="1">
        <f t="shared" si="151"/>
        <v>8345116.666666667</v>
      </c>
      <c r="Q325" s="1">
        <f t="shared" si="152"/>
        <v>8345116.666666667</v>
      </c>
      <c r="R325" s="1">
        <f t="shared" si="153"/>
        <v>0.5</v>
      </c>
      <c r="S325" s="1">
        <f t="shared" si="154"/>
        <v>0.43540000000000001</v>
      </c>
      <c r="T325" s="1">
        <f t="shared" si="155"/>
        <v>0</v>
      </c>
      <c r="U325" s="1">
        <f t="shared" si="156"/>
        <v>0</v>
      </c>
      <c r="V325" s="1">
        <v>2</v>
      </c>
      <c r="W325" s="1">
        <v>2</v>
      </c>
      <c r="X325" s="8">
        <f t="shared" si="157"/>
        <v>106950.87146969361</v>
      </c>
      <c r="Y325" s="8">
        <f t="shared" si="158"/>
        <v>69598.84918186086</v>
      </c>
      <c r="Z325" s="16">
        <f t="shared" si="159"/>
        <v>0.70998326013025559</v>
      </c>
      <c r="AA325" s="6">
        <f t="shared" si="160"/>
        <v>0.35499163006512779</v>
      </c>
      <c r="AB325" s="6">
        <f t="shared" si="161"/>
        <v>3.2612578326776664</v>
      </c>
      <c r="AC325" s="6">
        <f t="shared" si="162"/>
        <v>1.536842105263158</v>
      </c>
      <c r="AD325" s="6">
        <v>0</v>
      </c>
      <c r="AE325" s="6">
        <f t="shared" si="163"/>
        <v>0</v>
      </c>
      <c r="AF325" s="24">
        <v>1</v>
      </c>
      <c r="AG325" s="24">
        <f t="shared" si="172"/>
        <v>0.45</v>
      </c>
      <c r="AH325" s="6">
        <v>739.87685748562228</v>
      </c>
      <c r="AI325" s="5">
        <f t="shared" si="164"/>
        <v>10.63059039313041</v>
      </c>
      <c r="AJ325" s="5">
        <v>4.6972041038460626</v>
      </c>
      <c r="AK325" s="5">
        <f t="shared" si="165"/>
        <v>2.263174041005819</v>
      </c>
      <c r="AL325" s="6">
        <f t="shared" si="166"/>
        <v>1.4067532467532469</v>
      </c>
      <c r="AM325" s="6">
        <f t="shared" si="167"/>
        <v>6.5743911615283173</v>
      </c>
      <c r="AN325" s="6">
        <f t="shared" si="168"/>
        <v>0.618440831449658</v>
      </c>
      <c r="AP325" s="24">
        <f t="shared" si="173"/>
        <v>0.1</v>
      </c>
      <c r="AQ325" s="24">
        <f t="shared" si="174"/>
        <v>1.1000000000000001</v>
      </c>
      <c r="AR325" s="6">
        <v>11.460864789037181</v>
      </c>
      <c r="AS325" s="6">
        <v>1</v>
      </c>
      <c r="AT325" s="6">
        <f t="shared" si="148"/>
        <v>-28.959923218654318</v>
      </c>
      <c r="AU325" s="6">
        <f t="shared" si="175"/>
        <v>11.431260254518939</v>
      </c>
      <c r="AV325" s="6">
        <v>1</v>
      </c>
      <c r="AW325" s="35">
        <f t="shared" si="147"/>
        <v>-29.290170850520465</v>
      </c>
      <c r="AX325" s="6">
        <f t="shared" si="169"/>
        <v>1.0114036086826854</v>
      </c>
      <c r="AZ325" s="6">
        <f t="shared" si="170"/>
        <v>10.572808800625692</v>
      </c>
      <c r="BA325" s="6">
        <f t="shared" si="171"/>
        <v>0.99456459233514849</v>
      </c>
    </row>
    <row r="326" spans="1:53" x14ac:dyDescent="0.25">
      <c r="A326" s="33">
        <v>0.1</v>
      </c>
      <c r="B326" s="1" t="s">
        <v>29</v>
      </c>
      <c r="C326" s="1">
        <v>450</v>
      </c>
      <c r="D326" s="1">
        <v>190</v>
      </c>
      <c r="E326" s="1">
        <v>190</v>
      </c>
      <c r="F326" s="1">
        <v>14.6</v>
      </c>
      <c r="G326" s="1">
        <v>9.4</v>
      </c>
      <c r="H326" s="1">
        <f t="shared" si="149"/>
        <v>210000000000</v>
      </c>
      <c r="I326" s="1">
        <v>0.3</v>
      </c>
      <c r="J326" s="1">
        <f t="shared" si="150"/>
        <v>80769000000</v>
      </c>
      <c r="K326" s="1">
        <v>12</v>
      </c>
      <c r="L326" s="1">
        <f>1671.9*10^(-8)</f>
        <v>1.6719E-5</v>
      </c>
      <c r="M326" s="1">
        <f>792385*10^(-12)</f>
        <v>7.9238499999999993E-7</v>
      </c>
      <c r="N326" s="1">
        <f>49.8*10^(-8)</f>
        <v>4.9799999999999993E-7</v>
      </c>
      <c r="O326" s="1">
        <v>0</v>
      </c>
      <c r="P326" s="1">
        <f t="shared" si="151"/>
        <v>8345116.666666667</v>
      </c>
      <c r="Q326" s="1">
        <f t="shared" si="152"/>
        <v>8345116.666666667</v>
      </c>
      <c r="R326" s="1">
        <f t="shared" si="153"/>
        <v>0.5</v>
      </c>
      <c r="S326" s="1">
        <f t="shared" si="154"/>
        <v>0.43540000000000001</v>
      </c>
      <c r="T326" s="1">
        <f t="shared" si="155"/>
        <v>0</v>
      </c>
      <c r="U326" s="1">
        <f t="shared" si="156"/>
        <v>0</v>
      </c>
      <c r="V326" s="1">
        <v>2</v>
      </c>
      <c r="W326" s="1">
        <v>2</v>
      </c>
      <c r="X326" s="8">
        <f t="shared" si="157"/>
        <v>60159.865201702654</v>
      </c>
      <c r="Y326" s="8">
        <f t="shared" si="158"/>
        <v>50905.184429421381</v>
      </c>
      <c r="Z326" s="16">
        <f t="shared" si="159"/>
        <v>0.53248744509769164</v>
      </c>
      <c r="AA326" s="6">
        <f t="shared" si="160"/>
        <v>0.26624372254884582</v>
      </c>
      <c r="AB326" s="6">
        <f t="shared" si="161"/>
        <v>2.4459433745082499</v>
      </c>
      <c r="AC326" s="6">
        <f t="shared" si="162"/>
        <v>2.0491228070175436</v>
      </c>
      <c r="AD326" s="6">
        <v>0</v>
      </c>
      <c r="AE326" s="6">
        <f t="shared" si="163"/>
        <v>0</v>
      </c>
      <c r="AF326" s="24">
        <v>1</v>
      </c>
      <c r="AG326" s="24">
        <f t="shared" si="172"/>
        <v>0.60000000000000009</v>
      </c>
      <c r="AH326" s="6">
        <v>490.48568320392673</v>
      </c>
      <c r="AI326" s="5">
        <f t="shared" si="164"/>
        <v>9.6352795634002941</v>
      </c>
      <c r="AJ326" s="5">
        <v>4.2810963645982634</v>
      </c>
      <c r="AK326" s="5">
        <f t="shared" si="165"/>
        <v>2.2506570146557459</v>
      </c>
      <c r="AL326" s="6">
        <f t="shared" si="166"/>
        <v>1.4067532467532469</v>
      </c>
      <c r="AM326" s="6">
        <f t="shared" si="167"/>
        <v>6.0236366309512519</v>
      </c>
      <c r="AN326" s="6">
        <f t="shared" si="168"/>
        <v>0.62516469722706292</v>
      </c>
      <c r="AP326" s="24">
        <f t="shared" si="173"/>
        <v>0.10000000000000002</v>
      </c>
      <c r="AQ326" s="24">
        <f t="shared" si="174"/>
        <v>1.1000000000000001</v>
      </c>
      <c r="AR326" s="6">
        <v>9.9056753151163335</v>
      </c>
      <c r="AS326" s="6">
        <v>1</v>
      </c>
      <c r="AT326" s="6">
        <f t="shared" si="148"/>
        <v>-27.940834629943847</v>
      </c>
      <c r="AU326" s="6">
        <f t="shared" si="175"/>
        <v>9.920217834700253</v>
      </c>
      <c r="AV326" s="6">
        <v>1</v>
      </c>
      <c r="AW326" s="35">
        <f t="shared" si="147"/>
        <v>-28.206797744628407</v>
      </c>
      <c r="AX326" s="6">
        <f t="shared" si="169"/>
        <v>1.0095187963497529</v>
      </c>
      <c r="AZ326" s="6">
        <f t="shared" si="170"/>
        <v>9.6213983170656086</v>
      </c>
      <c r="BA326" s="6">
        <f t="shared" si="171"/>
        <v>0.99855933123233775</v>
      </c>
    </row>
    <row r="327" spans="1:53" x14ac:dyDescent="0.25">
      <c r="A327" s="33">
        <v>0.1</v>
      </c>
      <c r="B327" s="1" t="s">
        <v>29</v>
      </c>
      <c r="C327" s="1">
        <v>450</v>
      </c>
      <c r="D327" s="1">
        <v>190</v>
      </c>
      <c r="E327" s="1">
        <v>190</v>
      </c>
      <c r="F327" s="1">
        <v>14.6</v>
      </c>
      <c r="G327" s="1">
        <v>9.4</v>
      </c>
      <c r="H327" s="1">
        <f t="shared" si="149"/>
        <v>210000000000</v>
      </c>
      <c r="I327" s="1">
        <v>0.3</v>
      </c>
      <c r="J327" s="1">
        <f t="shared" si="150"/>
        <v>80769000000</v>
      </c>
      <c r="K327" s="1">
        <v>15</v>
      </c>
      <c r="L327" s="1">
        <f>1671.9*10^(-8)</f>
        <v>1.6719E-5</v>
      </c>
      <c r="M327" s="1">
        <f>792385*10^(-12)</f>
        <v>7.9238499999999993E-7</v>
      </c>
      <c r="N327" s="1">
        <f>49.8*10^(-8)</f>
        <v>4.9799999999999993E-7</v>
      </c>
      <c r="O327" s="1">
        <v>0</v>
      </c>
      <c r="P327" s="1">
        <f t="shared" si="151"/>
        <v>8345116.666666667</v>
      </c>
      <c r="Q327" s="1">
        <f t="shared" si="152"/>
        <v>8345116.666666667</v>
      </c>
      <c r="R327" s="1">
        <f t="shared" si="153"/>
        <v>0.5</v>
      </c>
      <c r="S327" s="1">
        <f t="shared" si="154"/>
        <v>0.43540000000000001</v>
      </c>
      <c r="T327" s="1">
        <f t="shared" si="155"/>
        <v>0</v>
      </c>
      <c r="U327" s="1">
        <f t="shared" si="156"/>
        <v>0</v>
      </c>
      <c r="V327" s="1">
        <v>2</v>
      </c>
      <c r="W327" s="1">
        <v>2</v>
      </c>
      <c r="X327" s="8">
        <f t="shared" si="157"/>
        <v>38502.313729089699</v>
      </c>
      <c r="Y327" s="8">
        <f t="shared" si="158"/>
        <v>40236.000302564746</v>
      </c>
      <c r="Z327" s="16">
        <f t="shared" si="159"/>
        <v>0.42598995607815332</v>
      </c>
      <c r="AA327" s="6">
        <f t="shared" si="160"/>
        <v>0.21299497803907666</v>
      </c>
      <c r="AB327" s="6">
        <f t="shared" si="161"/>
        <v>1.9567546996065999</v>
      </c>
      <c r="AC327" s="6">
        <f t="shared" si="162"/>
        <v>2.5614035087719298</v>
      </c>
      <c r="AD327" s="6">
        <v>0</v>
      </c>
      <c r="AE327" s="6">
        <f t="shared" si="163"/>
        <v>0</v>
      </c>
      <c r="AF327" s="24">
        <v>1</v>
      </c>
      <c r="AG327" s="24">
        <f t="shared" si="172"/>
        <v>0.75</v>
      </c>
      <c r="AH327" s="6">
        <v>357.68696896941253</v>
      </c>
      <c r="AI327" s="5">
        <f t="shared" si="164"/>
        <v>8.8897247807857447</v>
      </c>
      <c r="AJ327" s="5">
        <v>4.012575772590119</v>
      </c>
      <c r="AK327" s="5">
        <f t="shared" si="165"/>
        <v>2.2154658963729488</v>
      </c>
      <c r="AL327" s="6">
        <f t="shared" si="166"/>
        <v>1.4067532467532469</v>
      </c>
      <c r="AM327" s="6">
        <f t="shared" si="167"/>
        <v>5.666464614921952</v>
      </c>
      <c r="AN327" s="6">
        <f t="shared" si="168"/>
        <v>0.63741732783105398</v>
      </c>
      <c r="AP327" s="24">
        <f t="shared" si="173"/>
        <v>0.1</v>
      </c>
      <c r="AQ327" s="24">
        <f t="shared" si="174"/>
        <v>1.1000000000000001</v>
      </c>
      <c r="AR327" s="6">
        <v>8.921577548589708</v>
      </c>
      <c r="AS327" s="6">
        <v>1</v>
      </c>
      <c r="AT327" s="6">
        <f t="shared" si="148"/>
        <v>-27.576727324172925</v>
      </c>
      <c r="AU327" s="6">
        <f t="shared" si="175"/>
        <v>8.9508651367895045</v>
      </c>
      <c r="AV327" s="6">
        <v>1</v>
      </c>
      <c r="AW327" s="35">
        <f t="shared" si="147"/>
        <v>-27.52903960693699</v>
      </c>
      <c r="AX327" s="6">
        <f t="shared" si="169"/>
        <v>0.99827072601199729</v>
      </c>
      <c r="AZ327" s="6">
        <f t="shared" si="170"/>
        <v>8.9173288499169114</v>
      </c>
      <c r="BA327" s="6">
        <f t="shared" si="171"/>
        <v>1.003105165774179</v>
      </c>
    </row>
    <row r="328" spans="1:53" x14ac:dyDescent="0.25">
      <c r="A328" s="33">
        <v>0.1</v>
      </c>
      <c r="B328" s="1" t="s">
        <v>30</v>
      </c>
      <c r="C328" s="1">
        <v>600</v>
      </c>
      <c r="D328" s="1">
        <v>220</v>
      </c>
      <c r="E328" s="1">
        <v>220</v>
      </c>
      <c r="F328" s="1">
        <v>19</v>
      </c>
      <c r="G328" s="1">
        <v>12</v>
      </c>
      <c r="H328" s="1">
        <f t="shared" si="149"/>
        <v>210000000000</v>
      </c>
      <c r="I328" s="1">
        <v>0.3</v>
      </c>
      <c r="J328" s="1">
        <f t="shared" si="150"/>
        <v>80769000000</v>
      </c>
      <c r="K328" s="1">
        <v>3</v>
      </c>
      <c r="L328" s="1">
        <f>3380*10^(-8)</f>
        <v>3.3800000000000002E-5</v>
      </c>
      <c r="M328" s="1">
        <f>2852000*10^(-12)</f>
        <v>2.852E-6</v>
      </c>
      <c r="N328" s="1">
        <f>129.22*10^(-8)</f>
        <v>1.2922000000000001E-6</v>
      </c>
      <c r="O328" s="1">
        <v>0</v>
      </c>
      <c r="P328" s="1">
        <f t="shared" si="151"/>
        <v>16859333.333333332</v>
      </c>
      <c r="Q328" s="1">
        <f t="shared" si="152"/>
        <v>16859333.333333332</v>
      </c>
      <c r="R328" s="1">
        <f t="shared" si="153"/>
        <v>0.5</v>
      </c>
      <c r="S328" s="1">
        <f t="shared" si="154"/>
        <v>0.58099999999999996</v>
      </c>
      <c r="T328" s="1">
        <f t="shared" si="155"/>
        <v>0</v>
      </c>
      <c r="U328" s="1">
        <f t="shared" si="156"/>
        <v>0</v>
      </c>
      <c r="V328" s="1">
        <v>2</v>
      </c>
      <c r="W328" s="1">
        <v>2</v>
      </c>
      <c r="X328" s="8">
        <f t="shared" si="157"/>
        <v>1945957.0010814518</v>
      </c>
      <c r="Y328" s="8">
        <f t="shared" si="158"/>
        <v>722924.52822898212</v>
      </c>
      <c r="Z328" s="16">
        <f t="shared" si="159"/>
        <v>2.5085675762161346</v>
      </c>
      <c r="AA328" s="6">
        <f t="shared" si="160"/>
        <v>1.2542837881080673</v>
      </c>
      <c r="AB328" s="6">
        <f t="shared" si="161"/>
        <v>8.6359355824978525</v>
      </c>
      <c r="AC328" s="6">
        <f t="shared" si="162"/>
        <v>0.43181818181818182</v>
      </c>
      <c r="AD328" s="6">
        <v>0</v>
      </c>
      <c r="AE328" s="6">
        <f t="shared" si="163"/>
        <v>0</v>
      </c>
      <c r="AF328" s="24">
        <v>1</v>
      </c>
      <c r="AG328" s="24">
        <f t="shared" si="172"/>
        <v>0.15000000000000002</v>
      </c>
      <c r="AH328" s="6">
        <v>9375.6384043567414</v>
      </c>
      <c r="AI328" s="5">
        <f t="shared" si="164"/>
        <v>12.969041771656507</v>
      </c>
      <c r="AJ328" s="5">
        <v>6.4586271701671878</v>
      </c>
      <c r="AK328" s="5">
        <f t="shared" si="165"/>
        <v>2.0080183342307389</v>
      </c>
      <c r="AL328" s="6">
        <f t="shared" si="166"/>
        <v>1.4067532467532469</v>
      </c>
      <c r="AM328" s="6">
        <f t="shared" si="167"/>
        <v>9.015367384434267</v>
      </c>
      <c r="AN328" s="6">
        <f t="shared" si="168"/>
        <v>0.69514521914310667</v>
      </c>
      <c r="AP328" s="24">
        <f t="shared" si="173"/>
        <v>0.10000000000000002</v>
      </c>
      <c r="AQ328" s="24">
        <f t="shared" si="174"/>
        <v>1.1000000000000001</v>
      </c>
      <c r="AR328" s="6">
        <v>19.479706406892554</v>
      </c>
      <c r="AS328" s="6">
        <v>1</v>
      </c>
      <c r="AT328" s="6">
        <f t="shared" si="148"/>
        <v>-36.755618136204774</v>
      </c>
      <c r="AU328" s="6">
        <f t="shared" si="175"/>
        <v>19.371516416302374</v>
      </c>
      <c r="AV328" s="6">
        <v>1</v>
      </c>
      <c r="AW328" s="35">
        <f t="shared" si="147"/>
        <v>-37.008955306699335</v>
      </c>
      <c r="AX328" s="6">
        <f t="shared" si="169"/>
        <v>1.0068924747655112</v>
      </c>
      <c r="AZ328" s="6">
        <f t="shared" si="170"/>
        <v>12.909275445970506</v>
      </c>
      <c r="BA328" s="6">
        <f t="shared" si="171"/>
        <v>0.99539161591594083</v>
      </c>
    </row>
    <row r="329" spans="1:53" x14ac:dyDescent="0.25">
      <c r="A329" s="33">
        <v>0.1</v>
      </c>
      <c r="B329" s="1" t="s">
        <v>30</v>
      </c>
      <c r="C329" s="1">
        <v>600</v>
      </c>
      <c r="D329" s="1">
        <v>220</v>
      </c>
      <c r="E329" s="1">
        <v>220</v>
      </c>
      <c r="F329" s="1">
        <v>19</v>
      </c>
      <c r="G329" s="1">
        <v>12</v>
      </c>
      <c r="H329" s="1">
        <f t="shared" si="149"/>
        <v>210000000000</v>
      </c>
      <c r="I329" s="1">
        <v>0.3</v>
      </c>
      <c r="J329" s="1">
        <f t="shared" si="150"/>
        <v>80769000000</v>
      </c>
      <c r="K329" s="1">
        <v>6</v>
      </c>
      <c r="L329" s="1">
        <f>3380*10^(-8)</f>
        <v>3.3800000000000002E-5</v>
      </c>
      <c r="M329" s="1">
        <f>2852000*10^(-12)</f>
        <v>2.852E-6</v>
      </c>
      <c r="N329" s="1">
        <f>129.22*10^(-8)</f>
        <v>1.2922000000000001E-6</v>
      </c>
      <c r="O329" s="1">
        <v>0</v>
      </c>
      <c r="P329" s="1">
        <f t="shared" si="151"/>
        <v>16859333.333333332</v>
      </c>
      <c r="Q329" s="1">
        <f t="shared" si="152"/>
        <v>16859333.333333332</v>
      </c>
      <c r="R329" s="1">
        <f t="shared" si="153"/>
        <v>0.5</v>
      </c>
      <c r="S329" s="1">
        <f t="shared" si="154"/>
        <v>0.58099999999999996</v>
      </c>
      <c r="T329" s="1">
        <f t="shared" si="155"/>
        <v>0</v>
      </c>
      <c r="U329" s="1">
        <f t="shared" si="156"/>
        <v>0</v>
      </c>
      <c r="V329" s="1">
        <v>2</v>
      </c>
      <c r="W329" s="1">
        <v>2</v>
      </c>
      <c r="X329" s="8">
        <f t="shared" si="157"/>
        <v>486489.25027036294</v>
      </c>
      <c r="Y329" s="8">
        <f t="shared" si="158"/>
        <v>265978.93822521181</v>
      </c>
      <c r="Z329" s="16">
        <f t="shared" si="159"/>
        <v>1.2542837881080673</v>
      </c>
      <c r="AA329" s="6">
        <f t="shared" si="160"/>
        <v>0.62714189405403364</v>
      </c>
      <c r="AB329" s="6">
        <f t="shared" si="161"/>
        <v>4.3179677912489263</v>
      </c>
      <c r="AC329" s="6">
        <f t="shared" si="162"/>
        <v>0.86363636363636365</v>
      </c>
      <c r="AD329" s="6">
        <v>0</v>
      </c>
      <c r="AE329" s="6">
        <f t="shared" si="163"/>
        <v>0</v>
      </c>
      <c r="AF329" s="24">
        <v>1</v>
      </c>
      <c r="AG329" s="24">
        <f t="shared" si="172"/>
        <v>0.30000000000000004</v>
      </c>
      <c r="AH329" s="6">
        <v>3244.4527051397754</v>
      </c>
      <c r="AI329" s="5">
        <f t="shared" si="164"/>
        <v>12.198156466030428</v>
      </c>
      <c r="AJ329" s="5">
        <v>5.629393101540221</v>
      </c>
      <c r="AK329" s="5">
        <f t="shared" si="165"/>
        <v>2.1668688339943731</v>
      </c>
      <c r="AL329" s="6">
        <f t="shared" si="166"/>
        <v>1.4067532467532469</v>
      </c>
      <c r="AM329" s="6">
        <f t="shared" si="167"/>
        <v>7.9162286221125129</v>
      </c>
      <c r="AN329" s="6">
        <f t="shared" si="168"/>
        <v>0.64896926385210107</v>
      </c>
      <c r="AP329" s="24">
        <f t="shared" si="173"/>
        <v>0.10000000000000002</v>
      </c>
      <c r="AQ329" s="24">
        <f t="shared" si="174"/>
        <v>1.1000000000000001</v>
      </c>
      <c r="AR329" s="6">
        <v>15.281414830399791</v>
      </c>
      <c r="AS329" s="6">
        <v>1</v>
      </c>
      <c r="AT329" s="6">
        <f t="shared" si="148"/>
        <v>-32.518919383558902</v>
      </c>
      <c r="AU329" s="6">
        <f t="shared" si="175"/>
        <v>15.250132709134828</v>
      </c>
      <c r="AV329" s="6">
        <v>1</v>
      </c>
      <c r="AW329" s="35">
        <f t="shared" si="147"/>
        <v>-32.2521275653082</v>
      </c>
      <c r="AX329" s="6">
        <f t="shared" si="169"/>
        <v>0.99179579692966091</v>
      </c>
      <c r="AZ329" s="6">
        <f t="shared" si="170"/>
        <v>12.223200685105963</v>
      </c>
      <c r="BA329" s="6">
        <f t="shared" si="171"/>
        <v>1.0020531150871264</v>
      </c>
    </row>
    <row r="330" spans="1:53" x14ac:dyDescent="0.25">
      <c r="A330" s="33">
        <v>0.1</v>
      </c>
      <c r="B330" s="1" t="s">
        <v>30</v>
      </c>
      <c r="C330" s="1">
        <v>600</v>
      </c>
      <c r="D330" s="1">
        <v>220</v>
      </c>
      <c r="E330" s="1">
        <v>220</v>
      </c>
      <c r="F330" s="1">
        <v>19</v>
      </c>
      <c r="G330" s="1">
        <v>12</v>
      </c>
      <c r="H330" s="1">
        <f t="shared" si="149"/>
        <v>210000000000</v>
      </c>
      <c r="I330" s="1">
        <v>0.3</v>
      </c>
      <c r="J330" s="1">
        <f t="shared" si="150"/>
        <v>80769000000</v>
      </c>
      <c r="K330" s="1">
        <v>9</v>
      </c>
      <c r="L330" s="1">
        <f>3380*10^(-8)</f>
        <v>3.3800000000000002E-5</v>
      </c>
      <c r="M330" s="1">
        <f>2852000*10^(-12)</f>
        <v>2.852E-6</v>
      </c>
      <c r="N330" s="1">
        <f>129.22*10^(-8)</f>
        <v>1.2922000000000001E-6</v>
      </c>
      <c r="O330" s="1">
        <v>0</v>
      </c>
      <c r="P330" s="1">
        <f t="shared" si="151"/>
        <v>16859333.333333332</v>
      </c>
      <c r="Q330" s="1">
        <f t="shared" si="152"/>
        <v>16859333.333333332</v>
      </c>
      <c r="R330" s="1">
        <f t="shared" si="153"/>
        <v>0.5</v>
      </c>
      <c r="S330" s="1">
        <f t="shared" si="154"/>
        <v>0.58099999999999996</v>
      </c>
      <c r="T330" s="1">
        <f t="shared" si="155"/>
        <v>0</v>
      </c>
      <c r="U330" s="1">
        <f t="shared" si="156"/>
        <v>0</v>
      </c>
      <c r="V330" s="1">
        <v>2</v>
      </c>
      <c r="W330" s="1">
        <v>2</v>
      </c>
      <c r="X330" s="8">
        <f t="shared" si="157"/>
        <v>216217.44456460574</v>
      </c>
      <c r="Y330" s="8">
        <f t="shared" si="158"/>
        <v>162822.76545043223</v>
      </c>
      <c r="Z330" s="16">
        <f t="shared" si="159"/>
        <v>0.8361891920720449</v>
      </c>
      <c r="AA330" s="6">
        <f t="shared" si="160"/>
        <v>0.41809459603602245</v>
      </c>
      <c r="AB330" s="6">
        <f t="shared" si="161"/>
        <v>2.878645194165951</v>
      </c>
      <c r="AC330" s="6">
        <f t="shared" si="162"/>
        <v>1.2954545454545454</v>
      </c>
      <c r="AD330" s="6">
        <v>0</v>
      </c>
      <c r="AE330" s="6">
        <f t="shared" si="163"/>
        <v>0</v>
      </c>
      <c r="AF330" s="24">
        <v>1</v>
      </c>
      <c r="AG330" s="24">
        <f t="shared" si="172"/>
        <v>0.45</v>
      </c>
      <c r="AH330" s="6">
        <v>1818.8331357181955</v>
      </c>
      <c r="AI330" s="5">
        <f t="shared" si="164"/>
        <v>11.170631641629369</v>
      </c>
      <c r="AJ330" s="5">
        <v>4.9612226998190669</v>
      </c>
      <c r="AK330" s="5">
        <f t="shared" si="165"/>
        <v>2.2515884324315367</v>
      </c>
      <c r="AL330" s="6">
        <f t="shared" si="166"/>
        <v>1.4067532467532469</v>
      </c>
      <c r="AM330" s="6">
        <f t="shared" si="167"/>
        <v>6.9321361365366077</v>
      </c>
      <c r="AN330" s="6">
        <f t="shared" si="168"/>
        <v>0.62056796418769689</v>
      </c>
      <c r="AP330" s="24">
        <f t="shared" si="173"/>
        <v>0.1</v>
      </c>
      <c r="AQ330" s="24">
        <f t="shared" si="174"/>
        <v>1.1000000000000001</v>
      </c>
      <c r="AR330" s="6">
        <v>12.486331200309884</v>
      </c>
      <c r="AS330" s="6">
        <v>1</v>
      </c>
      <c r="AT330" s="6">
        <f t="shared" si="148"/>
        <v>-29.774368279108145</v>
      </c>
      <c r="AU330" s="6">
        <f t="shared" si="175"/>
        <v>12.426171695197361</v>
      </c>
      <c r="AV330" s="6">
        <v>1</v>
      </c>
      <c r="AW330" s="35">
        <f t="shared" si="147"/>
        <v>-30.025340579529583</v>
      </c>
      <c r="AX330" s="6">
        <f t="shared" si="169"/>
        <v>1.0084291393882414</v>
      </c>
      <c r="AZ330" s="6">
        <f t="shared" si="170"/>
        <v>11.103050934280159</v>
      </c>
      <c r="BA330" s="6">
        <f t="shared" si="171"/>
        <v>0.99395014449340913</v>
      </c>
    </row>
    <row r="331" spans="1:53" x14ac:dyDescent="0.25">
      <c r="A331" s="33">
        <v>0.1</v>
      </c>
      <c r="B331" s="1" t="s">
        <v>30</v>
      </c>
      <c r="C331" s="1">
        <v>600</v>
      </c>
      <c r="D331" s="1">
        <v>220</v>
      </c>
      <c r="E331" s="1">
        <v>220</v>
      </c>
      <c r="F331" s="1">
        <v>19</v>
      </c>
      <c r="G331" s="1">
        <v>12</v>
      </c>
      <c r="H331" s="1">
        <f t="shared" si="149"/>
        <v>210000000000</v>
      </c>
      <c r="I331" s="1">
        <v>0.3</v>
      </c>
      <c r="J331" s="1">
        <f t="shared" si="150"/>
        <v>80769000000</v>
      </c>
      <c r="K331" s="1">
        <v>12</v>
      </c>
      <c r="L331" s="1">
        <f>3380*10^(-8)</f>
        <v>3.3800000000000002E-5</v>
      </c>
      <c r="M331" s="1">
        <f>2852000*10^(-12)</f>
        <v>2.852E-6</v>
      </c>
      <c r="N331" s="1">
        <f>129.22*10^(-8)</f>
        <v>1.2922000000000001E-6</v>
      </c>
      <c r="O331" s="1">
        <v>0</v>
      </c>
      <c r="P331" s="1">
        <f t="shared" si="151"/>
        <v>16859333.333333332</v>
      </c>
      <c r="Q331" s="1">
        <f t="shared" si="152"/>
        <v>16859333.333333332</v>
      </c>
      <c r="R331" s="1">
        <f t="shared" si="153"/>
        <v>0.5</v>
      </c>
      <c r="S331" s="1">
        <f t="shared" si="154"/>
        <v>0.58099999999999996</v>
      </c>
      <c r="T331" s="1">
        <f t="shared" si="155"/>
        <v>0</v>
      </c>
      <c r="U331" s="1">
        <f t="shared" si="156"/>
        <v>0</v>
      </c>
      <c r="V331" s="1">
        <v>2</v>
      </c>
      <c r="W331" s="1">
        <v>2</v>
      </c>
      <c r="X331" s="8">
        <f t="shared" si="157"/>
        <v>121622.31256759074</v>
      </c>
      <c r="Y331" s="8">
        <f t="shared" si="158"/>
        <v>118075.45509077053</v>
      </c>
      <c r="Z331" s="16">
        <f t="shared" si="159"/>
        <v>0.62714189405403364</v>
      </c>
      <c r="AA331" s="6">
        <f t="shared" si="160"/>
        <v>0.31357094702701682</v>
      </c>
      <c r="AB331" s="6">
        <f t="shared" si="161"/>
        <v>2.1589838956244631</v>
      </c>
      <c r="AC331" s="6">
        <f t="shared" si="162"/>
        <v>1.7272727272727273</v>
      </c>
      <c r="AD331" s="6">
        <v>0</v>
      </c>
      <c r="AE331" s="6">
        <f t="shared" si="163"/>
        <v>0</v>
      </c>
      <c r="AF331" s="24">
        <v>1</v>
      </c>
      <c r="AG331" s="24">
        <f t="shared" si="172"/>
        <v>0.60000000000000009</v>
      </c>
      <c r="AH331" s="6">
        <v>1205.9168358073312</v>
      </c>
      <c r="AI331" s="5">
        <f t="shared" si="164"/>
        <v>10.213103433565276</v>
      </c>
      <c r="AJ331" s="5">
        <v>4.5088117559295684</v>
      </c>
      <c r="AK331" s="5">
        <f t="shared" si="165"/>
        <v>2.2651430102696026</v>
      </c>
      <c r="AL331" s="6">
        <f t="shared" si="166"/>
        <v>1.4067532467532469</v>
      </c>
      <c r="AM331" s="6">
        <f t="shared" si="167"/>
        <v>6.3242687253482819</v>
      </c>
      <c r="AN331" s="6">
        <f t="shared" si="168"/>
        <v>0.61923085049384963</v>
      </c>
      <c r="AP331" s="24">
        <f t="shared" si="173"/>
        <v>0.10000000000000002</v>
      </c>
      <c r="AQ331" s="24">
        <f t="shared" si="174"/>
        <v>1.1000000000000001</v>
      </c>
      <c r="AR331" s="6">
        <v>10.756129047806327</v>
      </c>
      <c r="AS331" s="6">
        <v>1</v>
      </c>
      <c r="AT331" s="6">
        <f t="shared" si="148"/>
        <v>-28.396389702666838</v>
      </c>
      <c r="AU331" s="6">
        <f t="shared" si="175"/>
        <v>10.742284979813324</v>
      </c>
      <c r="AV331" s="6">
        <v>1</v>
      </c>
      <c r="AW331" s="35">
        <f t="shared" si="147"/>
        <v>-28.791726260643731</v>
      </c>
      <c r="AX331" s="6">
        <f t="shared" si="169"/>
        <v>1.0139220711546921</v>
      </c>
      <c r="AZ331" s="6">
        <f t="shared" si="170"/>
        <v>10.161117603228448</v>
      </c>
      <c r="BA331" s="6">
        <f t="shared" si="171"/>
        <v>0.99490988897987875</v>
      </c>
    </row>
    <row r="332" spans="1:53" s="3" customFormat="1" x14ac:dyDescent="0.25">
      <c r="A332" s="34">
        <v>0.1</v>
      </c>
      <c r="B332" s="3" t="s">
        <v>30</v>
      </c>
      <c r="C332" s="3">
        <v>600</v>
      </c>
      <c r="D332" s="3">
        <v>220</v>
      </c>
      <c r="E332" s="3">
        <v>220</v>
      </c>
      <c r="F332" s="3">
        <v>19</v>
      </c>
      <c r="G332" s="3">
        <v>12</v>
      </c>
      <c r="H332" s="3">
        <f t="shared" si="149"/>
        <v>210000000000</v>
      </c>
      <c r="I332" s="3">
        <v>0.3</v>
      </c>
      <c r="J332" s="3">
        <f t="shared" si="150"/>
        <v>80769000000</v>
      </c>
      <c r="K332" s="3">
        <v>15</v>
      </c>
      <c r="L332" s="3">
        <f>3380*10^(-8)</f>
        <v>3.3800000000000002E-5</v>
      </c>
      <c r="M332" s="3">
        <f>2852000*10^(-12)</f>
        <v>2.852E-6</v>
      </c>
      <c r="N332" s="3">
        <f>129.22*10^(-8)</f>
        <v>1.2922000000000001E-6</v>
      </c>
      <c r="O332" s="3">
        <v>0</v>
      </c>
      <c r="P332" s="3">
        <f t="shared" si="151"/>
        <v>16859333.333333332</v>
      </c>
      <c r="Q332" s="3">
        <f t="shared" si="152"/>
        <v>16859333.333333332</v>
      </c>
      <c r="R332" s="3">
        <f t="shared" si="153"/>
        <v>0.5</v>
      </c>
      <c r="S332" s="3">
        <f t="shared" si="154"/>
        <v>0.58099999999999996</v>
      </c>
      <c r="T332" s="3">
        <f t="shared" si="155"/>
        <v>0</v>
      </c>
      <c r="U332" s="3">
        <f t="shared" si="156"/>
        <v>0</v>
      </c>
      <c r="V332" s="3">
        <v>2</v>
      </c>
      <c r="W332" s="3">
        <v>2</v>
      </c>
      <c r="X332" s="10">
        <f t="shared" si="157"/>
        <v>77838.28004325807</v>
      </c>
      <c r="Y332" s="10">
        <f t="shared" si="158"/>
        <v>92925.731373469971</v>
      </c>
      <c r="Z332" s="17">
        <f t="shared" si="159"/>
        <v>0.50171351524322694</v>
      </c>
      <c r="AA332" s="11">
        <f t="shared" si="160"/>
        <v>0.25085675762161347</v>
      </c>
      <c r="AB332" s="11">
        <f t="shared" si="161"/>
        <v>1.7271871164995707</v>
      </c>
      <c r="AC332" s="11">
        <f t="shared" si="162"/>
        <v>2.1590909090909092</v>
      </c>
      <c r="AD332" s="11">
        <v>0</v>
      </c>
      <c r="AE332" s="11">
        <f t="shared" si="163"/>
        <v>0</v>
      </c>
      <c r="AF332" s="25">
        <v>1</v>
      </c>
      <c r="AG332" s="25">
        <f t="shared" si="172"/>
        <v>0.75</v>
      </c>
      <c r="AH332" s="11">
        <v>877.13715070115109</v>
      </c>
      <c r="AI332" s="7">
        <f t="shared" si="164"/>
        <v>9.4391202279153781</v>
      </c>
      <c r="AJ332" s="7">
        <v>4.2046481015004362</v>
      </c>
      <c r="AK332" s="7">
        <f t="shared" si="165"/>
        <v>2.2449251400008983</v>
      </c>
      <c r="AL332" s="11">
        <f t="shared" si="166"/>
        <v>1.4067532467532469</v>
      </c>
      <c r="AM332" s="11">
        <f t="shared" si="167"/>
        <v>5.9224855047471676</v>
      </c>
      <c r="AN332" s="11">
        <f t="shared" si="168"/>
        <v>0.62744041412163931</v>
      </c>
      <c r="AP332" s="25">
        <f t="shared" si="173"/>
        <v>0.1</v>
      </c>
      <c r="AQ332" s="25">
        <f t="shared" si="174"/>
        <v>1.1000000000000001</v>
      </c>
      <c r="AR332" s="11">
        <v>9.630454768765194</v>
      </c>
      <c r="AS332" s="11">
        <v>1</v>
      </c>
      <c r="AT332" s="11">
        <f t="shared" si="148"/>
        <v>-27.772106882752286</v>
      </c>
      <c r="AU332" s="6">
        <f t="shared" si="175"/>
        <v>9.6449429638900046</v>
      </c>
      <c r="AV332" s="35">
        <v>1</v>
      </c>
      <c r="AW332" s="35">
        <f t="shared" si="147"/>
        <v>-28.013087004993327</v>
      </c>
      <c r="AX332" s="6">
        <f t="shared" si="169"/>
        <v>1.0086770558408984</v>
      </c>
      <c r="AZ332" s="6">
        <f t="shared" si="170"/>
        <v>9.4288568933457917</v>
      </c>
      <c r="BA332" s="6">
        <f t="shared" si="171"/>
        <v>0.99891268102092468</v>
      </c>
    </row>
    <row r="333" spans="1:53" x14ac:dyDescent="0.25">
      <c r="A333" s="32">
        <v>0.25</v>
      </c>
      <c r="B333" s="1" t="s">
        <v>7</v>
      </c>
      <c r="C333" s="1">
        <v>300</v>
      </c>
      <c r="D333" s="1">
        <v>150</v>
      </c>
      <c r="E333" s="1">
        <v>150</v>
      </c>
      <c r="F333" s="1">
        <v>10.7</v>
      </c>
      <c r="G333" s="1">
        <v>7.1</v>
      </c>
      <c r="H333" s="1">
        <f t="shared" si="149"/>
        <v>210000000000</v>
      </c>
      <c r="I333" s="1">
        <v>0.3</v>
      </c>
      <c r="J333" s="1">
        <f t="shared" si="150"/>
        <v>80769000000</v>
      </c>
      <c r="K333" s="1">
        <v>3</v>
      </c>
      <c r="L333" s="1">
        <f>602.71*10^(-8)</f>
        <v>6.0271000000000003E-6</v>
      </c>
      <c r="M333" s="1">
        <f>126108*10^(-12)</f>
        <v>1.2610800000000001E-7</v>
      </c>
      <c r="N333" s="1">
        <f>15.22*10^(-8)</f>
        <v>1.522E-7</v>
      </c>
      <c r="O333" s="1">
        <v>0</v>
      </c>
      <c r="P333" s="1">
        <f t="shared" si="151"/>
        <v>3009375</v>
      </c>
      <c r="Q333" s="1">
        <f t="shared" si="152"/>
        <v>3009375</v>
      </c>
      <c r="R333" s="1">
        <f t="shared" si="153"/>
        <v>0.5</v>
      </c>
      <c r="S333" s="1">
        <f t="shared" si="154"/>
        <v>0.2893</v>
      </c>
      <c r="T333" s="1">
        <f t="shared" si="155"/>
        <v>0</v>
      </c>
      <c r="U333" s="1">
        <f t="shared" si="156"/>
        <v>0</v>
      </c>
      <c r="V333" s="1">
        <v>2</v>
      </c>
      <c r="W333" s="1">
        <v>2</v>
      </c>
      <c r="X333" s="8">
        <f t="shared" si="157"/>
        <v>346996.37400053308</v>
      </c>
      <c r="Y333" s="8">
        <f t="shared" si="158"/>
        <v>82370.901734820785</v>
      </c>
      <c r="Z333" s="16">
        <f t="shared" si="159"/>
        <v>1.5370213680358233</v>
      </c>
      <c r="AA333" s="6">
        <f t="shared" si="160"/>
        <v>0.76851068401791167</v>
      </c>
      <c r="AB333" s="6">
        <f t="shared" si="161"/>
        <v>10.625828074835638</v>
      </c>
      <c r="AC333" s="6">
        <f t="shared" si="162"/>
        <v>0.71333333333333315</v>
      </c>
      <c r="AD333" s="6">
        <v>0</v>
      </c>
      <c r="AE333" s="6">
        <f t="shared" si="163"/>
        <v>0</v>
      </c>
      <c r="AF333" s="24">
        <v>1</v>
      </c>
      <c r="AG333" s="24">
        <f t="shared" si="172"/>
        <v>0.375</v>
      </c>
      <c r="AH333" s="6">
        <v>446.86183854315942</v>
      </c>
      <c r="AI333" s="5">
        <f t="shared" si="164"/>
        <v>5.4249963170459843</v>
      </c>
      <c r="AJ333" s="5">
        <v>5.9308565247074734</v>
      </c>
      <c r="AK333" s="5">
        <f t="shared" si="165"/>
        <v>0.91470705697328603</v>
      </c>
      <c r="AL333" s="6">
        <f t="shared" si="166"/>
        <v>1.2439252336448601</v>
      </c>
      <c r="AM333" s="6">
        <f t="shared" si="167"/>
        <v>7.4336186078933322</v>
      </c>
      <c r="AN333" s="6">
        <f t="shared" si="168"/>
        <v>1.3702532081977674</v>
      </c>
      <c r="AP333" s="24">
        <f t="shared" si="173"/>
        <v>0.25</v>
      </c>
      <c r="AQ333" s="24">
        <f t="shared" si="174"/>
        <v>1.25</v>
      </c>
      <c r="AR333" s="6">
        <v>16.679696599806004</v>
      </c>
      <c r="AS333" s="6">
        <v>1</v>
      </c>
      <c r="AT333" s="6">
        <f t="shared" si="148"/>
        <v>-38.451629320628918</v>
      </c>
      <c r="AU333" s="6">
        <f t="shared" si="175"/>
        <v>16.748877433170751</v>
      </c>
      <c r="AV333" s="6">
        <v>1</v>
      </c>
      <c r="AW333" s="35">
        <f t="shared" si="147"/>
        <v>-33.576293161806049</v>
      </c>
      <c r="AX333" s="6">
        <f t="shared" si="169"/>
        <v>0.87320859362889736</v>
      </c>
      <c r="AZ333" s="6">
        <f t="shared" si="170"/>
        <v>5.5257134151427758</v>
      </c>
      <c r="BA333" s="6">
        <f t="shared" si="171"/>
        <v>1.0185653763082432</v>
      </c>
    </row>
    <row r="334" spans="1:53" x14ac:dyDescent="0.25">
      <c r="A334" s="33">
        <v>0.25</v>
      </c>
      <c r="B334" s="1" t="s">
        <v>7</v>
      </c>
      <c r="C334" s="1">
        <v>300</v>
      </c>
      <c r="D334" s="1">
        <v>150</v>
      </c>
      <c r="E334" s="1">
        <v>150</v>
      </c>
      <c r="F334" s="1">
        <v>10.7</v>
      </c>
      <c r="G334" s="1">
        <v>7.1</v>
      </c>
      <c r="H334" s="1">
        <f t="shared" si="149"/>
        <v>210000000000</v>
      </c>
      <c r="I334" s="1">
        <v>0.3</v>
      </c>
      <c r="J334" s="1">
        <f t="shared" si="150"/>
        <v>80769000000</v>
      </c>
      <c r="K334" s="1">
        <v>6</v>
      </c>
      <c r="L334" s="1">
        <f>602.71*10^(-8)</f>
        <v>6.0271000000000003E-6</v>
      </c>
      <c r="M334" s="1">
        <f>126108*10^(-12)</f>
        <v>1.2610800000000001E-7</v>
      </c>
      <c r="N334" s="1">
        <f>15.22*10^(-8)</f>
        <v>1.522E-7</v>
      </c>
      <c r="O334" s="1">
        <v>0</v>
      </c>
      <c r="P334" s="1">
        <f t="shared" si="151"/>
        <v>3009375</v>
      </c>
      <c r="Q334" s="1">
        <f t="shared" si="152"/>
        <v>3009375</v>
      </c>
      <c r="R334" s="1">
        <f t="shared" si="153"/>
        <v>0.5</v>
      </c>
      <c r="S334" s="1">
        <f t="shared" si="154"/>
        <v>0.2893</v>
      </c>
      <c r="T334" s="1">
        <f t="shared" si="155"/>
        <v>0</v>
      </c>
      <c r="U334" s="1">
        <f t="shared" si="156"/>
        <v>0</v>
      </c>
      <c r="V334" s="1">
        <v>2</v>
      </c>
      <c r="W334" s="1">
        <v>2</v>
      </c>
      <c r="X334" s="8">
        <f t="shared" si="157"/>
        <v>86749.093500133269</v>
      </c>
      <c r="Y334" s="8">
        <f t="shared" si="158"/>
        <v>34983.825050584506</v>
      </c>
      <c r="Z334" s="16">
        <f t="shared" si="159"/>
        <v>0.76851068401791167</v>
      </c>
      <c r="AA334" s="6">
        <f t="shared" si="160"/>
        <v>0.38425534200895584</v>
      </c>
      <c r="AB334" s="6">
        <f t="shared" si="161"/>
        <v>5.3129140374178192</v>
      </c>
      <c r="AC334" s="6">
        <f t="shared" si="162"/>
        <v>1.4266666666666663</v>
      </c>
      <c r="AD334" s="6">
        <v>0</v>
      </c>
      <c r="AE334" s="6">
        <f t="shared" si="163"/>
        <v>0</v>
      </c>
      <c r="AF334" s="24">
        <v>1</v>
      </c>
      <c r="AG334" s="24">
        <f t="shared" si="172"/>
        <v>0.75</v>
      </c>
      <c r="AH334" s="6">
        <v>186.7176928348452</v>
      </c>
      <c r="AI334" s="5">
        <f t="shared" si="164"/>
        <v>5.3372577917040989</v>
      </c>
      <c r="AJ334" s="5">
        <v>4.8233719370598305</v>
      </c>
      <c r="AK334" s="5">
        <f t="shared" si="165"/>
        <v>1.1065407895866137</v>
      </c>
      <c r="AL334" s="6">
        <f t="shared" si="166"/>
        <v>1.2439252336448601</v>
      </c>
      <c r="AM334" s="6">
        <f t="shared" si="167"/>
        <v>5.9632166768319932</v>
      </c>
      <c r="AN334" s="6">
        <f t="shared" si="168"/>
        <v>1.1172809913924049</v>
      </c>
      <c r="AP334" s="24">
        <f t="shared" si="173"/>
        <v>0.25</v>
      </c>
      <c r="AQ334" s="24">
        <f t="shared" si="174"/>
        <v>1.25</v>
      </c>
      <c r="AR334" s="6">
        <v>11.940585443911818</v>
      </c>
      <c r="AS334" s="6">
        <v>1</v>
      </c>
      <c r="AT334" s="6">
        <f t="shared" si="148"/>
        <v>-34.099813044698386</v>
      </c>
      <c r="AU334" s="6">
        <f t="shared" si="175"/>
        <v>11.900861101172008</v>
      </c>
      <c r="AV334" s="6">
        <v>1</v>
      </c>
      <c r="AW334" s="35">
        <f t="shared" si="147"/>
        <v>-29.634734732622377</v>
      </c>
      <c r="AX334" s="6">
        <f t="shared" si="169"/>
        <v>0.86905856914162138</v>
      </c>
      <c r="AZ334" s="6">
        <f t="shared" si="170"/>
        <v>5.4456780013231452</v>
      </c>
      <c r="BA334" s="6">
        <f t="shared" si="171"/>
        <v>1.0203138416487147</v>
      </c>
    </row>
    <row r="335" spans="1:53" x14ac:dyDescent="0.25">
      <c r="A335" s="33">
        <v>0.25</v>
      </c>
      <c r="B335" s="1" t="s">
        <v>7</v>
      </c>
      <c r="C335" s="1">
        <v>300</v>
      </c>
      <c r="D335" s="1">
        <v>150</v>
      </c>
      <c r="E335" s="1">
        <v>150</v>
      </c>
      <c r="F335" s="1">
        <v>10.7</v>
      </c>
      <c r="G335" s="1">
        <v>7.1</v>
      </c>
      <c r="H335" s="1">
        <f t="shared" si="149"/>
        <v>210000000000</v>
      </c>
      <c r="I335" s="1">
        <v>0.3</v>
      </c>
      <c r="J335" s="1">
        <f t="shared" si="150"/>
        <v>80769000000</v>
      </c>
      <c r="K335" s="1">
        <v>9</v>
      </c>
      <c r="L335" s="1">
        <f>602.71*10^(-8)</f>
        <v>6.0271000000000003E-6</v>
      </c>
      <c r="M335" s="1">
        <f>126108*10^(-12)</f>
        <v>1.2610800000000001E-7</v>
      </c>
      <c r="N335" s="1">
        <f>15.22*10^(-8)</f>
        <v>1.522E-7</v>
      </c>
      <c r="O335" s="1">
        <v>0</v>
      </c>
      <c r="P335" s="1">
        <f t="shared" si="151"/>
        <v>3009375</v>
      </c>
      <c r="Q335" s="1">
        <f t="shared" si="152"/>
        <v>3009375</v>
      </c>
      <c r="R335" s="1">
        <f t="shared" si="153"/>
        <v>0.5</v>
      </c>
      <c r="S335" s="1">
        <f t="shared" si="154"/>
        <v>0.2893</v>
      </c>
      <c r="T335" s="1">
        <f t="shared" si="155"/>
        <v>0</v>
      </c>
      <c r="U335" s="1">
        <f t="shared" si="156"/>
        <v>0</v>
      </c>
      <c r="V335" s="1">
        <v>2</v>
      </c>
      <c r="W335" s="1">
        <v>2</v>
      </c>
      <c r="X335" s="8">
        <f t="shared" si="157"/>
        <v>38555.152666725895</v>
      </c>
      <c r="Y335" s="8">
        <f t="shared" si="158"/>
        <v>22473.603966009312</v>
      </c>
      <c r="Z335" s="16">
        <f t="shared" si="159"/>
        <v>0.51234045601194111</v>
      </c>
      <c r="AA335" s="6">
        <f t="shared" si="160"/>
        <v>0.25617022800597056</v>
      </c>
      <c r="AB335" s="6">
        <f t="shared" si="161"/>
        <v>3.5419426916118795</v>
      </c>
      <c r="AC335" s="6">
        <f t="shared" si="162"/>
        <v>2.14</v>
      </c>
      <c r="AD335" s="6">
        <v>0</v>
      </c>
      <c r="AE335" s="6">
        <f t="shared" si="163"/>
        <v>0</v>
      </c>
      <c r="AF335" s="24">
        <v>1</v>
      </c>
      <c r="AG335" s="24">
        <f t="shared" si="172"/>
        <v>1.125</v>
      </c>
      <c r="AH335" s="6">
        <v>117.56872384637067</v>
      </c>
      <c r="AI335" s="5">
        <f t="shared" si="164"/>
        <v>5.2314138855605909</v>
      </c>
      <c r="AJ335" s="5">
        <v>4.2311860680565934</v>
      </c>
      <c r="AK335" s="5">
        <f t="shared" si="165"/>
        <v>1.2363941933575631</v>
      </c>
      <c r="AL335" s="6">
        <f t="shared" si="166"/>
        <v>1.2439252336448601</v>
      </c>
      <c r="AM335" s="6">
        <f t="shared" si="167"/>
        <v>5.2680272942093476</v>
      </c>
      <c r="AN335" s="6">
        <f t="shared" si="168"/>
        <v>1.0069987596947385</v>
      </c>
      <c r="AP335" s="24">
        <f t="shared" si="173"/>
        <v>0.25</v>
      </c>
      <c r="AQ335" s="24">
        <f t="shared" si="174"/>
        <v>1.25</v>
      </c>
      <c r="AR335" s="6">
        <v>9.7178255787430725</v>
      </c>
      <c r="AS335" s="6">
        <v>1</v>
      </c>
      <c r="AT335" s="6">
        <f t="shared" si="148"/>
        <v>-31.257231229099197</v>
      </c>
      <c r="AU335" s="6">
        <f t="shared" si="175"/>
        <v>9.7404457084672575</v>
      </c>
      <c r="AV335" s="6">
        <v>1</v>
      </c>
      <c r="AW335" s="35">
        <f t="shared" si="147"/>
        <v>-28.080176077685888</v>
      </c>
      <c r="AX335" s="6">
        <f t="shared" si="169"/>
        <v>0.89835775510226246</v>
      </c>
      <c r="AZ335" s="6">
        <f t="shared" si="170"/>
        <v>5.3187210569675187</v>
      </c>
      <c r="BA335" s="6">
        <f t="shared" si="171"/>
        <v>1.0166890200845908</v>
      </c>
    </row>
    <row r="336" spans="1:53" x14ac:dyDescent="0.25">
      <c r="A336" s="33">
        <v>0.25</v>
      </c>
      <c r="B336" s="1" t="s">
        <v>7</v>
      </c>
      <c r="C336" s="1">
        <v>300</v>
      </c>
      <c r="D336" s="1">
        <v>150</v>
      </c>
      <c r="E336" s="1">
        <v>150</v>
      </c>
      <c r="F336" s="1">
        <v>10.7</v>
      </c>
      <c r="G336" s="1">
        <v>7.1</v>
      </c>
      <c r="H336" s="1">
        <f t="shared" si="149"/>
        <v>210000000000</v>
      </c>
      <c r="I336" s="1">
        <v>0.3</v>
      </c>
      <c r="J336" s="1">
        <f t="shared" si="150"/>
        <v>80769000000</v>
      </c>
      <c r="K336" s="1">
        <v>12</v>
      </c>
      <c r="L336" s="1">
        <f>602.71*10^(-8)</f>
        <v>6.0271000000000003E-6</v>
      </c>
      <c r="M336" s="1">
        <f>126108*10^(-12)</f>
        <v>1.2610800000000001E-7</v>
      </c>
      <c r="N336" s="1">
        <f>15.22*10^(-8)</f>
        <v>1.522E-7</v>
      </c>
      <c r="O336" s="1">
        <v>0</v>
      </c>
      <c r="P336" s="1">
        <f t="shared" si="151"/>
        <v>3009375</v>
      </c>
      <c r="Q336" s="1">
        <f t="shared" si="152"/>
        <v>3009375</v>
      </c>
      <c r="R336" s="1">
        <f t="shared" si="153"/>
        <v>0.5</v>
      </c>
      <c r="S336" s="1">
        <f t="shared" si="154"/>
        <v>0.2893</v>
      </c>
      <c r="T336" s="1">
        <f t="shared" si="155"/>
        <v>0</v>
      </c>
      <c r="U336" s="1">
        <f t="shared" si="156"/>
        <v>0</v>
      </c>
      <c r="V336" s="1">
        <v>2</v>
      </c>
      <c r="W336" s="1">
        <v>2</v>
      </c>
      <c r="X336" s="8">
        <f t="shared" si="157"/>
        <v>21687.273375033317</v>
      </c>
      <c r="Y336" s="8">
        <f t="shared" si="158"/>
        <v>16626.595248083799</v>
      </c>
      <c r="Z336" s="16">
        <f t="shared" si="159"/>
        <v>0.38425534200895584</v>
      </c>
      <c r="AA336" s="6">
        <f t="shared" si="160"/>
        <v>0.19212767100447792</v>
      </c>
      <c r="AB336" s="6">
        <f t="shared" si="161"/>
        <v>2.6564570187089096</v>
      </c>
      <c r="AC336" s="6">
        <f t="shared" si="162"/>
        <v>2.8533333333333326</v>
      </c>
      <c r="AD336" s="6">
        <v>0</v>
      </c>
      <c r="AE336" s="6">
        <f t="shared" si="163"/>
        <v>0</v>
      </c>
      <c r="AF336" s="24">
        <v>1</v>
      </c>
      <c r="AG336" s="24">
        <f t="shared" si="172"/>
        <v>1.5</v>
      </c>
      <c r="AH336" s="6">
        <v>85.370489076772813</v>
      </c>
      <c r="AI336" s="5">
        <f t="shared" si="164"/>
        <v>5.1345743252282325</v>
      </c>
      <c r="AJ336" s="5">
        <v>3.9051891882364274</v>
      </c>
      <c r="AK336" s="5">
        <f t="shared" si="165"/>
        <v>1.3148080868130725</v>
      </c>
      <c r="AL336" s="6">
        <f t="shared" si="166"/>
        <v>1.2439252336448601</v>
      </c>
      <c r="AM336" s="6">
        <f t="shared" si="167"/>
        <v>4.8819847143476096</v>
      </c>
      <c r="AN336" s="6">
        <f t="shared" si="168"/>
        <v>0.95080612434811818</v>
      </c>
      <c r="AP336" s="24">
        <f t="shared" si="173"/>
        <v>0.25</v>
      </c>
      <c r="AQ336" s="24">
        <f t="shared" si="174"/>
        <v>1.25</v>
      </c>
      <c r="AR336" s="6">
        <v>8.5249589149362244</v>
      </c>
      <c r="AS336" s="6">
        <v>1</v>
      </c>
      <c r="AT336" s="6">
        <f t="shared" si="148"/>
        <v>-29.423619010792066</v>
      </c>
      <c r="AU336" s="6">
        <f t="shared" si="175"/>
        <v>8.5581611467326617</v>
      </c>
      <c r="AV336" s="6">
        <v>1</v>
      </c>
      <c r="AW336" s="35">
        <f t="shared" si="147"/>
        <v>-27.25776440424103</v>
      </c>
      <c r="AX336" s="6">
        <f t="shared" si="169"/>
        <v>0.92639061137392242</v>
      </c>
      <c r="AZ336" s="6">
        <f t="shared" si="170"/>
        <v>5.1988671839735279</v>
      </c>
      <c r="BA336" s="6">
        <f t="shared" si="171"/>
        <v>1.0125215557654699</v>
      </c>
    </row>
    <row r="337" spans="1:55" x14ac:dyDescent="0.25">
      <c r="A337" s="44">
        <v>0.25</v>
      </c>
      <c r="B337" s="2" t="s">
        <v>7</v>
      </c>
      <c r="C337" s="2">
        <v>300</v>
      </c>
      <c r="D337" s="2">
        <v>150</v>
      </c>
      <c r="E337" s="2">
        <v>150</v>
      </c>
      <c r="F337" s="2">
        <v>10.7</v>
      </c>
      <c r="G337" s="2">
        <v>7.1</v>
      </c>
      <c r="H337" s="2">
        <f t="shared" si="149"/>
        <v>210000000000</v>
      </c>
      <c r="I337" s="2">
        <v>0.3</v>
      </c>
      <c r="J337" s="2">
        <f t="shared" si="150"/>
        <v>80769000000</v>
      </c>
      <c r="K337" s="2">
        <v>15</v>
      </c>
      <c r="L337" s="2">
        <f>602.71*10^(-8)</f>
        <v>6.0271000000000003E-6</v>
      </c>
      <c r="M337" s="2">
        <f>126108*10^(-12)</f>
        <v>1.2610800000000001E-7</v>
      </c>
      <c r="N337" s="2">
        <f>15.22*10^(-8)</f>
        <v>1.522E-7</v>
      </c>
      <c r="O337" s="2">
        <v>0</v>
      </c>
      <c r="P337" s="2">
        <f t="shared" si="151"/>
        <v>3009375</v>
      </c>
      <c r="Q337" s="2">
        <f t="shared" si="152"/>
        <v>3009375</v>
      </c>
      <c r="R337" s="2">
        <f t="shared" si="153"/>
        <v>0.5</v>
      </c>
      <c r="S337" s="2">
        <f t="shared" si="154"/>
        <v>0.2893</v>
      </c>
      <c r="T337" s="2">
        <f t="shared" si="155"/>
        <v>0</v>
      </c>
      <c r="U337" s="2">
        <f t="shared" si="156"/>
        <v>0</v>
      </c>
      <c r="V337" s="2">
        <v>2</v>
      </c>
      <c r="W337" s="2">
        <v>2</v>
      </c>
      <c r="X337" s="45">
        <f t="shared" si="157"/>
        <v>13879.854960021323</v>
      </c>
      <c r="Y337" s="45">
        <f t="shared" si="158"/>
        <v>13215.769233669007</v>
      </c>
      <c r="Z337" s="46">
        <f t="shared" si="159"/>
        <v>0.30740427360716466</v>
      </c>
      <c r="AA337" s="35">
        <f t="shared" si="160"/>
        <v>0.15370213680358233</v>
      </c>
      <c r="AB337" s="35">
        <f t="shared" si="161"/>
        <v>2.1251656149671274</v>
      </c>
      <c r="AC337" s="35">
        <f t="shared" si="162"/>
        <v>3.5666666666666669</v>
      </c>
      <c r="AD337" s="35">
        <v>0</v>
      </c>
      <c r="AE337" s="35">
        <f t="shared" si="163"/>
        <v>0</v>
      </c>
      <c r="AF337" s="47">
        <v>1</v>
      </c>
      <c r="AG337" s="47">
        <f t="shared" si="172"/>
        <v>1.875</v>
      </c>
      <c r="AH337" s="35">
        <v>66.765097645645071</v>
      </c>
      <c r="AI337" s="48">
        <f t="shared" si="164"/>
        <v>5.0519267146063447</v>
      </c>
      <c r="AJ337" s="48">
        <v>3.7054218437200102</v>
      </c>
      <c r="AK337" s="48">
        <f t="shared" si="165"/>
        <v>1.3633877403644084</v>
      </c>
      <c r="AL337" s="35">
        <f t="shared" si="166"/>
        <v>1.2439252336448601</v>
      </c>
      <c r="AM337" s="35">
        <f t="shared" si="167"/>
        <v>4.6380558420944356</v>
      </c>
      <c r="AN337" s="35">
        <f t="shared" si="168"/>
        <v>0.91807662781106703</v>
      </c>
      <c r="AO337" s="2"/>
      <c r="AP337" s="47">
        <f t="shared" si="173"/>
        <v>0.25</v>
      </c>
      <c r="AQ337" s="47">
        <f t="shared" si="174"/>
        <v>1.25</v>
      </c>
      <c r="AR337" s="6">
        <v>7.7988437568655993</v>
      </c>
      <c r="AS337" s="35">
        <v>1</v>
      </c>
      <c r="AT337" s="35">
        <f t="shared" si="148"/>
        <v>-28.21726099754131</v>
      </c>
      <c r="AU337" s="6">
        <f t="shared" si="175"/>
        <v>7.8161258127695934</v>
      </c>
      <c r="AV337" s="6">
        <v>1</v>
      </c>
      <c r="AW337" s="35">
        <f t="shared" si="147"/>
        <v>-26.749875049461593</v>
      </c>
      <c r="AX337" s="6">
        <f t="shared" si="169"/>
        <v>0.94799686800899718</v>
      </c>
      <c r="AY337" s="2"/>
      <c r="AZ337" s="6">
        <f t="shared" si="170"/>
        <v>5.0955878004597217</v>
      </c>
      <c r="BA337" s="6">
        <f t="shared" si="171"/>
        <v>1.0086424622366634</v>
      </c>
    </row>
    <row r="338" spans="1:55" x14ac:dyDescent="0.25">
      <c r="A338" s="33">
        <v>0.25</v>
      </c>
      <c r="B338" s="1" t="s">
        <v>29</v>
      </c>
      <c r="C338" s="1">
        <v>450</v>
      </c>
      <c r="D338" s="1">
        <v>190</v>
      </c>
      <c r="E338" s="1">
        <v>190</v>
      </c>
      <c r="F338" s="1">
        <v>14.6</v>
      </c>
      <c r="G338" s="1">
        <v>9.4</v>
      </c>
      <c r="H338" s="1">
        <f t="shared" si="149"/>
        <v>210000000000</v>
      </c>
      <c r="I338" s="1">
        <v>0.3</v>
      </c>
      <c r="J338" s="1">
        <f t="shared" si="150"/>
        <v>80769000000</v>
      </c>
      <c r="K338" s="1">
        <v>3</v>
      </c>
      <c r="L338" s="1">
        <f>1671.9*10^(-8)</f>
        <v>1.6719E-5</v>
      </c>
      <c r="M338" s="1">
        <f>792385*10^(-12)</f>
        <v>7.9238499999999993E-7</v>
      </c>
      <c r="N338" s="1">
        <f>49.8*10^(-8)</f>
        <v>4.9799999999999993E-7</v>
      </c>
      <c r="O338" s="1">
        <v>0</v>
      </c>
      <c r="P338" s="1">
        <f t="shared" si="151"/>
        <v>8345116.666666667</v>
      </c>
      <c r="Q338" s="1">
        <f t="shared" si="152"/>
        <v>8345116.666666667</v>
      </c>
      <c r="R338" s="1">
        <f t="shared" si="153"/>
        <v>0.5</v>
      </c>
      <c r="S338" s="1">
        <f t="shared" si="154"/>
        <v>0.43540000000000001</v>
      </c>
      <c r="T338" s="1">
        <f t="shared" si="155"/>
        <v>0</v>
      </c>
      <c r="U338" s="1">
        <f t="shared" si="156"/>
        <v>0</v>
      </c>
      <c r="V338" s="1">
        <v>2</v>
      </c>
      <c r="W338" s="1">
        <v>2</v>
      </c>
      <c r="X338" s="8">
        <f t="shared" si="157"/>
        <v>962557.84322724247</v>
      </c>
      <c r="Y338" s="8">
        <f t="shared" si="158"/>
        <v>287451.84639369079</v>
      </c>
      <c r="Z338" s="16">
        <f t="shared" si="159"/>
        <v>2.1299497803907665</v>
      </c>
      <c r="AA338" s="6">
        <f t="shared" si="160"/>
        <v>1.0649748901953833</v>
      </c>
      <c r="AB338" s="6">
        <f t="shared" si="161"/>
        <v>9.7837734980329998</v>
      </c>
      <c r="AC338" s="6">
        <f t="shared" si="162"/>
        <v>0.51228070175438589</v>
      </c>
      <c r="AD338" s="6">
        <v>0</v>
      </c>
      <c r="AE338" s="6">
        <f t="shared" si="163"/>
        <v>0</v>
      </c>
      <c r="AF338" s="24">
        <v>1</v>
      </c>
      <c r="AG338" s="24">
        <f t="shared" si="172"/>
        <v>0.375</v>
      </c>
      <c r="AH338" s="6">
        <v>1563.2757256923476</v>
      </c>
      <c r="AI338" s="5">
        <f t="shared" si="164"/>
        <v>5.4383916656124134</v>
      </c>
      <c r="AJ338" s="5">
        <v>6.3151446851859347</v>
      </c>
      <c r="AK338" s="5">
        <f t="shared" si="165"/>
        <v>0.86116659818892061</v>
      </c>
      <c r="AL338" s="6">
        <f t="shared" si="166"/>
        <v>1.2439252336448601</v>
      </c>
      <c r="AM338" s="6">
        <f t="shared" si="167"/>
        <v>7.9374759621051538</v>
      </c>
      <c r="AN338" s="6">
        <f t="shared" si="168"/>
        <v>1.4595263545093198</v>
      </c>
      <c r="AP338" s="24">
        <f t="shared" si="173"/>
        <v>0.25</v>
      </c>
      <c r="AQ338" s="24">
        <f t="shared" si="174"/>
        <v>1.25</v>
      </c>
      <c r="AR338" s="6">
        <v>18.669046797235101</v>
      </c>
      <c r="AS338" s="6">
        <v>1</v>
      </c>
      <c r="AT338" s="6">
        <f t="shared" si="148"/>
        <v>-39.874460697687113</v>
      </c>
      <c r="AU338" s="6">
        <f t="shared" si="175"/>
        <v>18.815056161603238</v>
      </c>
      <c r="AV338" s="6">
        <v>1</v>
      </c>
      <c r="AW338" s="35">
        <f t="shared" ref="AW338:AW401" si="176">-24.61-7.243*Z338+0.917*Z338^2</f>
        <v>-35.877085135943538</v>
      </c>
      <c r="AX338" s="6">
        <f t="shared" si="169"/>
        <v>0.89975098115934049</v>
      </c>
      <c r="AZ338" s="6">
        <f t="shared" si="170"/>
        <v>5.5141393305805098</v>
      </c>
      <c r="BA338" s="6">
        <f t="shared" si="171"/>
        <v>1.0139283210231176</v>
      </c>
    </row>
    <row r="339" spans="1:55" x14ac:dyDescent="0.25">
      <c r="A339" s="33">
        <v>0.25</v>
      </c>
      <c r="B339" s="1" t="s">
        <v>29</v>
      </c>
      <c r="C339" s="1">
        <v>450</v>
      </c>
      <c r="D339" s="1">
        <v>190</v>
      </c>
      <c r="E339" s="1">
        <v>190</v>
      </c>
      <c r="F339" s="1">
        <v>14.6</v>
      </c>
      <c r="G339" s="1">
        <v>9.4</v>
      </c>
      <c r="H339" s="1">
        <f t="shared" si="149"/>
        <v>210000000000</v>
      </c>
      <c r="I339" s="1">
        <v>0.3</v>
      </c>
      <c r="J339" s="1">
        <f t="shared" si="150"/>
        <v>80769000000</v>
      </c>
      <c r="K339" s="1">
        <v>6</v>
      </c>
      <c r="L339" s="1">
        <f>1671.9*10^(-8)</f>
        <v>1.6719E-5</v>
      </c>
      <c r="M339" s="1">
        <f>792385*10^(-12)</f>
        <v>7.9238499999999993E-7</v>
      </c>
      <c r="N339" s="1">
        <f>49.8*10^(-8)</f>
        <v>4.9799999999999993E-7</v>
      </c>
      <c r="O339" s="1">
        <v>0</v>
      </c>
      <c r="P339" s="1">
        <f t="shared" si="151"/>
        <v>8345116.666666667</v>
      </c>
      <c r="Q339" s="1">
        <f t="shared" si="152"/>
        <v>8345116.666666667</v>
      </c>
      <c r="R339" s="1">
        <f t="shared" si="153"/>
        <v>0.5</v>
      </c>
      <c r="S339" s="1">
        <f t="shared" si="154"/>
        <v>0.43540000000000001</v>
      </c>
      <c r="T339" s="1">
        <f t="shared" si="155"/>
        <v>0</v>
      </c>
      <c r="U339" s="1">
        <f t="shared" si="156"/>
        <v>0</v>
      </c>
      <c r="V339" s="1">
        <v>2</v>
      </c>
      <c r="W339" s="1">
        <v>2</v>
      </c>
      <c r="X339" s="8">
        <f t="shared" si="157"/>
        <v>240639.46080681062</v>
      </c>
      <c r="Y339" s="8">
        <f t="shared" si="158"/>
        <v>111461.6937135624</v>
      </c>
      <c r="Z339" s="16">
        <f t="shared" si="159"/>
        <v>1.0649748901953833</v>
      </c>
      <c r="AA339" s="6">
        <f t="shared" si="160"/>
        <v>0.53248744509769164</v>
      </c>
      <c r="AB339" s="6">
        <f t="shared" si="161"/>
        <v>4.8918867490164999</v>
      </c>
      <c r="AC339" s="6">
        <f t="shared" si="162"/>
        <v>1.0245614035087718</v>
      </c>
      <c r="AD339" s="6">
        <v>0</v>
      </c>
      <c r="AE339" s="6">
        <f t="shared" si="163"/>
        <v>0</v>
      </c>
      <c r="AF339" s="24">
        <v>1</v>
      </c>
      <c r="AG339" s="24">
        <f t="shared" si="172"/>
        <v>0.75</v>
      </c>
      <c r="AH339" s="6">
        <v>601.49340896803699</v>
      </c>
      <c r="AI339" s="5">
        <f t="shared" si="164"/>
        <v>5.3964136819396691</v>
      </c>
      <c r="AJ339" s="5">
        <v>5.3645335906755918</v>
      </c>
      <c r="AK339" s="5">
        <f t="shared" si="165"/>
        <v>1.00594275172766</v>
      </c>
      <c r="AL339" s="6">
        <f t="shared" si="166"/>
        <v>1.2439252336448601</v>
      </c>
      <c r="AM339" s="6">
        <f t="shared" si="167"/>
        <v>6.6397685206413657</v>
      </c>
      <c r="AN339" s="6">
        <f t="shared" si="168"/>
        <v>1.2304039148931201</v>
      </c>
      <c r="AP339" s="24">
        <f t="shared" si="173"/>
        <v>0.25</v>
      </c>
      <c r="AQ339" s="24">
        <f t="shared" si="174"/>
        <v>1.25</v>
      </c>
      <c r="AR339" s="6">
        <v>14.124649572694436</v>
      </c>
      <c r="AS339" s="6">
        <v>1</v>
      </c>
      <c r="AT339" s="6">
        <f t="shared" si="148"/>
        <v>-36.081630557591865</v>
      </c>
      <c r="AU339" s="6">
        <f t="shared" si="175"/>
        <v>14.06129980653421</v>
      </c>
      <c r="AV339" s="6">
        <v>1</v>
      </c>
      <c r="AW339" s="35">
        <f t="shared" si="176"/>
        <v>-31.283577848828468</v>
      </c>
      <c r="AX339" s="6">
        <f t="shared" si="169"/>
        <v>0.86702228711352269</v>
      </c>
      <c r="AZ339" s="6">
        <f t="shared" si="170"/>
        <v>5.5041609380049152</v>
      </c>
      <c r="BA339" s="6">
        <f t="shared" si="171"/>
        <v>1.0199664559494108</v>
      </c>
    </row>
    <row r="340" spans="1:55" x14ac:dyDescent="0.25">
      <c r="A340" s="33">
        <v>0.25</v>
      </c>
      <c r="B340" s="1" t="s">
        <v>29</v>
      </c>
      <c r="C340" s="1">
        <v>450</v>
      </c>
      <c r="D340" s="1">
        <v>190</v>
      </c>
      <c r="E340" s="1">
        <v>190</v>
      </c>
      <c r="F340" s="1">
        <v>14.6</v>
      </c>
      <c r="G340" s="1">
        <v>9.4</v>
      </c>
      <c r="H340" s="1">
        <f t="shared" si="149"/>
        <v>210000000000</v>
      </c>
      <c r="I340" s="1">
        <v>0.3</v>
      </c>
      <c r="J340" s="1">
        <f t="shared" si="150"/>
        <v>80769000000</v>
      </c>
      <c r="K340" s="1">
        <v>9</v>
      </c>
      <c r="L340" s="1">
        <f>1671.9*10^(-8)</f>
        <v>1.6719E-5</v>
      </c>
      <c r="M340" s="1">
        <f>792385*10^(-12)</f>
        <v>7.9238499999999993E-7</v>
      </c>
      <c r="N340" s="1">
        <f>49.8*10^(-8)</f>
        <v>4.9799999999999993E-7</v>
      </c>
      <c r="O340" s="1">
        <v>0</v>
      </c>
      <c r="P340" s="1">
        <f t="shared" si="151"/>
        <v>8345116.666666667</v>
      </c>
      <c r="Q340" s="1">
        <f t="shared" si="152"/>
        <v>8345116.666666667</v>
      </c>
      <c r="R340" s="1">
        <f t="shared" si="153"/>
        <v>0.5</v>
      </c>
      <c r="S340" s="1">
        <f t="shared" si="154"/>
        <v>0.43540000000000001</v>
      </c>
      <c r="T340" s="1">
        <f t="shared" si="155"/>
        <v>0</v>
      </c>
      <c r="U340" s="1">
        <f t="shared" si="156"/>
        <v>0</v>
      </c>
      <c r="V340" s="1">
        <v>2</v>
      </c>
      <c r="W340" s="1">
        <v>2</v>
      </c>
      <c r="X340" s="8">
        <f t="shared" si="157"/>
        <v>106950.87146969361</v>
      </c>
      <c r="Y340" s="8">
        <f t="shared" si="158"/>
        <v>69598.84918186086</v>
      </c>
      <c r="Z340" s="16">
        <f t="shared" si="159"/>
        <v>0.70998326013025559</v>
      </c>
      <c r="AA340" s="6">
        <f t="shared" si="160"/>
        <v>0.35499163006512779</v>
      </c>
      <c r="AB340" s="6">
        <f t="shared" si="161"/>
        <v>3.2612578326776664</v>
      </c>
      <c r="AC340" s="6">
        <f t="shared" si="162"/>
        <v>1.536842105263158</v>
      </c>
      <c r="AD340" s="6">
        <v>0</v>
      </c>
      <c r="AE340" s="6">
        <f t="shared" si="163"/>
        <v>0</v>
      </c>
      <c r="AF340" s="24">
        <v>1</v>
      </c>
      <c r="AG340" s="24">
        <f t="shared" si="172"/>
        <v>1.125</v>
      </c>
      <c r="AH340" s="6">
        <v>370.59141562745134</v>
      </c>
      <c r="AI340" s="5">
        <f t="shared" si="164"/>
        <v>5.3246773471656255</v>
      </c>
      <c r="AJ340" s="5">
        <v>4.6972041038460626</v>
      </c>
      <c r="AK340" s="5">
        <f t="shared" si="165"/>
        <v>1.133584410949013</v>
      </c>
      <c r="AL340" s="6">
        <f t="shared" si="166"/>
        <v>1.2439252336448601</v>
      </c>
      <c r="AM340" s="6">
        <f t="shared" si="167"/>
        <v>5.8134225604608076</v>
      </c>
      <c r="AN340" s="6">
        <f t="shared" si="168"/>
        <v>1.0917887003153994</v>
      </c>
      <c r="AP340" s="24">
        <f t="shared" si="173"/>
        <v>0.25</v>
      </c>
      <c r="AQ340" s="24">
        <f t="shared" si="174"/>
        <v>1.25</v>
      </c>
      <c r="AR340" s="6">
        <v>11.460864789037181</v>
      </c>
      <c r="AS340" s="6">
        <v>1</v>
      </c>
      <c r="AT340" s="6">
        <f t="shared" si="148"/>
        <v>-33.327154102110605</v>
      </c>
      <c r="AU340" s="6">
        <f t="shared" si="175"/>
        <v>11.431260254518939</v>
      </c>
      <c r="AV340" s="6">
        <v>1</v>
      </c>
      <c r="AW340" s="35">
        <f t="shared" si="176"/>
        <v>-29.290170850520465</v>
      </c>
      <c r="AX340" s="6">
        <f t="shared" si="169"/>
        <v>0.87886804738198521</v>
      </c>
      <c r="AZ340" s="6">
        <f t="shared" si="170"/>
        <v>5.425453738325702</v>
      </c>
      <c r="BA340" s="6">
        <f t="shared" si="171"/>
        <v>1.0189262906631744</v>
      </c>
    </row>
    <row r="341" spans="1:55" x14ac:dyDescent="0.25">
      <c r="A341" s="33">
        <v>0.25</v>
      </c>
      <c r="B341" s="1" t="s">
        <v>29</v>
      </c>
      <c r="C341" s="1">
        <v>450</v>
      </c>
      <c r="D341" s="1">
        <v>190</v>
      </c>
      <c r="E341" s="1">
        <v>190</v>
      </c>
      <c r="F341" s="1">
        <v>14.6</v>
      </c>
      <c r="G341" s="1">
        <v>9.4</v>
      </c>
      <c r="H341" s="1">
        <f t="shared" si="149"/>
        <v>210000000000</v>
      </c>
      <c r="I341" s="1">
        <v>0.3</v>
      </c>
      <c r="J341" s="1">
        <f t="shared" si="150"/>
        <v>80769000000</v>
      </c>
      <c r="K341" s="1">
        <v>12</v>
      </c>
      <c r="L341" s="1">
        <f>1671.9*10^(-8)</f>
        <v>1.6719E-5</v>
      </c>
      <c r="M341" s="1">
        <f>792385*10^(-12)</f>
        <v>7.9238499999999993E-7</v>
      </c>
      <c r="N341" s="1">
        <f>49.8*10^(-8)</f>
        <v>4.9799999999999993E-7</v>
      </c>
      <c r="O341" s="1">
        <v>0</v>
      </c>
      <c r="P341" s="1">
        <f t="shared" si="151"/>
        <v>8345116.666666667</v>
      </c>
      <c r="Q341" s="1">
        <f t="shared" si="152"/>
        <v>8345116.666666667</v>
      </c>
      <c r="R341" s="1">
        <f t="shared" si="153"/>
        <v>0.5</v>
      </c>
      <c r="S341" s="1">
        <f t="shared" si="154"/>
        <v>0.43540000000000001</v>
      </c>
      <c r="T341" s="1">
        <f t="shared" si="155"/>
        <v>0</v>
      </c>
      <c r="U341" s="1">
        <f t="shared" si="156"/>
        <v>0</v>
      </c>
      <c r="V341" s="1">
        <v>2</v>
      </c>
      <c r="W341" s="1">
        <v>2</v>
      </c>
      <c r="X341" s="8">
        <f t="shared" si="157"/>
        <v>60159.865201702654</v>
      </c>
      <c r="Y341" s="8">
        <f t="shared" si="158"/>
        <v>50905.184429421381</v>
      </c>
      <c r="Z341" s="16">
        <f t="shared" si="159"/>
        <v>0.53248744509769164</v>
      </c>
      <c r="AA341" s="6">
        <f t="shared" si="160"/>
        <v>0.26624372254884582</v>
      </c>
      <c r="AB341" s="6">
        <f t="shared" si="161"/>
        <v>2.4459433745082499</v>
      </c>
      <c r="AC341" s="6">
        <f t="shared" si="162"/>
        <v>2.0491228070175436</v>
      </c>
      <c r="AD341" s="6">
        <v>0</v>
      </c>
      <c r="AE341" s="6">
        <f t="shared" si="163"/>
        <v>0</v>
      </c>
      <c r="AF341" s="24">
        <v>1</v>
      </c>
      <c r="AG341" s="24">
        <f t="shared" si="172"/>
        <v>1.5</v>
      </c>
      <c r="AH341" s="6">
        <v>267.15919282823103</v>
      </c>
      <c r="AI341" s="5">
        <f t="shared" si="164"/>
        <v>5.2481725746154559</v>
      </c>
      <c r="AJ341" s="5">
        <v>4.2810963645982634</v>
      </c>
      <c r="AK341" s="5">
        <f t="shared" si="165"/>
        <v>1.2258945203883405</v>
      </c>
      <c r="AL341" s="6">
        <f t="shared" si="166"/>
        <v>1.2439252336448601</v>
      </c>
      <c r="AM341" s="6">
        <f t="shared" si="167"/>
        <v>5.3264164279281623</v>
      </c>
      <c r="AN341" s="6">
        <f t="shared" si="168"/>
        <v>1.0149087805708141</v>
      </c>
      <c r="AP341" s="24">
        <f t="shared" si="173"/>
        <v>0.25</v>
      </c>
      <c r="AQ341" s="24">
        <f t="shared" si="174"/>
        <v>1.25</v>
      </c>
      <c r="AR341" s="6">
        <v>9.9056753151163335</v>
      </c>
      <c r="AS341" s="6">
        <v>1</v>
      </c>
      <c r="AT341" s="6">
        <f t="shared" si="148"/>
        <v>-31.323366185048659</v>
      </c>
      <c r="AU341" s="6">
        <f t="shared" si="175"/>
        <v>9.920217834700253</v>
      </c>
      <c r="AV341" s="6">
        <v>1</v>
      </c>
      <c r="AW341" s="35">
        <f t="shared" si="176"/>
        <v>-28.206797744628407</v>
      </c>
      <c r="AX341" s="6">
        <f t="shared" si="169"/>
        <v>0.90050339985783967</v>
      </c>
      <c r="AZ341" s="6">
        <f t="shared" si="170"/>
        <v>5.3331571075912674</v>
      </c>
      <c r="BA341" s="6">
        <f t="shared" si="171"/>
        <v>1.0161931666246775</v>
      </c>
    </row>
    <row r="342" spans="1:55" x14ac:dyDescent="0.25">
      <c r="A342" s="33">
        <v>0.25</v>
      </c>
      <c r="B342" s="1" t="s">
        <v>29</v>
      </c>
      <c r="C342" s="1">
        <v>450</v>
      </c>
      <c r="D342" s="1">
        <v>190</v>
      </c>
      <c r="E342" s="1">
        <v>190</v>
      </c>
      <c r="F342" s="1">
        <v>14.6</v>
      </c>
      <c r="G342" s="1">
        <v>9.4</v>
      </c>
      <c r="H342" s="1">
        <f t="shared" si="149"/>
        <v>210000000000</v>
      </c>
      <c r="I342" s="1">
        <v>0.3</v>
      </c>
      <c r="J342" s="1">
        <f t="shared" si="150"/>
        <v>80769000000</v>
      </c>
      <c r="K342" s="1">
        <v>15</v>
      </c>
      <c r="L342" s="1">
        <f>1671.9*10^(-8)</f>
        <v>1.6719E-5</v>
      </c>
      <c r="M342" s="1">
        <f>792385*10^(-12)</f>
        <v>7.9238499999999993E-7</v>
      </c>
      <c r="N342" s="1">
        <f>49.8*10^(-8)</f>
        <v>4.9799999999999993E-7</v>
      </c>
      <c r="O342" s="1">
        <v>0</v>
      </c>
      <c r="P342" s="1">
        <f t="shared" si="151"/>
        <v>8345116.666666667</v>
      </c>
      <c r="Q342" s="1">
        <f t="shared" si="152"/>
        <v>8345116.666666667</v>
      </c>
      <c r="R342" s="1">
        <f t="shared" si="153"/>
        <v>0.5</v>
      </c>
      <c r="S342" s="1">
        <f t="shared" si="154"/>
        <v>0.43540000000000001</v>
      </c>
      <c r="T342" s="1">
        <f t="shared" si="155"/>
        <v>0</v>
      </c>
      <c r="U342" s="1">
        <f t="shared" si="156"/>
        <v>0</v>
      </c>
      <c r="V342" s="1">
        <v>2</v>
      </c>
      <c r="W342" s="1">
        <v>2</v>
      </c>
      <c r="X342" s="8">
        <f t="shared" si="157"/>
        <v>38502.313729089699</v>
      </c>
      <c r="Y342" s="8">
        <f t="shared" si="158"/>
        <v>40236.000302564746</v>
      </c>
      <c r="Z342" s="16">
        <f t="shared" si="159"/>
        <v>0.42598995607815332</v>
      </c>
      <c r="AA342" s="6">
        <f t="shared" si="160"/>
        <v>0.21299497803907666</v>
      </c>
      <c r="AB342" s="6">
        <f t="shared" si="161"/>
        <v>1.9567546996065999</v>
      </c>
      <c r="AC342" s="6">
        <f t="shared" si="162"/>
        <v>2.5614035087719298</v>
      </c>
      <c r="AD342" s="6">
        <v>0</v>
      </c>
      <c r="AE342" s="6">
        <f t="shared" si="163"/>
        <v>0</v>
      </c>
      <c r="AF342" s="24">
        <v>1</v>
      </c>
      <c r="AG342" s="24">
        <f t="shared" si="172"/>
        <v>1.875</v>
      </c>
      <c r="AH342" s="6">
        <v>208.25831779723364</v>
      </c>
      <c r="AI342" s="5">
        <f t="shared" si="164"/>
        <v>5.1759199779099001</v>
      </c>
      <c r="AJ342" s="5">
        <v>4.012575772590119</v>
      </c>
      <c r="AK342" s="5">
        <f t="shared" si="165"/>
        <v>1.2899245450432559</v>
      </c>
      <c r="AL342" s="6">
        <f t="shared" si="166"/>
        <v>1.2439252336448601</v>
      </c>
      <c r="AM342" s="6">
        <f t="shared" si="167"/>
        <v>5.0105861396270148</v>
      </c>
      <c r="AN342" s="6">
        <f t="shared" si="168"/>
        <v>0.9680571108153706</v>
      </c>
      <c r="AP342" s="24">
        <f t="shared" si="173"/>
        <v>0.25</v>
      </c>
      <c r="AQ342" s="24">
        <f t="shared" si="174"/>
        <v>1.25</v>
      </c>
      <c r="AR342" s="6">
        <v>8.921577548589708</v>
      </c>
      <c r="AS342" s="6">
        <v>1</v>
      </c>
      <c r="AT342" s="6">
        <f t="shared" si="148"/>
        <v>-29.868587549967163</v>
      </c>
      <c r="AU342" s="6">
        <f t="shared" si="175"/>
        <v>8.9508651367895045</v>
      </c>
      <c r="AV342" s="6">
        <v>1</v>
      </c>
      <c r="AW342" s="35">
        <f t="shared" si="176"/>
        <v>-27.52903960693699</v>
      </c>
      <c r="AX342" s="6">
        <f t="shared" si="169"/>
        <v>0.9216719592409135</v>
      </c>
      <c r="AZ342" s="6">
        <f t="shared" si="170"/>
        <v>5.2440086515186559</v>
      </c>
      <c r="BA342" s="6">
        <f t="shared" si="171"/>
        <v>1.0131548930237231</v>
      </c>
    </row>
    <row r="343" spans="1:55" x14ac:dyDescent="0.25">
      <c r="A343" s="33">
        <v>0.25</v>
      </c>
      <c r="B343" s="1" t="s">
        <v>30</v>
      </c>
      <c r="C343" s="1">
        <v>600</v>
      </c>
      <c r="D343" s="1">
        <v>220</v>
      </c>
      <c r="E343" s="1">
        <v>220</v>
      </c>
      <c r="F343" s="1">
        <v>19</v>
      </c>
      <c r="G343" s="1">
        <v>12</v>
      </c>
      <c r="H343" s="1">
        <f t="shared" si="149"/>
        <v>210000000000</v>
      </c>
      <c r="I343" s="1">
        <v>0.3</v>
      </c>
      <c r="J343" s="1">
        <f t="shared" si="150"/>
        <v>80769000000</v>
      </c>
      <c r="K343" s="1">
        <v>3</v>
      </c>
      <c r="L343" s="1">
        <f>3380*10^(-8)</f>
        <v>3.3800000000000002E-5</v>
      </c>
      <c r="M343" s="1">
        <f>2852000*10^(-12)</f>
        <v>2.852E-6</v>
      </c>
      <c r="N343" s="1">
        <f>129.22*10^(-8)</f>
        <v>1.2922000000000001E-6</v>
      </c>
      <c r="O343" s="1">
        <v>0</v>
      </c>
      <c r="P343" s="1">
        <f t="shared" si="151"/>
        <v>16859333.333333332</v>
      </c>
      <c r="Q343" s="1">
        <f t="shared" si="152"/>
        <v>16859333.333333332</v>
      </c>
      <c r="R343" s="1">
        <f t="shared" si="153"/>
        <v>0.5</v>
      </c>
      <c r="S343" s="1">
        <f t="shared" si="154"/>
        <v>0.58099999999999996</v>
      </c>
      <c r="T343" s="1">
        <f t="shared" si="155"/>
        <v>0</v>
      </c>
      <c r="U343" s="1">
        <f t="shared" si="156"/>
        <v>0</v>
      </c>
      <c r="V343" s="1">
        <v>2</v>
      </c>
      <c r="W343" s="1">
        <v>2</v>
      </c>
      <c r="X343" s="8">
        <f t="shared" si="157"/>
        <v>1945957.0010814518</v>
      </c>
      <c r="Y343" s="8">
        <f t="shared" si="158"/>
        <v>722924.52822898212</v>
      </c>
      <c r="Z343" s="16">
        <f t="shared" si="159"/>
        <v>2.5085675762161346</v>
      </c>
      <c r="AA343" s="6">
        <f t="shared" si="160"/>
        <v>1.2542837881080673</v>
      </c>
      <c r="AB343" s="6">
        <f t="shared" si="161"/>
        <v>8.6359355824978525</v>
      </c>
      <c r="AC343" s="6">
        <f t="shared" si="162"/>
        <v>0.43181818181818182</v>
      </c>
      <c r="AD343" s="6">
        <v>0</v>
      </c>
      <c r="AE343" s="6">
        <f t="shared" si="163"/>
        <v>0</v>
      </c>
      <c r="AF343" s="24">
        <v>1</v>
      </c>
      <c r="AG343" s="24">
        <f t="shared" si="172"/>
        <v>0.375</v>
      </c>
      <c r="AH343" s="6">
        <v>3934.2633680445078</v>
      </c>
      <c r="AI343" s="5">
        <f t="shared" si="164"/>
        <v>5.4421495113503093</v>
      </c>
      <c r="AJ343" s="5">
        <v>6.4586271701671878</v>
      </c>
      <c r="AK343" s="5">
        <f t="shared" si="165"/>
        <v>0.8426170713937392</v>
      </c>
      <c r="AL343" s="6">
        <f t="shared" si="166"/>
        <v>1.2439252336448601</v>
      </c>
      <c r="AM343" s="6">
        <f t="shared" si="167"/>
        <v>7.971862162720659</v>
      </c>
      <c r="AN343" s="6">
        <f t="shared" si="168"/>
        <v>1.4648370365595993</v>
      </c>
      <c r="AP343" s="24">
        <f t="shared" si="173"/>
        <v>0.25</v>
      </c>
      <c r="AQ343" s="24">
        <f t="shared" si="174"/>
        <v>1.25</v>
      </c>
      <c r="AR343" s="6">
        <v>19.479706406892554</v>
      </c>
      <c r="AS343" s="6">
        <v>1</v>
      </c>
      <c r="AT343" s="6">
        <f t="shared" si="148"/>
        <v>-40.39276963269262</v>
      </c>
      <c r="AU343" s="6">
        <f t="shared" si="175"/>
        <v>19.371516416302374</v>
      </c>
      <c r="AV343" s="6">
        <v>1</v>
      </c>
      <c r="AW343" s="35">
        <f t="shared" si="176"/>
        <v>-37.008955306699335</v>
      </c>
      <c r="AX343" s="6">
        <f t="shared" si="169"/>
        <v>0.9162272268833348</v>
      </c>
      <c r="AY343" s="50"/>
      <c r="AZ343" s="6">
        <f t="shared" si="170"/>
        <v>5.4999087572954259</v>
      </c>
      <c r="BA343" s="43">
        <f t="shared" si="171"/>
        <v>1.01061331479862</v>
      </c>
      <c r="BB343" s="50"/>
      <c r="BC343" s="50"/>
    </row>
    <row r="344" spans="1:55" x14ac:dyDescent="0.25">
      <c r="A344" s="33">
        <v>0.25</v>
      </c>
      <c r="B344" s="1" t="s">
        <v>30</v>
      </c>
      <c r="C344" s="1">
        <v>600</v>
      </c>
      <c r="D344" s="1">
        <v>220</v>
      </c>
      <c r="E344" s="1">
        <v>220</v>
      </c>
      <c r="F344" s="1">
        <v>19</v>
      </c>
      <c r="G344" s="1">
        <v>12</v>
      </c>
      <c r="H344" s="1">
        <f t="shared" si="149"/>
        <v>210000000000</v>
      </c>
      <c r="I344" s="1">
        <v>0.3</v>
      </c>
      <c r="J344" s="1">
        <f t="shared" si="150"/>
        <v>80769000000</v>
      </c>
      <c r="K344" s="1">
        <v>6</v>
      </c>
      <c r="L344" s="1">
        <f>3380*10^(-8)</f>
        <v>3.3800000000000002E-5</v>
      </c>
      <c r="M344" s="1">
        <f>2852000*10^(-12)</f>
        <v>2.852E-6</v>
      </c>
      <c r="N344" s="1">
        <f>129.22*10^(-8)</f>
        <v>1.2922000000000001E-6</v>
      </c>
      <c r="O344" s="1">
        <v>0</v>
      </c>
      <c r="P344" s="1">
        <f t="shared" si="151"/>
        <v>16859333.333333332</v>
      </c>
      <c r="Q344" s="1">
        <f t="shared" si="152"/>
        <v>16859333.333333332</v>
      </c>
      <c r="R344" s="1">
        <f t="shared" si="153"/>
        <v>0.5</v>
      </c>
      <c r="S344" s="1">
        <f t="shared" si="154"/>
        <v>0.58099999999999996</v>
      </c>
      <c r="T344" s="1">
        <f t="shared" si="155"/>
        <v>0</v>
      </c>
      <c r="U344" s="1">
        <f t="shared" si="156"/>
        <v>0</v>
      </c>
      <c r="V344" s="1">
        <v>2</v>
      </c>
      <c r="W344" s="1">
        <v>2</v>
      </c>
      <c r="X344" s="8">
        <f t="shared" si="157"/>
        <v>486489.25027036294</v>
      </c>
      <c r="Y344" s="8">
        <f t="shared" si="158"/>
        <v>265978.93822521181</v>
      </c>
      <c r="Z344" s="16">
        <f t="shared" si="159"/>
        <v>1.2542837881080673</v>
      </c>
      <c r="AA344" s="6">
        <f t="shared" si="160"/>
        <v>0.62714189405403364</v>
      </c>
      <c r="AB344" s="6">
        <f t="shared" si="161"/>
        <v>4.3179677912489263</v>
      </c>
      <c r="AC344" s="6">
        <f t="shared" si="162"/>
        <v>0.86363636363636365</v>
      </c>
      <c r="AD344" s="6">
        <v>0</v>
      </c>
      <c r="AE344" s="6">
        <f t="shared" si="163"/>
        <v>0</v>
      </c>
      <c r="AF344" s="24">
        <v>1</v>
      </c>
      <c r="AG344" s="24">
        <f t="shared" si="172"/>
        <v>0.75</v>
      </c>
      <c r="AH344" s="6">
        <v>1441.6029146328708</v>
      </c>
      <c r="AI344" s="5">
        <f t="shared" si="164"/>
        <v>5.419988982030695</v>
      </c>
      <c r="AJ344" s="5">
        <v>5.629393101540221</v>
      </c>
      <c r="AK344" s="5">
        <f t="shared" si="165"/>
        <v>0.96280165273016161</v>
      </c>
      <c r="AL344" s="6">
        <f t="shared" si="166"/>
        <v>1.2439252336448601</v>
      </c>
      <c r="AM344" s="6">
        <f t="shared" si="167"/>
        <v>6.9999458405904038</v>
      </c>
      <c r="AN344" s="6">
        <f t="shared" si="168"/>
        <v>1.2915055480366955</v>
      </c>
      <c r="AP344" s="24">
        <f t="shared" si="173"/>
        <v>0.25</v>
      </c>
      <c r="AQ344" s="24">
        <f t="shared" si="174"/>
        <v>1.25</v>
      </c>
      <c r="AR344" s="6">
        <v>15.281414830399791</v>
      </c>
      <c r="AS344" s="6">
        <v>1</v>
      </c>
      <c r="AT344" s="6">
        <f t="shared" si="148"/>
        <v>-36.783401189513171</v>
      </c>
      <c r="AU344" s="6">
        <f t="shared" si="175"/>
        <v>15.250132709134828</v>
      </c>
      <c r="AV344" s="6">
        <v>1</v>
      </c>
      <c r="AW344" s="35">
        <f t="shared" si="176"/>
        <v>-32.2521275653082</v>
      </c>
      <c r="AX344" s="6">
        <f t="shared" si="169"/>
        <v>0.87681200004156157</v>
      </c>
      <c r="AY344" s="50"/>
      <c r="AZ344" s="6">
        <f t="shared" si="170"/>
        <v>5.5190466665812536</v>
      </c>
      <c r="BA344" s="43">
        <f t="shared" si="171"/>
        <v>1.0182763627156757</v>
      </c>
      <c r="BB344" s="50"/>
      <c r="BC344" s="50"/>
    </row>
    <row r="345" spans="1:55" x14ac:dyDescent="0.25">
      <c r="A345" s="33">
        <v>0.25</v>
      </c>
      <c r="B345" s="1" t="s">
        <v>30</v>
      </c>
      <c r="C345" s="1">
        <v>600</v>
      </c>
      <c r="D345" s="1">
        <v>220</v>
      </c>
      <c r="E345" s="1">
        <v>220</v>
      </c>
      <c r="F345" s="1">
        <v>19</v>
      </c>
      <c r="G345" s="1">
        <v>12</v>
      </c>
      <c r="H345" s="1">
        <f t="shared" si="149"/>
        <v>210000000000</v>
      </c>
      <c r="I345" s="1">
        <v>0.3</v>
      </c>
      <c r="J345" s="1">
        <f t="shared" si="150"/>
        <v>80769000000</v>
      </c>
      <c r="K345" s="1">
        <v>9</v>
      </c>
      <c r="L345" s="1">
        <f>3380*10^(-8)</f>
        <v>3.3800000000000002E-5</v>
      </c>
      <c r="M345" s="1">
        <f>2852000*10^(-12)</f>
        <v>2.852E-6</v>
      </c>
      <c r="N345" s="1">
        <f>129.22*10^(-8)</f>
        <v>1.2922000000000001E-6</v>
      </c>
      <c r="O345" s="1">
        <v>0</v>
      </c>
      <c r="P345" s="1">
        <f t="shared" si="151"/>
        <v>16859333.333333332</v>
      </c>
      <c r="Q345" s="1">
        <f t="shared" si="152"/>
        <v>16859333.333333332</v>
      </c>
      <c r="R345" s="1">
        <f t="shared" si="153"/>
        <v>0.5</v>
      </c>
      <c r="S345" s="1">
        <f t="shared" si="154"/>
        <v>0.58099999999999996</v>
      </c>
      <c r="T345" s="1">
        <f t="shared" si="155"/>
        <v>0</v>
      </c>
      <c r="U345" s="1">
        <f t="shared" si="156"/>
        <v>0</v>
      </c>
      <c r="V345" s="1">
        <v>2</v>
      </c>
      <c r="W345" s="1">
        <v>2</v>
      </c>
      <c r="X345" s="8">
        <f t="shared" si="157"/>
        <v>216217.44456460574</v>
      </c>
      <c r="Y345" s="8">
        <f t="shared" si="158"/>
        <v>162822.76545043223</v>
      </c>
      <c r="Z345" s="16">
        <f t="shared" si="159"/>
        <v>0.8361891920720449</v>
      </c>
      <c r="AA345" s="6">
        <f t="shared" si="160"/>
        <v>0.41809459603602245</v>
      </c>
      <c r="AB345" s="6">
        <f t="shared" si="161"/>
        <v>2.878645194165951</v>
      </c>
      <c r="AC345" s="6">
        <f t="shared" si="162"/>
        <v>1.2954545454545454</v>
      </c>
      <c r="AD345" s="6">
        <v>0</v>
      </c>
      <c r="AE345" s="6">
        <f t="shared" si="163"/>
        <v>0</v>
      </c>
      <c r="AF345" s="24">
        <v>1</v>
      </c>
      <c r="AG345" s="24">
        <f t="shared" si="172"/>
        <v>1.125</v>
      </c>
      <c r="AH345" s="6">
        <v>873.6794273227847</v>
      </c>
      <c r="AI345" s="5">
        <f t="shared" si="164"/>
        <v>5.3658309076488262</v>
      </c>
      <c r="AJ345" s="5">
        <v>4.9612226998190669</v>
      </c>
      <c r="AK345" s="5">
        <f t="shared" si="165"/>
        <v>1.081554131372598</v>
      </c>
      <c r="AL345" s="6">
        <f t="shared" si="166"/>
        <v>1.2439252336448601</v>
      </c>
      <c r="AM345" s="6">
        <f t="shared" si="167"/>
        <v>6.1297594892360072</v>
      </c>
      <c r="AN345" s="6">
        <f t="shared" si="168"/>
        <v>1.1423691120229347</v>
      </c>
      <c r="AP345" s="24">
        <f t="shared" si="173"/>
        <v>0.25</v>
      </c>
      <c r="AQ345" s="24">
        <f t="shared" si="174"/>
        <v>1.25</v>
      </c>
      <c r="AR345" s="6">
        <v>12.486331200309884</v>
      </c>
      <c r="AS345" s="6">
        <v>1</v>
      </c>
      <c r="AT345" s="6">
        <f t="shared" si="148"/>
        <v>-34.139621502626426</v>
      </c>
      <c r="AU345" s="6">
        <f t="shared" si="175"/>
        <v>12.426171695197361</v>
      </c>
      <c r="AV345" s="6">
        <v>1</v>
      </c>
      <c r="AW345" s="35">
        <f t="shared" si="176"/>
        <v>-30.025340579529583</v>
      </c>
      <c r="AX345" s="6">
        <f t="shared" si="169"/>
        <v>0.87948662750170437</v>
      </c>
      <c r="AY345" s="50"/>
      <c r="AZ345" s="6">
        <f t="shared" si="170"/>
        <v>5.4646316611939616</v>
      </c>
      <c r="BA345" s="43">
        <f t="shared" si="171"/>
        <v>1.0184129457758906</v>
      </c>
      <c r="BB345" s="50"/>
      <c r="BC345" s="50"/>
    </row>
    <row r="346" spans="1:55" x14ac:dyDescent="0.25">
      <c r="A346" s="33">
        <v>0.25</v>
      </c>
      <c r="B346" s="1" t="s">
        <v>30</v>
      </c>
      <c r="C346" s="1">
        <v>600</v>
      </c>
      <c r="D346" s="1">
        <v>220</v>
      </c>
      <c r="E346" s="1">
        <v>220</v>
      </c>
      <c r="F346" s="1">
        <v>19</v>
      </c>
      <c r="G346" s="1">
        <v>12</v>
      </c>
      <c r="H346" s="1">
        <f t="shared" si="149"/>
        <v>210000000000</v>
      </c>
      <c r="I346" s="1">
        <v>0.3</v>
      </c>
      <c r="J346" s="1">
        <f t="shared" si="150"/>
        <v>80769000000</v>
      </c>
      <c r="K346" s="1">
        <v>12</v>
      </c>
      <c r="L346" s="1">
        <f>3380*10^(-8)</f>
        <v>3.3800000000000002E-5</v>
      </c>
      <c r="M346" s="1">
        <f>2852000*10^(-12)</f>
        <v>2.852E-6</v>
      </c>
      <c r="N346" s="1">
        <f>129.22*10^(-8)</f>
        <v>1.2922000000000001E-6</v>
      </c>
      <c r="O346" s="1">
        <v>0</v>
      </c>
      <c r="P346" s="1">
        <f t="shared" si="151"/>
        <v>16859333.333333332</v>
      </c>
      <c r="Q346" s="1">
        <f t="shared" si="152"/>
        <v>16859333.333333332</v>
      </c>
      <c r="R346" s="1">
        <f t="shared" si="153"/>
        <v>0.5</v>
      </c>
      <c r="S346" s="1">
        <f t="shared" si="154"/>
        <v>0.58099999999999996</v>
      </c>
      <c r="T346" s="1">
        <f t="shared" si="155"/>
        <v>0</v>
      </c>
      <c r="U346" s="1">
        <f t="shared" si="156"/>
        <v>0</v>
      </c>
      <c r="V346" s="1">
        <v>2</v>
      </c>
      <c r="W346" s="1">
        <v>2</v>
      </c>
      <c r="X346" s="8">
        <f t="shared" si="157"/>
        <v>121622.31256759074</v>
      </c>
      <c r="Y346" s="8">
        <f t="shared" si="158"/>
        <v>118075.45509077053</v>
      </c>
      <c r="Z346" s="16">
        <f t="shared" si="159"/>
        <v>0.62714189405403364</v>
      </c>
      <c r="AA346" s="6">
        <f t="shared" si="160"/>
        <v>0.31357094702701682</v>
      </c>
      <c r="AB346" s="6">
        <f t="shared" si="161"/>
        <v>2.1589838956244631</v>
      </c>
      <c r="AC346" s="6">
        <f t="shared" si="162"/>
        <v>1.7272727272727273</v>
      </c>
      <c r="AD346" s="6">
        <v>0</v>
      </c>
      <c r="AE346" s="6">
        <f t="shared" si="163"/>
        <v>0</v>
      </c>
      <c r="AF346" s="24">
        <v>1</v>
      </c>
      <c r="AG346" s="24">
        <f t="shared" si="172"/>
        <v>1.5</v>
      </c>
      <c r="AH346" s="6">
        <v>626.00168062924138</v>
      </c>
      <c r="AI346" s="5">
        <f t="shared" si="164"/>
        <v>5.3017088110988224</v>
      </c>
      <c r="AJ346" s="5">
        <v>4.5088117559295684</v>
      </c>
      <c r="AK346" s="5">
        <f t="shared" si="165"/>
        <v>1.1758549919779884</v>
      </c>
      <c r="AL346" s="6">
        <f t="shared" si="166"/>
        <v>1.2439252336448601</v>
      </c>
      <c r="AM346" s="6">
        <f t="shared" si="167"/>
        <v>5.5922511428129997</v>
      </c>
      <c r="AN346" s="6">
        <f t="shared" si="168"/>
        <v>1.0548016388802688</v>
      </c>
      <c r="AP346" s="24">
        <f t="shared" si="173"/>
        <v>0.25</v>
      </c>
      <c r="AQ346" s="24">
        <f t="shared" si="174"/>
        <v>1.25</v>
      </c>
      <c r="AR346" s="6">
        <v>10.756129047806327</v>
      </c>
      <c r="AS346" s="6">
        <v>1</v>
      </c>
      <c r="AT346" s="6">
        <f t="shared" si="148"/>
        <v>-32.144953271209502</v>
      </c>
      <c r="AU346" s="6">
        <f t="shared" si="175"/>
        <v>10.742284979813324</v>
      </c>
      <c r="AV346" s="6">
        <v>1</v>
      </c>
      <c r="AW346" s="35">
        <f t="shared" si="176"/>
        <v>-28.791726260643731</v>
      </c>
      <c r="AX346" s="6">
        <f t="shared" si="169"/>
        <v>0.89568418462847554</v>
      </c>
      <c r="AY346" s="50"/>
      <c r="AZ346" s="6">
        <f t="shared" si="170"/>
        <v>5.3891496989165404</v>
      </c>
      <c r="BA346" s="43">
        <f t="shared" si="171"/>
        <v>1.0164929631055304</v>
      </c>
      <c r="BB346" s="50"/>
      <c r="BC346" s="50"/>
    </row>
    <row r="347" spans="1:55" s="3" customFormat="1" x14ac:dyDescent="0.25">
      <c r="A347" s="34">
        <v>0.25</v>
      </c>
      <c r="B347" s="3" t="s">
        <v>30</v>
      </c>
      <c r="C347" s="3">
        <v>600</v>
      </c>
      <c r="D347" s="3">
        <v>220</v>
      </c>
      <c r="E347" s="3">
        <v>220</v>
      </c>
      <c r="F347" s="3">
        <v>19</v>
      </c>
      <c r="G347" s="3">
        <v>12</v>
      </c>
      <c r="H347" s="3">
        <f t="shared" si="149"/>
        <v>210000000000</v>
      </c>
      <c r="I347" s="3">
        <v>0.3</v>
      </c>
      <c r="J347" s="3">
        <f t="shared" si="150"/>
        <v>80769000000</v>
      </c>
      <c r="K347" s="3">
        <v>15</v>
      </c>
      <c r="L347" s="3">
        <f>3380*10^(-8)</f>
        <v>3.3800000000000002E-5</v>
      </c>
      <c r="M347" s="3">
        <f>2852000*10^(-12)</f>
        <v>2.852E-6</v>
      </c>
      <c r="N347" s="3">
        <f>129.22*10^(-8)</f>
        <v>1.2922000000000001E-6</v>
      </c>
      <c r="O347" s="3">
        <v>0</v>
      </c>
      <c r="P347" s="3">
        <f t="shared" si="151"/>
        <v>16859333.333333332</v>
      </c>
      <c r="Q347" s="3">
        <f t="shared" si="152"/>
        <v>16859333.333333332</v>
      </c>
      <c r="R347" s="3">
        <f t="shared" si="153"/>
        <v>0.5</v>
      </c>
      <c r="S347" s="3">
        <f t="shared" si="154"/>
        <v>0.58099999999999996</v>
      </c>
      <c r="T347" s="3">
        <f t="shared" si="155"/>
        <v>0</v>
      </c>
      <c r="U347" s="3">
        <f t="shared" si="156"/>
        <v>0</v>
      </c>
      <c r="V347" s="3">
        <v>2</v>
      </c>
      <c r="W347" s="3">
        <v>2</v>
      </c>
      <c r="X347" s="10">
        <f t="shared" si="157"/>
        <v>77838.28004325807</v>
      </c>
      <c r="Y347" s="10">
        <f t="shared" si="158"/>
        <v>92925.731373469971</v>
      </c>
      <c r="Z347" s="17">
        <f t="shared" si="159"/>
        <v>0.50171351524322694</v>
      </c>
      <c r="AA347" s="11">
        <f t="shared" si="160"/>
        <v>0.25085675762161347</v>
      </c>
      <c r="AB347" s="11">
        <f t="shared" si="161"/>
        <v>1.7271871164995707</v>
      </c>
      <c r="AC347" s="11">
        <f t="shared" si="162"/>
        <v>2.1590909090909092</v>
      </c>
      <c r="AD347" s="11">
        <v>0</v>
      </c>
      <c r="AE347" s="11">
        <f t="shared" si="163"/>
        <v>0</v>
      </c>
      <c r="AF347" s="25">
        <v>1</v>
      </c>
      <c r="AG347" s="25">
        <f t="shared" si="172"/>
        <v>1.875</v>
      </c>
      <c r="AH347" s="11">
        <v>486.69757791327709</v>
      </c>
      <c r="AI347" s="7">
        <f t="shared" si="164"/>
        <v>5.2374898827239988</v>
      </c>
      <c r="AJ347" s="7">
        <v>4.2046481015004362</v>
      </c>
      <c r="AK347" s="7">
        <f t="shared" si="165"/>
        <v>1.2456428591146524</v>
      </c>
      <c r="AL347" s="11">
        <f t="shared" si="166"/>
        <v>1.2439252336448601</v>
      </c>
      <c r="AM347" s="11">
        <f t="shared" si="167"/>
        <v>5.2369732803205373</v>
      </c>
      <c r="AN347" s="11">
        <f t="shared" si="168"/>
        <v>0.99990136450570233</v>
      </c>
      <c r="AP347" s="25">
        <f t="shared" si="173"/>
        <v>0.25</v>
      </c>
      <c r="AQ347" s="25">
        <f t="shared" si="174"/>
        <v>1.25</v>
      </c>
      <c r="AR347" s="11">
        <v>9.630454768765194</v>
      </c>
      <c r="AS347" s="11">
        <v>1</v>
      </c>
      <c r="AT347" s="11">
        <f t="shared" si="148"/>
        <v>-30.634069662087693</v>
      </c>
      <c r="AU347" s="6">
        <f t="shared" si="175"/>
        <v>9.6449429638900046</v>
      </c>
      <c r="AV347" s="35">
        <v>1</v>
      </c>
      <c r="AW347" s="35">
        <f t="shared" si="176"/>
        <v>-28.013087004993327</v>
      </c>
      <c r="AX347" s="6">
        <f t="shared" si="169"/>
        <v>0.91444223095379129</v>
      </c>
      <c r="AY347" s="51"/>
      <c r="AZ347" s="6">
        <f t="shared" si="170"/>
        <v>5.3106928577910804</v>
      </c>
      <c r="BA347" s="43">
        <f t="shared" si="171"/>
        <v>1.0139767286822918</v>
      </c>
      <c r="BB347" s="51"/>
      <c r="BC347" s="51"/>
    </row>
    <row r="348" spans="1:55" x14ac:dyDescent="0.25">
      <c r="A348" s="49">
        <v>0.5</v>
      </c>
      <c r="B348" s="2" t="s">
        <v>7</v>
      </c>
      <c r="C348" s="2">
        <v>300</v>
      </c>
      <c r="D348" s="2">
        <v>150</v>
      </c>
      <c r="E348" s="2">
        <v>150</v>
      </c>
      <c r="F348" s="2">
        <v>10.7</v>
      </c>
      <c r="G348" s="2">
        <v>7.1</v>
      </c>
      <c r="H348" s="2">
        <f t="shared" si="149"/>
        <v>210000000000</v>
      </c>
      <c r="I348" s="2">
        <v>0.3</v>
      </c>
      <c r="J348" s="2">
        <f t="shared" si="150"/>
        <v>80769000000</v>
      </c>
      <c r="K348" s="2">
        <v>3</v>
      </c>
      <c r="L348" s="2">
        <f>602.71*10^(-8)</f>
        <v>6.0271000000000003E-6</v>
      </c>
      <c r="M348" s="2">
        <f>126108*10^(-12)</f>
        <v>1.2610800000000001E-7</v>
      </c>
      <c r="N348" s="2">
        <f>15.22*10^(-8)</f>
        <v>1.522E-7</v>
      </c>
      <c r="O348" s="2">
        <v>0</v>
      </c>
      <c r="P348" s="2">
        <f t="shared" si="151"/>
        <v>3009375</v>
      </c>
      <c r="Q348" s="2">
        <f t="shared" si="152"/>
        <v>3009375</v>
      </c>
      <c r="R348" s="2">
        <f t="shared" si="153"/>
        <v>0.5</v>
      </c>
      <c r="S348" s="2">
        <f t="shared" si="154"/>
        <v>0.2893</v>
      </c>
      <c r="T348" s="2">
        <f t="shared" si="155"/>
        <v>0</v>
      </c>
      <c r="U348" s="2">
        <f t="shared" si="156"/>
        <v>0</v>
      </c>
      <c r="V348" s="2">
        <v>2</v>
      </c>
      <c r="W348" s="2">
        <v>2</v>
      </c>
      <c r="X348" s="45">
        <f t="shared" si="157"/>
        <v>346996.37400053308</v>
      </c>
      <c r="Y348" s="45">
        <f t="shared" si="158"/>
        <v>82370.901734820785</v>
      </c>
      <c r="Z348" s="46">
        <f t="shared" si="159"/>
        <v>1.5370213680358233</v>
      </c>
      <c r="AA348" s="35">
        <f t="shared" si="160"/>
        <v>0.76851068401791167</v>
      </c>
      <c r="AB348" s="35">
        <f t="shared" si="161"/>
        <v>10.625828074835638</v>
      </c>
      <c r="AC348" s="35">
        <f t="shared" si="162"/>
        <v>0.71333333333333315</v>
      </c>
      <c r="AD348" s="35">
        <v>0</v>
      </c>
      <c r="AE348" s="35">
        <f t="shared" si="163"/>
        <v>0</v>
      </c>
      <c r="AF348" s="47">
        <v>1</v>
      </c>
      <c r="AG348" s="47">
        <f t="shared" si="172"/>
        <v>0.75</v>
      </c>
      <c r="AH348" s="35">
        <v>259.25206847070518</v>
      </c>
      <c r="AI348" s="48">
        <f t="shared" si="164"/>
        <v>3.1473744126939809</v>
      </c>
      <c r="AJ348" s="48">
        <v>5.9308565247074734</v>
      </c>
      <c r="AK348" s="48">
        <f t="shared" si="165"/>
        <v>0.53067788768490198</v>
      </c>
      <c r="AL348" s="35">
        <f t="shared" si="166"/>
        <v>1.1108280254777072</v>
      </c>
      <c r="AM348" s="35">
        <f t="shared" si="167"/>
        <v>6.6382381006654585</v>
      </c>
      <c r="AN348" s="35">
        <f t="shared" si="168"/>
        <v>2.1091351807055867</v>
      </c>
      <c r="AO348" s="2"/>
      <c r="AP348" s="47">
        <f t="shared" si="173"/>
        <v>0.5</v>
      </c>
      <c r="AQ348" s="47">
        <f t="shared" si="174"/>
        <v>1.5</v>
      </c>
      <c r="AR348" s="6">
        <v>16.679696599806004</v>
      </c>
      <c r="AS348" s="35">
        <v>1</v>
      </c>
      <c r="AT348" s="35">
        <f t="shared" si="148"/>
        <v>-37.79500695019253</v>
      </c>
      <c r="AU348" s="6">
        <f t="shared" si="175"/>
        <v>16.748877433170751</v>
      </c>
      <c r="AV348" s="6">
        <v>1</v>
      </c>
      <c r="AW348" s="35">
        <f t="shared" si="176"/>
        <v>-33.576293161806049</v>
      </c>
      <c r="AX348" s="6">
        <f t="shared" si="169"/>
        <v>0.88837907097236313</v>
      </c>
      <c r="AY348" s="2"/>
      <c r="AZ348" s="6">
        <f t="shared" si="170"/>
        <v>3.1708730211816913</v>
      </c>
      <c r="BA348" s="6">
        <f t="shared" si="171"/>
        <v>1.0074660988514541</v>
      </c>
    </row>
    <row r="349" spans="1:55" x14ac:dyDescent="0.25">
      <c r="A349" s="33">
        <v>0.5</v>
      </c>
      <c r="B349" s="1" t="s">
        <v>7</v>
      </c>
      <c r="C349" s="1">
        <v>300</v>
      </c>
      <c r="D349" s="1">
        <v>150</v>
      </c>
      <c r="E349" s="1">
        <v>150</v>
      </c>
      <c r="F349" s="1">
        <v>10.7</v>
      </c>
      <c r="G349" s="1">
        <v>7.1</v>
      </c>
      <c r="H349" s="1">
        <f t="shared" si="149"/>
        <v>210000000000</v>
      </c>
      <c r="I349" s="1">
        <v>0.3</v>
      </c>
      <c r="J349" s="1">
        <f t="shared" si="150"/>
        <v>80769000000</v>
      </c>
      <c r="K349" s="1">
        <v>6</v>
      </c>
      <c r="L349" s="1">
        <f>602.71*10^(-8)</f>
        <v>6.0271000000000003E-6</v>
      </c>
      <c r="M349" s="1">
        <f>126108*10^(-12)</f>
        <v>1.2610800000000001E-7</v>
      </c>
      <c r="N349" s="1">
        <f>15.22*10^(-8)</f>
        <v>1.522E-7</v>
      </c>
      <c r="O349" s="1">
        <v>0</v>
      </c>
      <c r="P349" s="1">
        <f t="shared" si="151"/>
        <v>3009375</v>
      </c>
      <c r="Q349" s="1">
        <f t="shared" si="152"/>
        <v>3009375</v>
      </c>
      <c r="R349" s="1">
        <f t="shared" si="153"/>
        <v>0.5</v>
      </c>
      <c r="S349" s="1">
        <f t="shared" si="154"/>
        <v>0.2893</v>
      </c>
      <c r="T349" s="1">
        <f t="shared" si="155"/>
        <v>0</v>
      </c>
      <c r="U349" s="1">
        <f t="shared" si="156"/>
        <v>0</v>
      </c>
      <c r="V349" s="1">
        <v>2</v>
      </c>
      <c r="W349" s="1">
        <v>2</v>
      </c>
      <c r="X349" s="8">
        <f t="shared" si="157"/>
        <v>86749.093500133269</v>
      </c>
      <c r="Y349" s="8">
        <f t="shared" si="158"/>
        <v>34983.825050584506</v>
      </c>
      <c r="Z349" s="16">
        <f t="shared" si="159"/>
        <v>0.76851068401791167</v>
      </c>
      <c r="AA349" s="6">
        <f t="shared" si="160"/>
        <v>0.38425534200895584</v>
      </c>
      <c r="AB349" s="6">
        <f t="shared" si="161"/>
        <v>5.3129140374178192</v>
      </c>
      <c r="AC349" s="6">
        <f t="shared" si="162"/>
        <v>1.4266666666666663</v>
      </c>
      <c r="AD349" s="6">
        <v>0</v>
      </c>
      <c r="AE349" s="6">
        <f t="shared" si="163"/>
        <v>0</v>
      </c>
      <c r="AF349" s="24">
        <v>1</v>
      </c>
      <c r="AG349" s="24">
        <f t="shared" si="172"/>
        <v>1.5</v>
      </c>
      <c r="AH349" s="6">
        <v>109.92068512719506</v>
      </c>
      <c r="AI349" s="5">
        <f t="shared" si="164"/>
        <v>3.1420430718555323</v>
      </c>
      <c r="AJ349" s="5">
        <v>4.8233719370598305</v>
      </c>
      <c r="AK349" s="5">
        <f t="shared" si="165"/>
        <v>0.65142044048355496</v>
      </c>
      <c r="AL349" s="6">
        <f t="shared" si="166"/>
        <v>1.1108280254777072</v>
      </c>
      <c r="AM349" s="6">
        <f t="shared" si="167"/>
        <v>5.325165876096535</v>
      </c>
      <c r="AN349" s="6">
        <f t="shared" si="168"/>
        <v>1.6948099546425888</v>
      </c>
      <c r="AP349" s="24">
        <f t="shared" si="173"/>
        <v>0.5</v>
      </c>
      <c r="AQ349" s="24">
        <f t="shared" si="174"/>
        <v>1.5</v>
      </c>
      <c r="AR349" s="6">
        <v>11.940585443911818</v>
      </c>
      <c r="AS349" s="6">
        <v>1</v>
      </c>
      <c r="AT349" s="6">
        <f t="shared" si="148"/>
        <v>-34.356683555969347</v>
      </c>
      <c r="AU349" s="6">
        <f t="shared" si="175"/>
        <v>11.900861101172008</v>
      </c>
      <c r="AV349" s="6">
        <v>1</v>
      </c>
      <c r="AW349" s="35">
        <f t="shared" si="176"/>
        <v>-29.634734732622377</v>
      </c>
      <c r="AX349" s="6">
        <f t="shared" si="169"/>
        <v>0.86256098276614512</v>
      </c>
      <c r="AZ349" s="6">
        <f t="shared" si="170"/>
        <v>3.1741753213202171</v>
      </c>
      <c r="BA349" s="6">
        <f t="shared" si="171"/>
        <v>1.0102265464635114</v>
      </c>
    </row>
    <row r="350" spans="1:55" x14ac:dyDescent="0.25">
      <c r="A350" s="33">
        <v>0.5</v>
      </c>
      <c r="B350" s="1" t="s">
        <v>7</v>
      </c>
      <c r="C350" s="1">
        <v>300</v>
      </c>
      <c r="D350" s="1">
        <v>150</v>
      </c>
      <c r="E350" s="1">
        <v>150</v>
      </c>
      <c r="F350" s="1">
        <v>10.7</v>
      </c>
      <c r="G350" s="1">
        <v>7.1</v>
      </c>
      <c r="H350" s="1">
        <f t="shared" si="149"/>
        <v>210000000000</v>
      </c>
      <c r="I350" s="1">
        <v>0.3</v>
      </c>
      <c r="J350" s="1">
        <f t="shared" si="150"/>
        <v>80769000000</v>
      </c>
      <c r="K350" s="1">
        <v>9</v>
      </c>
      <c r="L350" s="1">
        <f>602.71*10^(-8)</f>
        <v>6.0271000000000003E-6</v>
      </c>
      <c r="M350" s="1">
        <f>126108*10^(-12)</f>
        <v>1.2610800000000001E-7</v>
      </c>
      <c r="N350" s="1">
        <f>15.22*10^(-8)</f>
        <v>1.522E-7</v>
      </c>
      <c r="O350" s="1">
        <v>0</v>
      </c>
      <c r="P350" s="1">
        <f t="shared" si="151"/>
        <v>3009375</v>
      </c>
      <c r="Q350" s="1">
        <f t="shared" si="152"/>
        <v>3009375</v>
      </c>
      <c r="R350" s="1">
        <f t="shared" si="153"/>
        <v>0.5</v>
      </c>
      <c r="S350" s="1">
        <f t="shared" si="154"/>
        <v>0.2893</v>
      </c>
      <c r="T350" s="1">
        <f t="shared" si="155"/>
        <v>0</v>
      </c>
      <c r="U350" s="1">
        <f t="shared" si="156"/>
        <v>0</v>
      </c>
      <c r="V350" s="1">
        <v>2</v>
      </c>
      <c r="W350" s="1">
        <v>2</v>
      </c>
      <c r="X350" s="8">
        <f t="shared" si="157"/>
        <v>38555.152666725895</v>
      </c>
      <c r="Y350" s="8">
        <f t="shared" si="158"/>
        <v>22473.603966009312</v>
      </c>
      <c r="Z350" s="16">
        <f t="shared" si="159"/>
        <v>0.51234045601194111</v>
      </c>
      <c r="AA350" s="6">
        <f t="shared" si="160"/>
        <v>0.25617022800597056</v>
      </c>
      <c r="AB350" s="6">
        <f t="shared" si="161"/>
        <v>3.5419426916118795</v>
      </c>
      <c r="AC350" s="6">
        <f t="shared" si="162"/>
        <v>2.14</v>
      </c>
      <c r="AD350" s="6">
        <v>0</v>
      </c>
      <c r="AE350" s="6">
        <f t="shared" si="163"/>
        <v>0</v>
      </c>
      <c r="AF350" s="24">
        <v>1</v>
      </c>
      <c r="AG350" s="24">
        <f t="shared" si="172"/>
        <v>2.25</v>
      </c>
      <c r="AH350" s="6">
        <v>70.321439161196594</v>
      </c>
      <c r="AI350" s="5">
        <f t="shared" si="164"/>
        <v>3.1290681845046207</v>
      </c>
      <c r="AJ350" s="5">
        <v>4.2311860680565934</v>
      </c>
      <c r="AK350" s="5">
        <f t="shared" si="165"/>
        <v>0.73952507268058254</v>
      </c>
      <c r="AL350" s="6">
        <f t="shared" si="166"/>
        <v>1.1108280254777072</v>
      </c>
      <c r="AM350" s="6">
        <f t="shared" si="167"/>
        <v>4.7043601971498745</v>
      </c>
      <c r="AN350" s="6">
        <f t="shared" si="168"/>
        <v>1.5034380587953364</v>
      </c>
      <c r="AP350" s="24">
        <f t="shared" si="173"/>
        <v>0.5</v>
      </c>
      <c r="AQ350" s="24">
        <f t="shared" si="174"/>
        <v>1.5</v>
      </c>
      <c r="AR350" s="6">
        <v>9.7178255787430725</v>
      </c>
      <c r="AS350" s="6">
        <v>1</v>
      </c>
      <c r="AT350" s="6">
        <f t="shared" si="148"/>
        <v>-32.480317993127024</v>
      </c>
      <c r="AU350" s="6">
        <f t="shared" si="175"/>
        <v>9.7404457084672575</v>
      </c>
      <c r="AV350" s="6">
        <v>1</v>
      </c>
      <c r="AW350" s="35">
        <f t="shared" si="176"/>
        <v>-28.080176077685888</v>
      </c>
      <c r="AX350" s="6">
        <f t="shared" si="169"/>
        <v>0.86452897670607087</v>
      </c>
      <c r="AZ350" s="6">
        <f t="shared" si="170"/>
        <v>3.1627856467193336</v>
      </c>
      <c r="BA350" s="6">
        <f t="shared" si="171"/>
        <v>1.0107755600794142</v>
      </c>
    </row>
    <row r="351" spans="1:55" x14ac:dyDescent="0.25">
      <c r="A351" s="33">
        <v>0.5</v>
      </c>
      <c r="B351" s="1" t="s">
        <v>7</v>
      </c>
      <c r="C351" s="1">
        <v>300</v>
      </c>
      <c r="D351" s="1">
        <v>150</v>
      </c>
      <c r="E351" s="1">
        <v>150</v>
      </c>
      <c r="F351" s="1">
        <v>10.7</v>
      </c>
      <c r="G351" s="1">
        <v>7.1</v>
      </c>
      <c r="H351" s="1">
        <f t="shared" si="149"/>
        <v>210000000000</v>
      </c>
      <c r="I351" s="1">
        <v>0.3</v>
      </c>
      <c r="J351" s="1">
        <f t="shared" si="150"/>
        <v>80769000000</v>
      </c>
      <c r="K351" s="1">
        <v>12</v>
      </c>
      <c r="L351" s="1">
        <f>602.71*10^(-8)</f>
        <v>6.0271000000000003E-6</v>
      </c>
      <c r="M351" s="1">
        <f>126108*10^(-12)</f>
        <v>1.2610800000000001E-7</v>
      </c>
      <c r="N351" s="1">
        <f>15.22*10^(-8)</f>
        <v>1.522E-7</v>
      </c>
      <c r="O351" s="1">
        <v>0</v>
      </c>
      <c r="P351" s="1">
        <f t="shared" si="151"/>
        <v>3009375</v>
      </c>
      <c r="Q351" s="1">
        <f t="shared" si="152"/>
        <v>3009375</v>
      </c>
      <c r="R351" s="1">
        <f t="shared" si="153"/>
        <v>0.5</v>
      </c>
      <c r="S351" s="1">
        <f t="shared" si="154"/>
        <v>0.2893</v>
      </c>
      <c r="T351" s="1">
        <f t="shared" si="155"/>
        <v>0</v>
      </c>
      <c r="U351" s="1">
        <f t="shared" si="156"/>
        <v>0</v>
      </c>
      <c r="V351" s="1">
        <v>2</v>
      </c>
      <c r="W351" s="1">
        <v>2</v>
      </c>
      <c r="X351" s="8">
        <f t="shared" si="157"/>
        <v>21687.273375033317</v>
      </c>
      <c r="Y351" s="8">
        <f t="shared" si="158"/>
        <v>16626.595248083799</v>
      </c>
      <c r="Z351" s="16">
        <f t="shared" si="159"/>
        <v>0.38425534200895584</v>
      </c>
      <c r="AA351" s="6">
        <f t="shared" si="160"/>
        <v>0.19212767100447792</v>
      </c>
      <c r="AB351" s="6">
        <f t="shared" si="161"/>
        <v>2.6564570187089096</v>
      </c>
      <c r="AC351" s="6">
        <f t="shared" si="162"/>
        <v>2.8533333333333326</v>
      </c>
      <c r="AD351" s="6">
        <v>0</v>
      </c>
      <c r="AE351" s="6">
        <f t="shared" si="163"/>
        <v>0</v>
      </c>
      <c r="AF351" s="24">
        <v>1</v>
      </c>
      <c r="AG351" s="24">
        <f t="shared" si="172"/>
        <v>3</v>
      </c>
      <c r="AH351" s="6">
        <v>51.810099642048392</v>
      </c>
      <c r="AI351" s="5">
        <f t="shared" si="164"/>
        <v>3.1160979664805075</v>
      </c>
      <c r="AJ351" s="5">
        <v>3.9051891882364274</v>
      </c>
      <c r="AK351" s="5">
        <f t="shared" si="165"/>
        <v>0.79793777363388863</v>
      </c>
      <c r="AL351" s="6">
        <f t="shared" si="166"/>
        <v>1.1108280254777072</v>
      </c>
      <c r="AM351" s="6">
        <f t="shared" si="167"/>
        <v>4.3596233069096018</v>
      </c>
      <c r="AN351" s="6">
        <f t="shared" si="168"/>
        <v>1.3990649054700934</v>
      </c>
      <c r="AP351" s="24">
        <f t="shared" si="173"/>
        <v>0.5</v>
      </c>
      <c r="AQ351" s="24">
        <f t="shared" si="174"/>
        <v>1.5</v>
      </c>
      <c r="AR351" s="6">
        <v>8.5249589149362244</v>
      </c>
      <c r="AS351" s="6">
        <v>1</v>
      </c>
      <c r="AT351" s="6">
        <f t="shared" si="148"/>
        <v>-31.20941252635674</v>
      </c>
      <c r="AU351" s="6">
        <f t="shared" si="175"/>
        <v>8.5581611467326617</v>
      </c>
      <c r="AV351" s="6">
        <v>1</v>
      </c>
      <c r="AW351" s="35">
        <f t="shared" si="176"/>
        <v>-27.25776440424103</v>
      </c>
      <c r="AX351" s="6">
        <f t="shared" si="169"/>
        <v>0.87338280979244665</v>
      </c>
      <c r="AZ351" s="6">
        <f t="shared" si="170"/>
        <v>3.1485480825110717</v>
      </c>
      <c r="BA351" s="6">
        <f t="shared" si="171"/>
        <v>1.0104137021299158</v>
      </c>
    </row>
    <row r="352" spans="1:55" x14ac:dyDescent="0.25">
      <c r="A352" s="44">
        <v>0.5</v>
      </c>
      <c r="B352" s="2" t="s">
        <v>7</v>
      </c>
      <c r="C352" s="2">
        <v>300</v>
      </c>
      <c r="D352" s="2">
        <v>150</v>
      </c>
      <c r="E352" s="2">
        <v>150</v>
      </c>
      <c r="F352" s="2">
        <v>10.7</v>
      </c>
      <c r="G352" s="2">
        <v>7.1</v>
      </c>
      <c r="H352" s="2">
        <f t="shared" si="149"/>
        <v>210000000000</v>
      </c>
      <c r="I352" s="2">
        <v>0.3</v>
      </c>
      <c r="J352" s="2">
        <f t="shared" si="150"/>
        <v>80769000000</v>
      </c>
      <c r="K352" s="2">
        <v>15</v>
      </c>
      <c r="L352" s="2">
        <f>602.71*10^(-8)</f>
        <v>6.0271000000000003E-6</v>
      </c>
      <c r="M352" s="2">
        <f>126108*10^(-12)</f>
        <v>1.2610800000000001E-7</v>
      </c>
      <c r="N352" s="2">
        <f>15.22*10^(-8)</f>
        <v>1.522E-7</v>
      </c>
      <c r="O352" s="2">
        <v>0</v>
      </c>
      <c r="P352" s="2">
        <f t="shared" si="151"/>
        <v>3009375</v>
      </c>
      <c r="Q352" s="2">
        <f t="shared" si="152"/>
        <v>3009375</v>
      </c>
      <c r="R352" s="2">
        <f t="shared" si="153"/>
        <v>0.5</v>
      </c>
      <c r="S352" s="2">
        <f t="shared" si="154"/>
        <v>0.2893</v>
      </c>
      <c r="T352" s="2">
        <f t="shared" si="155"/>
        <v>0</v>
      </c>
      <c r="U352" s="2">
        <f t="shared" si="156"/>
        <v>0</v>
      </c>
      <c r="V352" s="2">
        <v>2</v>
      </c>
      <c r="W352" s="2">
        <v>2</v>
      </c>
      <c r="X352" s="45">
        <f t="shared" si="157"/>
        <v>13879.854960021323</v>
      </c>
      <c r="Y352" s="45">
        <f t="shared" si="158"/>
        <v>13215.769233669007</v>
      </c>
      <c r="Z352" s="46">
        <f t="shared" si="159"/>
        <v>0.30740427360716466</v>
      </c>
      <c r="AA352" s="35">
        <f t="shared" si="160"/>
        <v>0.15370213680358233</v>
      </c>
      <c r="AB352" s="35">
        <f t="shared" si="161"/>
        <v>2.1251656149671274</v>
      </c>
      <c r="AC352" s="35">
        <f t="shared" si="162"/>
        <v>3.5666666666666669</v>
      </c>
      <c r="AD352" s="35">
        <v>0</v>
      </c>
      <c r="AE352" s="35">
        <f t="shared" si="163"/>
        <v>0</v>
      </c>
      <c r="AF352" s="47">
        <v>1</v>
      </c>
      <c r="AG352" s="47">
        <f t="shared" si="172"/>
        <v>3.75</v>
      </c>
      <c r="AH352" s="35">
        <v>41.02996475821314</v>
      </c>
      <c r="AI352" s="48">
        <f t="shared" si="164"/>
        <v>3.1046217615304301</v>
      </c>
      <c r="AJ352" s="48">
        <v>3.7054218437200102</v>
      </c>
      <c r="AK352" s="48">
        <f t="shared" si="165"/>
        <v>0.83785919457245528</v>
      </c>
      <c r="AL352" s="35">
        <f t="shared" si="166"/>
        <v>1.1108280254777072</v>
      </c>
      <c r="AM352" s="35">
        <f t="shared" si="167"/>
        <v>4.1417942765200166</v>
      </c>
      <c r="AN352" s="35">
        <f t="shared" si="168"/>
        <v>1.3340737116003174</v>
      </c>
      <c r="AO352" s="2"/>
      <c r="AP352" s="47">
        <f t="shared" si="173"/>
        <v>0.5</v>
      </c>
      <c r="AQ352" s="47">
        <f t="shared" si="174"/>
        <v>1.5</v>
      </c>
      <c r="AR352" s="6">
        <v>7.7988437568655993</v>
      </c>
      <c r="AS352" s="35">
        <v>1</v>
      </c>
      <c r="AT352" s="35">
        <f t="shared" si="148"/>
        <v>-30.296709079006515</v>
      </c>
      <c r="AU352" s="6">
        <f t="shared" si="175"/>
        <v>7.8161258127695934</v>
      </c>
      <c r="AV352" s="6">
        <v>1</v>
      </c>
      <c r="AW352" s="35">
        <f t="shared" si="176"/>
        <v>-26.749875049461593</v>
      </c>
      <c r="AX352" s="6">
        <f t="shared" si="169"/>
        <v>0.8829300561887552</v>
      </c>
      <c r="AY352" s="2"/>
      <c r="AZ352" s="6">
        <f t="shared" si="170"/>
        <v>3.1346374266487924</v>
      </c>
      <c r="BA352" s="6">
        <f t="shared" si="171"/>
        <v>1.0096680585990501</v>
      </c>
    </row>
    <row r="353" spans="1:53" x14ac:dyDescent="0.25">
      <c r="A353" s="33">
        <v>0.5</v>
      </c>
      <c r="B353" s="1" t="s">
        <v>29</v>
      </c>
      <c r="C353" s="1">
        <v>450</v>
      </c>
      <c r="D353" s="1">
        <v>190</v>
      </c>
      <c r="E353" s="1">
        <v>190</v>
      </c>
      <c r="F353" s="1">
        <v>14.6</v>
      </c>
      <c r="G353" s="1">
        <v>9.4</v>
      </c>
      <c r="H353" s="1">
        <f t="shared" si="149"/>
        <v>210000000000</v>
      </c>
      <c r="I353" s="1">
        <v>0.3</v>
      </c>
      <c r="J353" s="1">
        <f t="shared" si="150"/>
        <v>80769000000</v>
      </c>
      <c r="K353" s="1">
        <v>3</v>
      </c>
      <c r="L353" s="1">
        <f>1671.9*10^(-8)</f>
        <v>1.6719E-5</v>
      </c>
      <c r="M353" s="1">
        <f>792385*10^(-12)</f>
        <v>7.9238499999999993E-7</v>
      </c>
      <c r="N353" s="1">
        <f>49.8*10^(-8)</f>
        <v>4.9799999999999993E-7</v>
      </c>
      <c r="O353" s="1">
        <v>0</v>
      </c>
      <c r="P353" s="1">
        <f t="shared" si="151"/>
        <v>8345116.666666667</v>
      </c>
      <c r="Q353" s="1">
        <f t="shared" si="152"/>
        <v>8345116.666666667</v>
      </c>
      <c r="R353" s="1">
        <f t="shared" si="153"/>
        <v>0.5</v>
      </c>
      <c r="S353" s="1">
        <f t="shared" si="154"/>
        <v>0.43540000000000001</v>
      </c>
      <c r="T353" s="1">
        <f t="shared" si="155"/>
        <v>0</v>
      </c>
      <c r="U353" s="1">
        <f t="shared" si="156"/>
        <v>0</v>
      </c>
      <c r="V353" s="1">
        <v>2</v>
      </c>
      <c r="W353" s="1">
        <v>2</v>
      </c>
      <c r="X353" s="8">
        <f t="shared" si="157"/>
        <v>962557.84322724247</v>
      </c>
      <c r="Y353" s="8">
        <f t="shared" si="158"/>
        <v>287451.84639369079</v>
      </c>
      <c r="Z353" s="16">
        <f t="shared" si="159"/>
        <v>2.1299497803907665</v>
      </c>
      <c r="AA353" s="6">
        <f t="shared" si="160"/>
        <v>1.0649748901953833</v>
      </c>
      <c r="AB353" s="6">
        <f t="shared" si="161"/>
        <v>9.7837734980329998</v>
      </c>
      <c r="AC353" s="6">
        <f t="shared" si="162"/>
        <v>0.51228070175438589</v>
      </c>
      <c r="AD353" s="6">
        <v>0</v>
      </c>
      <c r="AE353" s="6">
        <f t="shared" si="163"/>
        <v>0</v>
      </c>
      <c r="AF353" s="24">
        <v>1</v>
      </c>
      <c r="AG353" s="24">
        <f t="shared" si="172"/>
        <v>0.75</v>
      </c>
      <c r="AH353" s="6">
        <v>904.22726776340483</v>
      </c>
      <c r="AI353" s="5">
        <f t="shared" si="164"/>
        <v>3.1456651926492949</v>
      </c>
      <c r="AJ353" s="5">
        <v>6.3151446851859347</v>
      </c>
      <c r="AK353" s="5">
        <f t="shared" si="165"/>
        <v>0.49811450876626717</v>
      </c>
      <c r="AL353" s="6">
        <f t="shared" si="166"/>
        <v>1.1108280254777072</v>
      </c>
      <c r="AM353" s="6">
        <f t="shared" si="167"/>
        <v>7.0881838488207149</v>
      </c>
      <c r="AN353" s="6">
        <f t="shared" si="168"/>
        <v>2.253317951759199</v>
      </c>
      <c r="AP353" s="24">
        <f t="shared" si="173"/>
        <v>0.5</v>
      </c>
      <c r="AQ353" s="24">
        <f t="shared" si="174"/>
        <v>1.5</v>
      </c>
      <c r="AR353" s="6">
        <v>18.669046797235101</v>
      </c>
      <c r="AS353" s="6">
        <v>1</v>
      </c>
      <c r="AT353" s="6">
        <f t="shared" si="148"/>
        <v>-39.236595423838679</v>
      </c>
      <c r="AU353" s="6">
        <f t="shared" si="175"/>
        <v>18.815056161603238</v>
      </c>
      <c r="AV353" s="6">
        <v>1</v>
      </c>
      <c r="AW353" s="35">
        <f t="shared" si="176"/>
        <v>-35.877085135943538</v>
      </c>
      <c r="AX353" s="6">
        <f t="shared" si="169"/>
        <v>0.9143781398053199</v>
      </c>
      <c r="AZ353" s="6">
        <f t="shared" si="170"/>
        <v>3.1626159814868506</v>
      </c>
      <c r="BA353" s="6">
        <f t="shared" si="171"/>
        <v>1.0053886182411167</v>
      </c>
    </row>
    <row r="354" spans="1:53" x14ac:dyDescent="0.25">
      <c r="A354" s="33">
        <v>0.5</v>
      </c>
      <c r="B354" s="1" t="s">
        <v>29</v>
      </c>
      <c r="C354" s="1">
        <v>450</v>
      </c>
      <c r="D354" s="1">
        <v>190</v>
      </c>
      <c r="E354" s="1">
        <v>190</v>
      </c>
      <c r="F354" s="1">
        <v>14.6</v>
      </c>
      <c r="G354" s="1">
        <v>9.4</v>
      </c>
      <c r="H354" s="1">
        <f t="shared" si="149"/>
        <v>210000000000</v>
      </c>
      <c r="I354" s="1">
        <v>0.3</v>
      </c>
      <c r="J354" s="1">
        <f t="shared" si="150"/>
        <v>80769000000</v>
      </c>
      <c r="K354" s="1">
        <v>6</v>
      </c>
      <c r="L354" s="1">
        <f>1671.9*10^(-8)</f>
        <v>1.6719E-5</v>
      </c>
      <c r="M354" s="1">
        <f>792385*10^(-12)</f>
        <v>7.9238499999999993E-7</v>
      </c>
      <c r="N354" s="1">
        <f>49.8*10^(-8)</f>
        <v>4.9799999999999993E-7</v>
      </c>
      <c r="O354" s="1">
        <v>0</v>
      </c>
      <c r="P354" s="1">
        <f t="shared" si="151"/>
        <v>8345116.666666667</v>
      </c>
      <c r="Q354" s="1">
        <f t="shared" si="152"/>
        <v>8345116.666666667</v>
      </c>
      <c r="R354" s="1">
        <f t="shared" si="153"/>
        <v>0.5</v>
      </c>
      <c r="S354" s="1">
        <f t="shared" si="154"/>
        <v>0.43540000000000001</v>
      </c>
      <c r="T354" s="1">
        <f t="shared" si="155"/>
        <v>0</v>
      </c>
      <c r="U354" s="1">
        <f t="shared" si="156"/>
        <v>0</v>
      </c>
      <c r="V354" s="1">
        <v>2</v>
      </c>
      <c r="W354" s="1">
        <v>2</v>
      </c>
      <c r="X354" s="8">
        <f t="shared" si="157"/>
        <v>240639.46080681062</v>
      </c>
      <c r="Y354" s="8">
        <f t="shared" si="158"/>
        <v>111461.6937135624</v>
      </c>
      <c r="Z354" s="16">
        <f t="shared" si="159"/>
        <v>1.0649748901953833</v>
      </c>
      <c r="AA354" s="6">
        <f t="shared" si="160"/>
        <v>0.53248744509769164</v>
      </c>
      <c r="AB354" s="6">
        <f t="shared" si="161"/>
        <v>4.8918867490164999</v>
      </c>
      <c r="AC354" s="6">
        <f t="shared" si="162"/>
        <v>1.0245614035087718</v>
      </c>
      <c r="AD354" s="6">
        <v>0</v>
      </c>
      <c r="AE354" s="6">
        <f t="shared" si="163"/>
        <v>0</v>
      </c>
      <c r="AF354" s="24">
        <v>1</v>
      </c>
      <c r="AG354" s="24">
        <f t="shared" si="172"/>
        <v>1.5</v>
      </c>
      <c r="AH354" s="6">
        <v>351.06994905775753</v>
      </c>
      <c r="AI354" s="5">
        <f t="shared" si="164"/>
        <v>3.1496914981387918</v>
      </c>
      <c r="AJ354" s="5">
        <v>5.3645335906755918</v>
      </c>
      <c r="AK354" s="5">
        <f t="shared" si="165"/>
        <v>0.58713240301327485</v>
      </c>
      <c r="AL354" s="6">
        <f t="shared" si="166"/>
        <v>1.1108280254777072</v>
      </c>
      <c r="AM354" s="6">
        <f t="shared" si="167"/>
        <v>5.9293281910533429</v>
      </c>
      <c r="AN354" s="6">
        <f t="shared" si="168"/>
        <v>1.8825107775022054</v>
      </c>
      <c r="AP354" s="24">
        <f t="shared" si="173"/>
        <v>0.5</v>
      </c>
      <c r="AQ354" s="24">
        <f t="shared" si="174"/>
        <v>1.5</v>
      </c>
      <c r="AR354" s="6">
        <v>14.124649572694436</v>
      </c>
      <c r="AS354" s="6">
        <v>1</v>
      </c>
      <c r="AT354" s="6">
        <f t="shared" si="148"/>
        <v>-35.447674365368414</v>
      </c>
      <c r="AU354" s="6">
        <f t="shared" si="175"/>
        <v>14.06129980653421</v>
      </c>
      <c r="AV354" s="6">
        <v>1</v>
      </c>
      <c r="AW354" s="35">
        <f t="shared" si="176"/>
        <v>-31.283577848828468</v>
      </c>
      <c r="AX354" s="6">
        <f t="shared" si="169"/>
        <v>0.88252835789396178</v>
      </c>
      <c r="AZ354" s="6">
        <f t="shared" si="170"/>
        <v>3.1757715983111723</v>
      </c>
      <c r="BA354" s="6">
        <f t="shared" si="171"/>
        <v>1.008280207819652</v>
      </c>
    </row>
    <row r="355" spans="1:53" x14ac:dyDescent="0.25">
      <c r="A355" s="44">
        <v>0.5</v>
      </c>
      <c r="B355" s="2" t="s">
        <v>29</v>
      </c>
      <c r="C355" s="2">
        <v>450</v>
      </c>
      <c r="D355" s="2">
        <v>190</v>
      </c>
      <c r="E355" s="2">
        <v>190</v>
      </c>
      <c r="F355" s="2">
        <v>14.6</v>
      </c>
      <c r="G355" s="2">
        <v>9.4</v>
      </c>
      <c r="H355" s="2">
        <f t="shared" si="149"/>
        <v>210000000000</v>
      </c>
      <c r="I355" s="2">
        <v>0.3</v>
      </c>
      <c r="J355" s="2">
        <f t="shared" si="150"/>
        <v>80769000000</v>
      </c>
      <c r="K355" s="2">
        <v>9</v>
      </c>
      <c r="L355" s="2">
        <f>1671.9*10^(-8)</f>
        <v>1.6719E-5</v>
      </c>
      <c r="M355" s="2">
        <f>792385*10^(-12)</f>
        <v>7.9238499999999993E-7</v>
      </c>
      <c r="N355" s="2">
        <f>49.8*10^(-8)</f>
        <v>4.9799999999999993E-7</v>
      </c>
      <c r="O355" s="2">
        <v>0</v>
      </c>
      <c r="P355" s="2">
        <f t="shared" si="151"/>
        <v>8345116.666666667</v>
      </c>
      <c r="Q355" s="2">
        <f t="shared" si="152"/>
        <v>8345116.666666667</v>
      </c>
      <c r="R355" s="2">
        <f t="shared" si="153"/>
        <v>0.5</v>
      </c>
      <c r="S355" s="2">
        <f t="shared" si="154"/>
        <v>0.43540000000000001</v>
      </c>
      <c r="T355" s="2">
        <f t="shared" si="155"/>
        <v>0</v>
      </c>
      <c r="U355" s="2">
        <f t="shared" si="156"/>
        <v>0</v>
      </c>
      <c r="V355" s="2">
        <v>2</v>
      </c>
      <c r="W355" s="2">
        <v>2</v>
      </c>
      <c r="X355" s="45">
        <f t="shared" si="157"/>
        <v>106950.87146969361</v>
      </c>
      <c r="Y355" s="45">
        <f t="shared" si="158"/>
        <v>69598.84918186086</v>
      </c>
      <c r="Z355" s="46">
        <f t="shared" si="159"/>
        <v>0.70998326013025559</v>
      </c>
      <c r="AA355" s="35">
        <f t="shared" si="160"/>
        <v>0.35499163006512779</v>
      </c>
      <c r="AB355" s="35">
        <f t="shared" si="161"/>
        <v>3.2612578326776664</v>
      </c>
      <c r="AC355" s="35">
        <f t="shared" si="162"/>
        <v>1.536842105263158</v>
      </c>
      <c r="AD355" s="35">
        <v>0</v>
      </c>
      <c r="AE355" s="35">
        <f t="shared" si="163"/>
        <v>0</v>
      </c>
      <c r="AF355" s="47">
        <v>1</v>
      </c>
      <c r="AG355" s="47">
        <f t="shared" si="172"/>
        <v>2.25</v>
      </c>
      <c r="AH355" s="35">
        <v>218.75435270875164</v>
      </c>
      <c r="AI355" s="48">
        <f t="shared" si="164"/>
        <v>3.1430742789604098</v>
      </c>
      <c r="AJ355" s="48">
        <v>4.6972041038460626</v>
      </c>
      <c r="AK355" s="48">
        <f t="shared" si="165"/>
        <v>0.66913725898920717</v>
      </c>
      <c r="AL355" s="35">
        <f t="shared" si="166"/>
        <v>1.1108280254777072</v>
      </c>
      <c r="AM355" s="35">
        <f t="shared" si="167"/>
        <v>5.1913993939831187</v>
      </c>
      <c r="AN355" s="35">
        <f t="shared" si="168"/>
        <v>1.6516947845407599</v>
      </c>
      <c r="AO355" s="2"/>
      <c r="AP355" s="47">
        <f t="shared" si="173"/>
        <v>0.5</v>
      </c>
      <c r="AQ355" s="47">
        <f t="shared" si="174"/>
        <v>1.5</v>
      </c>
      <c r="AR355" s="6">
        <v>11.460864789037181</v>
      </c>
      <c r="AS355" s="35">
        <v>1</v>
      </c>
      <c r="AT355" s="35">
        <f t="shared" si="148"/>
        <v>-33.494799995436722</v>
      </c>
      <c r="AU355" s="6">
        <f t="shared" si="175"/>
        <v>11.431260254518939</v>
      </c>
      <c r="AV355" s="35">
        <v>1</v>
      </c>
      <c r="AW355" s="35">
        <f t="shared" si="176"/>
        <v>-29.290170850520465</v>
      </c>
      <c r="AX355" s="35">
        <f t="shared" si="169"/>
        <v>0.87446919684580626</v>
      </c>
      <c r="AY355" s="2"/>
      <c r="AZ355" s="6">
        <f t="shared" si="170"/>
        <v>3.1727899405559685</v>
      </c>
      <c r="BA355" s="35">
        <f t="shared" si="171"/>
        <v>1.0094543300470098</v>
      </c>
    </row>
    <row r="356" spans="1:53" x14ac:dyDescent="0.25">
      <c r="A356" s="33">
        <v>0.5</v>
      </c>
      <c r="B356" s="1" t="s">
        <v>29</v>
      </c>
      <c r="C356" s="1">
        <v>450</v>
      </c>
      <c r="D356" s="1">
        <v>190</v>
      </c>
      <c r="E356" s="1">
        <v>190</v>
      </c>
      <c r="F356" s="1">
        <v>14.6</v>
      </c>
      <c r="G356" s="1">
        <v>9.4</v>
      </c>
      <c r="H356" s="1">
        <f t="shared" si="149"/>
        <v>210000000000</v>
      </c>
      <c r="I356" s="1">
        <v>0.3</v>
      </c>
      <c r="J356" s="1">
        <f t="shared" si="150"/>
        <v>80769000000</v>
      </c>
      <c r="K356" s="1">
        <v>12</v>
      </c>
      <c r="L356" s="1">
        <f>1671.9*10^(-8)</f>
        <v>1.6719E-5</v>
      </c>
      <c r="M356" s="1">
        <f>792385*10^(-12)</f>
        <v>7.9238499999999993E-7</v>
      </c>
      <c r="N356" s="1">
        <f>49.8*10^(-8)</f>
        <v>4.9799999999999993E-7</v>
      </c>
      <c r="O356" s="1">
        <v>0</v>
      </c>
      <c r="P356" s="1">
        <f t="shared" si="151"/>
        <v>8345116.666666667</v>
      </c>
      <c r="Q356" s="1">
        <f t="shared" si="152"/>
        <v>8345116.666666667</v>
      </c>
      <c r="R356" s="1">
        <f t="shared" si="153"/>
        <v>0.5</v>
      </c>
      <c r="S356" s="1">
        <f t="shared" si="154"/>
        <v>0.43540000000000001</v>
      </c>
      <c r="T356" s="1">
        <f t="shared" si="155"/>
        <v>0</v>
      </c>
      <c r="U356" s="1">
        <f t="shared" si="156"/>
        <v>0</v>
      </c>
      <c r="V356" s="1">
        <v>2</v>
      </c>
      <c r="W356" s="1">
        <v>2</v>
      </c>
      <c r="X356" s="8">
        <f t="shared" si="157"/>
        <v>60159.865201702654</v>
      </c>
      <c r="Y356" s="8">
        <f t="shared" si="158"/>
        <v>50905.184429421381</v>
      </c>
      <c r="Z356" s="16">
        <f t="shared" si="159"/>
        <v>0.53248744509769164</v>
      </c>
      <c r="AA356" s="6">
        <f t="shared" si="160"/>
        <v>0.26624372254884582</v>
      </c>
      <c r="AB356" s="6">
        <f t="shared" si="161"/>
        <v>2.4459433745082499</v>
      </c>
      <c r="AC356" s="6">
        <f t="shared" si="162"/>
        <v>2.0491228070175436</v>
      </c>
      <c r="AD356" s="6">
        <v>0</v>
      </c>
      <c r="AE356" s="6">
        <f t="shared" si="163"/>
        <v>0</v>
      </c>
      <c r="AF356" s="24">
        <v>1</v>
      </c>
      <c r="AG356" s="24">
        <f t="shared" si="172"/>
        <v>3</v>
      </c>
      <c r="AH356" s="6">
        <v>159.52434492505506</v>
      </c>
      <c r="AI356" s="5">
        <f t="shared" si="164"/>
        <v>3.1337543850023981</v>
      </c>
      <c r="AJ356" s="5">
        <v>4.2810963645982634</v>
      </c>
      <c r="AK356" s="5">
        <f t="shared" si="165"/>
        <v>0.73199809537491423</v>
      </c>
      <c r="AL356" s="6">
        <f t="shared" si="166"/>
        <v>1.1108280254777072</v>
      </c>
      <c r="AM356" s="6">
        <f t="shared" si="167"/>
        <v>4.7565018246078017</v>
      </c>
      <c r="AN356" s="6">
        <f t="shared" si="168"/>
        <v>1.5178285341606828</v>
      </c>
      <c r="AP356" s="24">
        <f t="shared" si="173"/>
        <v>0.5</v>
      </c>
      <c r="AQ356" s="24">
        <f t="shared" si="174"/>
        <v>1.5</v>
      </c>
      <c r="AR356" s="6">
        <v>9.9056753151163335</v>
      </c>
      <c r="AS356" s="6">
        <v>1</v>
      </c>
      <c r="AT356" s="6">
        <f t="shared" si="148"/>
        <v>-32.178309198713698</v>
      </c>
      <c r="AU356" s="6">
        <f t="shared" si="175"/>
        <v>9.920217834700253</v>
      </c>
      <c r="AV356" s="6">
        <v>1</v>
      </c>
      <c r="AW356" s="35">
        <f t="shared" si="176"/>
        <v>-28.206797744628407</v>
      </c>
      <c r="AX356" s="6">
        <f t="shared" si="169"/>
        <v>0.87657799452545349</v>
      </c>
      <c r="AZ356" s="6">
        <f t="shared" si="170"/>
        <v>3.1643242511481677</v>
      </c>
      <c r="BA356" s="6">
        <f t="shared" si="171"/>
        <v>1.0097550293960726</v>
      </c>
    </row>
    <row r="357" spans="1:53" x14ac:dyDescent="0.25">
      <c r="A357" s="44">
        <v>0.5</v>
      </c>
      <c r="B357" s="2" t="s">
        <v>29</v>
      </c>
      <c r="C357" s="2">
        <v>450</v>
      </c>
      <c r="D357" s="2">
        <v>190</v>
      </c>
      <c r="E357" s="2">
        <v>190</v>
      </c>
      <c r="F357" s="2">
        <v>14.6</v>
      </c>
      <c r="G357" s="2">
        <v>9.4</v>
      </c>
      <c r="H357" s="2">
        <f t="shared" si="149"/>
        <v>210000000000</v>
      </c>
      <c r="I357" s="2">
        <v>0.3</v>
      </c>
      <c r="J357" s="2">
        <f t="shared" si="150"/>
        <v>80769000000</v>
      </c>
      <c r="K357" s="2">
        <v>15</v>
      </c>
      <c r="L357" s="2">
        <f>1671.9*10^(-8)</f>
        <v>1.6719E-5</v>
      </c>
      <c r="M357" s="2">
        <f>792385*10^(-12)</f>
        <v>7.9238499999999993E-7</v>
      </c>
      <c r="N357" s="2">
        <f>49.8*10^(-8)</f>
        <v>4.9799999999999993E-7</v>
      </c>
      <c r="O357" s="2">
        <v>0</v>
      </c>
      <c r="P357" s="2">
        <f t="shared" si="151"/>
        <v>8345116.666666667</v>
      </c>
      <c r="Q357" s="2">
        <f t="shared" si="152"/>
        <v>8345116.666666667</v>
      </c>
      <c r="R357" s="2">
        <f t="shared" si="153"/>
        <v>0.5</v>
      </c>
      <c r="S357" s="2">
        <f t="shared" si="154"/>
        <v>0.43540000000000001</v>
      </c>
      <c r="T357" s="2">
        <f t="shared" si="155"/>
        <v>0</v>
      </c>
      <c r="U357" s="2">
        <f t="shared" si="156"/>
        <v>0</v>
      </c>
      <c r="V357" s="2">
        <v>2</v>
      </c>
      <c r="W357" s="2">
        <v>2</v>
      </c>
      <c r="X357" s="45">
        <f t="shared" si="157"/>
        <v>38502.313729089699</v>
      </c>
      <c r="Y357" s="45">
        <f t="shared" si="158"/>
        <v>40236.000302564746</v>
      </c>
      <c r="Z357" s="46">
        <f t="shared" si="159"/>
        <v>0.42598995607815332</v>
      </c>
      <c r="AA357" s="35">
        <f t="shared" si="160"/>
        <v>0.21299497803907666</v>
      </c>
      <c r="AB357" s="35">
        <f t="shared" si="161"/>
        <v>1.9567546996065999</v>
      </c>
      <c r="AC357" s="35">
        <f t="shared" si="162"/>
        <v>2.5614035087719298</v>
      </c>
      <c r="AD357" s="35">
        <v>0</v>
      </c>
      <c r="AE357" s="35">
        <f t="shared" si="163"/>
        <v>0</v>
      </c>
      <c r="AF357" s="47">
        <v>1</v>
      </c>
      <c r="AG357" s="47">
        <f t="shared" si="172"/>
        <v>3.75</v>
      </c>
      <c r="AH357" s="35">
        <v>125.70792104162881</v>
      </c>
      <c r="AI357" s="48">
        <f t="shared" si="164"/>
        <v>3.124264839853276</v>
      </c>
      <c r="AJ357" s="48">
        <v>4.012575772590119</v>
      </c>
      <c r="AK357" s="48">
        <f t="shared" si="165"/>
        <v>0.77861827836251973</v>
      </c>
      <c r="AL357" s="35">
        <f t="shared" si="166"/>
        <v>1.1108280254777072</v>
      </c>
      <c r="AM357" s="35">
        <f t="shared" si="167"/>
        <v>4.4744646683137432</v>
      </c>
      <c r="AN357" s="35">
        <f t="shared" si="168"/>
        <v>1.4321656126066049</v>
      </c>
      <c r="AO357" s="2"/>
      <c r="AP357" s="47">
        <f t="shared" si="173"/>
        <v>0.5</v>
      </c>
      <c r="AQ357" s="47">
        <f t="shared" si="174"/>
        <v>1.5</v>
      </c>
      <c r="AR357" s="6">
        <v>8.921577548589708</v>
      </c>
      <c r="AS357" s="35">
        <v>1</v>
      </c>
      <c r="AT357" s="35">
        <f t="shared" si="148"/>
        <v>-31.196154588748222</v>
      </c>
      <c r="AU357" s="6">
        <f t="shared" si="175"/>
        <v>8.9508651367895045</v>
      </c>
      <c r="AV357" s="6">
        <v>1</v>
      </c>
      <c r="AW357" s="35">
        <f t="shared" si="176"/>
        <v>-27.52903960693699</v>
      </c>
      <c r="AX357" s="6">
        <f t="shared" si="169"/>
        <v>0.88244977529589885</v>
      </c>
      <c r="AY357" s="2"/>
      <c r="AZ357" s="6">
        <f t="shared" si="170"/>
        <v>3.1541830974847711</v>
      </c>
      <c r="BA357" s="6">
        <f t="shared" si="171"/>
        <v>1.0095760952304222</v>
      </c>
    </row>
    <row r="358" spans="1:53" x14ac:dyDescent="0.25">
      <c r="A358" s="33">
        <v>0.5</v>
      </c>
      <c r="B358" s="1" t="s">
        <v>30</v>
      </c>
      <c r="C358" s="1">
        <v>600</v>
      </c>
      <c r="D358" s="1">
        <v>220</v>
      </c>
      <c r="E358" s="1">
        <v>220</v>
      </c>
      <c r="F358" s="1">
        <v>19</v>
      </c>
      <c r="G358" s="1">
        <v>12</v>
      </c>
      <c r="H358" s="1">
        <f t="shared" si="149"/>
        <v>210000000000</v>
      </c>
      <c r="I358" s="1">
        <v>0.3</v>
      </c>
      <c r="J358" s="1">
        <f t="shared" si="150"/>
        <v>80769000000</v>
      </c>
      <c r="K358" s="1">
        <v>3</v>
      </c>
      <c r="L358" s="1">
        <f>3380*10^(-8)</f>
        <v>3.3800000000000002E-5</v>
      </c>
      <c r="M358" s="1">
        <f>2852000*10^(-12)</f>
        <v>2.852E-6</v>
      </c>
      <c r="N358" s="1">
        <f>129.22*10^(-8)</f>
        <v>1.2922000000000001E-6</v>
      </c>
      <c r="O358" s="1">
        <v>0</v>
      </c>
      <c r="P358" s="1">
        <f t="shared" si="151"/>
        <v>16859333.333333332</v>
      </c>
      <c r="Q358" s="1">
        <f t="shared" si="152"/>
        <v>16859333.333333332</v>
      </c>
      <c r="R358" s="1">
        <f t="shared" si="153"/>
        <v>0.5</v>
      </c>
      <c r="S358" s="1">
        <f t="shared" si="154"/>
        <v>0.58099999999999996</v>
      </c>
      <c r="T358" s="1">
        <f t="shared" si="155"/>
        <v>0</v>
      </c>
      <c r="U358" s="1">
        <f t="shared" si="156"/>
        <v>0</v>
      </c>
      <c r="V358" s="1">
        <v>2</v>
      </c>
      <c r="W358" s="1">
        <v>2</v>
      </c>
      <c r="X358" s="8">
        <f t="shared" si="157"/>
        <v>1945957.0010814518</v>
      </c>
      <c r="Y358" s="8">
        <f t="shared" si="158"/>
        <v>722924.52822898212</v>
      </c>
      <c r="Z358" s="16">
        <f t="shared" si="159"/>
        <v>2.5085675762161346</v>
      </c>
      <c r="AA358" s="6">
        <f t="shared" si="160"/>
        <v>1.2542837881080673</v>
      </c>
      <c r="AB358" s="6">
        <f t="shared" si="161"/>
        <v>8.6359355824978525</v>
      </c>
      <c r="AC358" s="6">
        <f t="shared" si="162"/>
        <v>0.43181818181818182</v>
      </c>
      <c r="AD358" s="6">
        <v>0</v>
      </c>
      <c r="AE358" s="6">
        <f t="shared" si="163"/>
        <v>0</v>
      </c>
      <c r="AF358" s="24">
        <v>1</v>
      </c>
      <c r="AG358" s="24">
        <f t="shared" si="172"/>
        <v>0.75</v>
      </c>
      <c r="AH358" s="6">
        <v>2273.4615320987591</v>
      </c>
      <c r="AI358" s="5">
        <f t="shared" si="164"/>
        <v>3.1448117242172939</v>
      </c>
      <c r="AJ358" s="5">
        <v>6.4586271701671878</v>
      </c>
      <c r="AK358" s="5">
        <f t="shared" si="165"/>
        <v>0.48691643616516223</v>
      </c>
      <c r="AL358" s="6">
        <f t="shared" si="166"/>
        <v>1.1108280254777072</v>
      </c>
      <c r="AM358" s="6">
        <f t="shared" si="167"/>
        <v>7.1188908031458391</v>
      </c>
      <c r="AN358" s="6">
        <f t="shared" si="168"/>
        <v>2.2636938002759597</v>
      </c>
      <c r="AP358" s="24">
        <f t="shared" si="173"/>
        <v>0.5</v>
      </c>
      <c r="AQ358" s="24">
        <f t="shared" si="174"/>
        <v>1.5</v>
      </c>
      <c r="AR358" s="6">
        <v>19.479706406892554</v>
      </c>
      <c r="AS358" s="6">
        <v>1</v>
      </c>
      <c r="AT358" s="6">
        <f t="shared" si="148"/>
        <v>-39.794436804162103</v>
      </c>
      <c r="AU358" s="6">
        <f t="shared" si="175"/>
        <v>19.371516416302374</v>
      </c>
      <c r="AV358" s="6">
        <v>1</v>
      </c>
      <c r="AW358" s="35">
        <f t="shared" si="176"/>
        <v>-37.008955306699335</v>
      </c>
      <c r="AX358" s="6">
        <f t="shared" si="169"/>
        <v>0.93000324364003983</v>
      </c>
      <c r="AZ358" s="6">
        <f t="shared" si="170"/>
        <v>3.1577592423324612</v>
      </c>
      <c r="BA358" s="6">
        <f t="shared" si="171"/>
        <v>1.0041171043771753</v>
      </c>
    </row>
    <row r="359" spans="1:53" x14ac:dyDescent="0.25">
      <c r="A359" s="33">
        <v>0.5</v>
      </c>
      <c r="B359" s="1" t="s">
        <v>30</v>
      </c>
      <c r="C359" s="1">
        <v>600</v>
      </c>
      <c r="D359" s="1">
        <v>220</v>
      </c>
      <c r="E359" s="1">
        <v>220</v>
      </c>
      <c r="F359" s="1">
        <v>19</v>
      </c>
      <c r="G359" s="1">
        <v>12</v>
      </c>
      <c r="H359" s="1">
        <f t="shared" si="149"/>
        <v>210000000000</v>
      </c>
      <c r="I359" s="1">
        <v>0.3</v>
      </c>
      <c r="J359" s="1">
        <f t="shared" si="150"/>
        <v>80769000000</v>
      </c>
      <c r="K359" s="1">
        <v>6</v>
      </c>
      <c r="L359" s="1">
        <f>3380*10^(-8)</f>
        <v>3.3800000000000002E-5</v>
      </c>
      <c r="M359" s="1">
        <f>2852000*10^(-12)</f>
        <v>2.852E-6</v>
      </c>
      <c r="N359" s="1">
        <f>129.22*10^(-8)</f>
        <v>1.2922000000000001E-6</v>
      </c>
      <c r="O359" s="1">
        <v>0</v>
      </c>
      <c r="P359" s="1">
        <f t="shared" si="151"/>
        <v>16859333.333333332</v>
      </c>
      <c r="Q359" s="1">
        <f t="shared" si="152"/>
        <v>16859333.333333332</v>
      </c>
      <c r="R359" s="1">
        <f t="shared" si="153"/>
        <v>0.5</v>
      </c>
      <c r="S359" s="1">
        <f t="shared" si="154"/>
        <v>0.58099999999999996</v>
      </c>
      <c r="T359" s="1">
        <f t="shared" si="155"/>
        <v>0</v>
      </c>
      <c r="U359" s="1">
        <f t="shared" si="156"/>
        <v>0</v>
      </c>
      <c r="V359" s="1">
        <v>2</v>
      </c>
      <c r="W359" s="1">
        <v>2</v>
      </c>
      <c r="X359" s="8">
        <f t="shared" si="157"/>
        <v>486489.25027036294</v>
      </c>
      <c r="Y359" s="8">
        <f t="shared" si="158"/>
        <v>265978.93822521181</v>
      </c>
      <c r="Z359" s="16">
        <f t="shared" si="159"/>
        <v>1.2542837881080673</v>
      </c>
      <c r="AA359" s="6">
        <f t="shared" si="160"/>
        <v>0.62714189405403364</v>
      </c>
      <c r="AB359" s="6">
        <f t="shared" si="161"/>
        <v>4.3179677912489263</v>
      </c>
      <c r="AC359" s="6">
        <f t="shared" si="162"/>
        <v>0.86363636363636365</v>
      </c>
      <c r="AD359" s="6">
        <v>0</v>
      </c>
      <c r="AE359" s="6">
        <f t="shared" si="163"/>
        <v>0</v>
      </c>
      <c r="AF359" s="24">
        <v>1</v>
      </c>
      <c r="AG359" s="24">
        <f t="shared" si="172"/>
        <v>1.5</v>
      </c>
      <c r="AH359" s="6">
        <v>838.8396261909287</v>
      </c>
      <c r="AI359" s="5">
        <f t="shared" si="164"/>
        <v>3.1537821445119829</v>
      </c>
      <c r="AJ359" s="5">
        <v>5.629393101540221</v>
      </c>
      <c r="AK359" s="5">
        <f t="shared" si="165"/>
        <v>0.56023484017293046</v>
      </c>
      <c r="AL359" s="6">
        <f t="shared" si="166"/>
        <v>1.1108280254777072</v>
      </c>
      <c r="AM359" s="6">
        <f t="shared" si="167"/>
        <v>6.2509673461402713</v>
      </c>
      <c r="AN359" s="6">
        <f t="shared" si="168"/>
        <v>1.9820542636458955</v>
      </c>
      <c r="AP359" s="24">
        <f t="shared" si="173"/>
        <v>0.5</v>
      </c>
      <c r="AQ359" s="24">
        <f t="shared" si="174"/>
        <v>1.5</v>
      </c>
      <c r="AR359" s="6">
        <v>15.281414830399791</v>
      </c>
      <c r="AS359" s="6">
        <v>1</v>
      </c>
      <c r="AT359" s="6">
        <f t="shared" si="148"/>
        <v>-35.627207623104482</v>
      </c>
      <c r="AU359" s="6">
        <f t="shared" si="175"/>
        <v>15.250132709134828</v>
      </c>
      <c r="AV359" s="6">
        <v>1</v>
      </c>
      <c r="AW359" s="35">
        <f t="shared" si="176"/>
        <v>-32.2521275653082</v>
      </c>
      <c r="AX359" s="6">
        <f t="shared" si="169"/>
        <v>0.90526678112130465</v>
      </c>
      <c r="AZ359" s="6">
        <f t="shared" si="170"/>
        <v>3.1743338331828896</v>
      </c>
      <c r="BA359" s="6">
        <f t="shared" si="171"/>
        <v>1.0065165213477631</v>
      </c>
    </row>
    <row r="360" spans="1:53" x14ac:dyDescent="0.25">
      <c r="A360" s="33">
        <v>0.5</v>
      </c>
      <c r="B360" s="1" t="s">
        <v>30</v>
      </c>
      <c r="C360" s="1">
        <v>600</v>
      </c>
      <c r="D360" s="1">
        <v>220</v>
      </c>
      <c r="E360" s="1">
        <v>220</v>
      </c>
      <c r="F360" s="1">
        <v>19</v>
      </c>
      <c r="G360" s="1">
        <v>12</v>
      </c>
      <c r="H360" s="1">
        <f t="shared" si="149"/>
        <v>210000000000</v>
      </c>
      <c r="I360" s="1">
        <v>0.3</v>
      </c>
      <c r="J360" s="1">
        <f t="shared" si="150"/>
        <v>80769000000</v>
      </c>
      <c r="K360" s="1">
        <v>9</v>
      </c>
      <c r="L360" s="1">
        <f>3380*10^(-8)</f>
        <v>3.3800000000000002E-5</v>
      </c>
      <c r="M360" s="1">
        <f>2852000*10^(-12)</f>
        <v>2.852E-6</v>
      </c>
      <c r="N360" s="1">
        <f>129.22*10^(-8)</f>
        <v>1.2922000000000001E-6</v>
      </c>
      <c r="O360" s="1">
        <v>0</v>
      </c>
      <c r="P360" s="1">
        <f t="shared" si="151"/>
        <v>16859333.333333332</v>
      </c>
      <c r="Q360" s="1">
        <f t="shared" si="152"/>
        <v>16859333.333333332</v>
      </c>
      <c r="R360" s="1">
        <f t="shared" si="153"/>
        <v>0.5</v>
      </c>
      <c r="S360" s="1">
        <f t="shared" si="154"/>
        <v>0.58099999999999996</v>
      </c>
      <c r="T360" s="1">
        <f t="shared" si="155"/>
        <v>0</v>
      </c>
      <c r="U360" s="1">
        <f t="shared" si="156"/>
        <v>0</v>
      </c>
      <c r="V360" s="1">
        <v>2</v>
      </c>
      <c r="W360" s="1">
        <v>2</v>
      </c>
      <c r="X360" s="8">
        <f t="shared" si="157"/>
        <v>216217.44456460574</v>
      </c>
      <c r="Y360" s="8">
        <f t="shared" si="158"/>
        <v>162822.76545043223</v>
      </c>
      <c r="Z360" s="16">
        <f t="shared" si="159"/>
        <v>0.8361891920720449</v>
      </c>
      <c r="AA360" s="6">
        <f t="shared" si="160"/>
        <v>0.41809459603602245</v>
      </c>
      <c r="AB360" s="6">
        <f t="shared" si="161"/>
        <v>2.878645194165951</v>
      </c>
      <c r="AC360" s="6">
        <f t="shared" si="162"/>
        <v>1.2954545454545454</v>
      </c>
      <c r="AD360" s="6">
        <v>0</v>
      </c>
      <c r="AE360" s="6">
        <f t="shared" si="163"/>
        <v>0</v>
      </c>
      <c r="AF360" s="24">
        <v>1</v>
      </c>
      <c r="AG360" s="24">
        <f t="shared" si="172"/>
        <v>2.25</v>
      </c>
      <c r="AH360" s="6">
        <v>513.06216923071804</v>
      </c>
      <c r="AI360" s="5">
        <f t="shared" si="164"/>
        <v>3.1510468932976599</v>
      </c>
      <c r="AJ360" s="5">
        <v>4.9612226998190669</v>
      </c>
      <c r="AK360" s="5">
        <f t="shared" si="165"/>
        <v>0.63513514388551373</v>
      </c>
      <c r="AL360" s="6">
        <f t="shared" si="166"/>
        <v>1.1108280254777072</v>
      </c>
      <c r="AM360" s="6">
        <f t="shared" si="167"/>
        <v>5.4738889813575966</v>
      </c>
      <c r="AN360" s="6">
        <f t="shared" si="168"/>
        <v>1.7371651919876752</v>
      </c>
      <c r="AP360" s="24">
        <f t="shared" si="173"/>
        <v>0.5</v>
      </c>
      <c r="AQ360" s="24">
        <f t="shared" si="174"/>
        <v>1.5</v>
      </c>
      <c r="AR360" s="6">
        <v>12.486331200309884</v>
      </c>
      <c r="AS360" s="6">
        <v>1</v>
      </c>
      <c r="AT360" s="6">
        <f t="shared" si="148"/>
        <v>-33.548829294197404</v>
      </c>
      <c r="AU360" s="6">
        <f t="shared" si="175"/>
        <v>12.426171695197361</v>
      </c>
      <c r="AV360" s="6">
        <v>1</v>
      </c>
      <c r="AW360" s="35">
        <f t="shared" si="176"/>
        <v>-30.025340579529583</v>
      </c>
      <c r="AX360" s="6">
        <f t="shared" si="169"/>
        <v>0.8949743168749783</v>
      </c>
      <c r="AZ360" s="6">
        <f t="shared" si="170"/>
        <v>3.1752089274359938</v>
      </c>
      <c r="BA360" s="6">
        <f t="shared" si="171"/>
        <v>1.0076679386110461</v>
      </c>
    </row>
    <row r="361" spans="1:53" x14ac:dyDescent="0.25">
      <c r="A361" s="33">
        <v>0.5</v>
      </c>
      <c r="B361" s="1" t="s">
        <v>30</v>
      </c>
      <c r="C361" s="1">
        <v>600</v>
      </c>
      <c r="D361" s="1">
        <v>220</v>
      </c>
      <c r="E361" s="1">
        <v>220</v>
      </c>
      <c r="F361" s="1">
        <v>19</v>
      </c>
      <c r="G361" s="1">
        <v>12</v>
      </c>
      <c r="H361" s="1">
        <f t="shared" si="149"/>
        <v>210000000000</v>
      </c>
      <c r="I361" s="1">
        <v>0.3</v>
      </c>
      <c r="J361" s="1">
        <f t="shared" si="150"/>
        <v>80769000000</v>
      </c>
      <c r="K361" s="1">
        <v>12</v>
      </c>
      <c r="L361" s="1">
        <f>3380*10^(-8)</f>
        <v>3.3800000000000002E-5</v>
      </c>
      <c r="M361" s="1">
        <f>2852000*10^(-12)</f>
        <v>2.852E-6</v>
      </c>
      <c r="N361" s="1">
        <f>129.22*10^(-8)</f>
        <v>1.2922000000000001E-6</v>
      </c>
      <c r="O361" s="1">
        <v>0</v>
      </c>
      <c r="P361" s="1">
        <f t="shared" si="151"/>
        <v>16859333.333333332</v>
      </c>
      <c r="Q361" s="1">
        <f t="shared" si="152"/>
        <v>16859333.333333332</v>
      </c>
      <c r="R361" s="1">
        <f t="shared" si="153"/>
        <v>0.5</v>
      </c>
      <c r="S361" s="1">
        <f t="shared" si="154"/>
        <v>0.58099999999999996</v>
      </c>
      <c r="T361" s="1">
        <f t="shared" si="155"/>
        <v>0</v>
      </c>
      <c r="U361" s="1">
        <f t="shared" si="156"/>
        <v>0</v>
      </c>
      <c r="V361" s="1">
        <v>2</v>
      </c>
      <c r="W361" s="1">
        <v>2</v>
      </c>
      <c r="X361" s="8">
        <f t="shared" si="157"/>
        <v>121622.31256759074</v>
      </c>
      <c r="Y361" s="8">
        <f t="shared" si="158"/>
        <v>118075.45509077053</v>
      </c>
      <c r="Z361" s="16">
        <f t="shared" si="159"/>
        <v>0.62714189405403364</v>
      </c>
      <c r="AA361" s="6">
        <f t="shared" si="160"/>
        <v>0.31357094702701682</v>
      </c>
      <c r="AB361" s="6">
        <f t="shared" si="161"/>
        <v>2.1589838956244631</v>
      </c>
      <c r="AC361" s="6">
        <f t="shared" si="162"/>
        <v>1.7272727272727273</v>
      </c>
      <c r="AD361" s="6">
        <v>0</v>
      </c>
      <c r="AE361" s="6">
        <f t="shared" si="163"/>
        <v>0</v>
      </c>
      <c r="AF361" s="24">
        <v>1</v>
      </c>
      <c r="AG361" s="24">
        <f t="shared" si="172"/>
        <v>3</v>
      </c>
      <c r="AH361" s="6">
        <v>371.25144253529038</v>
      </c>
      <c r="AI361" s="5">
        <f t="shared" si="164"/>
        <v>3.1441881147092827</v>
      </c>
      <c r="AJ361" s="5">
        <v>4.5088117559295684</v>
      </c>
      <c r="AK361" s="5">
        <f t="shared" si="165"/>
        <v>0.69734295528624368</v>
      </c>
      <c r="AL361" s="6">
        <f t="shared" si="166"/>
        <v>1.1108280254777072</v>
      </c>
      <c r="AM361" s="6">
        <f t="shared" si="167"/>
        <v>4.9938928216323548</v>
      </c>
      <c r="AN361" s="6">
        <f t="shared" si="168"/>
        <v>1.5882932698173178</v>
      </c>
      <c r="AP361" s="24">
        <f t="shared" si="173"/>
        <v>0.5</v>
      </c>
      <c r="AQ361" s="24">
        <f t="shared" si="174"/>
        <v>1.5</v>
      </c>
      <c r="AR361" s="6">
        <v>10.756129047806327</v>
      </c>
      <c r="AS361" s="6">
        <v>1</v>
      </c>
      <c r="AT361" s="6">
        <f t="shared" si="148"/>
        <v>-32.209208338908603</v>
      </c>
      <c r="AU361" s="6">
        <f t="shared" si="175"/>
        <v>10.742284979813324</v>
      </c>
      <c r="AV361" s="6">
        <v>1</v>
      </c>
      <c r="AW361" s="35">
        <f t="shared" si="176"/>
        <v>-28.791726260643731</v>
      </c>
      <c r="AX361" s="6">
        <f t="shared" si="169"/>
        <v>0.89389735872096654</v>
      </c>
      <c r="AZ361" s="6">
        <f t="shared" si="170"/>
        <v>3.1697985832501572</v>
      </c>
      <c r="BA361" s="6">
        <f t="shared" si="171"/>
        <v>1.0081453359679919</v>
      </c>
    </row>
    <row r="362" spans="1:53" s="3" customFormat="1" x14ac:dyDescent="0.25">
      <c r="A362" s="34">
        <v>0.5</v>
      </c>
      <c r="B362" s="3" t="s">
        <v>30</v>
      </c>
      <c r="C362" s="3">
        <v>600</v>
      </c>
      <c r="D362" s="3">
        <v>220</v>
      </c>
      <c r="E362" s="3">
        <v>220</v>
      </c>
      <c r="F362" s="3">
        <v>19</v>
      </c>
      <c r="G362" s="3">
        <v>12</v>
      </c>
      <c r="H362" s="3">
        <f t="shared" si="149"/>
        <v>210000000000</v>
      </c>
      <c r="I362" s="3">
        <v>0.3</v>
      </c>
      <c r="J362" s="3">
        <f t="shared" si="150"/>
        <v>80769000000</v>
      </c>
      <c r="K362" s="3">
        <v>15</v>
      </c>
      <c r="L362" s="3">
        <f>3380*10^(-8)</f>
        <v>3.3800000000000002E-5</v>
      </c>
      <c r="M362" s="3">
        <f>2852000*10^(-12)</f>
        <v>2.852E-6</v>
      </c>
      <c r="N362" s="3">
        <f>129.22*10^(-8)</f>
        <v>1.2922000000000001E-6</v>
      </c>
      <c r="O362" s="3">
        <v>0</v>
      </c>
      <c r="P362" s="3">
        <f t="shared" si="151"/>
        <v>16859333.333333332</v>
      </c>
      <c r="Q362" s="3">
        <f t="shared" si="152"/>
        <v>16859333.333333332</v>
      </c>
      <c r="R362" s="3">
        <f t="shared" si="153"/>
        <v>0.5</v>
      </c>
      <c r="S362" s="3">
        <f t="shared" si="154"/>
        <v>0.58099999999999996</v>
      </c>
      <c r="T362" s="3">
        <f t="shared" si="155"/>
        <v>0</v>
      </c>
      <c r="U362" s="3">
        <f t="shared" si="156"/>
        <v>0</v>
      </c>
      <c r="V362" s="3">
        <v>2</v>
      </c>
      <c r="W362" s="3">
        <v>2</v>
      </c>
      <c r="X362" s="10">
        <f t="shared" si="157"/>
        <v>77838.28004325807</v>
      </c>
      <c r="Y362" s="10">
        <f t="shared" si="158"/>
        <v>92925.731373469971</v>
      </c>
      <c r="Z362" s="17">
        <f t="shared" si="159"/>
        <v>0.50171351524322694</v>
      </c>
      <c r="AA362" s="11">
        <f t="shared" si="160"/>
        <v>0.25085675762161347</v>
      </c>
      <c r="AB362" s="11">
        <f t="shared" si="161"/>
        <v>1.7271871164995707</v>
      </c>
      <c r="AC362" s="11">
        <f t="shared" si="162"/>
        <v>2.1590909090909092</v>
      </c>
      <c r="AD362" s="11">
        <v>0</v>
      </c>
      <c r="AE362" s="11">
        <f t="shared" si="163"/>
        <v>0</v>
      </c>
      <c r="AF362" s="25">
        <v>1</v>
      </c>
      <c r="AG362" s="25">
        <f t="shared" si="172"/>
        <v>3.75</v>
      </c>
      <c r="AH362" s="11">
        <v>291.43750816900888</v>
      </c>
      <c r="AI362" s="7">
        <f t="shared" si="164"/>
        <v>3.1362412096356493</v>
      </c>
      <c r="AJ362" s="7">
        <v>4.2046481015004362</v>
      </c>
      <c r="AK362" s="7">
        <f t="shared" si="165"/>
        <v>0.74589861836867533</v>
      </c>
      <c r="AL362" s="11">
        <f t="shared" si="166"/>
        <v>1.1108280254777072</v>
      </c>
      <c r="AM362" s="11">
        <f t="shared" si="167"/>
        <v>4.6766288930503608</v>
      </c>
      <c r="AN362" s="11">
        <f t="shared" si="168"/>
        <v>1.4911572740904278</v>
      </c>
      <c r="AP362" s="25">
        <f t="shared" si="173"/>
        <v>0.5</v>
      </c>
      <c r="AQ362" s="25">
        <f t="shared" si="174"/>
        <v>1.5</v>
      </c>
      <c r="AR362" s="11">
        <v>9.630454768765194</v>
      </c>
      <c r="AS362" s="11">
        <v>1</v>
      </c>
      <c r="AT362" s="11">
        <f t="shared" si="148"/>
        <v>-31.219893926151457</v>
      </c>
      <c r="AU362" s="6">
        <f t="shared" si="175"/>
        <v>9.6449429638900046</v>
      </c>
      <c r="AV362" s="35">
        <v>1</v>
      </c>
      <c r="AW362" s="35">
        <f t="shared" si="176"/>
        <v>-28.013087004993327</v>
      </c>
      <c r="AX362" s="35">
        <f t="shared" si="169"/>
        <v>0.89728322175777997</v>
      </c>
      <c r="AZ362" s="6">
        <f t="shared" si="170"/>
        <v>3.1619108560121383</v>
      </c>
      <c r="BA362" s="6">
        <f t="shared" si="171"/>
        <v>1.0081848444238353</v>
      </c>
    </row>
    <row r="363" spans="1:53" x14ac:dyDescent="0.25">
      <c r="A363" s="32">
        <v>0.75</v>
      </c>
      <c r="B363" s="1" t="s">
        <v>7</v>
      </c>
      <c r="C363" s="1">
        <v>300</v>
      </c>
      <c r="D363" s="1">
        <v>150</v>
      </c>
      <c r="E363" s="1">
        <v>150</v>
      </c>
      <c r="F363" s="1">
        <v>10.7</v>
      </c>
      <c r="G363" s="1">
        <v>7.1</v>
      </c>
      <c r="H363" s="1">
        <f t="shared" si="149"/>
        <v>210000000000</v>
      </c>
      <c r="I363" s="1">
        <v>0.3</v>
      </c>
      <c r="J363" s="1">
        <f t="shared" si="150"/>
        <v>80769000000</v>
      </c>
      <c r="K363" s="1">
        <v>3</v>
      </c>
      <c r="L363" s="1">
        <f>602.71*10^(-8)</f>
        <v>6.0271000000000003E-6</v>
      </c>
      <c r="M363" s="1">
        <f>126108*10^(-12)</f>
        <v>1.2610800000000001E-7</v>
      </c>
      <c r="N363" s="1">
        <f>15.22*10^(-8)</f>
        <v>1.522E-7</v>
      </c>
      <c r="O363" s="1">
        <v>0</v>
      </c>
      <c r="P363" s="1">
        <f t="shared" si="151"/>
        <v>3009375</v>
      </c>
      <c r="Q363" s="1">
        <f t="shared" si="152"/>
        <v>3009375</v>
      </c>
      <c r="R363" s="1">
        <f t="shared" si="153"/>
        <v>0.5</v>
      </c>
      <c r="S363" s="1">
        <f t="shared" si="154"/>
        <v>0.2893</v>
      </c>
      <c r="T363" s="1">
        <f t="shared" si="155"/>
        <v>0</v>
      </c>
      <c r="U363" s="1">
        <f t="shared" si="156"/>
        <v>0</v>
      </c>
      <c r="V363" s="1">
        <v>2</v>
      </c>
      <c r="W363" s="1">
        <v>2</v>
      </c>
      <c r="X363" s="8">
        <f t="shared" si="157"/>
        <v>346996.37400053308</v>
      </c>
      <c r="Y363" s="8">
        <f t="shared" si="158"/>
        <v>82370.901734820785</v>
      </c>
      <c r="Z363" s="16">
        <f t="shared" si="159"/>
        <v>1.5370213680358233</v>
      </c>
      <c r="AA363" s="6">
        <f t="shared" si="160"/>
        <v>0.76851068401791167</v>
      </c>
      <c r="AB363" s="6">
        <f t="shared" si="161"/>
        <v>10.625828074835638</v>
      </c>
      <c r="AC363" s="6">
        <f t="shared" si="162"/>
        <v>0.71333333333333315</v>
      </c>
      <c r="AD363" s="6">
        <v>0</v>
      </c>
      <c r="AE363" s="6">
        <f t="shared" si="163"/>
        <v>0</v>
      </c>
      <c r="AF363" s="24">
        <v>1</v>
      </c>
      <c r="AG363" s="24">
        <f t="shared" si="172"/>
        <v>1.125</v>
      </c>
      <c r="AH363" s="6">
        <v>199.06160269388909</v>
      </c>
      <c r="AI363" s="5">
        <f t="shared" si="164"/>
        <v>2.4166495510117678</v>
      </c>
      <c r="AJ363" s="5">
        <v>5.9308565247074734</v>
      </c>
      <c r="AK363" s="5">
        <f t="shared" si="165"/>
        <v>0.40747058050455265</v>
      </c>
      <c r="AL363" s="6">
        <f t="shared" si="166"/>
        <v>1.0420289855072464</v>
      </c>
      <c r="AM363" s="6">
        <f t="shared" si="167"/>
        <v>6.2270993843689242</v>
      </c>
      <c r="AN363" s="6">
        <f t="shared" si="168"/>
        <v>2.5767490291514763</v>
      </c>
      <c r="AP363" s="24">
        <f t="shared" si="173"/>
        <v>0.75</v>
      </c>
      <c r="AQ363" s="24">
        <f t="shared" si="174"/>
        <v>1.75</v>
      </c>
      <c r="AR363" s="6">
        <v>16.679696599806004</v>
      </c>
      <c r="AS363" s="6">
        <v>1</v>
      </c>
      <c r="AT363" s="6">
        <f t="shared" si="148"/>
        <v>-35.961558411698441</v>
      </c>
      <c r="AU363" s="6">
        <f t="shared" si="175"/>
        <v>16.748877433170751</v>
      </c>
      <c r="AV363" s="6">
        <v>1</v>
      </c>
      <c r="AW363" s="35">
        <f t="shared" si="176"/>
        <v>-33.576293161806049</v>
      </c>
      <c r="AX363" s="6">
        <f t="shared" si="169"/>
        <v>0.93367180524867199</v>
      </c>
      <c r="AZ363" s="6">
        <f t="shared" si="170"/>
        <v>2.4235754611251377</v>
      </c>
      <c r="BA363" s="6">
        <f t="shared" si="171"/>
        <v>1.0028659141373932</v>
      </c>
    </row>
    <row r="364" spans="1:53" x14ac:dyDescent="0.25">
      <c r="A364" s="33">
        <v>0.75</v>
      </c>
      <c r="B364" s="1" t="s">
        <v>7</v>
      </c>
      <c r="C364" s="1">
        <v>300</v>
      </c>
      <c r="D364" s="1">
        <v>150</v>
      </c>
      <c r="E364" s="1">
        <v>150</v>
      </c>
      <c r="F364" s="1">
        <v>10.7</v>
      </c>
      <c r="G364" s="1">
        <v>7.1</v>
      </c>
      <c r="H364" s="1">
        <f t="shared" si="149"/>
        <v>210000000000</v>
      </c>
      <c r="I364" s="1">
        <v>0.3</v>
      </c>
      <c r="J364" s="1">
        <f t="shared" si="150"/>
        <v>80769000000</v>
      </c>
      <c r="K364" s="1">
        <v>6</v>
      </c>
      <c r="L364" s="1">
        <f>602.71*10^(-8)</f>
        <v>6.0271000000000003E-6</v>
      </c>
      <c r="M364" s="1">
        <f>126108*10^(-12)</f>
        <v>1.2610800000000001E-7</v>
      </c>
      <c r="N364" s="1">
        <f>15.22*10^(-8)</f>
        <v>1.522E-7</v>
      </c>
      <c r="O364" s="1">
        <v>0</v>
      </c>
      <c r="P364" s="1">
        <f t="shared" si="151"/>
        <v>3009375</v>
      </c>
      <c r="Q364" s="1">
        <f t="shared" si="152"/>
        <v>3009375</v>
      </c>
      <c r="R364" s="1">
        <f t="shared" si="153"/>
        <v>0.5</v>
      </c>
      <c r="S364" s="1">
        <f t="shared" si="154"/>
        <v>0.2893</v>
      </c>
      <c r="T364" s="1">
        <f t="shared" si="155"/>
        <v>0</v>
      </c>
      <c r="U364" s="1">
        <f t="shared" si="156"/>
        <v>0</v>
      </c>
      <c r="V364" s="1">
        <v>2</v>
      </c>
      <c r="W364" s="1">
        <v>2</v>
      </c>
      <c r="X364" s="8">
        <f t="shared" si="157"/>
        <v>86749.093500133269</v>
      </c>
      <c r="Y364" s="8">
        <f t="shared" si="158"/>
        <v>34983.825050584506</v>
      </c>
      <c r="Z364" s="16">
        <f t="shared" si="159"/>
        <v>0.76851068401791167</v>
      </c>
      <c r="AA364" s="6">
        <f t="shared" si="160"/>
        <v>0.38425534200895584</v>
      </c>
      <c r="AB364" s="6">
        <f t="shared" si="161"/>
        <v>5.3129140374178192</v>
      </c>
      <c r="AC364" s="6">
        <f t="shared" si="162"/>
        <v>1.4266666666666663</v>
      </c>
      <c r="AD364" s="6">
        <v>0</v>
      </c>
      <c r="AE364" s="6">
        <f t="shared" si="163"/>
        <v>0</v>
      </c>
      <c r="AF364" s="24">
        <v>1</v>
      </c>
      <c r="AG364" s="24">
        <f t="shared" si="172"/>
        <v>2.25</v>
      </c>
      <c r="AH364" s="6">
        <v>84.619926132428631</v>
      </c>
      <c r="AI364" s="5">
        <f t="shared" si="164"/>
        <v>2.4188300167312553</v>
      </c>
      <c r="AJ364" s="5">
        <v>4.8233719370598305</v>
      </c>
      <c r="AK364" s="5">
        <f t="shared" si="165"/>
        <v>0.50148113151848184</v>
      </c>
      <c r="AL364" s="6">
        <f t="shared" si="166"/>
        <v>1.0420289855072464</v>
      </c>
      <c r="AM364" s="6">
        <f t="shared" si="167"/>
        <v>4.9953521771656453</v>
      </c>
      <c r="AN364" s="6">
        <f t="shared" si="168"/>
        <v>2.0651935616030745</v>
      </c>
      <c r="AP364" s="24">
        <f t="shared" si="173"/>
        <v>0.75</v>
      </c>
      <c r="AQ364" s="24">
        <f t="shared" si="174"/>
        <v>1.75</v>
      </c>
      <c r="AR364" s="6">
        <v>11.940585443911818</v>
      </c>
      <c r="AS364" s="6">
        <v>1</v>
      </c>
      <c r="AT364" s="6">
        <f t="shared" si="148"/>
        <v>-32.555231621802783</v>
      </c>
      <c r="AU364" s="6">
        <f t="shared" si="175"/>
        <v>11.900861101172008</v>
      </c>
      <c r="AV364" s="6">
        <v>1</v>
      </c>
      <c r="AW364" s="35">
        <f t="shared" si="176"/>
        <v>-29.634734732622377</v>
      </c>
      <c r="AX364" s="6">
        <f t="shared" si="169"/>
        <v>0.91029101180700867</v>
      </c>
      <c r="AZ364" s="6">
        <f t="shared" si="170"/>
        <v>2.4292804538498936</v>
      </c>
      <c r="BA364" s="6">
        <f t="shared" si="171"/>
        <v>1.0043204512290453</v>
      </c>
    </row>
    <row r="365" spans="1:53" x14ac:dyDescent="0.25">
      <c r="A365" s="33">
        <v>0.75</v>
      </c>
      <c r="B365" s="1" t="s">
        <v>7</v>
      </c>
      <c r="C365" s="1">
        <v>300</v>
      </c>
      <c r="D365" s="1">
        <v>150</v>
      </c>
      <c r="E365" s="1">
        <v>150</v>
      </c>
      <c r="F365" s="1">
        <v>10.7</v>
      </c>
      <c r="G365" s="1">
        <v>7.1</v>
      </c>
      <c r="H365" s="1">
        <f t="shared" si="149"/>
        <v>210000000000</v>
      </c>
      <c r="I365" s="1">
        <v>0.3</v>
      </c>
      <c r="J365" s="1">
        <f t="shared" si="150"/>
        <v>80769000000</v>
      </c>
      <c r="K365" s="1">
        <v>9</v>
      </c>
      <c r="L365" s="1">
        <f>602.71*10^(-8)</f>
        <v>6.0271000000000003E-6</v>
      </c>
      <c r="M365" s="1">
        <f>126108*10^(-12)</f>
        <v>1.2610800000000001E-7</v>
      </c>
      <c r="N365" s="1">
        <f>15.22*10^(-8)</f>
        <v>1.522E-7</v>
      </c>
      <c r="O365" s="1">
        <v>0</v>
      </c>
      <c r="P365" s="1">
        <f t="shared" si="151"/>
        <v>3009375</v>
      </c>
      <c r="Q365" s="1">
        <f t="shared" si="152"/>
        <v>3009375</v>
      </c>
      <c r="R365" s="1">
        <f t="shared" si="153"/>
        <v>0.5</v>
      </c>
      <c r="S365" s="1">
        <f t="shared" si="154"/>
        <v>0.2893</v>
      </c>
      <c r="T365" s="1">
        <f t="shared" si="155"/>
        <v>0</v>
      </c>
      <c r="U365" s="1">
        <f t="shared" si="156"/>
        <v>0</v>
      </c>
      <c r="V365" s="1">
        <v>2</v>
      </c>
      <c r="W365" s="1">
        <v>2</v>
      </c>
      <c r="X365" s="8">
        <f t="shared" si="157"/>
        <v>38555.152666725895</v>
      </c>
      <c r="Y365" s="8">
        <f t="shared" si="158"/>
        <v>22473.603966009312</v>
      </c>
      <c r="Z365" s="16">
        <f t="shared" si="159"/>
        <v>0.51234045601194111</v>
      </c>
      <c r="AA365" s="6">
        <f t="shared" si="160"/>
        <v>0.25617022800597056</v>
      </c>
      <c r="AB365" s="6">
        <f t="shared" si="161"/>
        <v>3.5419426916118795</v>
      </c>
      <c r="AC365" s="6">
        <f t="shared" si="162"/>
        <v>2.14</v>
      </c>
      <c r="AD365" s="6">
        <v>0</v>
      </c>
      <c r="AE365" s="6">
        <f t="shared" si="163"/>
        <v>0</v>
      </c>
      <c r="AF365" s="24">
        <v>1</v>
      </c>
      <c r="AG365" s="24">
        <f t="shared" si="172"/>
        <v>3.375</v>
      </c>
      <c r="AH365" s="6">
        <v>54.286004068145182</v>
      </c>
      <c r="AI365" s="5">
        <f t="shared" si="164"/>
        <v>2.4155451057271997</v>
      </c>
      <c r="AJ365" s="5">
        <v>4.2311860680565934</v>
      </c>
      <c r="AK365" s="5">
        <f t="shared" si="165"/>
        <v>0.57089077787512021</v>
      </c>
      <c r="AL365" s="6">
        <f t="shared" si="166"/>
        <v>1.0420289855072464</v>
      </c>
      <c r="AM365" s="6">
        <f t="shared" si="167"/>
        <v>4.4129960455297601</v>
      </c>
      <c r="AN365" s="6">
        <f t="shared" si="168"/>
        <v>1.8269151898950891</v>
      </c>
      <c r="AP365" s="24">
        <f t="shared" si="173"/>
        <v>0.75</v>
      </c>
      <c r="AQ365" s="24">
        <f t="shared" si="174"/>
        <v>1.75</v>
      </c>
      <c r="AR365" s="6">
        <v>9.7178255787430725</v>
      </c>
      <c r="AS365" s="6">
        <v>1</v>
      </c>
      <c r="AT365" s="6">
        <f t="shared" si="148"/>
        <v>-31.103318430353678</v>
      </c>
      <c r="AU365" s="6">
        <f t="shared" si="175"/>
        <v>9.7404457084672575</v>
      </c>
      <c r="AV365" s="6">
        <v>1</v>
      </c>
      <c r="AW365" s="35">
        <f t="shared" si="176"/>
        <v>-28.080176077685888</v>
      </c>
      <c r="AX365" s="6">
        <f t="shared" si="169"/>
        <v>0.90280322148142522</v>
      </c>
      <c r="AZ365" s="6">
        <f t="shared" si="170"/>
        <v>2.4276968892732849</v>
      </c>
      <c r="BA365" s="6">
        <f t="shared" si="171"/>
        <v>1.0050306589255045</v>
      </c>
    </row>
    <row r="366" spans="1:53" x14ac:dyDescent="0.25">
      <c r="A366" s="33">
        <v>0.75</v>
      </c>
      <c r="B366" s="1" t="s">
        <v>7</v>
      </c>
      <c r="C366" s="1">
        <v>300</v>
      </c>
      <c r="D366" s="1">
        <v>150</v>
      </c>
      <c r="E366" s="1">
        <v>150</v>
      </c>
      <c r="F366" s="1">
        <v>10.7</v>
      </c>
      <c r="G366" s="1">
        <v>7.1</v>
      </c>
      <c r="H366" s="1">
        <f t="shared" si="149"/>
        <v>210000000000</v>
      </c>
      <c r="I366" s="1">
        <v>0.3</v>
      </c>
      <c r="J366" s="1">
        <f t="shared" si="150"/>
        <v>80769000000</v>
      </c>
      <c r="K366" s="1">
        <v>12</v>
      </c>
      <c r="L366" s="1">
        <f>602.71*10^(-8)</f>
        <v>6.0271000000000003E-6</v>
      </c>
      <c r="M366" s="1">
        <f>126108*10^(-12)</f>
        <v>1.2610800000000001E-7</v>
      </c>
      <c r="N366" s="1">
        <f>15.22*10^(-8)</f>
        <v>1.522E-7</v>
      </c>
      <c r="O366" s="1">
        <v>0</v>
      </c>
      <c r="P366" s="1">
        <f t="shared" si="151"/>
        <v>3009375</v>
      </c>
      <c r="Q366" s="1">
        <f t="shared" si="152"/>
        <v>3009375</v>
      </c>
      <c r="R366" s="1">
        <f t="shared" si="153"/>
        <v>0.5</v>
      </c>
      <c r="S366" s="1">
        <f t="shared" si="154"/>
        <v>0.2893</v>
      </c>
      <c r="T366" s="1">
        <f t="shared" si="155"/>
        <v>0</v>
      </c>
      <c r="U366" s="1">
        <f t="shared" si="156"/>
        <v>0</v>
      </c>
      <c r="V366" s="1">
        <v>2</v>
      </c>
      <c r="W366" s="1">
        <v>2</v>
      </c>
      <c r="X366" s="8">
        <f t="shared" si="157"/>
        <v>21687.273375033317</v>
      </c>
      <c r="Y366" s="8">
        <f t="shared" si="158"/>
        <v>16626.595248083799</v>
      </c>
      <c r="Z366" s="16">
        <f t="shared" si="159"/>
        <v>0.38425534200895584</v>
      </c>
      <c r="AA366" s="6">
        <f t="shared" si="160"/>
        <v>0.19212767100447792</v>
      </c>
      <c r="AB366" s="6">
        <f t="shared" si="161"/>
        <v>2.6564570187089096</v>
      </c>
      <c r="AC366" s="6">
        <f t="shared" si="162"/>
        <v>2.8533333333333326</v>
      </c>
      <c r="AD366" s="6">
        <v>0</v>
      </c>
      <c r="AE366" s="6">
        <f t="shared" si="163"/>
        <v>0</v>
      </c>
      <c r="AF366" s="24">
        <v>1</v>
      </c>
      <c r="AG366" s="24">
        <f t="shared" si="172"/>
        <v>4.5</v>
      </c>
      <c r="AH366" s="6">
        <v>40.096564055104096</v>
      </c>
      <c r="AI366" s="5">
        <f t="shared" si="164"/>
        <v>2.4115919980505445</v>
      </c>
      <c r="AJ366" s="5">
        <v>3.9051891882364274</v>
      </c>
      <c r="AK366" s="5">
        <f t="shared" si="165"/>
        <v>0.61753525419843047</v>
      </c>
      <c r="AL366" s="6">
        <f t="shared" si="166"/>
        <v>1.0420289855072464</v>
      </c>
      <c r="AM366" s="6">
        <f t="shared" si="167"/>
        <v>4.0896104054802924</v>
      </c>
      <c r="AN366" s="6">
        <f t="shared" si="168"/>
        <v>1.6958135575114719</v>
      </c>
      <c r="AP366" s="24">
        <f t="shared" si="173"/>
        <v>0.75</v>
      </c>
      <c r="AQ366" s="24">
        <f t="shared" si="174"/>
        <v>1.75</v>
      </c>
      <c r="AR366" s="6">
        <v>8.5249589149362244</v>
      </c>
      <c r="AS366" s="6">
        <v>1</v>
      </c>
      <c r="AT366" s="6">
        <f t="shared" si="148"/>
        <v>-30.196293613659495</v>
      </c>
      <c r="AU366" s="6">
        <f t="shared" si="175"/>
        <v>8.5581611467326617</v>
      </c>
      <c r="AV366" s="6">
        <v>1</v>
      </c>
      <c r="AW366" s="35">
        <f t="shared" si="176"/>
        <v>-27.25776440424103</v>
      </c>
      <c r="AX366" s="6">
        <f t="shared" si="169"/>
        <v>0.90268576511359655</v>
      </c>
      <c r="AZ366" s="6">
        <f t="shared" si="170"/>
        <v>2.4241967457914133</v>
      </c>
      <c r="BA366" s="6">
        <f t="shared" si="171"/>
        <v>1.0052267331086926</v>
      </c>
    </row>
    <row r="367" spans="1:53" x14ac:dyDescent="0.25">
      <c r="A367" s="44">
        <v>0.75</v>
      </c>
      <c r="B367" s="2" t="s">
        <v>7</v>
      </c>
      <c r="C367" s="2">
        <v>300</v>
      </c>
      <c r="D367" s="2">
        <v>150</v>
      </c>
      <c r="E367" s="2">
        <v>150</v>
      </c>
      <c r="F367" s="2">
        <v>10.7</v>
      </c>
      <c r="G367" s="2">
        <v>7.1</v>
      </c>
      <c r="H367" s="2">
        <f t="shared" si="149"/>
        <v>210000000000</v>
      </c>
      <c r="I367" s="2">
        <v>0.3</v>
      </c>
      <c r="J367" s="2">
        <f t="shared" si="150"/>
        <v>80769000000</v>
      </c>
      <c r="K367" s="2">
        <v>15</v>
      </c>
      <c r="L367" s="2">
        <f>602.71*10^(-8)</f>
        <v>6.0271000000000003E-6</v>
      </c>
      <c r="M367" s="2">
        <f>126108*10^(-12)</f>
        <v>1.2610800000000001E-7</v>
      </c>
      <c r="N367" s="2">
        <f>15.22*10^(-8)</f>
        <v>1.522E-7</v>
      </c>
      <c r="O367" s="2">
        <v>0</v>
      </c>
      <c r="P367" s="2">
        <f t="shared" si="151"/>
        <v>3009375</v>
      </c>
      <c r="Q367" s="2">
        <f t="shared" si="152"/>
        <v>3009375</v>
      </c>
      <c r="R367" s="2">
        <f t="shared" si="153"/>
        <v>0.5</v>
      </c>
      <c r="S367" s="2">
        <f t="shared" si="154"/>
        <v>0.2893</v>
      </c>
      <c r="T367" s="2">
        <f t="shared" si="155"/>
        <v>0</v>
      </c>
      <c r="U367" s="2">
        <f t="shared" si="156"/>
        <v>0</v>
      </c>
      <c r="V367" s="2">
        <v>2</v>
      </c>
      <c r="W367" s="2">
        <v>2</v>
      </c>
      <c r="X367" s="45">
        <f t="shared" si="157"/>
        <v>13879.854960021323</v>
      </c>
      <c r="Y367" s="45">
        <f t="shared" si="158"/>
        <v>13215.769233669007</v>
      </c>
      <c r="Z367" s="46">
        <f t="shared" si="159"/>
        <v>0.30740427360716466</v>
      </c>
      <c r="AA367" s="35">
        <f t="shared" si="160"/>
        <v>0.15370213680358233</v>
      </c>
      <c r="AB367" s="35">
        <f t="shared" si="161"/>
        <v>2.1251656149671274</v>
      </c>
      <c r="AC367" s="35">
        <f t="shared" si="162"/>
        <v>3.5666666666666669</v>
      </c>
      <c r="AD367" s="35">
        <v>0</v>
      </c>
      <c r="AE367" s="35">
        <f t="shared" si="163"/>
        <v>0</v>
      </c>
      <c r="AF367" s="47">
        <v>1</v>
      </c>
      <c r="AG367" s="47">
        <f t="shared" si="172"/>
        <v>5.625</v>
      </c>
      <c r="AH367" s="35">
        <v>31.822569097639462</v>
      </c>
      <c r="AI367" s="48">
        <f t="shared" si="164"/>
        <v>2.4079240893951939</v>
      </c>
      <c r="AJ367" s="48">
        <v>3.7054218437200102</v>
      </c>
      <c r="AK367" s="48">
        <f t="shared" si="165"/>
        <v>0.64983804569408754</v>
      </c>
      <c r="AL367" s="35">
        <f t="shared" si="166"/>
        <v>1.0420289855072464</v>
      </c>
      <c r="AM367" s="35">
        <f t="shared" si="167"/>
        <v>3.8852725976965248</v>
      </c>
      <c r="AN367" s="35">
        <f t="shared" si="168"/>
        <v>1.6135361637053938</v>
      </c>
      <c r="AO367" s="2"/>
      <c r="AP367" s="47">
        <f t="shared" si="173"/>
        <v>0.75</v>
      </c>
      <c r="AQ367" s="47">
        <f t="shared" si="174"/>
        <v>1.75</v>
      </c>
      <c r="AR367" s="6">
        <v>7.7988437568655993</v>
      </c>
      <c r="AS367" s="35">
        <v>1</v>
      </c>
      <c r="AT367" s="35">
        <f t="shared" si="148"/>
        <v>-29.556058637828468</v>
      </c>
      <c r="AU367" s="6">
        <f t="shared" si="175"/>
        <v>7.8161258127695934</v>
      </c>
      <c r="AV367" s="6">
        <v>1</v>
      </c>
      <c r="AW367" s="35">
        <f t="shared" si="176"/>
        <v>-26.749875049461593</v>
      </c>
      <c r="AX367" s="6">
        <f t="shared" si="169"/>
        <v>0.90505555484399836</v>
      </c>
      <c r="AY367" s="2"/>
      <c r="AZ367" s="6">
        <f t="shared" si="170"/>
        <v>2.4203203091215131</v>
      </c>
      <c r="BA367" s="6">
        <f t="shared" si="171"/>
        <v>1.0051480940702882</v>
      </c>
    </row>
    <row r="368" spans="1:53" x14ac:dyDescent="0.25">
      <c r="A368" s="33">
        <v>0.75</v>
      </c>
      <c r="B368" s="1" t="s">
        <v>29</v>
      </c>
      <c r="C368" s="1">
        <v>450</v>
      </c>
      <c r="D368" s="1">
        <v>190</v>
      </c>
      <c r="E368" s="1">
        <v>190</v>
      </c>
      <c r="F368" s="1">
        <v>14.6</v>
      </c>
      <c r="G368" s="1">
        <v>9.4</v>
      </c>
      <c r="H368" s="1">
        <f t="shared" si="149"/>
        <v>210000000000</v>
      </c>
      <c r="I368" s="1">
        <v>0.3</v>
      </c>
      <c r="J368" s="1">
        <f t="shared" si="150"/>
        <v>80769000000</v>
      </c>
      <c r="K368" s="1">
        <v>3</v>
      </c>
      <c r="L368" s="1">
        <f>1671.9*10^(-8)</f>
        <v>1.6719E-5</v>
      </c>
      <c r="M368" s="1">
        <f>792385*10^(-12)</f>
        <v>7.9238499999999993E-7</v>
      </c>
      <c r="N368" s="1">
        <f>49.8*10^(-8)</f>
        <v>4.9799999999999993E-7</v>
      </c>
      <c r="O368" s="1">
        <v>0</v>
      </c>
      <c r="P368" s="1">
        <f t="shared" si="151"/>
        <v>8345116.666666667</v>
      </c>
      <c r="Q368" s="1">
        <f t="shared" si="152"/>
        <v>8345116.666666667</v>
      </c>
      <c r="R368" s="1">
        <f t="shared" si="153"/>
        <v>0.5</v>
      </c>
      <c r="S368" s="1">
        <f t="shared" si="154"/>
        <v>0.43540000000000001</v>
      </c>
      <c r="T368" s="1">
        <f t="shared" si="155"/>
        <v>0</v>
      </c>
      <c r="U368" s="1">
        <f t="shared" si="156"/>
        <v>0</v>
      </c>
      <c r="V368" s="1">
        <v>2</v>
      </c>
      <c r="W368" s="1">
        <v>2</v>
      </c>
      <c r="X368" s="8">
        <f t="shared" si="157"/>
        <v>962557.84322724247</v>
      </c>
      <c r="Y368" s="8">
        <f t="shared" si="158"/>
        <v>287451.84639369079</v>
      </c>
      <c r="Z368" s="16">
        <f t="shared" si="159"/>
        <v>2.1299497803907665</v>
      </c>
      <c r="AA368" s="6">
        <f t="shared" si="160"/>
        <v>1.0649748901953833</v>
      </c>
      <c r="AB368" s="6">
        <f t="shared" si="161"/>
        <v>9.7837734980329998</v>
      </c>
      <c r="AC368" s="6">
        <f t="shared" si="162"/>
        <v>0.51228070175438589</v>
      </c>
      <c r="AD368" s="6">
        <v>0</v>
      </c>
      <c r="AE368" s="6">
        <f t="shared" si="163"/>
        <v>0</v>
      </c>
      <c r="AF368" s="24">
        <v>1</v>
      </c>
      <c r="AG368" s="24">
        <f t="shared" si="172"/>
        <v>1.125</v>
      </c>
      <c r="AH368" s="6">
        <v>693.91683055878241</v>
      </c>
      <c r="AI368" s="5">
        <f t="shared" si="164"/>
        <v>2.414028085971665</v>
      </c>
      <c r="AJ368" s="5">
        <v>6.3151446851859347</v>
      </c>
      <c r="AK368" s="5">
        <f t="shared" si="165"/>
        <v>0.38226013912784795</v>
      </c>
      <c r="AL368" s="6">
        <f t="shared" si="166"/>
        <v>1.0420289855072464</v>
      </c>
      <c r="AM368" s="6">
        <f t="shared" si="167"/>
        <v>6.6491777806012227</v>
      </c>
      <c r="AN368" s="6">
        <f t="shared" si="168"/>
        <v>2.7543912265315988</v>
      </c>
      <c r="AP368" s="24">
        <f t="shared" si="173"/>
        <v>0.75</v>
      </c>
      <c r="AQ368" s="24">
        <f t="shared" si="174"/>
        <v>1.75</v>
      </c>
      <c r="AR368" s="6">
        <v>18.669046797235101</v>
      </c>
      <c r="AS368" s="6">
        <v>1</v>
      </c>
      <c r="AT368" s="6">
        <f t="shared" si="148"/>
        <v>-37.644469707927826</v>
      </c>
      <c r="AU368" s="6">
        <f t="shared" si="175"/>
        <v>18.815056161603238</v>
      </c>
      <c r="AV368" s="6">
        <v>1</v>
      </c>
      <c r="AW368" s="35">
        <f t="shared" si="176"/>
        <v>-35.877085135943538</v>
      </c>
      <c r="AX368" s="6">
        <f t="shared" si="169"/>
        <v>0.95305061843885985</v>
      </c>
      <c r="AZ368" s="6">
        <f t="shared" si="170"/>
        <v>2.4186516412907548</v>
      </c>
      <c r="BA368" s="6">
        <f t="shared" si="171"/>
        <v>1.0019152864649579</v>
      </c>
    </row>
    <row r="369" spans="1:53" x14ac:dyDescent="0.25">
      <c r="A369" s="33">
        <v>0.75</v>
      </c>
      <c r="B369" s="1" t="s">
        <v>29</v>
      </c>
      <c r="C369" s="1">
        <v>450</v>
      </c>
      <c r="D369" s="1">
        <v>190</v>
      </c>
      <c r="E369" s="1">
        <v>190</v>
      </c>
      <c r="F369" s="1">
        <v>14.6</v>
      </c>
      <c r="G369" s="1">
        <v>9.4</v>
      </c>
      <c r="H369" s="1">
        <f t="shared" si="149"/>
        <v>210000000000</v>
      </c>
      <c r="I369" s="1">
        <v>0.3</v>
      </c>
      <c r="J369" s="1">
        <f t="shared" si="150"/>
        <v>80769000000</v>
      </c>
      <c r="K369" s="1">
        <v>6</v>
      </c>
      <c r="L369" s="1">
        <f>1671.9*10^(-8)</f>
        <v>1.6719E-5</v>
      </c>
      <c r="M369" s="1">
        <f>792385*10^(-12)</f>
        <v>7.9238499999999993E-7</v>
      </c>
      <c r="N369" s="1">
        <f>49.8*10^(-8)</f>
        <v>4.9799999999999993E-7</v>
      </c>
      <c r="O369" s="1">
        <v>0</v>
      </c>
      <c r="P369" s="1">
        <f t="shared" si="151"/>
        <v>8345116.666666667</v>
      </c>
      <c r="Q369" s="1">
        <f t="shared" si="152"/>
        <v>8345116.666666667</v>
      </c>
      <c r="R369" s="1">
        <f t="shared" si="153"/>
        <v>0.5</v>
      </c>
      <c r="S369" s="1">
        <f t="shared" si="154"/>
        <v>0.43540000000000001</v>
      </c>
      <c r="T369" s="1">
        <f t="shared" si="155"/>
        <v>0</v>
      </c>
      <c r="U369" s="1">
        <f t="shared" si="156"/>
        <v>0</v>
      </c>
      <c r="V369" s="1">
        <v>2</v>
      </c>
      <c r="W369" s="1">
        <v>2</v>
      </c>
      <c r="X369" s="8">
        <f t="shared" si="157"/>
        <v>240639.46080681062</v>
      </c>
      <c r="Y369" s="8">
        <f t="shared" si="158"/>
        <v>111461.6937135624</v>
      </c>
      <c r="Z369" s="16">
        <f t="shared" si="159"/>
        <v>1.0649748901953833</v>
      </c>
      <c r="AA369" s="6">
        <f t="shared" si="160"/>
        <v>0.53248744509769164</v>
      </c>
      <c r="AB369" s="6">
        <f t="shared" si="161"/>
        <v>4.8918867490164999</v>
      </c>
      <c r="AC369" s="6">
        <f t="shared" si="162"/>
        <v>1.0245614035087718</v>
      </c>
      <c r="AD369" s="6">
        <v>0</v>
      </c>
      <c r="AE369" s="6">
        <f t="shared" si="163"/>
        <v>0</v>
      </c>
      <c r="AF369" s="24">
        <v>1</v>
      </c>
      <c r="AG369" s="24">
        <f t="shared" si="172"/>
        <v>2.25</v>
      </c>
      <c r="AH369" s="6">
        <v>269.85222681176015</v>
      </c>
      <c r="AI369" s="5">
        <f t="shared" si="164"/>
        <v>2.4210310988565675</v>
      </c>
      <c r="AJ369" s="5">
        <v>5.3645335906755918</v>
      </c>
      <c r="AK369" s="5">
        <f t="shared" si="165"/>
        <v>0.45130318562357458</v>
      </c>
      <c r="AL369" s="6">
        <f t="shared" si="166"/>
        <v>1.0420289855072464</v>
      </c>
      <c r="AM369" s="6">
        <f t="shared" si="167"/>
        <v>5.5620957501551862</v>
      </c>
      <c r="AN369" s="6">
        <f t="shared" si="168"/>
        <v>2.2974078080955329</v>
      </c>
      <c r="AP369" s="24">
        <f t="shared" si="173"/>
        <v>0.75</v>
      </c>
      <c r="AQ369" s="24">
        <f t="shared" si="174"/>
        <v>1.75</v>
      </c>
      <c r="AR369" s="6">
        <v>14.124649572694436</v>
      </c>
      <c r="AS369" s="6">
        <v>1</v>
      </c>
      <c r="AT369" s="6">
        <f t="shared" si="148"/>
        <v>-33.314424371522875</v>
      </c>
      <c r="AU369" s="6">
        <f t="shared" si="175"/>
        <v>14.06129980653421</v>
      </c>
      <c r="AV369" s="6">
        <v>1</v>
      </c>
      <c r="AW369" s="35">
        <f t="shared" si="176"/>
        <v>-31.283577848828468</v>
      </c>
      <c r="AX369" s="6">
        <f t="shared" si="169"/>
        <v>0.93904002362320949</v>
      </c>
      <c r="AZ369" s="6">
        <f t="shared" si="170"/>
        <v>2.4277258562395754</v>
      </c>
      <c r="BA369" s="6">
        <f t="shared" si="171"/>
        <v>1.0027652504695912</v>
      </c>
    </row>
    <row r="370" spans="1:53" x14ac:dyDescent="0.25">
      <c r="A370" s="33">
        <v>0.75</v>
      </c>
      <c r="B370" s="1" t="s">
        <v>29</v>
      </c>
      <c r="C370" s="1">
        <v>450</v>
      </c>
      <c r="D370" s="1">
        <v>190</v>
      </c>
      <c r="E370" s="1">
        <v>190</v>
      </c>
      <c r="F370" s="1">
        <v>14.6</v>
      </c>
      <c r="G370" s="1">
        <v>9.4</v>
      </c>
      <c r="H370" s="1">
        <f t="shared" si="149"/>
        <v>210000000000</v>
      </c>
      <c r="I370" s="1">
        <v>0.3</v>
      </c>
      <c r="J370" s="1">
        <f t="shared" si="150"/>
        <v>80769000000</v>
      </c>
      <c r="K370" s="1">
        <v>9</v>
      </c>
      <c r="L370" s="1">
        <f>1671.9*10^(-8)</f>
        <v>1.6719E-5</v>
      </c>
      <c r="M370" s="1">
        <f>792385*10^(-12)</f>
        <v>7.9238499999999993E-7</v>
      </c>
      <c r="N370" s="1">
        <f>49.8*10^(-8)</f>
        <v>4.9799999999999993E-7</v>
      </c>
      <c r="O370" s="1">
        <v>0</v>
      </c>
      <c r="P370" s="1">
        <f t="shared" si="151"/>
        <v>8345116.666666667</v>
      </c>
      <c r="Q370" s="1">
        <f t="shared" si="152"/>
        <v>8345116.666666667</v>
      </c>
      <c r="R370" s="1">
        <f t="shared" si="153"/>
        <v>0.5</v>
      </c>
      <c r="S370" s="1">
        <f t="shared" si="154"/>
        <v>0.43540000000000001</v>
      </c>
      <c r="T370" s="1">
        <f t="shared" si="155"/>
        <v>0</v>
      </c>
      <c r="U370" s="1">
        <f t="shared" si="156"/>
        <v>0</v>
      </c>
      <c r="V370" s="1">
        <v>2</v>
      </c>
      <c r="W370" s="1">
        <v>2</v>
      </c>
      <c r="X370" s="8">
        <f t="shared" si="157"/>
        <v>106950.87146969361</v>
      </c>
      <c r="Y370" s="8">
        <f t="shared" si="158"/>
        <v>69598.84918186086</v>
      </c>
      <c r="Z370" s="16">
        <f t="shared" si="159"/>
        <v>0.70998326013025559</v>
      </c>
      <c r="AA370" s="6">
        <f t="shared" si="160"/>
        <v>0.35499163006512779</v>
      </c>
      <c r="AB370" s="6">
        <f t="shared" si="161"/>
        <v>3.2612578326776664</v>
      </c>
      <c r="AC370" s="6">
        <f t="shared" si="162"/>
        <v>1.536842105263158</v>
      </c>
      <c r="AD370" s="6">
        <v>0</v>
      </c>
      <c r="AE370" s="6">
        <f t="shared" si="163"/>
        <v>0</v>
      </c>
      <c r="AF370" s="24">
        <v>1</v>
      </c>
      <c r="AG370" s="24">
        <f t="shared" si="172"/>
        <v>3.375</v>
      </c>
      <c r="AH370" s="6">
        <v>168.48270864171414</v>
      </c>
      <c r="AI370" s="5">
        <f t="shared" si="164"/>
        <v>2.4207685992259886</v>
      </c>
      <c r="AJ370" s="5">
        <v>4.6972041038460626</v>
      </c>
      <c r="AK370" s="5">
        <f t="shared" si="165"/>
        <v>0.5153637239744101</v>
      </c>
      <c r="AL370" s="6">
        <f t="shared" si="166"/>
        <v>1.0420289855072464</v>
      </c>
      <c r="AM370" s="6">
        <f t="shared" si="167"/>
        <v>4.8698705108279849</v>
      </c>
      <c r="AN370" s="6">
        <f t="shared" si="168"/>
        <v>2.0117042630117834</v>
      </c>
      <c r="AP370" s="24">
        <f t="shared" si="173"/>
        <v>0.75</v>
      </c>
      <c r="AQ370" s="24">
        <f t="shared" si="174"/>
        <v>1.75</v>
      </c>
      <c r="AR370" s="6">
        <v>11.460864789037181</v>
      </c>
      <c r="AS370" s="6">
        <v>1</v>
      </c>
      <c r="AT370" s="6">
        <f t="shared" si="148"/>
        <v>-31.570307509939759</v>
      </c>
      <c r="AU370" s="6">
        <f t="shared" si="175"/>
        <v>11.431260254518939</v>
      </c>
      <c r="AV370" s="6">
        <v>1</v>
      </c>
      <c r="AW370" s="35">
        <f t="shared" si="176"/>
        <v>-29.290170850520465</v>
      </c>
      <c r="AX370" s="6">
        <f t="shared" si="169"/>
        <v>0.9277759122649849</v>
      </c>
      <c r="AZ370" s="6">
        <f t="shared" si="170"/>
        <v>2.4292884534216137</v>
      </c>
      <c r="BA370" s="6">
        <f t="shared" si="171"/>
        <v>1.0035194831089387</v>
      </c>
    </row>
    <row r="371" spans="1:53" x14ac:dyDescent="0.25">
      <c r="A371" s="33">
        <v>0.75</v>
      </c>
      <c r="B371" s="1" t="s">
        <v>29</v>
      </c>
      <c r="C371" s="1">
        <v>450</v>
      </c>
      <c r="D371" s="1">
        <v>190</v>
      </c>
      <c r="E371" s="1">
        <v>190</v>
      </c>
      <c r="F371" s="1">
        <v>14.6</v>
      </c>
      <c r="G371" s="1">
        <v>9.4</v>
      </c>
      <c r="H371" s="1">
        <f t="shared" si="149"/>
        <v>210000000000</v>
      </c>
      <c r="I371" s="1">
        <v>0.3</v>
      </c>
      <c r="J371" s="1">
        <f t="shared" si="150"/>
        <v>80769000000</v>
      </c>
      <c r="K371" s="1">
        <v>12</v>
      </c>
      <c r="L371" s="1">
        <f>1671.9*10^(-8)</f>
        <v>1.6719E-5</v>
      </c>
      <c r="M371" s="1">
        <f>792385*10^(-12)</f>
        <v>7.9238499999999993E-7</v>
      </c>
      <c r="N371" s="1">
        <f>49.8*10^(-8)</f>
        <v>4.9799999999999993E-7</v>
      </c>
      <c r="O371" s="1">
        <v>0</v>
      </c>
      <c r="P371" s="1">
        <f t="shared" si="151"/>
        <v>8345116.666666667</v>
      </c>
      <c r="Q371" s="1">
        <f t="shared" si="152"/>
        <v>8345116.666666667</v>
      </c>
      <c r="R371" s="1">
        <f t="shared" si="153"/>
        <v>0.5</v>
      </c>
      <c r="S371" s="1">
        <f t="shared" si="154"/>
        <v>0.43540000000000001</v>
      </c>
      <c r="T371" s="1">
        <f t="shared" si="155"/>
        <v>0</v>
      </c>
      <c r="U371" s="1">
        <f t="shared" si="156"/>
        <v>0</v>
      </c>
      <c r="V371" s="1">
        <v>2</v>
      </c>
      <c r="W371" s="1">
        <v>2</v>
      </c>
      <c r="X371" s="8">
        <f t="shared" si="157"/>
        <v>60159.865201702654</v>
      </c>
      <c r="Y371" s="8">
        <f t="shared" si="158"/>
        <v>50905.184429421381</v>
      </c>
      <c r="Z371" s="16">
        <f t="shared" si="159"/>
        <v>0.53248744509769164</v>
      </c>
      <c r="AA371" s="6">
        <f t="shared" si="160"/>
        <v>0.26624372254884582</v>
      </c>
      <c r="AB371" s="6">
        <f t="shared" si="161"/>
        <v>2.4459433745082499</v>
      </c>
      <c r="AC371" s="6">
        <f t="shared" si="162"/>
        <v>2.0491228070175436</v>
      </c>
      <c r="AD371" s="6">
        <v>0</v>
      </c>
      <c r="AE371" s="6">
        <f t="shared" si="163"/>
        <v>0</v>
      </c>
      <c r="AF371" s="24">
        <v>1</v>
      </c>
      <c r="AG371" s="24">
        <f t="shared" si="172"/>
        <v>4.5</v>
      </c>
      <c r="AH371" s="6">
        <v>123.11149895131433</v>
      </c>
      <c r="AI371" s="5">
        <f t="shared" si="164"/>
        <v>2.4184471646891881</v>
      </c>
      <c r="AJ371" s="5">
        <v>4.2810963645982634</v>
      </c>
      <c r="AK371" s="5">
        <f t="shared" si="165"/>
        <v>0.56491304066128734</v>
      </c>
      <c r="AL371" s="6">
        <f t="shared" si="166"/>
        <v>1.0420289855072464</v>
      </c>
      <c r="AM371" s="6">
        <f t="shared" si="167"/>
        <v>4.4619082856934114</v>
      </c>
      <c r="AN371" s="6">
        <f t="shared" si="168"/>
        <v>1.8449475973012803</v>
      </c>
      <c r="AP371" s="24">
        <f t="shared" si="173"/>
        <v>0.75</v>
      </c>
      <c r="AQ371" s="24">
        <f t="shared" si="174"/>
        <v>1.75</v>
      </c>
      <c r="AR371" s="6">
        <v>9.9056753151163335</v>
      </c>
      <c r="AS371" s="6">
        <v>1</v>
      </c>
      <c r="AT371" s="6">
        <f t="shared" si="148"/>
        <v>-30.557719894098007</v>
      </c>
      <c r="AU371" s="6">
        <f t="shared" si="175"/>
        <v>9.920217834700253</v>
      </c>
      <c r="AV371" s="6">
        <v>1</v>
      </c>
      <c r="AW371" s="35">
        <f t="shared" si="176"/>
        <v>-28.206797744628407</v>
      </c>
      <c r="AX371" s="6">
        <f t="shared" si="169"/>
        <v>0.92306617909919175</v>
      </c>
      <c r="AZ371" s="6">
        <f t="shared" si="170"/>
        <v>2.4280210763369063</v>
      </c>
      <c r="BA371" s="6">
        <f t="shared" si="171"/>
        <v>1.003958702008257</v>
      </c>
    </row>
    <row r="372" spans="1:53" x14ac:dyDescent="0.25">
      <c r="A372" s="33">
        <v>0.75</v>
      </c>
      <c r="B372" s="1" t="s">
        <v>29</v>
      </c>
      <c r="C372" s="1">
        <v>450</v>
      </c>
      <c r="D372" s="1">
        <v>190</v>
      </c>
      <c r="E372" s="1">
        <v>190</v>
      </c>
      <c r="F372" s="1">
        <v>14.6</v>
      </c>
      <c r="G372" s="1">
        <v>9.4</v>
      </c>
      <c r="H372" s="1">
        <f t="shared" si="149"/>
        <v>210000000000</v>
      </c>
      <c r="I372" s="1">
        <v>0.3</v>
      </c>
      <c r="J372" s="1">
        <f t="shared" si="150"/>
        <v>80769000000</v>
      </c>
      <c r="K372" s="1">
        <v>15</v>
      </c>
      <c r="L372" s="1">
        <f>1671.9*10^(-8)</f>
        <v>1.6719E-5</v>
      </c>
      <c r="M372" s="1">
        <f>792385*10^(-12)</f>
        <v>7.9238499999999993E-7</v>
      </c>
      <c r="N372" s="1">
        <f>49.8*10^(-8)</f>
        <v>4.9799999999999993E-7</v>
      </c>
      <c r="O372" s="1">
        <v>0</v>
      </c>
      <c r="P372" s="1">
        <f t="shared" si="151"/>
        <v>8345116.666666667</v>
      </c>
      <c r="Q372" s="1">
        <f t="shared" si="152"/>
        <v>8345116.666666667</v>
      </c>
      <c r="R372" s="1">
        <f t="shared" si="153"/>
        <v>0.5</v>
      </c>
      <c r="S372" s="1">
        <f t="shared" si="154"/>
        <v>0.43540000000000001</v>
      </c>
      <c r="T372" s="1">
        <f t="shared" si="155"/>
        <v>0</v>
      </c>
      <c r="U372" s="1">
        <f t="shared" si="156"/>
        <v>0</v>
      </c>
      <c r="V372" s="1">
        <v>2</v>
      </c>
      <c r="W372" s="1">
        <v>2</v>
      </c>
      <c r="X372" s="8">
        <f t="shared" si="157"/>
        <v>38502.313729089699</v>
      </c>
      <c r="Y372" s="8">
        <f t="shared" si="158"/>
        <v>40236.000302564746</v>
      </c>
      <c r="Z372" s="16">
        <f t="shared" si="159"/>
        <v>0.42598995607815332</v>
      </c>
      <c r="AA372" s="6">
        <f t="shared" si="160"/>
        <v>0.21299497803907666</v>
      </c>
      <c r="AB372" s="6">
        <f t="shared" si="161"/>
        <v>1.9567546996065999</v>
      </c>
      <c r="AC372" s="6">
        <f t="shared" si="162"/>
        <v>2.5614035087719298</v>
      </c>
      <c r="AD372" s="6">
        <v>0</v>
      </c>
      <c r="AE372" s="6">
        <f t="shared" si="163"/>
        <v>0</v>
      </c>
      <c r="AF372" s="24">
        <v>1</v>
      </c>
      <c r="AG372" s="24">
        <f t="shared" si="172"/>
        <v>5.625</v>
      </c>
      <c r="AH372" s="6">
        <v>97.196311619229675</v>
      </c>
      <c r="AI372" s="5">
        <f t="shared" si="164"/>
        <v>2.4156554053170671</v>
      </c>
      <c r="AJ372" s="5">
        <v>4.012575772590119</v>
      </c>
      <c r="AK372" s="5">
        <f t="shared" si="165"/>
        <v>0.6020211311194158</v>
      </c>
      <c r="AL372" s="6">
        <f t="shared" si="166"/>
        <v>1.0420289855072464</v>
      </c>
      <c r="AM372" s="6">
        <f t="shared" si="167"/>
        <v>4.1973390768619545</v>
      </c>
      <c r="AN372" s="6">
        <f t="shared" si="168"/>
        <v>1.73755704875093</v>
      </c>
      <c r="AP372" s="24">
        <f t="shared" si="173"/>
        <v>0.75</v>
      </c>
      <c r="AQ372" s="24">
        <f t="shared" si="174"/>
        <v>1.75</v>
      </c>
      <c r="AR372" s="6">
        <v>8.921577548589708</v>
      </c>
      <c r="AS372" s="6">
        <v>1</v>
      </c>
      <c r="AT372" s="6">
        <f t="shared" si="148"/>
        <v>-29.851457382245723</v>
      </c>
      <c r="AU372" s="6">
        <f t="shared" si="175"/>
        <v>8.9508651367895045</v>
      </c>
      <c r="AV372" s="6">
        <v>1</v>
      </c>
      <c r="AW372" s="35">
        <f t="shared" si="176"/>
        <v>-27.52903960693699</v>
      </c>
      <c r="AX372" s="6">
        <f t="shared" si="169"/>
        <v>0.92220085788206774</v>
      </c>
      <c r="AZ372" s="6">
        <f t="shared" si="170"/>
        <v>2.4256621986172253</v>
      </c>
      <c r="BA372" s="6">
        <f t="shared" si="171"/>
        <v>1.0041424754864177</v>
      </c>
    </row>
    <row r="373" spans="1:53" x14ac:dyDescent="0.25">
      <c r="A373" s="33">
        <v>0.75</v>
      </c>
      <c r="B373" s="1" t="s">
        <v>30</v>
      </c>
      <c r="C373" s="1">
        <v>600</v>
      </c>
      <c r="D373" s="1">
        <v>220</v>
      </c>
      <c r="E373" s="1">
        <v>220</v>
      </c>
      <c r="F373" s="1">
        <v>19</v>
      </c>
      <c r="G373" s="1">
        <v>12</v>
      </c>
      <c r="H373" s="1">
        <f t="shared" si="149"/>
        <v>210000000000</v>
      </c>
      <c r="I373" s="1">
        <v>0.3</v>
      </c>
      <c r="J373" s="1">
        <f t="shared" si="150"/>
        <v>80769000000</v>
      </c>
      <c r="K373" s="1">
        <v>3</v>
      </c>
      <c r="L373" s="1">
        <f>3380*10^(-8)</f>
        <v>3.3800000000000002E-5</v>
      </c>
      <c r="M373" s="1">
        <f>2852000*10^(-12)</f>
        <v>2.852E-6</v>
      </c>
      <c r="N373" s="1">
        <f>129.22*10^(-8)</f>
        <v>1.2922000000000001E-6</v>
      </c>
      <c r="O373" s="1">
        <v>0</v>
      </c>
      <c r="P373" s="1">
        <f t="shared" si="151"/>
        <v>16859333.333333332</v>
      </c>
      <c r="Q373" s="1">
        <f t="shared" si="152"/>
        <v>16859333.333333332</v>
      </c>
      <c r="R373" s="1">
        <f t="shared" si="153"/>
        <v>0.5</v>
      </c>
      <c r="S373" s="1">
        <f t="shared" si="154"/>
        <v>0.58099999999999996</v>
      </c>
      <c r="T373" s="1">
        <f t="shared" si="155"/>
        <v>0</v>
      </c>
      <c r="U373" s="1">
        <f t="shared" si="156"/>
        <v>0</v>
      </c>
      <c r="V373" s="1">
        <v>2</v>
      </c>
      <c r="W373" s="1">
        <v>2</v>
      </c>
      <c r="X373" s="8">
        <f t="shared" si="157"/>
        <v>1945957.0010814518</v>
      </c>
      <c r="Y373" s="8">
        <f t="shared" si="158"/>
        <v>722924.52822898212</v>
      </c>
      <c r="Z373" s="16">
        <f t="shared" si="159"/>
        <v>2.5085675762161346</v>
      </c>
      <c r="AA373" s="6">
        <f t="shared" si="160"/>
        <v>1.2542837881080673</v>
      </c>
      <c r="AB373" s="6">
        <f t="shared" si="161"/>
        <v>8.6359355824978525</v>
      </c>
      <c r="AC373" s="6">
        <f t="shared" si="162"/>
        <v>0.43181818181818182</v>
      </c>
      <c r="AD373" s="6">
        <v>0</v>
      </c>
      <c r="AE373" s="6">
        <f t="shared" si="163"/>
        <v>0</v>
      </c>
      <c r="AF373" s="24">
        <v>1</v>
      </c>
      <c r="AG373" s="24">
        <f t="shared" si="172"/>
        <v>1.125</v>
      </c>
      <c r="AH373" s="6">
        <v>1744.3841507436764</v>
      </c>
      <c r="AI373" s="5">
        <f t="shared" si="164"/>
        <v>2.4129547174406465</v>
      </c>
      <c r="AJ373" s="5">
        <v>6.4586271701671878</v>
      </c>
      <c r="AK373" s="5">
        <f t="shared" si="165"/>
        <v>0.37360179707945346</v>
      </c>
      <c r="AL373" s="6">
        <f t="shared" si="166"/>
        <v>1.0420289855072464</v>
      </c>
      <c r="AM373" s="6">
        <f t="shared" si="167"/>
        <v>6.6779829023028165</v>
      </c>
      <c r="AN373" s="6">
        <f t="shared" si="168"/>
        <v>2.7675541749850847</v>
      </c>
      <c r="AP373" s="24">
        <f t="shared" si="173"/>
        <v>0.75</v>
      </c>
      <c r="AQ373" s="24">
        <f t="shared" si="174"/>
        <v>1.75</v>
      </c>
      <c r="AR373" s="6">
        <v>19.479706406892554</v>
      </c>
      <c r="AS373" s="6">
        <v>1</v>
      </c>
      <c r="AT373" s="6">
        <f t="shared" si="148"/>
        <v>-38.319061613440226</v>
      </c>
      <c r="AU373" s="6">
        <f t="shared" si="175"/>
        <v>19.371516416302374</v>
      </c>
      <c r="AV373" s="6">
        <v>1</v>
      </c>
      <c r="AW373" s="35">
        <f t="shared" si="176"/>
        <v>-37.008955306699335</v>
      </c>
      <c r="AX373" s="6">
        <f t="shared" si="169"/>
        <v>0.96581058482180115</v>
      </c>
      <c r="AZ373" s="6">
        <f t="shared" si="170"/>
        <v>2.4160715034401763</v>
      </c>
      <c r="BA373" s="6">
        <f t="shared" si="171"/>
        <v>1.0012916885580163</v>
      </c>
    </row>
    <row r="374" spans="1:53" x14ac:dyDescent="0.25">
      <c r="A374" s="33">
        <v>0.75</v>
      </c>
      <c r="B374" s="1" t="s">
        <v>30</v>
      </c>
      <c r="C374" s="1">
        <v>600</v>
      </c>
      <c r="D374" s="1">
        <v>220</v>
      </c>
      <c r="E374" s="1">
        <v>220</v>
      </c>
      <c r="F374" s="1">
        <v>19</v>
      </c>
      <c r="G374" s="1">
        <v>12</v>
      </c>
      <c r="H374" s="1">
        <f t="shared" si="149"/>
        <v>210000000000</v>
      </c>
      <c r="I374" s="1">
        <v>0.3</v>
      </c>
      <c r="J374" s="1">
        <f t="shared" si="150"/>
        <v>80769000000</v>
      </c>
      <c r="K374" s="1">
        <v>6</v>
      </c>
      <c r="L374" s="1">
        <f>3380*10^(-8)</f>
        <v>3.3800000000000002E-5</v>
      </c>
      <c r="M374" s="1">
        <f>2852000*10^(-12)</f>
        <v>2.852E-6</v>
      </c>
      <c r="N374" s="1">
        <f>129.22*10^(-8)</f>
        <v>1.2922000000000001E-6</v>
      </c>
      <c r="O374" s="1">
        <v>0</v>
      </c>
      <c r="P374" s="1">
        <f t="shared" si="151"/>
        <v>16859333.333333332</v>
      </c>
      <c r="Q374" s="1">
        <f t="shared" si="152"/>
        <v>16859333.333333332</v>
      </c>
      <c r="R374" s="1">
        <f t="shared" si="153"/>
        <v>0.5</v>
      </c>
      <c r="S374" s="1">
        <f t="shared" si="154"/>
        <v>0.58099999999999996</v>
      </c>
      <c r="T374" s="1">
        <f t="shared" si="155"/>
        <v>0</v>
      </c>
      <c r="U374" s="1">
        <f t="shared" si="156"/>
        <v>0</v>
      </c>
      <c r="V374" s="1">
        <v>2</v>
      </c>
      <c r="W374" s="1">
        <v>2</v>
      </c>
      <c r="X374" s="8">
        <f t="shared" si="157"/>
        <v>486489.25027036294</v>
      </c>
      <c r="Y374" s="8">
        <f t="shared" si="158"/>
        <v>265978.93822521181</v>
      </c>
      <c r="Z374" s="16">
        <f t="shared" si="159"/>
        <v>1.2542837881080673</v>
      </c>
      <c r="AA374" s="6">
        <f t="shared" si="160"/>
        <v>0.62714189405403364</v>
      </c>
      <c r="AB374" s="6">
        <f t="shared" si="161"/>
        <v>4.3179677912489263</v>
      </c>
      <c r="AC374" s="6">
        <f t="shared" si="162"/>
        <v>0.86363636363636365</v>
      </c>
      <c r="AD374" s="6">
        <v>0</v>
      </c>
      <c r="AE374" s="6">
        <f t="shared" si="163"/>
        <v>0</v>
      </c>
      <c r="AF374" s="24">
        <v>1</v>
      </c>
      <c r="AG374" s="24">
        <f t="shared" si="172"/>
        <v>2.25</v>
      </c>
      <c r="AH374" s="6">
        <v>644.42750689416152</v>
      </c>
      <c r="AI374" s="5">
        <f t="shared" si="164"/>
        <v>2.4228516407885903</v>
      </c>
      <c r="AJ374" s="5">
        <v>5.629393101540221</v>
      </c>
      <c r="AK374" s="5">
        <f t="shared" si="165"/>
        <v>0.43039304541118117</v>
      </c>
      <c r="AL374" s="6">
        <f t="shared" si="166"/>
        <v>1.0420289855072464</v>
      </c>
      <c r="AM374" s="6">
        <f t="shared" si="167"/>
        <v>5.8638142113278828</v>
      </c>
      <c r="AN374" s="6">
        <f t="shared" si="168"/>
        <v>2.4202118332839095</v>
      </c>
      <c r="AP374" s="24">
        <f t="shared" si="173"/>
        <v>0.75</v>
      </c>
      <c r="AQ374" s="24">
        <f t="shared" si="174"/>
        <v>1.75</v>
      </c>
      <c r="AR374" s="6">
        <v>15.281414830399791</v>
      </c>
      <c r="AS374" s="6">
        <v>1</v>
      </c>
      <c r="AT374" s="6">
        <f t="shared" si="148"/>
        <v>-33.273946309655315</v>
      </c>
      <c r="AU374" s="6">
        <f t="shared" si="175"/>
        <v>15.250132709134828</v>
      </c>
      <c r="AV374" s="6">
        <v>1</v>
      </c>
      <c r="AW374" s="35">
        <f t="shared" si="176"/>
        <v>-32.2521275653082</v>
      </c>
      <c r="AX374" s="6">
        <f t="shared" si="169"/>
        <v>0.96929072569758257</v>
      </c>
      <c r="AZ374" s="6">
        <f t="shared" si="170"/>
        <v>2.4261339381768461</v>
      </c>
      <c r="BA374" s="6">
        <f t="shared" si="171"/>
        <v>1.0013547248758441</v>
      </c>
    </row>
    <row r="375" spans="1:53" x14ac:dyDescent="0.25">
      <c r="A375" s="33">
        <v>0.75</v>
      </c>
      <c r="B375" s="1" t="s">
        <v>30</v>
      </c>
      <c r="C375" s="1">
        <v>600</v>
      </c>
      <c r="D375" s="1">
        <v>220</v>
      </c>
      <c r="E375" s="1">
        <v>220</v>
      </c>
      <c r="F375" s="1">
        <v>19</v>
      </c>
      <c r="G375" s="1">
        <v>12</v>
      </c>
      <c r="H375" s="1">
        <f t="shared" si="149"/>
        <v>210000000000</v>
      </c>
      <c r="I375" s="1">
        <v>0.3</v>
      </c>
      <c r="J375" s="1">
        <f t="shared" si="150"/>
        <v>80769000000</v>
      </c>
      <c r="K375" s="1">
        <v>9</v>
      </c>
      <c r="L375" s="1">
        <f>3380*10^(-8)</f>
        <v>3.3800000000000002E-5</v>
      </c>
      <c r="M375" s="1">
        <f>2852000*10^(-12)</f>
        <v>2.852E-6</v>
      </c>
      <c r="N375" s="1">
        <f>129.22*10^(-8)</f>
        <v>1.2922000000000001E-6</v>
      </c>
      <c r="O375" s="1">
        <v>0</v>
      </c>
      <c r="P375" s="1">
        <f t="shared" si="151"/>
        <v>16859333.333333332</v>
      </c>
      <c r="Q375" s="1">
        <f t="shared" si="152"/>
        <v>16859333.333333332</v>
      </c>
      <c r="R375" s="1">
        <f t="shared" si="153"/>
        <v>0.5</v>
      </c>
      <c r="S375" s="1">
        <f t="shared" si="154"/>
        <v>0.58099999999999996</v>
      </c>
      <c r="T375" s="1">
        <f t="shared" si="155"/>
        <v>0</v>
      </c>
      <c r="U375" s="1">
        <f t="shared" si="156"/>
        <v>0</v>
      </c>
      <c r="V375" s="1">
        <v>2</v>
      </c>
      <c r="W375" s="1">
        <v>2</v>
      </c>
      <c r="X375" s="8">
        <f t="shared" si="157"/>
        <v>216217.44456460574</v>
      </c>
      <c r="Y375" s="8">
        <f t="shared" si="158"/>
        <v>162822.76545043223</v>
      </c>
      <c r="Z375" s="16">
        <f t="shared" si="159"/>
        <v>0.8361891920720449</v>
      </c>
      <c r="AA375" s="6">
        <f t="shared" si="160"/>
        <v>0.41809459603602245</v>
      </c>
      <c r="AB375" s="6">
        <f t="shared" si="161"/>
        <v>2.878645194165951</v>
      </c>
      <c r="AC375" s="6">
        <f t="shared" si="162"/>
        <v>1.2954545454545454</v>
      </c>
      <c r="AD375" s="6">
        <v>0</v>
      </c>
      <c r="AE375" s="6">
        <f t="shared" si="163"/>
        <v>0</v>
      </c>
      <c r="AF375" s="24">
        <v>1</v>
      </c>
      <c r="AG375" s="24">
        <f t="shared" si="172"/>
        <v>3.375</v>
      </c>
      <c r="AH375" s="6">
        <v>394.79651848495627</v>
      </c>
      <c r="AI375" s="5">
        <f t="shared" si="164"/>
        <v>2.4247009771194636</v>
      </c>
      <c r="AJ375" s="5">
        <v>4.9612226998190669</v>
      </c>
      <c r="AK375" s="5">
        <f t="shared" si="165"/>
        <v>0.4887305254827386</v>
      </c>
      <c r="AL375" s="6">
        <f t="shared" si="166"/>
        <v>1.0420289855072464</v>
      </c>
      <c r="AM375" s="6">
        <f t="shared" si="167"/>
        <v>5.1348641294590935</v>
      </c>
      <c r="AN375" s="6">
        <f t="shared" si="168"/>
        <v>2.1177308781222557</v>
      </c>
      <c r="AP375" s="24">
        <f t="shared" si="173"/>
        <v>0.75</v>
      </c>
      <c r="AQ375" s="24">
        <f t="shared" si="174"/>
        <v>1.75</v>
      </c>
      <c r="AR375" s="6">
        <v>12.486331200309884</v>
      </c>
      <c r="AS375" s="6">
        <v>1</v>
      </c>
      <c r="AT375" s="6">
        <f t="shared" si="148"/>
        <v>-31.245062662104562</v>
      </c>
      <c r="AU375" s="6">
        <f t="shared" si="175"/>
        <v>12.426171695197361</v>
      </c>
      <c r="AV375" s="6">
        <v>1</v>
      </c>
      <c r="AW375" s="35">
        <f t="shared" si="176"/>
        <v>-30.025340579529583</v>
      </c>
      <c r="AX375" s="6">
        <f t="shared" si="169"/>
        <v>0.96096272567075647</v>
      </c>
      <c r="AZ375" s="6">
        <f t="shared" si="170"/>
        <v>2.4291069719331633</v>
      </c>
      <c r="BA375" s="6">
        <f t="shared" si="171"/>
        <v>1.0018171291451097</v>
      </c>
    </row>
    <row r="376" spans="1:53" x14ac:dyDescent="0.25">
      <c r="A376" s="33">
        <v>0.75</v>
      </c>
      <c r="B376" s="1" t="s">
        <v>30</v>
      </c>
      <c r="C376" s="1">
        <v>600</v>
      </c>
      <c r="D376" s="1">
        <v>220</v>
      </c>
      <c r="E376" s="1">
        <v>220</v>
      </c>
      <c r="F376" s="1">
        <v>19</v>
      </c>
      <c r="G376" s="1">
        <v>12</v>
      </c>
      <c r="H376" s="1">
        <f t="shared" si="149"/>
        <v>210000000000</v>
      </c>
      <c r="I376" s="1">
        <v>0.3</v>
      </c>
      <c r="J376" s="1">
        <f t="shared" si="150"/>
        <v>80769000000</v>
      </c>
      <c r="K376" s="1">
        <v>12</v>
      </c>
      <c r="L376" s="1">
        <f>3380*10^(-8)</f>
        <v>3.3800000000000002E-5</v>
      </c>
      <c r="M376" s="1">
        <f>2852000*10^(-12)</f>
        <v>2.852E-6</v>
      </c>
      <c r="N376" s="1">
        <f>129.22*10^(-8)</f>
        <v>1.2922000000000001E-6</v>
      </c>
      <c r="O376" s="1">
        <v>0</v>
      </c>
      <c r="P376" s="1">
        <f t="shared" si="151"/>
        <v>16859333.333333332</v>
      </c>
      <c r="Q376" s="1">
        <f t="shared" si="152"/>
        <v>16859333.333333332</v>
      </c>
      <c r="R376" s="1">
        <f t="shared" si="153"/>
        <v>0.5</v>
      </c>
      <c r="S376" s="1">
        <f t="shared" si="154"/>
        <v>0.58099999999999996</v>
      </c>
      <c r="T376" s="1">
        <f t="shared" si="155"/>
        <v>0</v>
      </c>
      <c r="U376" s="1">
        <f t="shared" si="156"/>
        <v>0</v>
      </c>
      <c r="V376" s="1">
        <v>2</v>
      </c>
      <c r="W376" s="1">
        <v>2</v>
      </c>
      <c r="X376" s="8">
        <f t="shared" si="157"/>
        <v>121622.31256759074</v>
      </c>
      <c r="Y376" s="8">
        <f t="shared" si="158"/>
        <v>118075.45509077053</v>
      </c>
      <c r="Z376" s="16">
        <f t="shared" si="159"/>
        <v>0.62714189405403364</v>
      </c>
      <c r="AA376" s="6">
        <f t="shared" si="160"/>
        <v>0.31357094702701682</v>
      </c>
      <c r="AB376" s="6">
        <f t="shared" si="161"/>
        <v>2.1589838956244631</v>
      </c>
      <c r="AC376" s="6">
        <f t="shared" si="162"/>
        <v>1.7272727272727273</v>
      </c>
      <c r="AD376" s="6">
        <v>0</v>
      </c>
      <c r="AE376" s="6">
        <f t="shared" si="163"/>
        <v>0</v>
      </c>
      <c r="AF376" s="24">
        <v>1</v>
      </c>
      <c r="AG376" s="24">
        <f t="shared" si="172"/>
        <v>4.5</v>
      </c>
      <c r="AH376" s="6">
        <v>286.16917575771021</v>
      </c>
      <c r="AI376" s="5">
        <f t="shared" si="164"/>
        <v>2.4236127274522685</v>
      </c>
      <c r="AJ376" s="5">
        <v>4.5088117559295684</v>
      </c>
      <c r="AK376" s="5">
        <f t="shared" si="165"/>
        <v>0.53752803590989562</v>
      </c>
      <c r="AL376" s="6">
        <f t="shared" si="166"/>
        <v>1.0420289855072464</v>
      </c>
      <c r="AM376" s="6">
        <f t="shared" si="167"/>
        <v>4.6845964913602334</v>
      </c>
      <c r="AN376" s="6">
        <f t="shared" si="168"/>
        <v>1.9328981228303495</v>
      </c>
      <c r="AP376" s="24">
        <f t="shared" si="173"/>
        <v>0.75</v>
      </c>
      <c r="AQ376" s="24">
        <f t="shared" si="174"/>
        <v>1.75</v>
      </c>
      <c r="AR376" s="6">
        <v>10.756129047806327</v>
      </c>
      <c r="AS376" s="6">
        <v>1</v>
      </c>
      <c r="AT376" s="6">
        <f t="shared" si="148"/>
        <v>-30.139162802040435</v>
      </c>
      <c r="AU376" s="6">
        <f t="shared" si="175"/>
        <v>10.742284979813324</v>
      </c>
      <c r="AV376" s="6">
        <v>1</v>
      </c>
      <c r="AW376" s="35">
        <f t="shared" si="176"/>
        <v>-28.791726260643731</v>
      </c>
      <c r="AX376" s="6">
        <f t="shared" si="169"/>
        <v>0.95529283443448931</v>
      </c>
      <c r="AZ376" s="6">
        <f t="shared" si="170"/>
        <v>2.4289923483296536</v>
      </c>
      <c r="BA376" s="6">
        <f t="shared" si="171"/>
        <v>1.0022196701710839</v>
      </c>
    </row>
    <row r="377" spans="1:53" s="3" customFormat="1" x14ac:dyDescent="0.25">
      <c r="A377" s="34">
        <v>0.75</v>
      </c>
      <c r="B377" s="3" t="s">
        <v>30</v>
      </c>
      <c r="C377" s="3">
        <v>600</v>
      </c>
      <c r="D377" s="3">
        <v>220</v>
      </c>
      <c r="E377" s="3">
        <v>220</v>
      </c>
      <c r="F377" s="3">
        <v>19</v>
      </c>
      <c r="G377" s="3">
        <v>12</v>
      </c>
      <c r="H377" s="3">
        <f t="shared" si="149"/>
        <v>210000000000</v>
      </c>
      <c r="I377" s="3">
        <v>0.3</v>
      </c>
      <c r="J377" s="3">
        <f t="shared" si="150"/>
        <v>80769000000</v>
      </c>
      <c r="K377" s="3">
        <v>15</v>
      </c>
      <c r="L377" s="3">
        <f>3380*10^(-8)</f>
        <v>3.3800000000000002E-5</v>
      </c>
      <c r="M377" s="3">
        <f>2852000*10^(-12)</f>
        <v>2.852E-6</v>
      </c>
      <c r="N377" s="3">
        <f>129.22*10^(-8)</f>
        <v>1.2922000000000001E-6</v>
      </c>
      <c r="O377" s="3">
        <v>0</v>
      </c>
      <c r="P377" s="3">
        <f t="shared" si="151"/>
        <v>16859333.333333332</v>
      </c>
      <c r="Q377" s="3">
        <f t="shared" si="152"/>
        <v>16859333.333333332</v>
      </c>
      <c r="R377" s="3">
        <f t="shared" si="153"/>
        <v>0.5</v>
      </c>
      <c r="S377" s="3">
        <f t="shared" si="154"/>
        <v>0.58099999999999996</v>
      </c>
      <c r="T377" s="3">
        <f t="shared" si="155"/>
        <v>0</v>
      </c>
      <c r="U377" s="3">
        <f t="shared" si="156"/>
        <v>0</v>
      </c>
      <c r="V377" s="3">
        <v>2</v>
      </c>
      <c r="W377" s="3">
        <v>2</v>
      </c>
      <c r="X377" s="10">
        <f t="shared" si="157"/>
        <v>77838.28004325807</v>
      </c>
      <c r="Y377" s="10">
        <f t="shared" si="158"/>
        <v>92925.731373469971</v>
      </c>
      <c r="Z377" s="17">
        <f t="shared" si="159"/>
        <v>0.50171351524322694</v>
      </c>
      <c r="AA377" s="11">
        <f t="shared" si="160"/>
        <v>0.25085675762161347</v>
      </c>
      <c r="AB377" s="11">
        <f t="shared" si="161"/>
        <v>1.7271871164995707</v>
      </c>
      <c r="AC377" s="11">
        <f t="shared" si="162"/>
        <v>2.1590909090909092</v>
      </c>
      <c r="AD377" s="11">
        <v>0</v>
      </c>
      <c r="AE377" s="11">
        <f t="shared" si="163"/>
        <v>0</v>
      </c>
      <c r="AF377" s="25">
        <v>1</v>
      </c>
      <c r="AG377" s="25">
        <f t="shared" si="172"/>
        <v>5.625</v>
      </c>
      <c r="AH377" s="11">
        <v>225.02496800008856</v>
      </c>
      <c r="AI377" s="7">
        <f t="shared" si="164"/>
        <v>2.4215571368032571</v>
      </c>
      <c r="AJ377" s="7">
        <v>4.2046481015004362</v>
      </c>
      <c r="AK377" s="7">
        <f t="shared" si="165"/>
        <v>0.57592385339907992</v>
      </c>
      <c r="AL377" s="11">
        <f t="shared" si="166"/>
        <v>1.0420289855072464</v>
      </c>
      <c r="AM377" s="11">
        <f t="shared" si="167"/>
        <v>4.3869822774082889</v>
      </c>
      <c r="AN377" s="11">
        <f t="shared" si="168"/>
        <v>1.8116369053342372</v>
      </c>
      <c r="AP377" s="25">
        <f t="shared" si="173"/>
        <v>0.75</v>
      </c>
      <c r="AQ377" s="25">
        <f t="shared" si="174"/>
        <v>1.75</v>
      </c>
      <c r="AR377" s="11">
        <v>9.630454768765194</v>
      </c>
      <c r="AS377" s="11">
        <v>1</v>
      </c>
      <c r="AT377" s="11">
        <f t="shared" si="148"/>
        <v>-29.398906305492456</v>
      </c>
      <c r="AU377" s="6">
        <f t="shared" si="175"/>
        <v>9.6449429638900046</v>
      </c>
      <c r="AV377" s="35">
        <v>1</v>
      </c>
      <c r="AW377" s="35">
        <f t="shared" si="176"/>
        <v>-28.013087004993327</v>
      </c>
      <c r="AX377" s="6">
        <f t="shared" si="169"/>
        <v>0.9528615355245299</v>
      </c>
      <c r="AZ377" s="6">
        <f t="shared" si="170"/>
        <v>2.4275057497108441</v>
      </c>
      <c r="BA377" s="6">
        <f t="shared" si="171"/>
        <v>1.0024565238693643</v>
      </c>
    </row>
    <row r="378" spans="1:53" x14ac:dyDescent="0.25">
      <c r="A378" s="32">
        <v>1</v>
      </c>
      <c r="B378" s="1" t="s">
        <v>7</v>
      </c>
      <c r="C378" s="1">
        <v>300</v>
      </c>
      <c r="D378" s="1">
        <v>150</v>
      </c>
      <c r="E378" s="1">
        <v>150</v>
      </c>
      <c r="F378" s="1">
        <v>10.7</v>
      </c>
      <c r="G378" s="1">
        <v>7.1</v>
      </c>
      <c r="H378" s="1">
        <f t="shared" si="149"/>
        <v>210000000000</v>
      </c>
      <c r="I378" s="1">
        <v>0.3</v>
      </c>
      <c r="J378" s="1">
        <f t="shared" si="150"/>
        <v>80769000000</v>
      </c>
      <c r="K378" s="1">
        <v>3</v>
      </c>
      <c r="L378" s="1">
        <f>602.71*10^(-8)</f>
        <v>6.0271000000000003E-6</v>
      </c>
      <c r="M378" s="1">
        <f>126108*10^(-12)</f>
        <v>1.2610800000000001E-7</v>
      </c>
      <c r="N378" s="1">
        <f>15.22*10^(-8)</f>
        <v>1.522E-7</v>
      </c>
      <c r="O378" s="1">
        <v>0</v>
      </c>
      <c r="P378" s="1">
        <f t="shared" si="151"/>
        <v>3009375</v>
      </c>
      <c r="Q378" s="1">
        <f t="shared" si="152"/>
        <v>3009375</v>
      </c>
      <c r="R378" s="1">
        <f t="shared" si="153"/>
        <v>0.5</v>
      </c>
      <c r="S378" s="1">
        <f t="shared" si="154"/>
        <v>0.2893</v>
      </c>
      <c r="T378" s="1">
        <f t="shared" si="155"/>
        <v>0</v>
      </c>
      <c r="U378" s="1">
        <f t="shared" si="156"/>
        <v>0</v>
      </c>
      <c r="V378" s="1">
        <v>2</v>
      </c>
      <c r="W378" s="1">
        <v>2</v>
      </c>
      <c r="X378" s="8">
        <f t="shared" si="157"/>
        <v>346996.37400053308</v>
      </c>
      <c r="Y378" s="8">
        <f t="shared" si="158"/>
        <v>82370.901734820785</v>
      </c>
      <c r="Z378" s="16">
        <f t="shared" si="159"/>
        <v>1.5370213680358233</v>
      </c>
      <c r="AA378" s="6">
        <f t="shared" si="160"/>
        <v>0.76851068401791167</v>
      </c>
      <c r="AB378" s="6">
        <f t="shared" si="161"/>
        <v>10.625828074835638</v>
      </c>
      <c r="AC378" s="6">
        <f t="shared" si="162"/>
        <v>0.71333333333333315</v>
      </c>
      <c r="AD378" s="6">
        <v>0</v>
      </c>
      <c r="AE378" s="6">
        <f t="shared" si="163"/>
        <v>0</v>
      </c>
      <c r="AF378" s="24">
        <v>1</v>
      </c>
      <c r="AG378" s="24">
        <f t="shared" si="172"/>
        <v>1.5</v>
      </c>
      <c r="AH378" s="6">
        <v>169.47926429142845</v>
      </c>
      <c r="AI378" s="5">
        <f t="shared" si="164"/>
        <v>2.0575137666580163</v>
      </c>
      <c r="AJ378" s="5">
        <v>5.9308565247074734</v>
      </c>
      <c r="AK378" s="5">
        <f t="shared" si="165"/>
        <v>0.34691679997426655</v>
      </c>
      <c r="AL378" s="6">
        <f t="shared" si="166"/>
        <v>1</v>
      </c>
      <c r="AM378" s="6">
        <f t="shared" si="167"/>
        <v>5.9759368222733764</v>
      </c>
      <c r="AN378" s="6">
        <f t="shared" si="168"/>
        <v>2.9044456076617102</v>
      </c>
      <c r="AP378" s="24">
        <f t="shared" si="173"/>
        <v>1</v>
      </c>
      <c r="AQ378" s="24">
        <f t="shared" si="174"/>
        <v>2</v>
      </c>
      <c r="AR378" s="6">
        <v>16.679696599806004</v>
      </c>
      <c r="AS378" s="6">
        <v>1</v>
      </c>
      <c r="AT378" s="6">
        <f t="shared" si="148"/>
        <v>-34.06047500554746</v>
      </c>
      <c r="AU378" s="6">
        <f t="shared" si="175"/>
        <v>16.748877433170751</v>
      </c>
      <c r="AV378" s="6">
        <v>1</v>
      </c>
      <c r="AW378" s="35">
        <f t="shared" si="176"/>
        <v>-33.576293161806049</v>
      </c>
      <c r="AX378" s="6">
        <f t="shared" si="169"/>
        <v>0.98578464206202199</v>
      </c>
      <c r="AZ378" s="6">
        <f t="shared" si="170"/>
        <v>2.0584686133024714</v>
      </c>
      <c r="BA378" s="6">
        <f t="shared" si="171"/>
        <v>1.0004640778885314</v>
      </c>
    </row>
    <row r="379" spans="1:53" x14ac:dyDescent="0.25">
      <c r="A379" s="33">
        <v>1</v>
      </c>
      <c r="B379" s="1" t="s">
        <v>7</v>
      </c>
      <c r="C379" s="1">
        <v>300</v>
      </c>
      <c r="D379" s="1">
        <v>150</v>
      </c>
      <c r="E379" s="1">
        <v>150</v>
      </c>
      <c r="F379" s="1">
        <v>10.7</v>
      </c>
      <c r="G379" s="1">
        <v>7.1</v>
      </c>
      <c r="H379" s="1">
        <f t="shared" si="149"/>
        <v>210000000000</v>
      </c>
      <c r="I379" s="1">
        <v>0.3</v>
      </c>
      <c r="J379" s="1">
        <f t="shared" si="150"/>
        <v>80769000000</v>
      </c>
      <c r="K379" s="1">
        <v>6</v>
      </c>
      <c r="L379" s="1">
        <f>602.71*10^(-8)</f>
        <v>6.0271000000000003E-6</v>
      </c>
      <c r="M379" s="1">
        <f>126108*10^(-12)</f>
        <v>1.2610800000000001E-7</v>
      </c>
      <c r="N379" s="1">
        <f>15.22*10^(-8)</f>
        <v>1.522E-7</v>
      </c>
      <c r="O379" s="1">
        <v>0</v>
      </c>
      <c r="P379" s="1">
        <f t="shared" si="151"/>
        <v>3009375</v>
      </c>
      <c r="Q379" s="1">
        <f t="shared" si="152"/>
        <v>3009375</v>
      </c>
      <c r="R379" s="1">
        <f t="shared" si="153"/>
        <v>0.5</v>
      </c>
      <c r="S379" s="1">
        <f t="shared" si="154"/>
        <v>0.2893</v>
      </c>
      <c r="T379" s="1">
        <f t="shared" si="155"/>
        <v>0</v>
      </c>
      <c r="U379" s="1">
        <f t="shared" si="156"/>
        <v>0</v>
      </c>
      <c r="V379" s="1">
        <v>2</v>
      </c>
      <c r="W379" s="1">
        <v>2</v>
      </c>
      <c r="X379" s="8">
        <f t="shared" si="157"/>
        <v>86749.093500133269</v>
      </c>
      <c r="Y379" s="8">
        <f t="shared" si="158"/>
        <v>34983.825050584506</v>
      </c>
      <c r="Z379" s="16">
        <f t="shared" si="159"/>
        <v>0.76851068401791167</v>
      </c>
      <c r="AA379" s="6">
        <f t="shared" si="160"/>
        <v>0.38425534200895584</v>
      </c>
      <c r="AB379" s="6">
        <f t="shared" si="161"/>
        <v>5.3129140374178192</v>
      </c>
      <c r="AC379" s="6">
        <f t="shared" si="162"/>
        <v>1.4266666666666663</v>
      </c>
      <c r="AD379" s="6">
        <v>0</v>
      </c>
      <c r="AE379" s="6">
        <f t="shared" si="163"/>
        <v>0</v>
      </c>
      <c r="AF379" s="24">
        <v>1</v>
      </c>
      <c r="AG379" s="24">
        <f t="shared" si="172"/>
        <v>3</v>
      </c>
      <c r="AH379" s="6">
        <v>72.109377065023594</v>
      </c>
      <c r="AI379" s="5">
        <f t="shared" si="164"/>
        <v>2.0612204914916474</v>
      </c>
      <c r="AJ379" s="5">
        <v>4.8233719370598305</v>
      </c>
      <c r="AK379" s="5">
        <f t="shared" si="165"/>
        <v>0.42734015091278654</v>
      </c>
      <c r="AL379" s="6">
        <f t="shared" si="166"/>
        <v>1</v>
      </c>
      <c r="AM379" s="6">
        <f t="shared" si="167"/>
        <v>4.7938706568070861</v>
      </c>
      <c r="AN379" s="6">
        <f t="shared" si="168"/>
        <v>2.3257437409512152</v>
      </c>
      <c r="AP379" s="24">
        <f t="shared" si="173"/>
        <v>1</v>
      </c>
      <c r="AQ379" s="24">
        <f t="shared" si="174"/>
        <v>2</v>
      </c>
      <c r="AR379" s="6">
        <v>11.940585443911818</v>
      </c>
      <c r="AS379" s="6">
        <v>1</v>
      </c>
      <c r="AT379" s="6">
        <f t="shared" si="148"/>
        <v>-30.518627275179497</v>
      </c>
      <c r="AU379" s="6">
        <f t="shared" si="175"/>
        <v>11.900861101172008</v>
      </c>
      <c r="AV379" s="6">
        <v>1</v>
      </c>
      <c r="AW379" s="35">
        <f t="shared" si="176"/>
        <v>-29.634734732622377</v>
      </c>
      <c r="AX379" s="6">
        <f t="shared" si="169"/>
        <v>0.97103760485072732</v>
      </c>
      <c r="AZ379" s="6">
        <f t="shared" si="170"/>
        <v>2.0633119994874471</v>
      </c>
      <c r="BA379" s="6">
        <f t="shared" si="171"/>
        <v>1.0010146939662365</v>
      </c>
    </row>
    <row r="380" spans="1:53" x14ac:dyDescent="0.25">
      <c r="A380" s="33">
        <v>1</v>
      </c>
      <c r="B380" s="1" t="s">
        <v>7</v>
      </c>
      <c r="C380" s="1">
        <v>300</v>
      </c>
      <c r="D380" s="1">
        <v>150</v>
      </c>
      <c r="E380" s="1">
        <v>150</v>
      </c>
      <c r="F380" s="1">
        <v>10.7</v>
      </c>
      <c r="G380" s="1">
        <v>7.1</v>
      </c>
      <c r="H380" s="1">
        <f t="shared" si="149"/>
        <v>210000000000</v>
      </c>
      <c r="I380" s="1">
        <v>0.3</v>
      </c>
      <c r="J380" s="1">
        <f t="shared" si="150"/>
        <v>80769000000</v>
      </c>
      <c r="K380" s="1">
        <v>9</v>
      </c>
      <c r="L380" s="1">
        <f>602.71*10^(-8)</f>
        <v>6.0271000000000003E-6</v>
      </c>
      <c r="M380" s="1">
        <f>126108*10^(-12)</f>
        <v>1.2610800000000001E-7</v>
      </c>
      <c r="N380" s="1">
        <f>15.22*10^(-8)</f>
        <v>1.522E-7</v>
      </c>
      <c r="O380" s="1">
        <v>0</v>
      </c>
      <c r="P380" s="1">
        <f t="shared" si="151"/>
        <v>3009375</v>
      </c>
      <c r="Q380" s="1">
        <f t="shared" si="152"/>
        <v>3009375</v>
      </c>
      <c r="R380" s="1">
        <f t="shared" si="153"/>
        <v>0.5</v>
      </c>
      <c r="S380" s="1">
        <f t="shared" si="154"/>
        <v>0.2893</v>
      </c>
      <c r="T380" s="1">
        <f t="shared" si="155"/>
        <v>0</v>
      </c>
      <c r="U380" s="1">
        <f t="shared" si="156"/>
        <v>0</v>
      </c>
      <c r="V380" s="1">
        <v>2</v>
      </c>
      <c r="W380" s="1">
        <v>2</v>
      </c>
      <c r="X380" s="8">
        <f t="shared" si="157"/>
        <v>38555.152666725895</v>
      </c>
      <c r="Y380" s="8">
        <f t="shared" si="158"/>
        <v>22473.603966009312</v>
      </c>
      <c r="Z380" s="16">
        <f t="shared" si="159"/>
        <v>0.51234045601194111</v>
      </c>
      <c r="AA380" s="6">
        <f t="shared" si="160"/>
        <v>0.25617022800597056</v>
      </c>
      <c r="AB380" s="6">
        <f t="shared" si="161"/>
        <v>3.5419426916118795</v>
      </c>
      <c r="AC380" s="6">
        <f t="shared" si="162"/>
        <v>2.14</v>
      </c>
      <c r="AD380" s="6">
        <v>0</v>
      </c>
      <c r="AE380" s="6">
        <f t="shared" si="163"/>
        <v>0</v>
      </c>
      <c r="AF380" s="24">
        <v>1</v>
      </c>
      <c r="AG380" s="24">
        <f t="shared" si="172"/>
        <v>4.5</v>
      </c>
      <c r="AH380" s="6">
        <v>46.304424342801269</v>
      </c>
      <c r="AI380" s="5">
        <f t="shared" si="164"/>
        <v>2.0603915781747957</v>
      </c>
      <c r="AJ380" s="5">
        <v>4.2311860680565934</v>
      </c>
      <c r="AK380" s="5">
        <f t="shared" si="165"/>
        <v>0.48695366855401484</v>
      </c>
      <c r="AL380" s="6">
        <f t="shared" si="166"/>
        <v>1</v>
      </c>
      <c r="AM380" s="6">
        <f t="shared" si="167"/>
        <v>4.2350031591314803</v>
      </c>
      <c r="AN380" s="6">
        <f t="shared" si="168"/>
        <v>2.055436065644896</v>
      </c>
      <c r="AP380" s="24">
        <f t="shared" si="173"/>
        <v>1</v>
      </c>
      <c r="AQ380" s="24">
        <f t="shared" si="174"/>
        <v>2</v>
      </c>
      <c r="AR380" s="6">
        <v>9.7178255787430725</v>
      </c>
      <c r="AS380" s="6">
        <v>1</v>
      </c>
      <c r="AT380" s="6">
        <f t="shared" si="148"/>
        <v>-29.26051140581388</v>
      </c>
      <c r="AU380" s="6">
        <f t="shared" si="175"/>
        <v>9.7404457084672575</v>
      </c>
      <c r="AV380" s="6">
        <v>1</v>
      </c>
      <c r="AW380" s="35">
        <f t="shared" si="176"/>
        <v>-28.080176077685888</v>
      </c>
      <c r="AX380" s="6">
        <f t="shared" si="169"/>
        <v>0.95966115179061884</v>
      </c>
      <c r="AZ380" s="6">
        <f t="shared" si="170"/>
        <v>2.0635940659117584</v>
      </c>
      <c r="BA380" s="6">
        <f t="shared" si="171"/>
        <v>1.001554310244172</v>
      </c>
    </row>
    <row r="381" spans="1:53" x14ac:dyDescent="0.25">
      <c r="A381" s="33">
        <v>1</v>
      </c>
      <c r="B381" s="1" t="s">
        <v>7</v>
      </c>
      <c r="C381" s="1">
        <v>300</v>
      </c>
      <c r="D381" s="1">
        <v>150</v>
      </c>
      <c r="E381" s="1">
        <v>150</v>
      </c>
      <c r="F381" s="1">
        <v>10.7</v>
      </c>
      <c r="G381" s="1">
        <v>7.1</v>
      </c>
      <c r="H381" s="1">
        <f t="shared" si="149"/>
        <v>210000000000</v>
      </c>
      <c r="I381" s="1">
        <v>0.3</v>
      </c>
      <c r="J381" s="1">
        <f t="shared" si="150"/>
        <v>80769000000</v>
      </c>
      <c r="K381" s="1">
        <v>12</v>
      </c>
      <c r="L381" s="1">
        <f>602.71*10^(-8)</f>
        <v>6.0271000000000003E-6</v>
      </c>
      <c r="M381" s="1">
        <f>126108*10^(-12)</f>
        <v>1.2610800000000001E-7</v>
      </c>
      <c r="N381" s="1">
        <f>15.22*10^(-8)</f>
        <v>1.522E-7</v>
      </c>
      <c r="O381" s="1">
        <v>0</v>
      </c>
      <c r="P381" s="1">
        <f t="shared" si="151"/>
        <v>3009375</v>
      </c>
      <c r="Q381" s="1">
        <f t="shared" si="152"/>
        <v>3009375</v>
      </c>
      <c r="R381" s="1">
        <f t="shared" si="153"/>
        <v>0.5</v>
      </c>
      <c r="S381" s="1">
        <f t="shared" si="154"/>
        <v>0.2893</v>
      </c>
      <c r="T381" s="1">
        <f t="shared" si="155"/>
        <v>0</v>
      </c>
      <c r="U381" s="1">
        <f t="shared" si="156"/>
        <v>0</v>
      </c>
      <c r="V381" s="1">
        <v>2</v>
      </c>
      <c r="W381" s="1">
        <v>2</v>
      </c>
      <c r="X381" s="8">
        <f t="shared" si="157"/>
        <v>21687.273375033317</v>
      </c>
      <c r="Y381" s="8">
        <f t="shared" si="158"/>
        <v>16626.595248083799</v>
      </c>
      <c r="Z381" s="16">
        <f t="shared" si="159"/>
        <v>0.38425534200895584</v>
      </c>
      <c r="AA381" s="6">
        <f t="shared" si="160"/>
        <v>0.19212767100447792</v>
      </c>
      <c r="AB381" s="6">
        <f t="shared" si="161"/>
        <v>2.6564570187089096</v>
      </c>
      <c r="AC381" s="6">
        <f t="shared" si="162"/>
        <v>2.8533333333333326</v>
      </c>
      <c r="AD381" s="6">
        <v>0</v>
      </c>
      <c r="AE381" s="6">
        <f t="shared" si="163"/>
        <v>0</v>
      </c>
      <c r="AF381" s="24">
        <v>1</v>
      </c>
      <c r="AG381" s="24">
        <f t="shared" si="172"/>
        <v>6</v>
      </c>
      <c r="AH381" s="6">
        <v>34.230740795412792</v>
      </c>
      <c r="AI381" s="5">
        <f t="shared" si="164"/>
        <v>2.0587943763987311</v>
      </c>
      <c r="AJ381" s="5">
        <v>3.9051891882364274</v>
      </c>
      <c r="AK381" s="5">
        <f t="shared" si="165"/>
        <v>0.52719452942265188</v>
      </c>
      <c r="AL381" s="6">
        <f t="shared" si="166"/>
        <v>1</v>
      </c>
      <c r="AM381" s="6">
        <f t="shared" si="167"/>
        <v>3.9246608898211428</v>
      </c>
      <c r="AN381" s="6">
        <f t="shared" si="168"/>
        <v>1.9062908539152943</v>
      </c>
      <c r="AP381" s="24">
        <f t="shared" si="173"/>
        <v>1</v>
      </c>
      <c r="AQ381" s="24">
        <f t="shared" si="174"/>
        <v>2</v>
      </c>
      <c r="AR381" s="6">
        <v>8.5249589149362244</v>
      </c>
      <c r="AS381" s="6">
        <v>1</v>
      </c>
      <c r="AT381" s="6">
        <f t="shared" si="148"/>
        <v>-28.547078174148215</v>
      </c>
      <c r="AU381" s="6">
        <f t="shared" si="175"/>
        <v>8.5581611467326617</v>
      </c>
      <c r="AV381" s="6">
        <v>1</v>
      </c>
      <c r="AW381" s="35">
        <f t="shared" si="176"/>
        <v>-27.25776440424103</v>
      </c>
      <c r="AX381" s="6">
        <f t="shared" si="169"/>
        <v>0.95483552600228039</v>
      </c>
      <c r="AZ381" s="6">
        <f t="shared" si="170"/>
        <v>2.0625355962367826</v>
      </c>
      <c r="BA381" s="6">
        <f t="shared" si="171"/>
        <v>1.0018171896528083</v>
      </c>
    </row>
    <row r="382" spans="1:53" x14ac:dyDescent="0.25">
      <c r="A382" s="44">
        <v>1</v>
      </c>
      <c r="B382" s="2" t="s">
        <v>7</v>
      </c>
      <c r="C382" s="2">
        <v>300</v>
      </c>
      <c r="D382" s="2">
        <v>150</v>
      </c>
      <c r="E382" s="2">
        <v>150</v>
      </c>
      <c r="F382" s="2">
        <v>10.7</v>
      </c>
      <c r="G382" s="2">
        <v>7.1</v>
      </c>
      <c r="H382" s="2">
        <f t="shared" si="149"/>
        <v>210000000000</v>
      </c>
      <c r="I382" s="2">
        <v>0.3</v>
      </c>
      <c r="J382" s="2">
        <f t="shared" si="150"/>
        <v>80769000000</v>
      </c>
      <c r="K382" s="2">
        <v>15</v>
      </c>
      <c r="L382" s="2">
        <f>602.71*10^(-8)</f>
        <v>6.0271000000000003E-6</v>
      </c>
      <c r="M382" s="2">
        <f>126108*10^(-12)</f>
        <v>1.2610800000000001E-7</v>
      </c>
      <c r="N382" s="2">
        <f>15.22*10^(-8)</f>
        <v>1.522E-7</v>
      </c>
      <c r="O382" s="2">
        <v>0</v>
      </c>
      <c r="P382" s="2">
        <f t="shared" si="151"/>
        <v>3009375</v>
      </c>
      <c r="Q382" s="2">
        <f t="shared" si="152"/>
        <v>3009375</v>
      </c>
      <c r="R382" s="2">
        <f t="shared" si="153"/>
        <v>0.5</v>
      </c>
      <c r="S382" s="2">
        <f t="shared" si="154"/>
        <v>0.2893</v>
      </c>
      <c r="T382" s="2">
        <f t="shared" si="155"/>
        <v>0</v>
      </c>
      <c r="U382" s="2">
        <f t="shared" si="156"/>
        <v>0</v>
      </c>
      <c r="V382" s="2">
        <v>2</v>
      </c>
      <c r="W382" s="2">
        <v>2</v>
      </c>
      <c r="X382" s="45">
        <f t="shared" si="157"/>
        <v>13879.854960021323</v>
      </c>
      <c r="Y382" s="45">
        <f t="shared" si="158"/>
        <v>13215.769233669007</v>
      </c>
      <c r="Z382" s="46">
        <f t="shared" si="159"/>
        <v>0.30740427360716466</v>
      </c>
      <c r="AA382" s="35">
        <f t="shared" si="160"/>
        <v>0.15370213680358233</v>
      </c>
      <c r="AB382" s="35">
        <f t="shared" si="161"/>
        <v>2.1251656149671274</v>
      </c>
      <c r="AC382" s="35">
        <f t="shared" si="162"/>
        <v>3.5666666666666669</v>
      </c>
      <c r="AD382" s="35">
        <v>0</v>
      </c>
      <c r="AE382" s="35">
        <f t="shared" si="163"/>
        <v>0</v>
      </c>
      <c r="AF382" s="47">
        <v>1</v>
      </c>
      <c r="AG382" s="47">
        <f t="shared" si="172"/>
        <v>7.5</v>
      </c>
      <c r="AH382" s="35">
        <v>27.187297106593082</v>
      </c>
      <c r="AI382" s="48">
        <f t="shared" si="164"/>
        <v>2.0571861255968114</v>
      </c>
      <c r="AJ382" s="48">
        <v>3.7054218437200102</v>
      </c>
      <c r="AK382" s="48">
        <f t="shared" si="165"/>
        <v>0.55518270587284224</v>
      </c>
      <c r="AL382" s="35">
        <f t="shared" si="166"/>
        <v>1</v>
      </c>
      <c r="AM382" s="35">
        <f t="shared" si="167"/>
        <v>3.7285648016837301</v>
      </c>
      <c r="AN382" s="35">
        <f t="shared" si="168"/>
        <v>1.812458656652681</v>
      </c>
      <c r="AO382" s="2"/>
      <c r="AP382" s="47">
        <f t="shared" si="173"/>
        <v>1</v>
      </c>
      <c r="AQ382" s="47">
        <f t="shared" si="174"/>
        <v>2</v>
      </c>
      <c r="AR382" s="6">
        <v>7.7988437568655993</v>
      </c>
      <c r="AS382" s="35">
        <v>1</v>
      </c>
      <c r="AT382" s="35">
        <f t="shared" si="148"/>
        <v>-28.064211916323821</v>
      </c>
      <c r="AU382" s="6">
        <f t="shared" si="175"/>
        <v>7.8161258127695934</v>
      </c>
      <c r="AV382" s="6">
        <v>1</v>
      </c>
      <c r="AW382" s="35">
        <f t="shared" si="176"/>
        <v>-26.749875049461593</v>
      </c>
      <c r="AX382" s="6">
        <f t="shared" si="169"/>
        <v>0.95316679938203674</v>
      </c>
      <c r="AY382" s="2"/>
      <c r="AZ382" s="6">
        <f t="shared" si="170"/>
        <v>2.0610868232589521</v>
      </c>
      <c r="BA382" s="6">
        <f t="shared" si="171"/>
        <v>1.0018961325927711</v>
      </c>
    </row>
    <row r="383" spans="1:53" x14ac:dyDescent="0.25">
      <c r="A383" s="33">
        <v>1</v>
      </c>
      <c r="B383" s="1" t="s">
        <v>29</v>
      </c>
      <c r="C383" s="1">
        <v>450</v>
      </c>
      <c r="D383" s="1">
        <v>190</v>
      </c>
      <c r="E383" s="1">
        <v>190</v>
      </c>
      <c r="F383" s="1">
        <v>14.6</v>
      </c>
      <c r="G383" s="1">
        <v>9.4</v>
      </c>
      <c r="H383" s="1">
        <f t="shared" si="149"/>
        <v>210000000000</v>
      </c>
      <c r="I383" s="1">
        <v>0.3</v>
      </c>
      <c r="J383" s="1">
        <f t="shared" si="150"/>
        <v>80769000000</v>
      </c>
      <c r="K383" s="1">
        <v>3</v>
      </c>
      <c r="L383" s="1">
        <f>1671.9*10^(-8)</f>
        <v>1.6719E-5</v>
      </c>
      <c r="M383" s="1">
        <f>792385*10^(-12)</f>
        <v>7.9238499999999993E-7</v>
      </c>
      <c r="N383" s="1">
        <f>49.8*10^(-8)</f>
        <v>4.9799999999999993E-7</v>
      </c>
      <c r="O383" s="1">
        <v>0</v>
      </c>
      <c r="P383" s="1">
        <f t="shared" si="151"/>
        <v>8345116.666666667</v>
      </c>
      <c r="Q383" s="1">
        <f t="shared" si="152"/>
        <v>8345116.666666667</v>
      </c>
      <c r="R383" s="1">
        <f t="shared" si="153"/>
        <v>0.5</v>
      </c>
      <c r="S383" s="1">
        <f t="shared" si="154"/>
        <v>0.43540000000000001</v>
      </c>
      <c r="T383" s="1">
        <f t="shared" si="155"/>
        <v>0</v>
      </c>
      <c r="U383" s="1">
        <f t="shared" si="156"/>
        <v>0</v>
      </c>
      <c r="V383" s="1">
        <v>2</v>
      </c>
      <c r="W383" s="1">
        <v>2</v>
      </c>
      <c r="X383" s="8">
        <f t="shared" si="157"/>
        <v>962557.84322724247</v>
      </c>
      <c r="Y383" s="8">
        <f t="shared" si="158"/>
        <v>287451.84639369079</v>
      </c>
      <c r="Z383" s="16">
        <f t="shared" si="159"/>
        <v>2.1299497803907665</v>
      </c>
      <c r="AA383" s="6">
        <f t="shared" si="160"/>
        <v>1.0649748901953833</v>
      </c>
      <c r="AB383" s="6">
        <f t="shared" si="161"/>
        <v>9.7837734980329998</v>
      </c>
      <c r="AC383" s="6">
        <f t="shared" si="162"/>
        <v>0.51228070175438589</v>
      </c>
      <c r="AD383" s="6">
        <v>0</v>
      </c>
      <c r="AE383" s="6">
        <f t="shared" si="163"/>
        <v>0</v>
      </c>
      <c r="AF383" s="24">
        <v>1</v>
      </c>
      <c r="AG383" s="24">
        <f t="shared" si="172"/>
        <v>1.5</v>
      </c>
      <c r="AH383" s="6">
        <v>590.68374929833374</v>
      </c>
      <c r="AI383" s="5">
        <f t="shared" si="164"/>
        <v>2.0548963477150188</v>
      </c>
      <c r="AJ383" s="5">
        <v>6.3151446851859347</v>
      </c>
      <c r="AK383" s="5">
        <f t="shared" si="165"/>
        <v>0.3253918081299696</v>
      </c>
      <c r="AL383" s="6">
        <f t="shared" si="166"/>
        <v>1</v>
      </c>
      <c r="AM383" s="6">
        <f t="shared" si="167"/>
        <v>6.3809911941791979</v>
      </c>
      <c r="AN383" s="6">
        <f t="shared" si="168"/>
        <v>3.1052618304931356</v>
      </c>
      <c r="AP383" s="24">
        <f t="shared" si="173"/>
        <v>1</v>
      </c>
      <c r="AQ383" s="24">
        <f t="shared" si="174"/>
        <v>2</v>
      </c>
      <c r="AR383" s="6">
        <v>18.669046797235101</v>
      </c>
      <c r="AS383" s="6">
        <v>1</v>
      </c>
      <c r="AT383" s="6">
        <f t="shared" si="148"/>
        <v>-35.980750302282708</v>
      </c>
      <c r="AU383" s="6">
        <f t="shared" si="175"/>
        <v>18.815056161603238</v>
      </c>
      <c r="AV383" s="6">
        <v>1</v>
      </c>
      <c r="AW383" s="35">
        <f t="shared" si="176"/>
        <v>-35.877085135943538</v>
      </c>
      <c r="AX383" s="6">
        <f t="shared" si="169"/>
        <v>0.9971188714668745</v>
      </c>
      <c r="AZ383" s="6">
        <f t="shared" si="170"/>
        <v>2.0551186985221483</v>
      </c>
      <c r="BA383" s="6">
        <f t="shared" si="171"/>
        <v>1.0001082053639234</v>
      </c>
    </row>
    <row r="384" spans="1:53" x14ac:dyDescent="0.25">
      <c r="A384" s="33">
        <v>1</v>
      </c>
      <c r="B384" s="1" t="s">
        <v>29</v>
      </c>
      <c r="C384" s="1">
        <v>450</v>
      </c>
      <c r="D384" s="1">
        <v>190</v>
      </c>
      <c r="E384" s="1">
        <v>190</v>
      </c>
      <c r="F384" s="1">
        <v>14.6</v>
      </c>
      <c r="G384" s="1">
        <v>9.4</v>
      </c>
      <c r="H384" s="1">
        <f t="shared" si="149"/>
        <v>210000000000</v>
      </c>
      <c r="I384" s="1">
        <v>0.3</v>
      </c>
      <c r="J384" s="1">
        <f t="shared" si="150"/>
        <v>80769000000</v>
      </c>
      <c r="K384" s="1">
        <v>6</v>
      </c>
      <c r="L384" s="1">
        <f>1671.9*10^(-8)</f>
        <v>1.6719E-5</v>
      </c>
      <c r="M384" s="1">
        <f>792385*10^(-12)</f>
        <v>7.9238499999999993E-7</v>
      </c>
      <c r="N384" s="1">
        <f>49.8*10^(-8)</f>
        <v>4.9799999999999993E-7</v>
      </c>
      <c r="O384" s="1">
        <v>0</v>
      </c>
      <c r="P384" s="1">
        <f t="shared" si="151"/>
        <v>8345116.666666667</v>
      </c>
      <c r="Q384" s="1">
        <f t="shared" si="152"/>
        <v>8345116.666666667</v>
      </c>
      <c r="R384" s="1">
        <f t="shared" si="153"/>
        <v>0.5</v>
      </c>
      <c r="S384" s="1">
        <f t="shared" si="154"/>
        <v>0.43540000000000001</v>
      </c>
      <c r="T384" s="1">
        <f t="shared" si="155"/>
        <v>0</v>
      </c>
      <c r="U384" s="1">
        <f t="shared" si="156"/>
        <v>0</v>
      </c>
      <c r="V384" s="1">
        <v>2</v>
      </c>
      <c r="W384" s="1">
        <v>2</v>
      </c>
      <c r="X384" s="8">
        <f t="shared" si="157"/>
        <v>240639.46080681062</v>
      </c>
      <c r="Y384" s="8">
        <f t="shared" si="158"/>
        <v>111461.6937135624</v>
      </c>
      <c r="Z384" s="16">
        <f t="shared" si="159"/>
        <v>1.0649748901953833</v>
      </c>
      <c r="AA384" s="6">
        <f t="shared" si="160"/>
        <v>0.53248744509769164</v>
      </c>
      <c r="AB384" s="6">
        <f t="shared" si="161"/>
        <v>4.8918867490164999</v>
      </c>
      <c r="AC384" s="6">
        <f t="shared" si="162"/>
        <v>1.0245614035087718</v>
      </c>
      <c r="AD384" s="6">
        <v>0</v>
      </c>
      <c r="AE384" s="6">
        <f t="shared" si="163"/>
        <v>0</v>
      </c>
      <c r="AF384" s="24">
        <v>1</v>
      </c>
      <c r="AG384" s="24">
        <f t="shared" si="172"/>
        <v>3</v>
      </c>
      <c r="AH384" s="6">
        <v>229.8353517759185</v>
      </c>
      <c r="AI384" s="5">
        <f t="shared" si="164"/>
        <v>2.0620120161331505</v>
      </c>
      <c r="AJ384" s="5">
        <v>5.3645335906755918</v>
      </c>
      <c r="AK384" s="5">
        <f t="shared" si="165"/>
        <v>0.38437861955366515</v>
      </c>
      <c r="AL384" s="6">
        <f t="shared" si="166"/>
        <v>1</v>
      </c>
      <c r="AM384" s="6">
        <f t="shared" si="167"/>
        <v>5.3377553096065062</v>
      </c>
      <c r="AN384" s="6">
        <f t="shared" si="168"/>
        <v>2.588615036112297</v>
      </c>
      <c r="AP384" s="24">
        <f t="shared" si="173"/>
        <v>1</v>
      </c>
      <c r="AQ384" s="24">
        <f t="shared" si="174"/>
        <v>2</v>
      </c>
      <c r="AR384" s="6">
        <v>14.124649572694436</v>
      </c>
      <c r="AS384" s="6">
        <v>1</v>
      </c>
      <c r="AT384" s="6">
        <f t="shared" si="148"/>
        <v>-31.125951388586802</v>
      </c>
      <c r="AU384" s="6">
        <f t="shared" si="175"/>
        <v>14.06129980653421</v>
      </c>
      <c r="AV384" s="6">
        <v>1</v>
      </c>
      <c r="AW384" s="35">
        <f t="shared" si="176"/>
        <v>-31.283577848828468</v>
      </c>
      <c r="AX384" s="6">
        <f t="shared" si="169"/>
        <v>1.0050641491491714</v>
      </c>
      <c r="AZ384" s="6">
        <f t="shared" si="170"/>
        <v>2.0616077103275257</v>
      </c>
      <c r="BA384" s="6">
        <f t="shared" si="171"/>
        <v>0.99980392655209493</v>
      </c>
    </row>
    <row r="385" spans="1:53" x14ac:dyDescent="0.25">
      <c r="A385" s="33">
        <v>1</v>
      </c>
      <c r="B385" s="1" t="s">
        <v>29</v>
      </c>
      <c r="C385" s="1">
        <v>450</v>
      </c>
      <c r="D385" s="1">
        <v>190</v>
      </c>
      <c r="E385" s="1">
        <v>190</v>
      </c>
      <c r="F385" s="1">
        <v>14.6</v>
      </c>
      <c r="G385" s="1">
        <v>9.4</v>
      </c>
      <c r="H385" s="1">
        <f t="shared" si="149"/>
        <v>210000000000</v>
      </c>
      <c r="I385" s="1">
        <v>0.3</v>
      </c>
      <c r="J385" s="1">
        <f t="shared" si="150"/>
        <v>80769000000</v>
      </c>
      <c r="K385" s="1">
        <v>9</v>
      </c>
      <c r="L385" s="1">
        <f>1671.9*10^(-8)</f>
        <v>1.6719E-5</v>
      </c>
      <c r="M385" s="1">
        <f>792385*10^(-12)</f>
        <v>7.9238499999999993E-7</v>
      </c>
      <c r="N385" s="1">
        <f>49.8*10^(-8)</f>
        <v>4.9799999999999993E-7</v>
      </c>
      <c r="O385" s="1">
        <v>0</v>
      </c>
      <c r="P385" s="1">
        <f t="shared" si="151"/>
        <v>8345116.666666667</v>
      </c>
      <c r="Q385" s="1">
        <f t="shared" si="152"/>
        <v>8345116.666666667</v>
      </c>
      <c r="R385" s="1">
        <f t="shared" si="153"/>
        <v>0.5</v>
      </c>
      <c r="S385" s="1">
        <f t="shared" si="154"/>
        <v>0.43540000000000001</v>
      </c>
      <c r="T385" s="1">
        <f t="shared" si="155"/>
        <v>0</v>
      </c>
      <c r="U385" s="1">
        <f t="shared" si="156"/>
        <v>0</v>
      </c>
      <c r="V385" s="1">
        <v>2</v>
      </c>
      <c r="W385" s="1">
        <v>2</v>
      </c>
      <c r="X385" s="8">
        <f t="shared" si="157"/>
        <v>106950.87146969361</v>
      </c>
      <c r="Y385" s="8">
        <f t="shared" si="158"/>
        <v>69598.84918186086</v>
      </c>
      <c r="Z385" s="16">
        <f t="shared" si="159"/>
        <v>0.70998326013025559</v>
      </c>
      <c r="AA385" s="6">
        <f t="shared" si="160"/>
        <v>0.35499163006512779</v>
      </c>
      <c r="AB385" s="6">
        <f t="shared" si="161"/>
        <v>3.2612578326776664</v>
      </c>
      <c r="AC385" s="6">
        <f t="shared" si="162"/>
        <v>1.536842105263158</v>
      </c>
      <c r="AD385" s="6">
        <v>0</v>
      </c>
      <c r="AE385" s="6">
        <f t="shared" si="163"/>
        <v>0</v>
      </c>
      <c r="AF385" s="24">
        <v>1</v>
      </c>
      <c r="AG385" s="24">
        <f t="shared" si="172"/>
        <v>4.5</v>
      </c>
      <c r="AH385" s="6">
        <v>143.59697539305427</v>
      </c>
      <c r="AI385" s="5">
        <f t="shared" si="164"/>
        <v>2.0632090484404033</v>
      </c>
      <c r="AJ385" s="5">
        <v>4.6972041038460626</v>
      </c>
      <c r="AK385" s="5">
        <f t="shared" si="165"/>
        <v>0.4392419411264355</v>
      </c>
      <c r="AL385" s="6">
        <f t="shared" si="166"/>
        <v>1</v>
      </c>
      <c r="AM385" s="6">
        <f t="shared" si="167"/>
        <v>4.6734501425192061</v>
      </c>
      <c r="AN385" s="6">
        <f t="shared" si="168"/>
        <v>2.2651365095805032</v>
      </c>
      <c r="AP385" s="24">
        <f t="shared" si="173"/>
        <v>1</v>
      </c>
      <c r="AQ385" s="24">
        <f t="shared" si="174"/>
        <v>2</v>
      </c>
      <c r="AR385" s="6">
        <v>11.460864789037181</v>
      </c>
      <c r="AS385" s="6">
        <v>1</v>
      </c>
      <c r="AT385" s="6">
        <f t="shared" si="148"/>
        <v>-29.434645195658707</v>
      </c>
      <c r="AU385" s="6">
        <f t="shared" si="175"/>
        <v>11.431260254518939</v>
      </c>
      <c r="AV385" s="6">
        <v>1</v>
      </c>
      <c r="AW385" s="35">
        <f t="shared" si="176"/>
        <v>-29.290170850520465</v>
      </c>
      <c r="AX385" s="6">
        <f t="shared" si="169"/>
        <v>0.99509169061906844</v>
      </c>
      <c r="AZ385" s="6">
        <f t="shared" si="170"/>
        <v>2.0635337201734987</v>
      </c>
      <c r="BA385" s="6">
        <f t="shared" si="171"/>
        <v>1.0001573624996172</v>
      </c>
    </row>
    <row r="386" spans="1:53" x14ac:dyDescent="0.25">
      <c r="A386" s="33">
        <v>1</v>
      </c>
      <c r="B386" s="1" t="s">
        <v>29</v>
      </c>
      <c r="C386" s="1">
        <v>450</v>
      </c>
      <c r="D386" s="1">
        <v>190</v>
      </c>
      <c r="E386" s="1">
        <v>190</v>
      </c>
      <c r="F386" s="1">
        <v>14.6</v>
      </c>
      <c r="G386" s="1">
        <v>9.4</v>
      </c>
      <c r="H386" s="1">
        <f t="shared" si="149"/>
        <v>210000000000</v>
      </c>
      <c r="I386" s="1">
        <v>0.3</v>
      </c>
      <c r="J386" s="1">
        <f t="shared" si="150"/>
        <v>80769000000</v>
      </c>
      <c r="K386" s="1">
        <v>12</v>
      </c>
      <c r="L386" s="1">
        <f>1671.9*10^(-8)</f>
        <v>1.6719E-5</v>
      </c>
      <c r="M386" s="1">
        <f>792385*10^(-12)</f>
        <v>7.9238499999999993E-7</v>
      </c>
      <c r="N386" s="1">
        <f>49.8*10^(-8)</f>
        <v>4.9799999999999993E-7</v>
      </c>
      <c r="O386" s="1">
        <v>0</v>
      </c>
      <c r="P386" s="1">
        <f t="shared" si="151"/>
        <v>8345116.666666667</v>
      </c>
      <c r="Q386" s="1">
        <f t="shared" si="152"/>
        <v>8345116.666666667</v>
      </c>
      <c r="R386" s="1">
        <f t="shared" si="153"/>
        <v>0.5</v>
      </c>
      <c r="S386" s="1">
        <f t="shared" si="154"/>
        <v>0.43540000000000001</v>
      </c>
      <c r="T386" s="1">
        <f t="shared" si="155"/>
        <v>0</v>
      </c>
      <c r="U386" s="1">
        <f t="shared" si="156"/>
        <v>0</v>
      </c>
      <c r="V386" s="1">
        <v>2</v>
      </c>
      <c r="W386" s="1">
        <v>2</v>
      </c>
      <c r="X386" s="8">
        <f t="shared" si="157"/>
        <v>60159.865201702654</v>
      </c>
      <c r="Y386" s="8">
        <f t="shared" si="158"/>
        <v>50905.184429421381</v>
      </c>
      <c r="Z386" s="16">
        <f t="shared" si="159"/>
        <v>0.53248744509769164</v>
      </c>
      <c r="AA386" s="6">
        <f t="shared" si="160"/>
        <v>0.26624372254884582</v>
      </c>
      <c r="AB386" s="6">
        <f t="shared" si="161"/>
        <v>2.4459433745082499</v>
      </c>
      <c r="AC386" s="6">
        <f t="shared" si="162"/>
        <v>2.0491228070175436</v>
      </c>
      <c r="AD386" s="6">
        <v>0</v>
      </c>
      <c r="AE386" s="6">
        <f t="shared" si="163"/>
        <v>0</v>
      </c>
      <c r="AF386" s="24">
        <v>1</v>
      </c>
      <c r="AG386" s="24">
        <f t="shared" si="172"/>
        <v>6</v>
      </c>
      <c r="AH386" s="6">
        <v>104.99994744580823</v>
      </c>
      <c r="AI386" s="5">
        <f t="shared" si="164"/>
        <v>2.0626572444971245</v>
      </c>
      <c r="AJ386" s="5">
        <v>4.2810963645982634</v>
      </c>
      <c r="AK386" s="5">
        <f t="shared" si="165"/>
        <v>0.48180584337084492</v>
      </c>
      <c r="AL386" s="6">
        <f t="shared" si="166"/>
        <v>1</v>
      </c>
      <c r="AM386" s="6">
        <f t="shared" si="167"/>
        <v>4.2819425829324809</v>
      </c>
      <c r="AN386" s="6">
        <f t="shared" si="168"/>
        <v>2.0759351047567858</v>
      </c>
      <c r="AP386" s="24">
        <f t="shared" si="173"/>
        <v>1</v>
      </c>
      <c r="AQ386" s="24">
        <f t="shared" si="174"/>
        <v>2</v>
      </c>
      <c r="AR386" s="6">
        <v>9.9056753151163335</v>
      </c>
      <c r="AS386" s="6">
        <v>1</v>
      </c>
      <c r="AT386" s="6">
        <f t="shared" ref="AT386:AT449" si="177">(1/(2*AP386)*(AQ386^2/AI386^2-1/AR386^2-AP386^2))^-1</f>
        <v>-28.562247279489792</v>
      </c>
      <c r="AU386" s="6">
        <f t="shared" si="175"/>
        <v>9.920217834700253</v>
      </c>
      <c r="AV386" s="6">
        <v>1</v>
      </c>
      <c r="AW386" s="35">
        <f t="shared" si="176"/>
        <v>-28.206797744628407</v>
      </c>
      <c r="AX386" s="6">
        <f t="shared" si="169"/>
        <v>0.98755526722448661</v>
      </c>
      <c r="AZ386" s="6">
        <f t="shared" si="170"/>
        <v>2.0636586766411549</v>
      </c>
      <c r="BA386" s="6">
        <f t="shared" si="171"/>
        <v>1.0004855058428646</v>
      </c>
    </row>
    <row r="387" spans="1:53" x14ac:dyDescent="0.25">
      <c r="A387" s="33">
        <v>1</v>
      </c>
      <c r="B387" s="1" t="s">
        <v>29</v>
      </c>
      <c r="C387" s="1">
        <v>450</v>
      </c>
      <c r="D387" s="1">
        <v>190</v>
      </c>
      <c r="E387" s="1">
        <v>190</v>
      </c>
      <c r="F387" s="1">
        <v>14.6</v>
      </c>
      <c r="G387" s="1">
        <v>9.4</v>
      </c>
      <c r="H387" s="1">
        <f t="shared" ref="H387:H450" si="178">2.1*10^11</f>
        <v>210000000000</v>
      </c>
      <c r="I387" s="1">
        <v>0.3</v>
      </c>
      <c r="J387" s="1">
        <f t="shared" ref="J387:J450" si="179">8.0769*10^10</f>
        <v>80769000000</v>
      </c>
      <c r="K387" s="1">
        <v>15</v>
      </c>
      <c r="L387" s="1">
        <f>1671.9*10^(-8)</f>
        <v>1.6719E-5</v>
      </c>
      <c r="M387" s="1">
        <f>792385*10^(-12)</f>
        <v>7.9238499999999993E-7</v>
      </c>
      <c r="N387" s="1">
        <f>49.8*10^(-8)</f>
        <v>4.9799999999999993E-7</v>
      </c>
      <c r="O387" s="1">
        <v>0</v>
      </c>
      <c r="P387" s="1">
        <f t="shared" ref="P387:P450" si="180">F387*D387^3/12</f>
        <v>8345116.666666667</v>
      </c>
      <c r="Q387" s="1">
        <f t="shared" ref="Q387:Q450" si="181">F387*E387^3/12</f>
        <v>8345116.666666667</v>
      </c>
      <c r="R387" s="1">
        <f t="shared" ref="R387:R450" si="182">P387/(P387+Q387)</f>
        <v>0.5</v>
      </c>
      <c r="S387" s="1">
        <f t="shared" ref="S387:S450" si="183">(C387-F387)*0.001</f>
        <v>0.43540000000000001</v>
      </c>
      <c r="T387" s="1">
        <f t="shared" ref="T387:T450" si="184">2*AD387/(C387*0.001)</f>
        <v>0</v>
      </c>
      <c r="U387" s="1">
        <f t="shared" ref="U387:U450" si="185">(Q387-P387)/(P387+Q387)</f>
        <v>0</v>
      </c>
      <c r="V387" s="1">
        <v>2</v>
      </c>
      <c r="W387" s="1">
        <v>2</v>
      </c>
      <c r="X387" s="8">
        <f t="shared" ref="X387:X450" si="186">PI()^2*H387*L387/(V387*K387)^2</f>
        <v>38502.313729089699</v>
      </c>
      <c r="Y387" s="8">
        <f t="shared" ref="Y387:Y450" si="187">X387*(M387/L387*(V387/W387)^2+J387*N387/X387)^0.5</f>
        <v>40236.000302564746</v>
      </c>
      <c r="Z387" s="16">
        <f t="shared" ref="Z387:Z450" si="188">PI()/K387*(H387*M387/(J387*N387))^0.5</f>
        <v>0.42598995607815332</v>
      </c>
      <c r="AA387" s="6">
        <f t="shared" ref="AA387:AA450" si="189">Z387/W387</f>
        <v>0.21299497803907666</v>
      </c>
      <c r="AB387" s="6">
        <f t="shared" ref="AB387:AB450" si="190">PI()/K387*(H387*L387/(J387*N387))^0.5</f>
        <v>1.9567546996065999</v>
      </c>
      <c r="AC387" s="6">
        <f t="shared" ref="AC387:AC450" si="191">K387*F387/(E387*C387)*1000</f>
        <v>2.5614035087719298</v>
      </c>
      <c r="AD387" s="6">
        <v>0</v>
      </c>
      <c r="AE387" s="6">
        <f t="shared" ref="AE387:AE450" si="192">2*AD387/C387*1000</f>
        <v>0</v>
      </c>
      <c r="AF387" s="24">
        <v>1</v>
      </c>
      <c r="AG387" s="24">
        <f t="shared" si="172"/>
        <v>7.5</v>
      </c>
      <c r="AH387" s="6">
        <v>82.950701762978937</v>
      </c>
      <c r="AI387" s="5">
        <f t="shared" ref="AI387:AI450" si="193">AH387*1000/Y387</f>
        <v>2.0616040644997073</v>
      </c>
      <c r="AJ387" s="5">
        <v>4.012575772590119</v>
      </c>
      <c r="AK387" s="5">
        <f t="shared" ref="AK387:AK450" si="194">AI387/AJ387</f>
        <v>0.51378570308441585</v>
      </c>
      <c r="AL387" s="6">
        <f t="shared" ref="AL387:AL450" si="195">(0.826*A387+0.459)/(A387+0.285)</f>
        <v>1</v>
      </c>
      <c r="AM387" s="6">
        <f t="shared" ref="AM387:AM450" si="196">(2.87+2.986*Z387-0.628*Z387^2)*AL387</f>
        <v>4.0280444548466603</v>
      </c>
      <c r="AN387" s="6">
        <f t="shared" ref="AN387:AN450" si="197">AM387/AI387</f>
        <v>1.9538399851885004</v>
      </c>
      <c r="AP387" s="24">
        <f t="shared" si="173"/>
        <v>1</v>
      </c>
      <c r="AQ387" s="24">
        <f t="shared" si="174"/>
        <v>2</v>
      </c>
      <c r="AR387" s="6">
        <v>8.921577548589708</v>
      </c>
      <c r="AS387" s="6">
        <v>1</v>
      </c>
      <c r="AT387" s="6">
        <f t="shared" si="177"/>
        <v>-27.997872463694364</v>
      </c>
      <c r="AU387" s="6">
        <f t="shared" si="175"/>
        <v>8.9508651367895045</v>
      </c>
      <c r="AV387" s="6">
        <v>1</v>
      </c>
      <c r="AW387" s="35">
        <f t="shared" si="176"/>
        <v>-27.52903960693699</v>
      </c>
      <c r="AX387" s="6">
        <f t="shared" ref="AX387:AX450" si="198">AW387/AT387</f>
        <v>0.98325469703580792</v>
      </c>
      <c r="AZ387" s="6">
        <f t="shared" ref="AZ387:AZ422" si="199">AQ387*(1/AU387^2+2*AP387/AW387+AP387^2/AV387^2)^-0.5</f>
        <v>2.063027913346386</v>
      </c>
      <c r="BA387" s="6">
        <f t="shared" ref="BA387:BA450" si="200">AZ387/AI387</f>
        <v>1.0006906509698914</v>
      </c>
    </row>
    <row r="388" spans="1:53" x14ac:dyDescent="0.25">
      <c r="A388" s="33">
        <v>1</v>
      </c>
      <c r="B388" s="1" t="s">
        <v>30</v>
      </c>
      <c r="C388" s="1">
        <v>600</v>
      </c>
      <c r="D388" s="1">
        <v>220</v>
      </c>
      <c r="E388" s="1">
        <v>220</v>
      </c>
      <c r="F388" s="1">
        <v>19</v>
      </c>
      <c r="G388" s="1">
        <v>12</v>
      </c>
      <c r="H388" s="1">
        <f t="shared" si="178"/>
        <v>210000000000</v>
      </c>
      <c r="I388" s="1">
        <v>0.3</v>
      </c>
      <c r="J388" s="1">
        <f t="shared" si="179"/>
        <v>80769000000</v>
      </c>
      <c r="K388" s="1">
        <v>3</v>
      </c>
      <c r="L388" s="1">
        <f>3380*10^(-8)</f>
        <v>3.3800000000000002E-5</v>
      </c>
      <c r="M388" s="1">
        <f>2852000*10^(-12)</f>
        <v>2.852E-6</v>
      </c>
      <c r="N388" s="1">
        <f>129.22*10^(-8)</f>
        <v>1.2922000000000001E-6</v>
      </c>
      <c r="O388" s="1">
        <v>0</v>
      </c>
      <c r="P388" s="1">
        <f t="shared" si="180"/>
        <v>16859333.333333332</v>
      </c>
      <c r="Q388" s="1">
        <f t="shared" si="181"/>
        <v>16859333.333333332</v>
      </c>
      <c r="R388" s="1">
        <f t="shared" si="182"/>
        <v>0.5</v>
      </c>
      <c r="S388" s="1">
        <f t="shared" si="183"/>
        <v>0.58099999999999996</v>
      </c>
      <c r="T388" s="1">
        <f t="shared" si="184"/>
        <v>0</v>
      </c>
      <c r="U388" s="1">
        <f t="shared" si="185"/>
        <v>0</v>
      </c>
      <c r="V388" s="1">
        <v>2</v>
      </c>
      <c r="W388" s="1">
        <v>2</v>
      </c>
      <c r="X388" s="8">
        <f t="shared" si="186"/>
        <v>1945957.0010814518</v>
      </c>
      <c r="Y388" s="8">
        <f t="shared" si="187"/>
        <v>722924.52822898212</v>
      </c>
      <c r="Z388" s="16">
        <f t="shared" si="188"/>
        <v>2.5085675762161346</v>
      </c>
      <c r="AA388" s="6">
        <f t="shared" si="189"/>
        <v>1.2542837881080673</v>
      </c>
      <c r="AB388" s="6">
        <f t="shared" si="190"/>
        <v>8.6359355824978525</v>
      </c>
      <c r="AC388" s="6">
        <f t="shared" si="191"/>
        <v>0.43181818181818182</v>
      </c>
      <c r="AD388" s="6">
        <v>0</v>
      </c>
      <c r="AE388" s="6">
        <f t="shared" si="192"/>
        <v>0</v>
      </c>
      <c r="AF388" s="24">
        <v>1</v>
      </c>
      <c r="AG388" s="24">
        <f t="shared" ref="AG388:AG451" si="201">A388*AF388*K388/2</f>
        <v>1.5</v>
      </c>
      <c r="AH388" s="6">
        <v>1484.7851609519887</v>
      </c>
      <c r="AI388" s="5">
        <f t="shared" si="193"/>
        <v>2.053859155380175</v>
      </c>
      <c r="AJ388" s="5">
        <v>6.4586271701671878</v>
      </c>
      <c r="AK388" s="5">
        <f t="shared" si="194"/>
        <v>0.31800243322096095</v>
      </c>
      <c r="AL388" s="6">
        <f t="shared" si="195"/>
        <v>1</v>
      </c>
      <c r="AM388" s="6">
        <f t="shared" si="196"/>
        <v>6.408634495951242</v>
      </c>
      <c r="AN388" s="6">
        <f t="shared" si="197"/>
        <v>3.1202891781374298</v>
      </c>
      <c r="AP388" s="24">
        <f t="shared" ref="AP388:AP451" si="202">(AG388)/(AF388*K388/2)</f>
        <v>1</v>
      </c>
      <c r="AQ388" s="24">
        <f t="shared" ref="AQ388:AQ451" si="203">MAX(ABS(1+AP388),ABS(AP388))</f>
        <v>2</v>
      </c>
      <c r="AR388" s="6">
        <v>19.479706406892554</v>
      </c>
      <c r="AS388" s="6">
        <v>1</v>
      </c>
      <c r="AT388" s="6">
        <f t="shared" si="177"/>
        <v>-36.768456835772085</v>
      </c>
      <c r="AU388" s="6">
        <f t="shared" ref="AU388:AU422" si="204">4.603+11.09*Z388-2.074*Z388^2</f>
        <v>19.371516416302374</v>
      </c>
      <c r="AV388" s="6">
        <v>1</v>
      </c>
      <c r="AW388" s="35">
        <f t="shared" si="176"/>
        <v>-37.008955306699335</v>
      </c>
      <c r="AX388" s="6">
        <f t="shared" si="198"/>
        <v>1.0065408910687073</v>
      </c>
      <c r="AZ388" s="6">
        <f t="shared" si="199"/>
        <v>2.0534445035826554</v>
      </c>
      <c r="BA388" s="6">
        <f t="shared" si="200"/>
        <v>0.99979811088972026</v>
      </c>
    </row>
    <row r="389" spans="1:53" x14ac:dyDescent="0.25">
      <c r="A389" s="33">
        <v>1</v>
      </c>
      <c r="B389" s="1" t="s">
        <v>30</v>
      </c>
      <c r="C389" s="1">
        <v>600</v>
      </c>
      <c r="D389" s="1">
        <v>220</v>
      </c>
      <c r="E389" s="1">
        <v>220</v>
      </c>
      <c r="F389" s="1">
        <v>19</v>
      </c>
      <c r="G389" s="1">
        <v>12</v>
      </c>
      <c r="H389" s="1">
        <f t="shared" si="178"/>
        <v>210000000000</v>
      </c>
      <c r="I389" s="1">
        <v>0.3</v>
      </c>
      <c r="J389" s="1">
        <f t="shared" si="179"/>
        <v>80769000000</v>
      </c>
      <c r="K389" s="1">
        <v>6</v>
      </c>
      <c r="L389" s="1">
        <f>3380*10^(-8)</f>
        <v>3.3800000000000002E-5</v>
      </c>
      <c r="M389" s="1">
        <f>2852000*10^(-12)</f>
        <v>2.852E-6</v>
      </c>
      <c r="N389" s="1">
        <f>129.22*10^(-8)</f>
        <v>1.2922000000000001E-6</v>
      </c>
      <c r="O389" s="1">
        <v>0</v>
      </c>
      <c r="P389" s="1">
        <f t="shared" si="180"/>
        <v>16859333.333333332</v>
      </c>
      <c r="Q389" s="1">
        <f t="shared" si="181"/>
        <v>16859333.333333332</v>
      </c>
      <c r="R389" s="1">
        <f t="shared" si="182"/>
        <v>0.5</v>
      </c>
      <c r="S389" s="1">
        <f t="shared" si="183"/>
        <v>0.58099999999999996</v>
      </c>
      <c r="T389" s="1">
        <f t="shared" si="184"/>
        <v>0</v>
      </c>
      <c r="U389" s="1">
        <f t="shared" si="185"/>
        <v>0</v>
      </c>
      <c r="V389" s="1">
        <v>2</v>
      </c>
      <c r="W389" s="1">
        <v>2</v>
      </c>
      <c r="X389" s="8">
        <f t="shared" si="186"/>
        <v>486489.25027036294</v>
      </c>
      <c r="Y389" s="8">
        <f t="shared" si="187"/>
        <v>265978.93822521181</v>
      </c>
      <c r="Z389" s="16">
        <f t="shared" si="188"/>
        <v>1.2542837881080673</v>
      </c>
      <c r="AA389" s="6">
        <f t="shared" si="189"/>
        <v>0.62714189405403364</v>
      </c>
      <c r="AB389" s="6">
        <f t="shared" si="190"/>
        <v>4.3179677912489263</v>
      </c>
      <c r="AC389" s="6">
        <f t="shared" si="191"/>
        <v>0.86363636363636365</v>
      </c>
      <c r="AD389" s="6">
        <v>0</v>
      </c>
      <c r="AE389" s="6">
        <f t="shared" si="192"/>
        <v>0</v>
      </c>
      <c r="AF389" s="24">
        <v>1</v>
      </c>
      <c r="AG389" s="24">
        <f t="shared" si="201"/>
        <v>3</v>
      </c>
      <c r="AH389" s="6">
        <v>548.76043985359354</v>
      </c>
      <c r="AI389" s="5">
        <f t="shared" si="193"/>
        <v>2.0631725335670854</v>
      </c>
      <c r="AJ389" s="5">
        <v>5.629393101540221</v>
      </c>
      <c r="AK389" s="5">
        <f t="shared" si="194"/>
        <v>0.36649999322353138</v>
      </c>
      <c r="AL389" s="6">
        <f t="shared" si="195"/>
        <v>1</v>
      </c>
      <c r="AM389" s="6">
        <f t="shared" si="196"/>
        <v>5.627304319633156</v>
      </c>
      <c r="AN389" s="6">
        <f t="shared" si="197"/>
        <v>2.7275005982674307</v>
      </c>
      <c r="AP389" s="24">
        <f t="shared" si="202"/>
        <v>1</v>
      </c>
      <c r="AQ389" s="24">
        <f t="shared" si="203"/>
        <v>2</v>
      </c>
      <c r="AR389" s="6">
        <v>15.281414830399791</v>
      </c>
      <c r="AS389" s="6">
        <v>1</v>
      </c>
      <c r="AT389" s="6">
        <f t="shared" si="177"/>
        <v>-30.967914383706464</v>
      </c>
      <c r="AU389" s="6">
        <f t="shared" si="204"/>
        <v>15.250132709134828</v>
      </c>
      <c r="AV389" s="6">
        <v>1</v>
      </c>
      <c r="AW389" s="35">
        <f t="shared" si="176"/>
        <v>-32.2521275653082</v>
      </c>
      <c r="AX389" s="6">
        <f t="shared" si="198"/>
        <v>1.0414691530624165</v>
      </c>
      <c r="AZ389" s="6">
        <f t="shared" si="199"/>
        <v>2.0603360712043202</v>
      </c>
      <c r="BA389" s="6">
        <f t="shared" si="200"/>
        <v>0.99862519381359682</v>
      </c>
    </row>
    <row r="390" spans="1:53" x14ac:dyDescent="0.25">
      <c r="A390" s="33">
        <v>1</v>
      </c>
      <c r="B390" s="1" t="s">
        <v>30</v>
      </c>
      <c r="C390" s="1">
        <v>600</v>
      </c>
      <c r="D390" s="1">
        <v>220</v>
      </c>
      <c r="E390" s="1">
        <v>220</v>
      </c>
      <c r="F390" s="1">
        <v>19</v>
      </c>
      <c r="G390" s="1">
        <v>12</v>
      </c>
      <c r="H390" s="1">
        <f t="shared" si="178"/>
        <v>210000000000</v>
      </c>
      <c r="I390" s="1">
        <v>0.3</v>
      </c>
      <c r="J390" s="1">
        <f t="shared" si="179"/>
        <v>80769000000</v>
      </c>
      <c r="K390" s="1">
        <v>9</v>
      </c>
      <c r="L390" s="1">
        <f>3380*10^(-8)</f>
        <v>3.3800000000000002E-5</v>
      </c>
      <c r="M390" s="1">
        <f>2852000*10^(-12)</f>
        <v>2.852E-6</v>
      </c>
      <c r="N390" s="1">
        <f>129.22*10^(-8)</f>
        <v>1.2922000000000001E-6</v>
      </c>
      <c r="O390" s="1">
        <v>0</v>
      </c>
      <c r="P390" s="1">
        <f t="shared" si="180"/>
        <v>16859333.333333332</v>
      </c>
      <c r="Q390" s="1">
        <f t="shared" si="181"/>
        <v>16859333.333333332</v>
      </c>
      <c r="R390" s="1">
        <f t="shared" si="182"/>
        <v>0.5</v>
      </c>
      <c r="S390" s="1">
        <f t="shared" si="183"/>
        <v>0.58099999999999996</v>
      </c>
      <c r="T390" s="1">
        <f t="shared" si="184"/>
        <v>0</v>
      </c>
      <c r="U390" s="1">
        <f t="shared" si="185"/>
        <v>0</v>
      </c>
      <c r="V390" s="1">
        <v>2</v>
      </c>
      <c r="W390" s="1">
        <v>2</v>
      </c>
      <c r="X390" s="8">
        <f t="shared" si="186"/>
        <v>216217.44456460574</v>
      </c>
      <c r="Y390" s="8">
        <f t="shared" si="187"/>
        <v>162822.76545043223</v>
      </c>
      <c r="Z390" s="16">
        <f t="shared" si="188"/>
        <v>0.8361891920720449</v>
      </c>
      <c r="AA390" s="6">
        <f t="shared" si="189"/>
        <v>0.41809459603602245</v>
      </c>
      <c r="AB390" s="6">
        <f t="shared" si="190"/>
        <v>2.878645194165951</v>
      </c>
      <c r="AC390" s="6">
        <f t="shared" si="191"/>
        <v>1.2954545454545454</v>
      </c>
      <c r="AD390" s="6">
        <v>0</v>
      </c>
      <c r="AE390" s="6">
        <f t="shared" si="192"/>
        <v>0</v>
      </c>
      <c r="AF390" s="24">
        <v>1</v>
      </c>
      <c r="AG390" s="24">
        <f t="shared" si="201"/>
        <v>4.5</v>
      </c>
      <c r="AH390" s="6">
        <v>336.37744909615441</v>
      </c>
      <c r="AI390" s="5">
        <f t="shared" si="193"/>
        <v>2.0659116565524558</v>
      </c>
      <c r="AJ390" s="5">
        <v>4.9612226998190669</v>
      </c>
      <c r="AK390" s="5">
        <f t="shared" si="194"/>
        <v>0.41641179635572467</v>
      </c>
      <c r="AL390" s="6">
        <f t="shared" si="195"/>
        <v>1</v>
      </c>
      <c r="AM390" s="6">
        <f t="shared" si="196"/>
        <v>4.9277555623460003</v>
      </c>
      <c r="AN390" s="6">
        <f t="shared" si="197"/>
        <v>2.3852692571420606</v>
      </c>
      <c r="AP390" s="24">
        <f t="shared" si="202"/>
        <v>1</v>
      </c>
      <c r="AQ390" s="24">
        <f t="shared" si="203"/>
        <v>2</v>
      </c>
      <c r="AR390" s="6">
        <v>12.486331200309884</v>
      </c>
      <c r="AS390" s="6">
        <v>1</v>
      </c>
      <c r="AT390" s="6">
        <f t="shared" si="177"/>
        <v>-28.899681574539056</v>
      </c>
      <c r="AU390" s="6">
        <f t="shared" si="204"/>
        <v>12.426171695197361</v>
      </c>
      <c r="AV390" s="6">
        <v>1</v>
      </c>
      <c r="AW390" s="35">
        <f t="shared" si="176"/>
        <v>-30.025340579529583</v>
      </c>
      <c r="AX390" s="6">
        <f t="shared" si="198"/>
        <v>1.0389505677454332</v>
      </c>
      <c r="AZ390" s="6">
        <f t="shared" si="199"/>
        <v>2.0629896794888856</v>
      </c>
      <c r="BA390" s="6">
        <f t="shared" si="200"/>
        <v>0.99858562341990642</v>
      </c>
    </row>
    <row r="391" spans="1:53" x14ac:dyDescent="0.25">
      <c r="A391" s="33">
        <v>1</v>
      </c>
      <c r="B391" s="1" t="s">
        <v>30</v>
      </c>
      <c r="C391" s="1">
        <v>600</v>
      </c>
      <c r="D391" s="1">
        <v>220</v>
      </c>
      <c r="E391" s="1">
        <v>220</v>
      </c>
      <c r="F391" s="1">
        <v>19</v>
      </c>
      <c r="G391" s="1">
        <v>12</v>
      </c>
      <c r="H391" s="1">
        <f t="shared" si="178"/>
        <v>210000000000</v>
      </c>
      <c r="I391" s="1">
        <v>0.3</v>
      </c>
      <c r="J391" s="1">
        <f t="shared" si="179"/>
        <v>80769000000</v>
      </c>
      <c r="K391" s="1">
        <v>12</v>
      </c>
      <c r="L391" s="1">
        <f>3380*10^(-8)</f>
        <v>3.3800000000000002E-5</v>
      </c>
      <c r="M391" s="1">
        <f>2852000*10^(-12)</f>
        <v>2.852E-6</v>
      </c>
      <c r="N391" s="1">
        <f>129.22*10^(-8)</f>
        <v>1.2922000000000001E-6</v>
      </c>
      <c r="O391" s="1">
        <v>0</v>
      </c>
      <c r="P391" s="1">
        <f t="shared" si="180"/>
        <v>16859333.333333332</v>
      </c>
      <c r="Q391" s="1">
        <f t="shared" si="181"/>
        <v>16859333.333333332</v>
      </c>
      <c r="R391" s="1">
        <f t="shared" si="182"/>
        <v>0.5</v>
      </c>
      <c r="S391" s="1">
        <f t="shared" si="183"/>
        <v>0.58099999999999996</v>
      </c>
      <c r="T391" s="1">
        <f t="shared" si="184"/>
        <v>0</v>
      </c>
      <c r="U391" s="1">
        <f t="shared" si="185"/>
        <v>0</v>
      </c>
      <c r="V391" s="1">
        <v>2</v>
      </c>
      <c r="W391" s="1">
        <v>2</v>
      </c>
      <c r="X391" s="8">
        <f t="shared" si="186"/>
        <v>121622.31256759074</v>
      </c>
      <c r="Y391" s="8">
        <f t="shared" si="187"/>
        <v>118075.45509077053</v>
      </c>
      <c r="Z391" s="16">
        <f t="shared" si="188"/>
        <v>0.62714189405403364</v>
      </c>
      <c r="AA391" s="6">
        <f t="shared" si="189"/>
        <v>0.31357094702701682</v>
      </c>
      <c r="AB391" s="6">
        <f t="shared" si="190"/>
        <v>2.1589838956244631</v>
      </c>
      <c r="AC391" s="6">
        <f t="shared" si="191"/>
        <v>1.7272727272727273</v>
      </c>
      <c r="AD391" s="6">
        <v>0</v>
      </c>
      <c r="AE391" s="6">
        <f t="shared" si="192"/>
        <v>0</v>
      </c>
      <c r="AF391" s="24">
        <v>1</v>
      </c>
      <c r="AG391" s="24">
        <f t="shared" si="201"/>
        <v>6</v>
      </c>
      <c r="AH391" s="6">
        <v>243.96947040548977</v>
      </c>
      <c r="AI391" s="5">
        <f t="shared" si="193"/>
        <v>2.0662166427217086</v>
      </c>
      <c r="AJ391" s="5">
        <v>4.5088117559295684</v>
      </c>
      <c r="AK391" s="5">
        <f t="shared" si="194"/>
        <v>0.45826190015682366</v>
      </c>
      <c r="AL391" s="6">
        <f t="shared" si="195"/>
        <v>1</v>
      </c>
      <c r="AM391" s="6">
        <f t="shared" si="196"/>
        <v>4.4956489277309606</v>
      </c>
      <c r="AN391" s="6">
        <f t="shared" si="197"/>
        <v>2.1757877827414558</v>
      </c>
      <c r="AP391" s="24">
        <f t="shared" si="202"/>
        <v>1</v>
      </c>
      <c r="AQ391" s="24">
        <f t="shared" si="203"/>
        <v>2</v>
      </c>
      <c r="AR391" s="6">
        <v>10.756129047806327</v>
      </c>
      <c r="AS391" s="6">
        <v>1</v>
      </c>
      <c r="AT391" s="6">
        <f t="shared" si="177"/>
        <v>-27.889717294460766</v>
      </c>
      <c r="AU391" s="6">
        <f t="shared" si="204"/>
        <v>10.742284979813324</v>
      </c>
      <c r="AV391" s="6">
        <v>1</v>
      </c>
      <c r="AW391" s="35">
        <f t="shared" si="176"/>
        <v>-28.791726260643731</v>
      </c>
      <c r="AX391" s="6">
        <f t="shared" si="198"/>
        <v>1.0323419902991313</v>
      </c>
      <c r="AZ391" s="6">
        <f t="shared" si="199"/>
        <v>2.0637193646646441</v>
      </c>
      <c r="BA391" s="6">
        <f t="shared" si="200"/>
        <v>0.99879137646777694</v>
      </c>
    </row>
    <row r="392" spans="1:53" s="3" customFormat="1" x14ac:dyDescent="0.25">
      <c r="A392" s="34">
        <v>1</v>
      </c>
      <c r="B392" s="3" t="s">
        <v>30</v>
      </c>
      <c r="C392" s="3">
        <v>600</v>
      </c>
      <c r="D392" s="3">
        <v>220</v>
      </c>
      <c r="E392" s="3">
        <v>220</v>
      </c>
      <c r="F392" s="3">
        <v>19</v>
      </c>
      <c r="G392" s="3">
        <v>12</v>
      </c>
      <c r="H392" s="3">
        <f t="shared" si="178"/>
        <v>210000000000</v>
      </c>
      <c r="I392" s="3">
        <v>0.3</v>
      </c>
      <c r="J392" s="3">
        <f t="shared" si="179"/>
        <v>80769000000</v>
      </c>
      <c r="K392" s="3">
        <v>15</v>
      </c>
      <c r="L392" s="3">
        <f>3380*10^(-8)</f>
        <v>3.3800000000000002E-5</v>
      </c>
      <c r="M392" s="3">
        <f>2852000*10^(-12)</f>
        <v>2.852E-6</v>
      </c>
      <c r="N392" s="3">
        <f>129.22*10^(-8)</f>
        <v>1.2922000000000001E-6</v>
      </c>
      <c r="O392" s="3">
        <v>0</v>
      </c>
      <c r="P392" s="3">
        <f t="shared" si="180"/>
        <v>16859333.333333332</v>
      </c>
      <c r="Q392" s="3">
        <f t="shared" si="181"/>
        <v>16859333.333333332</v>
      </c>
      <c r="R392" s="3">
        <f t="shared" si="182"/>
        <v>0.5</v>
      </c>
      <c r="S392" s="3">
        <f t="shared" si="183"/>
        <v>0.58099999999999996</v>
      </c>
      <c r="T392" s="3">
        <f t="shared" si="184"/>
        <v>0</v>
      </c>
      <c r="U392" s="3">
        <f t="shared" si="185"/>
        <v>0</v>
      </c>
      <c r="V392" s="3">
        <v>2</v>
      </c>
      <c r="W392" s="3">
        <v>2</v>
      </c>
      <c r="X392" s="10">
        <f t="shared" si="186"/>
        <v>77838.28004325807</v>
      </c>
      <c r="Y392" s="10">
        <f t="shared" si="187"/>
        <v>92925.731373469971</v>
      </c>
      <c r="Z392" s="17">
        <f t="shared" si="188"/>
        <v>0.50171351524322694</v>
      </c>
      <c r="AA392" s="11">
        <f t="shared" si="189"/>
        <v>0.25085675762161347</v>
      </c>
      <c r="AB392" s="11">
        <f t="shared" si="190"/>
        <v>1.7271871164995707</v>
      </c>
      <c r="AC392" s="11">
        <f t="shared" si="191"/>
        <v>2.1590909090909092</v>
      </c>
      <c r="AD392" s="11">
        <v>0</v>
      </c>
      <c r="AE392" s="11">
        <f t="shared" si="192"/>
        <v>0</v>
      </c>
      <c r="AF392" s="25">
        <v>1</v>
      </c>
      <c r="AG392" s="25">
        <f t="shared" si="201"/>
        <v>7.5</v>
      </c>
      <c r="AH392" s="11">
        <v>191.95284183398124</v>
      </c>
      <c r="AI392" s="7">
        <f t="shared" si="193"/>
        <v>2.0656586609205125</v>
      </c>
      <c r="AJ392" s="7">
        <v>4.2046481015004362</v>
      </c>
      <c r="AK392" s="7">
        <f t="shared" si="194"/>
        <v>0.49127979584864157</v>
      </c>
      <c r="AL392" s="11">
        <f t="shared" si="195"/>
        <v>1</v>
      </c>
      <c r="AM392" s="11">
        <f t="shared" si="196"/>
        <v>4.2100386250510695</v>
      </c>
      <c r="AN392" s="11">
        <f t="shared" si="197"/>
        <v>2.0381095408933461</v>
      </c>
      <c r="AP392" s="25">
        <f t="shared" si="202"/>
        <v>1</v>
      </c>
      <c r="AQ392" s="25">
        <f t="shared" si="203"/>
        <v>2</v>
      </c>
      <c r="AR392" s="11">
        <v>9.630454768765194</v>
      </c>
      <c r="AS392" s="11">
        <v>1</v>
      </c>
      <c r="AT392" s="11">
        <f t="shared" si="177"/>
        <v>-27.268952912185494</v>
      </c>
      <c r="AU392" s="6">
        <f t="shared" si="204"/>
        <v>9.6449429638900046</v>
      </c>
      <c r="AV392" s="35">
        <v>1</v>
      </c>
      <c r="AW392" s="35">
        <f t="shared" si="176"/>
        <v>-28.013087004993327</v>
      </c>
      <c r="AX392" s="6">
        <f t="shared" si="198"/>
        <v>1.0272886933064198</v>
      </c>
      <c r="AZ392" s="6">
        <f t="shared" si="199"/>
        <v>2.0635510209851748</v>
      </c>
      <c r="BA392" s="6">
        <f t="shared" si="200"/>
        <v>0.99897967656747388</v>
      </c>
    </row>
    <row r="393" spans="1:53" x14ac:dyDescent="0.25">
      <c r="A393" s="32">
        <v>1.3333333333333333</v>
      </c>
      <c r="B393" s="1" t="s">
        <v>7</v>
      </c>
      <c r="C393" s="1">
        <v>300</v>
      </c>
      <c r="D393" s="1">
        <v>150</v>
      </c>
      <c r="E393" s="1">
        <v>150</v>
      </c>
      <c r="F393" s="1">
        <v>10.7</v>
      </c>
      <c r="G393" s="1">
        <v>7.1</v>
      </c>
      <c r="H393" s="1">
        <f t="shared" si="178"/>
        <v>210000000000</v>
      </c>
      <c r="I393" s="1">
        <v>0.3</v>
      </c>
      <c r="J393" s="1">
        <f t="shared" si="179"/>
        <v>80769000000</v>
      </c>
      <c r="K393" s="1">
        <v>3</v>
      </c>
      <c r="L393" s="1">
        <f>602.71*10^(-8)</f>
        <v>6.0271000000000003E-6</v>
      </c>
      <c r="M393" s="1">
        <f>126108*10^(-12)</f>
        <v>1.2610800000000001E-7</v>
      </c>
      <c r="N393" s="1">
        <f>15.22*10^(-8)</f>
        <v>1.522E-7</v>
      </c>
      <c r="O393" s="1">
        <v>0</v>
      </c>
      <c r="P393" s="1">
        <f t="shared" si="180"/>
        <v>3009375</v>
      </c>
      <c r="Q393" s="1">
        <f t="shared" si="181"/>
        <v>3009375</v>
      </c>
      <c r="R393" s="1">
        <f t="shared" si="182"/>
        <v>0.5</v>
      </c>
      <c r="S393" s="1">
        <f t="shared" si="183"/>
        <v>0.2893</v>
      </c>
      <c r="T393" s="1">
        <f t="shared" si="184"/>
        <v>0</v>
      </c>
      <c r="U393" s="1">
        <f t="shared" si="185"/>
        <v>0</v>
      </c>
      <c r="V393" s="1">
        <v>2</v>
      </c>
      <c r="W393" s="1">
        <v>2</v>
      </c>
      <c r="X393" s="8">
        <f t="shared" si="186"/>
        <v>346996.37400053308</v>
      </c>
      <c r="Y393" s="8">
        <f t="shared" si="187"/>
        <v>82370.901734820785</v>
      </c>
      <c r="Z393" s="16">
        <f t="shared" si="188"/>
        <v>1.5370213680358233</v>
      </c>
      <c r="AA393" s="6">
        <f t="shared" si="189"/>
        <v>0.76851068401791167</v>
      </c>
      <c r="AB393" s="6">
        <f t="shared" si="190"/>
        <v>10.625828074835638</v>
      </c>
      <c r="AC393" s="6">
        <f t="shared" si="191"/>
        <v>0.71333333333333315</v>
      </c>
      <c r="AD393" s="6">
        <v>0</v>
      </c>
      <c r="AE393" s="6">
        <f t="shared" si="192"/>
        <v>0</v>
      </c>
      <c r="AF393" s="24">
        <v>1</v>
      </c>
      <c r="AG393" s="24">
        <f t="shared" si="201"/>
        <v>2</v>
      </c>
      <c r="AH393" s="6">
        <v>147.5286578670671</v>
      </c>
      <c r="AI393" s="5">
        <f t="shared" si="193"/>
        <v>1.7910288070174429</v>
      </c>
      <c r="AJ393" s="5">
        <v>5.9308565247074734</v>
      </c>
      <c r="AK393" s="5">
        <f t="shared" si="194"/>
        <v>0.30198484815071153</v>
      </c>
      <c r="AL393" s="6">
        <f t="shared" si="195"/>
        <v>0.96416065911431525</v>
      </c>
      <c r="AM393" s="6">
        <f t="shared" si="196"/>
        <v>5.7617631853886051</v>
      </c>
      <c r="AN393" s="6">
        <f t="shared" si="197"/>
        <v>3.2170131283279191</v>
      </c>
      <c r="AP393" s="24">
        <f t="shared" si="202"/>
        <v>1.3333333333333333</v>
      </c>
      <c r="AQ393" s="24">
        <f t="shared" si="203"/>
        <v>2.333333333333333</v>
      </c>
      <c r="AR393" s="6">
        <v>16.679696599806004</v>
      </c>
      <c r="AS393" s="6">
        <v>1</v>
      </c>
      <c r="AT393" s="6">
        <f t="shared" si="177"/>
        <v>-31.703778353488907</v>
      </c>
      <c r="AU393" s="6">
        <f t="shared" si="204"/>
        <v>16.748877433170751</v>
      </c>
      <c r="AV393" s="6">
        <v>1</v>
      </c>
      <c r="AW393" s="35">
        <f t="shared" si="176"/>
        <v>-33.576293161806049</v>
      </c>
      <c r="AX393" s="6">
        <f t="shared" si="198"/>
        <v>1.0590628280149794</v>
      </c>
      <c r="AZ393" s="6">
        <f t="shared" si="199"/>
        <v>1.7885745001925022</v>
      </c>
      <c r="BA393" s="6">
        <f t="shared" si="200"/>
        <v>0.99862966647140206</v>
      </c>
    </row>
    <row r="394" spans="1:53" x14ac:dyDescent="0.25">
      <c r="A394" s="44">
        <v>1.3333333333333333</v>
      </c>
      <c r="B394" s="2" t="s">
        <v>7</v>
      </c>
      <c r="C394" s="2">
        <v>300</v>
      </c>
      <c r="D394" s="2">
        <v>150</v>
      </c>
      <c r="E394" s="2">
        <v>150</v>
      </c>
      <c r="F394" s="2">
        <v>10.7</v>
      </c>
      <c r="G394" s="2">
        <v>7.1</v>
      </c>
      <c r="H394" s="2">
        <f t="shared" si="178"/>
        <v>210000000000</v>
      </c>
      <c r="I394" s="2">
        <v>0.3</v>
      </c>
      <c r="J394" s="2">
        <f t="shared" si="179"/>
        <v>80769000000</v>
      </c>
      <c r="K394" s="2">
        <v>6</v>
      </c>
      <c r="L394" s="2">
        <f>602.71*10^(-8)</f>
        <v>6.0271000000000003E-6</v>
      </c>
      <c r="M394" s="2">
        <f>126108*10^(-12)</f>
        <v>1.2610800000000001E-7</v>
      </c>
      <c r="N394" s="2">
        <f>15.22*10^(-8)</f>
        <v>1.522E-7</v>
      </c>
      <c r="O394" s="2">
        <v>0</v>
      </c>
      <c r="P394" s="2">
        <f t="shared" si="180"/>
        <v>3009375</v>
      </c>
      <c r="Q394" s="2">
        <f t="shared" si="181"/>
        <v>3009375</v>
      </c>
      <c r="R394" s="2">
        <f t="shared" si="182"/>
        <v>0.5</v>
      </c>
      <c r="S394" s="2">
        <f t="shared" si="183"/>
        <v>0.2893</v>
      </c>
      <c r="T394" s="2">
        <f t="shared" si="184"/>
        <v>0</v>
      </c>
      <c r="U394" s="2">
        <f t="shared" si="185"/>
        <v>0</v>
      </c>
      <c r="V394" s="2">
        <v>2</v>
      </c>
      <c r="W394" s="2">
        <v>2</v>
      </c>
      <c r="X394" s="45">
        <f t="shared" si="186"/>
        <v>86749.093500133269</v>
      </c>
      <c r="Y394" s="45">
        <f t="shared" si="187"/>
        <v>34983.825050584506</v>
      </c>
      <c r="Z394" s="46">
        <f t="shared" si="188"/>
        <v>0.76851068401791167</v>
      </c>
      <c r="AA394" s="35">
        <f t="shared" si="189"/>
        <v>0.38425534200895584</v>
      </c>
      <c r="AB394" s="35">
        <f t="shared" si="190"/>
        <v>5.3129140374178192</v>
      </c>
      <c r="AC394" s="35">
        <f t="shared" si="191"/>
        <v>1.4266666666666663</v>
      </c>
      <c r="AD394" s="35">
        <v>0</v>
      </c>
      <c r="AE394" s="35">
        <f t="shared" si="192"/>
        <v>0</v>
      </c>
      <c r="AF394" s="47">
        <v>1</v>
      </c>
      <c r="AG394" s="47">
        <f t="shared" si="201"/>
        <v>4</v>
      </c>
      <c r="AH394" s="35">
        <v>62.801420464523488</v>
      </c>
      <c r="AI394" s="48">
        <f t="shared" si="193"/>
        <v>1.7951559148754148</v>
      </c>
      <c r="AJ394" s="48">
        <v>4.8233719370598305</v>
      </c>
      <c r="AK394" s="48">
        <f t="shared" si="194"/>
        <v>0.37217862074507219</v>
      </c>
      <c r="AL394" s="35">
        <f t="shared" si="195"/>
        <v>0.96416065911431525</v>
      </c>
      <c r="AM394" s="35">
        <f t="shared" si="196"/>
        <v>4.6220614921758951</v>
      </c>
      <c r="AN394" s="35">
        <f t="shared" si="197"/>
        <v>2.5747409759094211</v>
      </c>
      <c r="AO394" s="2"/>
      <c r="AP394" s="47">
        <f t="shared" si="202"/>
        <v>1.3333333333333333</v>
      </c>
      <c r="AQ394" s="47">
        <f t="shared" si="203"/>
        <v>2.333333333333333</v>
      </c>
      <c r="AR394" s="6">
        <v>11.940585443911818</v>
      </c>
      <c r="AS394" s="35">
        <v>1</v>
      </c>
      <c r="AT394" s="35">
        <f t="shared" si="177"/>
        <v>-27.974058129035591</v>
      </c>
      <c r="AU394" s="6">
        <f t="shared" si="204"/>
        <v>11.900861101172008</v>
      </c>
      <c r="AV394" s="6">
        <v>1</v>
      </c>
      <c r="AW394" s="35">
        <f t="shared" si="176"/>
        <v>-29.634734732622377</v>
      </c>
      <c r="AX394" s="6">
        <f t="shared" si="198"/>
        <v>1.0593648799872584</v>
      </c>
      <c r="AY394" s="2"/>
      <c r="AZ394" s="6">
        <f t="shared" si="199"/>
        <v>1.792299776870663</v>
      </c>
      <c r="BA394" s="6">
        <f t="shared" si="200"/>
        <v>0.99840897496363146</v>
      </c>
    </row>
    <row r="395" spans="1:53" x14ac:dyDescent="0.25">
      <c r="A395" s="33">
        <v>1.3333333333333333</v>
      </c>
      <c r="B395" s="1" t="s">
        <v>7</v>
      </c>
      <c r="C395" s="1">
        <v>300</v>
      </c>
      <c r="D395" s="1">
        <v>150</v>
      </c>
      <c r="E395" s="1">
        <v>150</v>
      </c>
      <c r="F395" s="1">
        <v>10.7</v>
      </c>
      <c r="G395" s="1">
        <v>7.1</v>
      </c>
      <c r="H395" s="1">
        <f t="shared" si="178"/>
        <v>210000000000</v>
      </c>
      <c r="I395" s="1">
        <v>0.3</v>
      </c>
      <c r="J395" s="1">
        <f t="shared" si="179"/>
        <v>80769000000</v>
      </c>
      <c r="K395" s="1">
        <v>9</v>
      </c>
      <c r="L395" s="1">
        <f>602.71*10^(-8)</f>
        <v>6.0271000000000003E-6</v>
      </c>
      <c r="M395" s="1">
        <f>126108*10^(-12)</f>
        <v>1.2610800000000001E-7</v>
      </c>
      <c r="N395" s="1">
        <f>15.22*10^(-8)</f>
        <v>1.522E-7</v>
      </c>
      <c r="O395" s="1">
        <v>0</v>
      </c>
      <c r="P395" s="1">
        <f t="shared" si="180"/>
        <v>3009375</v>
      </c>
      <c r="Q395" s="1">
        <f t="shared" si="181"/>
        <v>3009375</v>
      </c>
      <c r="R395" s="1">
        <f t="shared" si="182"/>
        <v>0.5</v>
      </c>
      <c r="S395" s="1">
        <f t="shared" si="183"/>
        <v>0.2893</v>
      </c>
      <c r="T395" s="1">
        <f t="shared" si="184"/>
        <v>0</v>
      </c>
      <c r="U395" s="1">
        <f t="shared" si="185"/>
        <v>0</v>
      </c>
      <c r="V395" s="1">
        <v>2</v>
      </c>
      <c r="W395" s="1">
        <v>2</v>
      </c>
      <c r="X395" s="8">
        <f t="shared" si="186"/>
        <v>38555.152666725895</v>
      </c>
      <c r="Y395" s="8">
        <f t="shared" si="187"/>
        <v>22473.603966009312</v>
      </c>
      <c r="Z395" s="16">
        <f t="shared" si="188"/>
        <v>0.51234045601194111</v>
      </c>
      <c r="AA395" s="6">
        <f t="shared" si="189"/>
        <v>0.25617022800597056</v>
      </c>
      <c r="AB395" s="6">
        <f t="shared" si="190"/>
        <v>3.5419426916118795</v>
      </c>
      <c r="AC395" s="6">
        <f t="shared" si="191"/>
        <v>2.14</v>
      </c>
      <c r="AD395" s="6">
        <v>0</v>
      </c>
      <c r="AE395" s="6">
        <f t="shared" si="192"/>
        <v>0</v>
      </c>
      <c r="AF395" s="24">
        <v>1</v>
      </c>
      <c r="AG395" s="24">
        <f t="shared" si="201"/>
        <v>6</v>
      </c>
      <c r="AH395" s="6">
        <v>40.348918037759375</v>
      </c>
      <c r="AI395" s="5">
        <f t="shared" si="193"/>
        <v>1.795391522373802</v>
      </c>
      <c r="AJ395" s="5">
        <v>4.2311860680565934</v>
      </c>
      <c r="AK395" s="5">
        <f t="shared" si="194"/>
        <v>0.42432346238047502</v>
      </c>
      <c r="AL395" s="6">
        <f t="shared" si="195"/>
        <v>0.96416065911431525</v>
      </c>
      <c r="AM395" s="6">
        <f t="shared" si="196"/>
        <v>4.0832234372594156</v>
      </c>
      <c r="AN395" s="6">
        <f t="shared" si="197"/>
        <v>2.2742802259981292</v>
      </c>
      <c r="AP395" s="24">
        <f t="shared" si="202"/>
        <v>1.3333333333333333</v>
      </c>
      <c r="AQ395" s="24">
        <f t="shared" si="203"/>
        <v>2.333333333333333</v>
      </c>
      <c r="AR395" s="6">
        <v>9.7178255787430725</v>
      </c>
      <c r="AS395" s="6">
        <v>1</v>
      </c>
      <c r="AT395" s="6">
        <f t="shared" si="177"/>
        <v>-26.84241981495077</v>
      </c>
      <c r="AU395" s="6">
        <f t="shared" si="204"/>
        <v>9.7404457084672575</v>
      </c>
      <c r="AV395" s="6">
        <v>1</v>
      </c>
      <c r="AW395" s="35">
        <f t="shared" si="176"/>
        <v>-28.080176077685888</v>
      </c>
      <c r="AX395" s="6">
        <f t="shared" si="198"/>
        <v>1.0461119478522465</v>
      </c>
      <c r="AZ395" s="6">
        <f t="shared" si="199"/>
        <v>1.7930946187560479</v>
      </c>
      <c r="BA395" s="6">
        <f t="shared" si="200"/>
        <v>0.99872066700263951</v>
      </c>
    </row>
    <row r="396" spans="1:53" x14ac:dyDescent="0.25">
      <c r="A396" s="33">
        <v>1.3333333333333333</v>
      </c>
      <c r="B396" s="1" t="s">
        <v>7</v>
      </c>
      <c r="C396" s="1">
        <v>300</v>
      </c>
      <c r="D396" s="1">
        <v>150</v>
      </c>
      <c r="E396" s="1">
        <v>150</v>
      </c>
      <c r="F396" s="1">
        <v>10.7</v>
      </c>
      <c r="G396" s="1">
        <v>7.1</v>
      </c>
      <c r="H396" s="1">
        <f t="shared" si="178"/>
        <v>210000000000</v>
      </c>
      <c r="I396" s="1">
        <v>0.3</v>
      </c>
      <c r="J396" s="1">
        <f t="shared" si="179"/>
        <v>80769000000</v>
      </c>
      <c r="K396" s="1">
        <v>12</v>
      </c>
      <c r="L396" s="1">
        <f>602.71*10^(-8)</f>
        <v>6.0271000000000003E-6</v>
      </c>
      <c r="M396" s="1">
        <f>126108*10^(-12)</f>
        <v>1.2610800000000001E-7</v>
      </c>
      <c r="N396" s="1">
        <f>15.22*10^(-8)</f>
        <v>1.522E-7</v>
      </c>
      <c r="O396" s="1">
        <v>0</v>
      </c>
      <c r="P396" s="1">
        <f t="shared" si="180"/>
        <v>3009375</v>
      </c>
      <c r="Q396" s="1">
        <f t="shared" si="181"/>
        <v>3009375</v>
      </c>
      <c r="R396" s="1">
        <f t="shared" si="182"/>
        <v>0.5</v>
      </c>
      <c r="S396" s="1">
        <f t="shared" si="183"/>
        <v>0.2893</v>
      </c>
      <c r="T396" s="1">
        <f t="shared" si="184"/>
        <v>0</v>
      </c>
      <c r="U396" s="1">
        <f t="shared" si="185"/>
        <v>0</v>
      </c>
      <c r="V396" s="1">
        <v>2</v>
      </c>
      <c r="W396" s="1">
        <v>2</v>
      </c>
      <c r="X396" s="8">
        <f t="shared" si="186"/>
        <v>21687.273375033317</v>
      </c>
      <c r="Y396" s="8">
        <f t="shared" si="187"/>
        <v>16626.595248083799</v>
      </c>
      <c r="Z396" s="16">
        <f t="shared" si="188"/>
        <v>0.38425534200895584</v>
      </c>
      <c r="AA396" s="6">
        <f t="shared" si="189"/>
        <v>0.19212767100447792</v>
      </c>
      <c r="AB396" s="6">
        <f t="shared" si="190"/>
        <v>2.6564570187089096</v>
      </c>
      <c r="AC396" s="6">
        <f t="shared" si="191"/>
        <v>2.8533333333333326</v>
      </c>
      <c r="AD396" s="6">
        <v>0</v>
      </c>
      <c r="AE396" s="6">
        <f t="shared" si="192"/>
        <v>0</v>
      </c>
      <c r="AF396" s="24">
        <v>1</v>
      </c>
      <c r="AG396" s="24">
        <f t="shared" si="201"/>
        <v>8</v>
      </c>
      <c r="AH396" s="6">
        <v>29.842427359371296</v>
      </c>
      <c r="AI396" s="5">
        <f t="shared" si="193"/>
        <v>1.7948609991459683</v>
      </c>
      <c r="AJ396" s="5">
        <v>3.9051891882364274</v>
      </c>
      <c r="AK396" s="5">
        <f t="shared" si="194"/>
        <v>0.45960923085432454</v>
      </c>
      <c r="AL396" s="6">
        <f t="shared" si="195"/>
        <v>0.96416065911431525</v>
      </c>
      <c r="AM396" s="6">
        <f t="shared" si="196"/>
        <v>3.7840036303301279</v>
      </c>
      <c r="AN396" s="6">
        <f t="shared" si="197"/>
        <v>2.1082432746216195</v>
      </c>
      <c r="AP396" s="24">
        <f t="shared" si="202"/>
        <v>1.3333333333333333</v>
      </c>
      <c r="AQ396" s="24">
        <f t="shared" si="203"/>
        <v>2.333333333333333</v>
      </c>
      <c r="AR396" s="6">
        <v>8.5249589149362244</v>
      </c>
      <c r="AS396" s="6">
        <v>1</v>
      </c>
      <c r="AT396" s="6">
        <f t="shared" si="177"/>
        <v>-26.268087340171995</v>
      </c>
      <c r="AU396" s="6">
        <f t="shared" si="204"/>
        <v>8.5581611467326617</v>
      </c>
      <c r="AV396" s="6">
        <v>1</v>
      </c>
      <c r="AW396" s="35">
        <f t="shared" si="176"/>
        <v>-27.25776440424103</v>
      </c>
      <c r="AX396" s="6">
        <f t="shared" si="198"/>
        <v>1.0376760230485267</v>
      </c>
      <c r="AZ396" s="6">
        <f t="shared" si="199"/>
        <v>1.7929633198209136</v>
      </c>
      <c r="BA396" s="6">
        <f t="shared" si="200"/>
        <v>0.99894271515958188</v>
      </c>
    </row>
    <row r="397" spans="1:53" x14ac:dyDescent="0.25">
      <c r="A397" s="44">
        <v>1.3333333333333333</v>
      </c>
      <c r="B397" s="2" t="s">
        <v>7</v>
      </c>
      <c r="C397" s="2">
        <v>300</v>
      </c>
      <c r="D397" s="2">
        <v>150</v>
      </c>
      <c r="E397" s="2">
        <v>150</v>
      </c>
      <c r="F397" s="2">
        <v>10.7</v>
      </c>
      <c r="G397" s="2">
        <v>7.1</v>
      </c>
      <c r="H397" s="2">
        <f t="shared" si="178"/>
        <v>210000000000</v>
      </c>
      <c r="I397" s="2">
        <v>0.3</v>
      </c>
      <c r="J397" s="2">
        <f t="shared" si="179"/>
        <v>80769000000</v>
      </c>
      <c r="K397" s="2">
        <v>15</v>
      </c>
      <c r="L397" s="2">
        <f>602.71*10^(-8)</f>
        <v>6.0271000000000003E-6</v>
      </c>
      <c r="M397" s="2">
        <f>126108*10^(-12)</f>
        <v>1.2610800000000001E-7</v>
      </c>
      <c r="N397" s="2">
        <f>15.22*10^(-8)</f>
        <v>1.522E-7</v>
      </c>
      <c r="O397" s="2">
        <v>0</v>
      </c>
      <c r="P397" s="2">
        <f t="shared" si="180"/>
        <v>3009375</v>
      </c>
      <c r="Q397" s="2">
        <f t="shared" si="181"/>
        <v>3009375</v>
      </c>
      <c r="R397" s="2">
        <f t="shared" si="182"/>
        <v>0.5</v>
      </c>
      <c r="S397" s="2">
        <f t="shared" si="183"/>
        <v>0.2893</v>
      </c>
      <c r="T397" s="2">
        <f t="shared" si="184"/>
        <v>0</v>
      </c>
      <c r="U397" s="2">
        <f t="shared" si="185"/>
        <v>0</v>
      </c>
      <c r="V397" s="2">
        <v>2</v>
      </c>
      <c r="W397" s="2">
        <v>2</v>
      </c>
      <c r="X397" s="45">
        <f t="shared" si="186"/>
        <v>13879.854960021323</v>
      </c>
      <c r="Y397" s="45">
        <f t="shared" si="187"/>
        <v>13215.769233669007</v>
      </c>
      <c r="Z397" s="46">
        <f t="shared" si="188"/>
        <v>0.30740427360716466</v>
      </c>
      <c r="AA397" s="35">
        <f t="shared" si="189"/>
        <v>0.15370213680358233</v>
      </c>
      <c r="AB397" s="35">
        <f t="shared" si="190"/>
        <v>2.1251656149671274</v>
      </c>
      <c r="AC397" s="35">
        <f t="shared" si="191"/>
        <v>3.5666666666666669</v>
      </c>
      <c r="AD397" s="35">
        <v>0</v>
      </c>
      <c r="AE397" s="35">
        <f t="shared" si="192"/>
        <v>0</v>
      </c>
      <c r="AF397" s="47">
        <v>1</v>
      </c>
      <c r="AG397" s="47">
        <f t="shared" si="201"/>
        <v>10</v>
      </c>
      <c r="AH397" s="35">
        <v>23.711692647054068</v>
      </c>
      <c r="AI397" s="48">
        <f t="shared" si="193"/>
        <v>1.79419693457156</v>
      </c>
      <c r="AJ397" s="48">
        <v>3.7054218437200102</v>
      </c>
      <c r="AK397" s="48">
        <f t="shared" si="194"/>
        <v>0.48420854905154315</v>
      </c>
      <c r="AL397" s="35">
        <f t="shared" si="195"/>
        <v>0.96416065911431525</v>
      </c>
      <c r="AM397" s="35">
        <f t="shared" si="196"/>
        <v>3.5949354967418214</v>
      </c>
      <c r="AN397" s="35">
        <f t="shared" si="197"/>
        <v>2.0036459919603327</v>
      </c>
      <c r="AO397" s="2"/>
      <c r="AP397" s="47">
        <f t="shared" si="202"/>
        <v>1.3333333333333333</v>
      </c>
      <c r="AQ397" s="47">
        <f t="shared" si="203"/>
        <v>2.333333333333333</v>
      </c>
      <c r="AR397" s="6">
        <v>7.7988437568655993</v>
      </c>
      <c r="AS397" s="35">
        <v>1</v>
      </c>
      <c r="AT397" s="35">
        <f t="shared" si="177"/>
        <v>-25.903137677364487</v>
      </c>
      <c r="AU397" s="6">
        <f t="shared" si="204"/>
        <v>7.8161258127695934</v>
      </c>
      <c r="AV397" s="6">
        <v>1</v>
      </c>
      <c r="AW397" s="35">
        <f t="shared" si="176"/>
        <v>-26.749875049461593</v>
      </c>
      <c r="AX397" s="6">
        <f t="shared" si="198"/>
        <v>1.0326886025408817</v>
      </c>
      <c r="AY397" s="2"/>
      <c r="AZ397" s="6">
        <f t="shared" si="199"/>
        <v>1.7925093387003681</v>
      </c>
      <c r="BA397" s="6">
        <f t="shared" si="200"/>
        <v>0.99905941436044476</v>
      </c>
    </row>
    <row r="398" spans="1:53" x14ac:dyDescent="0.25">
      <c r="A398" s="44">
        <v>1.3333333333333333</v>
      </c>
      <c r="B398" s="2" t="s">
        <v>29</v>
      </c>
      <c r="C398" s="2">
        <v>450</v>
      </c>
      <c r="D398" s="2">
        <v>190</v>
      </c>
      <c r="E398" s="2">
        <v>190</v>
      </c>
      <c r="F398" s="2">
        <v>14.6</v>
      </c>
      <c r="G398" s="2">
        <v>9.4</v>
      </c>
      <c r="H398" s="2">
        <f t="shared" si="178"/>
        <v>210000000000</v>
      </c>
      <c r="I398" s="2">
        <v>0.3</v>
      </c>
      <c r="J398" s="2">
        <f t="shared" si="179"/>
        <v>80769000000</v>
      </c>
      <c r="K398" s="2">
        <v>3</v>
      </c>
      <c r="L398" s="2">
        <f>1671.9*10^(-8)</f>
        <v>1.6719E-5</v>
      </c>
      <c r="M398" s="2">
        <f>792385*10^(-12)</f>
        <v>7.9238499999999993E-7</v>
      </c>
      <c r="N398" s="2">
        <f>49.8*10^(-8)</f>
        <v>4.9799999999999993E-7</v>
      </c>
      <c r="O398" s="2">
        <v>0</v>
      </c>
      <c r="P398" s="2">
        <f t="shared" si="180"/>
        <v>8345116.666666667</v>
      </c>
      <c r="Q398" s="2">
        <f t="shared" si="181"/>
        <v>8345116.666666667</v>
      </c>
      <c r="R398" s="2">
        <f t="shared" si="182"/>
        <v>0.5</v>
      </c>
      <c r="S398" s="2">
        <f t="shared" si="183"/>
        <v>0.43540000000000001</v>
      </c>
      <c r="T398" s="2">
        <f t="shared" si="184"/>
        <v>0</v>
      </c>
      <c r="U398" s="2">
        <f t="shared" si="185"/>
        <v>0</v>
      </c>
      <c r="V398" s="2">
        <v>2</v>
      </c>
      <c r="W398" s="2">
        <v>2</v>
      </c>
      <c r="X398" s="45">
        <f t="shared" si="186"/>
        <v>962557.84322724247</v>
      </c>
      <c r="Y398" s="45">
        <f t="shared" si="187"/>
        <v>287451.84639369079</v>
      </c>
      <c r="Z398" s="46">
        <f t="shared" si="188"/>
        <v>2.1299497803907665</v>
      </c>
      <c r="AA398" s="35">
        <f t="shared" si="189"/>
        <v>1.0649748901953833</v>
      </c>
      <c r="AB398" s="35">
        <f t="shared" si="190"/>
        <v>9.7837734980329998</v>
      </c>
      <c r="AC398" s="35">
        <f t="shared" si="191"/>
        <v>0.51228070175438589</v>
      </c>
      <c r="AD398" s="35">
        <v>0</v>
      </c>
      <c r="AE398" s="35">
        <f t="shared" si="192"/>
        <v>0</v>
      </c>
      <c r="AF398" s="47">
        <v>1</v>
      </c>
      <c r="AG398" s="47">
        <f t="shared" si="201"/>
        <v>2</v>
      </c>
      <c r="AH398" s="35">
        <v>514.12568135211086</v>
      </c>
      <c r="AI398" s="48">
        <f t="shared" si="193"/>
        <v>1.7885628073091941</v>
      </c>
      <c r="AJ398" s="48">
        <v>6.3151446851859347</v>
      </c>
      <c r="AK398" s="48">
        <f t="shared" si="194"/>
        <v>0.28321802531378332</v>
      </c>
      <c r="AL398" s="35">
        <f t="shared" si="195"/>
        <v>0.96416065911431525</v>
      </c>
      <c r="AM398" s="35">
        <f t="shared" si="196"/>
        <v>6.152300675582457</v>
      </c>
      <c r="AN398" s="35">
        <f t="shared" si="197"/>
        <v>3.4398013032812051</v>
      </c>
      <c r="AO398" s="2"/>
      <c r="AP398" s="47">
        <f t="shared" si="202"/>
        <v>1.3333333333333333</v>
      </c>
      <c r="AQ398" s="47">
        <f t="shared" si="203"/>
        <v>2.333333333333333</v>
      </c>
      <c r="AR398" s="6">
        <v>18.669046797235101</v>
      </c>
      <c r="AS398" s="35">
        <v>1</v>
      </c>
      <c r="AT398" s="35">
        <f t="shared" si="177"/>
        <v>-33.882534048291703</v>
      </c>
      <c r="AU398" s="6">
        <f t="shared" si="204"/>
        <v>18.815056161603238</v>
      </c>
      <c r="AV398" s="6">
        <v>1</v>
      </c>
      <c r="AW398" s="35">
        <f t="shared" si="176"/>
        <v>-35.877085135943538</v>
      </c>
      <c r="AX398" s="6">
        <f t="shared" si="198"/>
        <v>1.0588666445316359</v>
      </c>
      <c r="AY398" s="2"/>
      <c r="AZ398" s="6">
        <f t="shared" si="199"/>
        <v>1.7862913916342209</v>
      </c>
      <c r="BA398" s="6">
        <f t="shared" si="200"/>
        <v>0.99873003303787222</v>
      </c>
    </row>
    <row r="399" spans="1:53" x14ac:dyDescent="0.25">
      <c r="A399" s="33">
        <v>1.3333333333333333</v>
      </c>
      <c r="B399" s="1" t="s">
        <v>29</v>
      </c>
      <c r="C399" s="1">
        <v>450</v>
      </c>
      <c r="D399" s="1">
        <v>190</v>
      </c>
      <c r="E399" s="1">
        <v>190</v>
      </c>
      <c r="F399" s="1">
        <v>14.6</v>
      </c>
      <c r="G399" s="1">
        <v>9.4</v>
      </c>
      <c r="H399" s="1">
        <f t="shared" si="178"/>
        <v>210000000000</v>
      </c>
      <c r="I399" s="1">
        <v>0.3</v>
      </c>
      <c r="J399" s="1">
        <f t="shared" si="179"/>
        <v>80769000000</v>
      </c>
      <c r="K399" s="1">
        <v>6</v>
      </c>
      <c r="L399" s="1">
        <f>1671.9*10^(-8)</f>
        <v>1.6719E-5</v>
      </c>
      <c r="M399" s="1">
        <f>792385*10^(-12)</f>
        <v>7.9238499999999993E-7</v>
      </c>
      <c r="N399" s="1">
        <f>49.8*10^(-8)</f>
        <v>4.9799999999999993E-7</v>
      </c>
      <c r="O399" s="1">
        <v>0</v>
      </c>
      <c r="P399" s="1">
        <f t="shared" si="180"/>
        <v>8345116.666666667</v>
      </c>
      <c r="Q399" s="1">
        <f t="shared" si="181"/>
        <v>8345116.666666667</v>
      </c>
      <c r="R399" s="1">
        <f t="shared" si="182"/>
        <v>0.5</v>
      </c>
      <c r="S399" s="1">
        <f t="shared" si="183"/>
        <v>0.43540000000000001</v>
      </c>
      <c r="T399" s="1">
        <f t="shared" si="184"/>
        <v>0</v>
      </c>
      <c r="U399" s="1">
        <f t="shared" si="185"/>
        <v>0</v>
      </c>
      <c r="V399" s="1">
        <v>2</v>
      </c>
      <c r="W399" s="1">
        <v>2</v>
      </c>
      <c r="X399" s="8">
        <f t="shared" si="186"/>
        <v>240639.46080681062</v>
      </c>
      <c r="Y399" s="8">
        <f t="shared" si="187"/>
        <v>111461.6937135624</v>
      </c>
      <c r="Z399" s="16">
        <f t="shared" si="188"/>
        <v>1.0649748901953833</v>
      </c>
      <c r="AA399" s="6">
        <f t="shared" si="189"/>
        <v>0.53248744509769164</v>
      </c>
      <c r="AB399" s="6">
        <f t="shared" si="190"/>
        <v>4.8918867490164999</v>
      </c>
      <c r="AC399" s="6">
        <f t="shared" si="191"/>
        <v>1.0245614035087718</v>
      </c>
      <c r="AD399" s="6">
        <v>0</v>
      </c>
      <c r="AE399" s="6">
        <f t="shared" si="192"/>
        <v>0</v>
      </c>
      <c r="AF399" s="24">
        <v>1</v>
      </c>
      <c r="AG399" s="24">
        <f t="shared" si="201"/>
        <v>4</v>
      </c>
      <c r="AH399" s="6">
        <v>200.10919500521788</v>
      </c>
      <c r="AI399" s="5">
        <f t="shared" si="193"/>
        <v>1.7953180894547007</v>
      </c>
      <c r="AJ399" s="5">
        <v>5.3645335906755918</v>
      </c>
      <c r="AK399" s="5">
        <f t="shared" si="194"/>
        <v>0.33466433924008748</v>
      </c>
      <c r="AL399" s="6">
        <f t="shared" si="195"/>
        <v>0.96416065911431525</v>
      </c>
      <c r="AM399" s="6">
        <f t="shared" si="196"/>
        <v>5.1464536775011451</v>
      </c>
      <c r="AN399" s="6">
        <f t="shared" si="197"/>
        <v>2.8665971271220791</v>
      </c>
      <c r="AP399" s="24">
        <f t="shared" si="202"/>
        <v>1.3333333333333333</v>
      </c>
      <c r="AQ399" s="24">
        <f t="shared" si="203"/>
        <v>2.333333333333333</v>
      </c>
      <c r="AR399" s="6">
        <v>14.124649572694436</v>
      </c>
      <c r="AS399" s="6">
        <v>1</v>
      </c>
      <c r="AT399" s="6">
        <f t="shared" si="177"/>
        <v>-28.48081228437691</v>
      </c>
      <c r="AU399" s="6">
        <f t="shared" si="204"/>
        <v>14.06129980653421</v>
      </c>
      <c r="AV399" s="6">
        <v>1</v>
      </c>
      <c r="AW399" s="35">
        <f t="shared" si="176"/>
        <v>-31.283577848828468</v>
      </c>
      <c r="AX399" s="6">
        <f t="shared" si="198"/>
        <v>1.0984089054928048</v>
      </c>
      <c r="AZ399" s="6">
        <f t="shared" si="199"/>
        <v>1.7908528782109789</v>
      </c>
      <c r="BA399" s="6">
        <f t="shared" si="200"/>
        <v>0.99751285787741495</v>
      </c>
    </row>
    <row r="400" spans="1:53" x14ac:dyDescent="0.25">
      <c r="A400" s="33">
        <v>1.3333333333333333</v>
      </c>
      <c r="B400" s="1" t="s">
        <v>29</v>
      </c>
      <c r="C400" s="1">
        <v>450</v>
      </c>
      <c r="D400" s="1">
        <v>190</v>
      </c>
      <c r="E400" s="1">
        <v>190</v>
      </c>
      <c r="F400" s="1">
        <v>14.6</v>
      </c>
      <c r="G400" s="1">
        <v>9.4</v>
      </c>
      <c r="H400" s="1">
        <f t="shared" si="178"/>
        <v>210000000000</v>
      </c>
      <c r="I400" s="1">
        <v>0.3</v>
      </c>
      <c r="J400" s="1">
        <f t="shared" si="179"/>
        <v>80769000000</v>
      </c>
      <c r="K400" s="1">
        <v>9</v>
      </c>
      <c r="L400" s="1">
        <f>1671.9*10^(-8)</f>
        <v>1.6719E-5</v>
      </c>
      <c r="M400" s="1">
        <f>792385*10^(-12)</f>
        <v>7.9238499999999993E-7</v>
      </c>
      <c r="N400" s="1">
        <f>49.8*10^(-8)</f>
        <v>4.9799999999999993E-7</v>
      </c>
      <c r="O400" s="1">
        <v>0</v>
      </c>
      <c r="P400" s="1">
        <f t="shared" si="180"/>
        <v>8345116.666666667</v>
      </c>
      <c r="Q400" s="1">
        <f t="shared" si="181"/>
        <v>8345116.666666667</v>
      </c>
      <c r="R400" s="1">
        <f t="shared" si="182"/>
        <v>0.5</v>
      </c>
      <c r="S400" s="1">
        <f t="shared" si="183"/>
        <v>0.43540000000000001</v>
      </c>
      <c r="T400" s="1">
        <f t="shared" si="184"/>
        <v>0</v>
      </c>
      <c r="U400" s="1">
        <f t="shared" si="185"/>
        <v>0</v>
      </c>
      <c r="V400" s="1">
        <v>2</v>
      </c>
      <c r="W400" s="1">
        <v>2</v>
      </c>
      <c r="X400" s="8">
        <f t="shared" si="186"/>
        <v>106950.87146969361</v>
      </c>
      <c r="Y400" s="8">
        <f t="shared" si="187"/>
        <v>69598.84918186086</v>
      </c>
      <c r="Z400" s="16">
        <f t="shared" si="188"/>
        <v>0.70998326013025559</v>
      </c>
      <c r="AA400" s="6">
        <f t="shared" si="189"/>
        <v>0.35499163006512779</v>
      </c>
      <c r="AB400" s="6">
        <f t="shared" si="190"/>
        <v>3.2612578326776664</v>
      </c>
      <c r="AC400" s="6">
        <f t="shared" si="191"/>
        <v>1.536842105263158</v>
      </c>
      <c r="AD400" s="6">
        <v>0</v>
      </c>
      <c r="AE400" s="6">
        <f t="shared" si="192"/>
        <v>0</v>
      </c>
      <c r="AF400" s="24">
        <v>1</v>
      </c>
      <c r="AG400" s="24">
        <f t="shared" si="201"/>
        <v>6</v>
      </c>
      <c r="AH400" s="6">
        <v>125.07271331833053</v>
      </c>
      <c r="AI400" s="5">
        <f t="shared" si="193"/>
        <v>1.7970514568641387</v>
      </c>
      <c r="AJ400" s="5">
        <v>4.6972041038460626</v>
      </c>
      <c r="AK400" s="5">
        <f t="shared" si="194"/>
        <v>0.38257895912862633</v>
      </c>
      <c r="AL400" s="6">
        <f t="shared" si="195"/>
        <v>0.96416065911431525</v>
      </c>
      <c r="AM400" s="6">
        <f t="shared" si="196"/>
        <v>4.5059567697492087</v>
      </c>
      <c r="AN400" s="6">
        <f t="shared" si="197"/>
        <v>2.5074166644132267</v>
      </c>
      <c r="AP400" s="24">
        <f t="shared" si="202"/>
        <v>1.3333333333333333</v>
      </c>
      <c r="AQ400" s="24">
        <f t="shared" si="203"/>
        <v>2.333333333333333</v>
      </c>
      <c r="AR400" s="6">
        <v>11.460864789037181</v>
      </c>
      <c r="AS400" s="6">
        <v>1</v>
      </c>
      <c r="AT400" s="6">
        <f t="shared" si="177"/>
        <v>-26.803877710540252</v>
      </c>
      <c r="AU400" s="6">
        <f t="shared" si="204"/>
        <v>11.431260254518939</v>
      </c>
      <c r="AV400" s="6">
        <v>1</v>
      </c>
      <c r="AW400" s="35">
        <f t="shared" si="176"/>
        <v>-29.290170850520465</v>
      </c>
      <c r="AX400" s="6">
        <f t="shared" si="198"/>
        <v>1.0927587107667824</v>
      </c>
      <c r="AZ400" s="6">
        <f t="shared" si="199"/>
        <v>1.7925465085329211</v>
      </c>
      <c r="BA400" s="6">
        <f t="shared" si="200"/>
        <v>0.99749314449844484</v>
      </c>
    </row>
    <row r="401" spans="1:53" x14ac:dyDescent="0.25">
      <c r="A401" s="33">
        <v>1.3333333333333333</v>
      </c>
      <c r="B401" s="1" t="s">
        <v>29</v>
      </c>
      <c r="C401" s="1">
        <v>450</v>
      </c>
      <c r="D401" s="1">
        <v>190</v>
      </c>
      <c r="E401" s="1">
        <v>190</v>
      </c>
      <c r="F401" s="1">
        <v>14.6</v>
      </c>
      <c r="G401" s="1">
        <v>9.4</v>
      </c>
      <c r="H401" s="1">
        <f t="shared" si="178"/>
        <v>210000000000</v>
      </c>
      <c r="I401" s="1">
        <v>0.3</v>
      </c>
      <c r="J401" s="1">
        <f t="shared" si="179"/>
        <v>80769000000</v>
      </c>
      <c r="K401" s="1">
        <v>12</v>
      </c>
      <c r="L401" s="1">
        <f>1671.9*10^(-8)</f>
        <v>1.6719E-5</v>
      </c>
      <c r="M401" s="1">
        <f>792385*10^(-12)</f>
        <v>7.9238499999999993E-7</v>
      </c>
      <c r="N401" s="1">
        <f>49.8*10^(-8)</f>
        <v>4.9799999999999993E-7</v>
      </c>
      <c r="O401" s="1">
        <v>0</v>
      </c>
      <c r="P401" s="1">
        <f t="shared" si="180"/>
        <v>8345116.666666667</v>
      </c>
      <c r="Q401" s="1">
        <f t="shared" si="181"/>
        <v>8345116.666666667</v>
      </c>
      <c r="R401" s="1">
        <f t="shared" si="182"/>
        <v>0.5</v>
      </c>
      <c r="S401" s="1">
        <f t="shared" si="183"/>
        <v>0.43540000000000001</v>
      </c>
      <c r="T401" s="1">
        <f t="shared" si="184"/>
        <v>0</v>
      </c>
      <c r="U401" s="1">
        <f t="shared" si="185"/>
        <v>0</v>
      </c>
      <c r="V401" s="1">
        <v>2</v>
      </c>
      <c r="W401" s="1">
        <v>2</v>
      </c>
      <c r="X401" s="8">
        <f t="shared" si="186"/>
        <v>60159.865201702654</v>
      </c>
      <c r="Y401" s="8">
        <f t="shared" si="187"/>
        <v>50905.184429421381</v>
      </c>
      <c r="Z401" s="16">
        <f t="shared" si="188"/>
        <v>0.53248744509769164</v>
      </c>
      <c r="AA401" s="6">
        <f t="shared" si="189"/>
        <v>0.26624372254884582</v>
      </c>
      <c r="AB401" s="6">
        <f t="shared" si="190"/>
        <v>2.4459433745082499</v>
      </c>
      <c r="AC401" s="6">
        <f t="shared" si="191"/>
        <v>2.0491228070175436</v>
      </c>
      <c r="AD401" s="6">
        <v>0</v>
      </c>
      <c r="AE401" s="6">
        <f t="shared" si="192"/>
        <v>0</v>
      </c>
      <c r="AF401" s="24">
        <v>1</v>
      </c>
      <c r="AG401" s="24">
        <f t="shared" si="201"/>
        <v>8</v>
      </c>
      <c r="AH401" s="6">
        <v>91.490063602028982</v>
      </c>
      <c r="AI401" s="5">
        <f t="shared" si="193"/>
        <v>1.7972641613523157</v>
      </c>
      <c r="AJ401" s="5">
        <v>4.2810963645982634</v>
      </c>
      <c r="AK401" s="5">
        <f t="shared" si="194"/>
        <v>0.41981399349345649</v>
      </c>
      <c r="AL401" s="6">
        <f t="shared" si="195"/>
        <v>0.96416065911431525</v>
      </c>
      <c r="AM401" s="6">
        <f t="shared" si="196"/>
        <v>4.1284805830498339</v>
      </c>
      <c r="AN401" s="6">
        <f t="shared" si="197"/>
        <v>2.2970916973848969</v>
      </c>
      <c r="AP401" s="24">
        <f t="shared" si="202"/>
        <v>1.3333333333333333</v>
      </c>
      <c r="AQ401" s="24">
        <f t="shared" si="203"/>
        <v>2.333333333333333</v>
      </c>
      <c r="AR401" s="6">
        <v>9.9056753151163335</v>
      </c>
      <c r="AS401" s="6">
        <v>1</v>
      </c>
      <c r="AT401" s="6">
        <f t="shared" si="177"/>
        <v>-26.025068886192809</v>
      </c>
      <c r="AU401" s="6">
        <f t="shared" si="204"/>
        <v>9.920217834700253</v>
      </c>
      <c r="AV401" s="6">
        <v>1</v>
      </c>
      <c r="AW401" s="35">
        <f t="shared" si="176"/>
        <v>-28.206797744628407</v>
      </c>
      <c r="AX401" s="6">
        <f t="shared" si="198"/>
        <v>1.0838318187735165</v>
      </c>
      <c r="AZ401" s="6">
        <f t="shared" si="199"/>
        <v>1.7930693326345899</v>
      </c>
      <c r="BA401" s="6">
        <f t="shared" si="200"/>
        <v>0.99766599211850449</v>
      </c>
    </row>
    <row r="402" spans="1:53" x14ac:dyDescent="0.25">
      <c r="A402" s="44">
        <v>1.3333333333333333</v>
      </c>
      <c r="B402" s="2" t="s">
        <v>29</v>
      </c>
      <c r="C402" s="2">
        <v>450</v>
      </c>
      <c r="D402" s="2">
        <v>190</v>
      </c>
      <c r="E402" s="2">
        <v>190</v>
      </c>
      <c r="F402" s="2">
        <v>14.6</v>
      </c>
      <c r="G402" s="2">
        <v>9.4</v>
      </c>
      <c r="H402" s="2">
        <f t="shared" si="178"/>
        <v>210000000000</v>
      </c>
      <c r="I402" s="2">
        <v>0.3</v>
      </c>
      <c r="J402" s="2">
        <f t="shared" si="179"/>
        <v>80769000000</v>
      </c>
      <c r="K402" s="2">
        <v>15</v>
      </c>
      <c r="L402" s="2">
        <f>1671.9*10^(-8)</f>
        <v>1.6719E-5</v>
      </c>
      <c r="M402" s="2">
        <f>792385*10^(-12)</f>
        <v>7.9238499999999993E-7</v>
      </c>
      <c r="N402" s="2">
        <f>49.8*10^(-8)</f>
        <v>4.9799999999999993E-7</v>
      </c>
      <c r="O402" s="2">
        <v>0</v>
      </c>
      <c r="P402" s="2">
        <f t="shared" si="180"/>
        <v>8345116.666666667</v>
      </c>
      <c r="Q402" s="2">
        <f t="shared" si="181"/>
        <v>8345116.666666667</v>
      </c>
      <c r="R402" s="2">
        <f t="shared" si="182"/>
        <v>0.5</v>
      </c>
      <c r="S402" s="2">
        <f t="shared" si="183"/>
        <v>0.43540000000000001</v>
      </c>
      <c r="T402" s="2">
        <f t="shared" si="184"/>
        <v>0</v>
      </c>
      <c r="U402" s="2">
        <f t="shared" si="185"/>
        <v>0</v>
      </c>
      <c r="V402" s="2">
        <v>2</v>
      </c>
      <c r="W402" s="2">
        <v>2</v>
      </c>
      <c r="X402" s="45">
        <f t="shared" si="186"/>
        <v>38502.313729089699</v>
      </c>
      <c r="Y402" s="45">
        <f t="shared" si="187"/>
        <v>40236.000302564746</v>
      </c>
      <c r="Z402" s="46">
        <f t="shared" si="188"/>
        <v>0.42598995607815332</v>
      </c>
      <c r="AA402" s="35">
        <f t="shared" si="189"/>
        <v>0.21299497803907666</v>
      </c>
      <c r="AB402" s="35">
        <f t="shared" si="190"/>
        <v>1.9567546996065999</v>
      </c>
      <c r="AC402" s="35">
        <f t="shared" si="191"/>
        <v>2.5614035087719298</v>
      </c>
      <c r="AD402" s="35">
        <v>0</v>
      </c>
      <c r="AE402" s="35">
        <f t="shared" si="192"/>
        <v>0</v>
      </c>
      <c r="AF402" s="47">
        <v>1</v>
      </c>
      <c r="AG402" s="47">
        <f t="shared" si="201"/>
        <v>10</v>
      </c>
      <c r="AH402" s="35">
        <v>72.303726945258617</v>
      </c>
      <c r="AI402" s="48">
        <f t="shared" si="193"/>
        <v>1.796990913648288</v>
      </c>
      <c r="AJ402" s="48">
        <v>4.012575772590119</v>
      </c>
      <c r="AK402" s="48">
        <f t="shared" si="194"/>
        <v>0.44783974571234819</v>
      </c>
      <c r="AL402" s="35">
        <f t="shared" si="195"/>
        <v>0.96416065911431525</v>
      </c>
      <c r="AM402" s="35">
        <f t="shared" si="196"/>
        <v>3.8836819965267186</v>
      </c>
      <c r="AN402" s="35">
        <f t="shared" si="197"/>
        <v>2.161214042335911</v>
      </c>
      <c r="AO402" s="2"/>
      <c r="AP402" s="47">
        <f t="shared" si="202"/>
        <v>1.3333333333333333</v>
      </c>
      <c r="AQ402" s="47">
        <f t="shared" si="203"/>
        <v>2.333333333333333</v>
      </c>
      <c r="AR402" s="6">
        <v>8.921577548589708</v>
      </c>
      <c r="AS402" s="35">
        <v>1</v>
      </c>
      <c r="AT402" s="35">
        <f t="shared" si="177"/>
        <v>-25.561147077541193</v>
      </c>
      <c r="AU402" s="6">
        <f t="shared" si="204"/>
        <v>8.9508651367895045</v>
      </c>
      <c r="AV402" s="6">
        <v>1</v>
      </c>
      <c r="AW402" s="35">
        <f t="shared" ref="AW402:AW465" si="205">-24.61-7.243*Z402+0.917*Z402^2</f>
        <v>-27.52903960693699</v>
      </c>
      <c r="AX402" s="6">
        <f t="shared" si="198"/>
        <v>1.0769876454850045</v>
      </c>
      <c r="AY402" s="2"/>
      <c r="AZ402" s="6">
        <f t="shared" si="199"/>
        <v>1.7930732772013407</v>
      </c>
      <c r="BA402" s="6">
        <f t="shared" si="200"/>
        <v>0.99781989078676325</v>
      </c>
    </row>
    <row r="403" spans="1:53" x14ac:dyDescent="0.25">
      <c r="A403" s="33">
        <v>1.3333333333333333</v>
      </c>
      <c r="B403" s="1" t="s">
        <v>30</v>
      </c>
      <c r="C403" s="1">
        <v>600</v>
      </c>
      <c r="D403" s="1">
        <v>220</v>
      </c>
      <c r="E403" s="1">
        <v>220</v>
      </c>
      <c r="F403" s="1">
        <v>19</v>
      </c>
      <c r="G403" s="1">
        <v>12</v>
      </c>
      <c r="H403" s="1">
        <f t="shared" si="178"/>
        <v>210000000000</v>
      </c>
      <c r="I403" s="1">
        <v>0.3</v>
      </c>
      <c r="J403" s="1">
        <f t="shared" si="179"/>
        <v>80769000000</v>
      </c>
      <c r="K403" s="1">
        <v>3</v>
      </c>
      <c r="L403" s="1">
        <f>3380*10^(-8)</f>
        <v>3.3800000000000002E-5</v>
      </c>
      <c r="M403" s="1">
        <f>2852000*10^(-12)</f>
        <v>2.852E-6</v>
      </c>
      <c r="N403" s="1">
        <f>129.22*10^(-8)</f>
        <v>1.2922000000000001E-6</v>
      </c>
      <c r="O403" s="1">
        <v>0</v>
      </c>
      <c r="P403" s="1">
        <f t="shared" si="180"/>
        <v>16859333.333333332</v>
      </c>
      <c r="Q403" s="1">
        <f t="shared" si="181"/>
        <v>16859333.333333332</v>
      </c>
      <c r="R403" s="1">
        <f t="shared" si="182"/>
        <v>0.5</v>
      </c>
      <c r="S403" s="1">
        <f t="shared" si="183"/>
        <v>0.58099999999999996</v>
      </c>
      <c r="T403" s="1">
        <f t="shared" si="184"/>
        <v>0</v>
      </c>
      <c r="U403" s="1">
        <f t="shared" si="185"/>
        <v>0</v>
      </c>
      <c r="V403" s="1">
        <v>2</v>
      </c>
      <c r="W403" s="1">
        <v>2</v>
      </c>
      <c r="X403" s="8">
        <f t="shared" si="186"/>
        <v>1945957.0010814518</v>
      </c>
      <c r="Y403" s="8">
        <f t="shared" si="187"/>
        <v>722924.52822898212</v>
      </c>
      <c r="Z403" s="16">
        <f t="shared" si="188"/>
        <v>2.5085675762161346</v>
      </c>
      <c r="AA403" s="6">
        <f t="shared" si="189"/>
        <v>1.2542837881080673</v>
      </c>
      <c r="AB403" s="6">
        <f t="shared" si="190"/>
        <v>8.6359355824978525</v>
      </c>
      <c r="AC403" s="6">
        <f t="shared" si="191"/>
        <v>0.43181818181818182</v>
      </c>
      <c r="AD403" s="6">
        <v>0</v>
      </c>
      <c r="AE403" s="6">
        <f t="shared" si="192"/>
        <v>0</v>
      </c>
      <c r="AF403" s="24">
        <v>1</v>
      </c>
      <c r="AG403" s="24">
        <f t="shared" si="201"/>
        <v>2</v>
      </c>
      <c r="AH403" s="6">
        <v>1292.2998467767741</v>
      </c>
      <c r="AI403" s="5">
        <f t="shared" si="193"/>
        <v>1.7875999448277755</v>
      </c>
      <c r="AJ403" s="5">
        <v>6.4586271701671878</v>
      </c>
      <c r="AK403" s="5">
        <f t="shared" si="194"/>
        <v>0.2767770762624005</v>
      </c>
      <c r="AL403" s="6">
        <f t="shared" si="195"/>
        <v>0.96416065911431525</v>
      </c>
      <c r="AM403" s="6">
        <f t="shared" si="196"/>
        <v>6.178953259639087</v>
      </c>
      <c r="AN403" s="6">
        <f t="shared" si="197"/>
        <v>3.456563800819759</v>
      </c>
      <c r="AP403" s="24">
        <f t="shared" si="202"/>
        <v>1.3333333333333333</v>
      </c>
      <c r="AQ403" s="24">
        <f t="shared" si="203"/>
        <v>2.333333333333333</v>
      </c>
      <c r="AR403" s="6">
        <v>19.479706406892554</v>
      </c>
      <c r="AS403" s="6">
        <v>1</v>
      </c>
      <c r="AT403" s="6">
        <f t="shared" si="177"/>
        <v>-34.796752541454495</v>
      </c>
      <c r="AU403" s="6">
        <f t="shared" si="204"/>
        <v>19.371516416302374</v>
      </c>
      <c r="AV403" s="6">
        <v>1</v>
      </c>
      <c r="AW403" s="35">
        <f t="shared" si="205"/>
        <v>-37.008955306699335</v>
      </c>
      <c r="AX403" s="6">
        <f t="shared" si="198"/>
        <v>1.0635749776537156</v>
      </c>
      <c r="AZ403" s="6">
        <f t="shared" si="199"/>
        <v>1.785186236212073</v>
      </c>
      <c r="BA403" s="6">
        <f t="shared" si="200"/>
        <v>0.99864974899854619</v>
      </c>
    </row>
    <row r="404" spans="1:53" x14ac:dyDescent="0.25">
      <c r="A404" s="33">
        <v>1.3333333333333333</v>
      </c>
      <c r="B404" s="1" t="s">
        <v>30</v>
      </c>
      <c r="C404" s="1">
        <v>600</v>
      </c>
      <c r="D404" s="1">
        <v>220</v>
      </c>
      <c r="E404" s="1">
        <v>220</v>
      </c>
      <c r="F404" s="1">
        <v>19</v>
      </c>
      <c r="G404" s="1">
        <v>12</v>
      </c>
      <c r="H404" s="1">
        <f t="shared" si="178"/>
        <v>210000000000</v>
      </c>
      <c r="I404" s="1">
        <v>0.3</v>
      </c>
      <c r="J404" s="1">
        <f t="shared" si="179"/>
        <v>80769000000</v>
      </c>
      <c r="K404" s="1">
        <v>6</v>
      </c>
      <c r="L404" s="1">
        <f>3380*10^(-8)</f>
        <v>3.3800000000000002E-5</v>
      </c>
      <c r="M404" s="1">
        <f>2852000*10^(-12)</f>
        <v>2.852E-6</v>
      </c>
      <c r="N404" s="1">
        <f>129.22*10^(-8)</f>
        <v>1.2922000000000001E-6</v>
      </c>
      <c r="O404" s="1">
        <v>0</v>
      </c>
      <c r="P404" s="1">
        <f t="shared" si="180"/>
        <v>16859333.333333332</v>
      </c>
      <c r="Q404" s="1">
        <f t="shared" si="181"/>
        <v>16859333.333333332</v>
      </c>
      <c r="R404" s="1">
        <f t="shared" si="182"/>
        <v>0.5</v>
      </c>
      <c r="S404" s="1">
        <f t="shared" si="183"/>
        <v>0.58099999999999996</v>
      </c>
      <c r="T404" s="1">
        <f t="shared" si="184"/>
        <v>0</v>
      </c>
      <c r="U404" s="1">
        <f t="shared" si="185"/>
        <v>0</v>
      </c>
      <c r="V404" s="1">
        <v>2</v>
      </c>
      <c r="W404" s="1">
        <v>2</v>
      </c>
      <c r="X404" s="8">
        <f t="shared" si="186"/>
        <v>486489.25027036294</v>
      </c>
      <c r="Y404" s="8">
        <f t="shared" si="187"/>
        <v>265978.93822521181</v>
      </c>
      <c r="Z404" s="16">
        <f t="shared" si="188"/>
        <v>1.2542837881080673</v>
      </c>
      <c r="AA404" s="6">
        <f t="shared" si="189"/>
        <v>0.62714189405403364</v>
      </c>
      <c r="AB404" s="6">
        <f t="shared" si="190"/>
        <v>4.3179677912489263</v>
      </c>
      <c r="AC404" s="6">
        <f t="shared" si="191"/>
        <v>0.86363636363636365</v>
      </c>
      <c r="AD404" s="6">
        <v>0</v>
      </c>
      <c r="AE404" s="6">
        <f t="shared" si="192"/>
        <v>0</v>
      </c>
      <c r="AF404" s="24">
        <v>1</v>
      </c>
      <c r="AG404" s="24">
        <f t="shared" si="201"/>
        <v>4</v>
      </c>
      <c r="AH404" s="6">
        <v>477.73511531387288</v>
      </c>
      <c r="AI404" s="5">
        <f t="shared" si="193"/>
        <v>1.7961388916793148</v>
      </c>
      <c r="AJ404" s="5">
        <v>5.629393101540221</v>
      </c>
      <c r="AK404" s="5">
        <f t="shared" si="194"/>
        <v>0.31906439278292453</v>
      </c>
      <c r="AL404" s="6">
        <f t="shared" si="195"/>
        <v>0.96416065911431525</v>
      </c>
      <c r="AM404" s="6">
        <f t="shared" si="196"/>
        <v>5.4256254418543373</v>
      </c>
      <c r="AN404" s="6">
        <f t="shared" si="197"/>
        <v>3.0207159741313792</v>
      </c>
      <c r="AP404" s="24">
        <f t="shared" si="202"/>
        <v>1.3333333333333333</v>
      </c>
      <c r="AQ404" s="24">
        <f t="shared" si="203"/>
        <v>2.333333333333333</v>
      </c>
      <c r="AR404" s="6">
        <v>15.281414830399791</v>
      </c>
      <c r="AS404" s="6">
        <v>1</v>
      </c>
      <c r="AT404" s="6">
        <f t="shared" si="177"/>
        <v>-28.235535780697692</v>
      </c>
      <c r="AU404" s="6">
        <f t="shared" si="204"/>
        <v>15.250132709134828</v>
      </c>
      <c r="AV404" s="6">
        <v>1</v>
      </c>
      <c r="AW404" s="35">
        <f t="shared" si="205"/>
        <v>-32.2521275653082</v>
      </c>
      <c r="AX404" s="6">
        <f t="shared" si="198"/>
        <v>1.1422530748418211</v>
      </c>
      <c r="AZ404" s="6">
        <f t="shared" si="199"/>
        <v>1.7899031109777961</v>
      </c>
      <c r="BA404" s="6">
        <f t="shared" si="200"/>
        <v>0.9965282302329701</v>
      </c>
    </row>
    <row r="405" spans="1:53" x14ac:dyDescent="0.25">
      <c r="A405" s="33">
        <v>1.3333333333333333</v>
      </c>
      <c r="B405" s="1" t="s">
        <v>30</v>
      </c>
      <c r="C405" s="1">
        <v>600</v>
      </c>
      <c r="D405" s="1">
        <v>220</v>
      </c>
      <c r="E405" s="1">
        <v>220</v>
      </c>
      <c r="F405" s="1">
        <v>19</v>
      </c>
      <c r="G405" s="1">
        <v>12</v>
      </c>
      <c r="H405" s="1">
        <f t="shared" si="178"/>
        <v>210000000000</v>
      </c>
      <c r="I405" s="1">
        <v>0.3</v>
      </c>
      <c r="J405" s="1">
        <f t="shared" si="179"/>
        <v>80769000000</v>
      </c>
      <c r="K405" s="1">
        <v>9</v>
      </c>
      <c r="L405" s="1">
        <f>3380*10^(-8)</f>
        <v>3.3800000000000002E-5</v>
      </c>
      <c r="M405" s="1">
        <f>2852000*10^(-12)</f>
        <v>2.852E-6</v>
      </c>
      <c r="N405" s="1">
        <f>129.22*10^(-8)</f>
        <v>1.2922000000000001E-6</v>
      </c>
      <c r="O405" s="1">
        <v>0</v>
      </c>
      <c r="P405" s="1">
        <f t="shared" si="180"/>
        <v>16859333.333333332</v>
      </c>
      <c r="Q405" s="1">
        <f t="shared" si="181"/>
        <v>16859333.333333332</v>
      </c>
      <c r="R405" s="1">
        <f t="shared" si="182"/>
        <v>0.5</v>
      </c>
      <c r="S405" s="1">
        <f t="shared" si="183"/>
        <v>0.58099999999999996</v>
      </c>
      <c r="T405" s="1">
        <f t="shared" si="184"/>
        <v>0</v>
      </c>
      <c r="U405" s="1">
        <f t="shared" si="185"/>
        <v>0</v>
      </c>
      <c r="V405" s="1">
        <v>2</v>
      </c>
      <c r="W405" s="1">
        <v>2</v>
      </c>
      <c r="X405" s="8">
        <f t="shared" si="186"/>
        <v>216217.44456460574</v>
      </c>
      <c r="Y405" s="8">
        <f t="shared" si="187"/>
        <v>162822.76545043223</v>
      </c>
      <c r="Z405" s="16">
        <f t="shared" si="188"/>
        <v>0.8361891920720449</v>
      </c>
      <c r="AA405" s="6">
        <f t="shared" si="189"/>
        <v>0.41809459603602245</v>
      </c>
      <c r="AB405" s="6">
        <f t="shared" si="190"/>
        <v>2.878645194165951</v>
      </c>
      <c r="AC405" s="6">
        <f t="shared" si="191"/>
        <v>1.2954545454545454</v>
      </c>
      <c r="AD405" s="6">
        <v>0</v>
      </c>
      <c r="AE405" s="6">
        <f t="shared" si="192"/>
        <v>0</v>
      </c>
      <c r="AF405" s="24">
        <v>1</v>
      </c>
      <c r="AG405" s="24">
        <f t="shared" si="201"/>
        <v>6</v>
      </c>
      <c r="AH405" s="6">
        <v>292.93280101165669</v>
      </c>
      <c r="AI405" s="5">
        <f t="shared" si="193"/>
        <v>1.7990899503597584</v>
      </c>
      <c r="AJ405" s="5">
        <v>4.9612226998190669</v>
      </c>
      <c r="AK405" s="5">
        <f t="shared" si="194"/>
        <v>0.362630355300392</v>
      </c>
      <c r="AL405" s="6">
        <f t="shared" si="195"/>
        <v>0.96416065911431525</v>
      </c>
      <c r="AM405" s="6">
        <f t="shared" si="196"/>
        <v>4.7511480509457531</v>
      </c>
      <c r="AN405" s="6">
        <f t="shared" si="197"/>
        <v>2.6408618701892483</v>
      </c>
      <c r="AP405" s="24">
        <f t="shared" si="202"/>
        <v>1.3333333333333333</v>
      </c>
      <c r="AQ405" s="24">
        <f t="shared" si="203"/>
        <v>2.333333333333333</v>
      </c>
      <c r="AR405" s="6">
        <v>12.486331200309884</v>
      </c>
      <c r="AS405" s="6">
        <v>1</v>
      </c>
      <c r="AT405" s="6">
        <f t="shared" si="177"/>
        <v>-26.116324499592906</v>
      </c>
      <c r="AU405" s="6">
        <f t="shared" si="204"/>
        <v>12.426171695197361</v>
      </c>
      <c r="AV405" s="6">
        <v>1</v>
      </c>
      <c r="AW405" s="35">
        <f t="shared" si="205"/>
        <v>-30.025340579529583</v>
      </c>
      <c r="AX405" s="6">
        <f t="shared" si="198"/>
        <v>1.149677114021064</v>
      </c>
      <c r="AZ405" s="6">
        <f t="shared" si="199"/>
        <v>1.7919898653572255</v>
      </c>
      <c r="BA405" s="6">
        <f t="shared" si="200"/>
        <v>0.99605351305469014</v>
      </c>
    </row>
    <row r="406" spans="1:53" x14ac:dyDescent="0.25">
      <c r="A406" s="33">
        <v>1.3333333333333333</v>
      </c>
      <c r="B406" s="1" t="s">
        <v>30</v>
      </c>
      <c r="C406" s="1">
        <v>600</v>
      </c>
      <c r="D406" s="1">
        <v>220</v>
      </c>
      <c r="E406" s="1">
        <v>220</v>
      </c>
      <c r="F406" s="1">
        <v>19</v>
      </c>
      <c r="G406" s="1">
        <v>12</v>
      </c>
      <c r="H406" s="1">
        <f t="shared" si="178"/>
        <v>210000000000</v>
      </c>
      <c r="I406" s="1">
        <v>0.3</v>
      </c>
      <c r="J406" s="1">
        <f t="shared" si="179"/>
        <v>80769000000</v>
      </c>
      <c r="K406" s="1">
        <v>12</v>
      </c>
      <c r="L406" s="1">
        <f>3380*10^(-8)</f>
        <v>3.3800000000000002E-5</v>
      </c>
      <c r="M406" s="1">
        <f>2852000*10^(-12)</f>
        <v>2.852E-6</v>
      </c>
      <c r="N406" s="1">
        <f>129.22*10^(-8)</f>
        <v>1.2922000000000001E-6</v>
      </c>
      <c r="O406" s="1">
        <v>0</v>
      </c>
      <c r="P406" s="1">
        <f t="shared" si="180"/>
        <v>16859333.333333332</v>
      </c>
      <c r="Q406" s="1">
        <f t="shared" si="181"/>
        <v>16859333.333333332</v>
      </c>
      <c r="R406" s="1">
        <f t="shared" si="182"/>
        <v>0.5</v>
      </c>
      <c r="S406" s="1">
        <f t="shared" si="183"/>
        <v>0.58099999999999996</v>
      </c>
      <c r="T406" s="1">
        <f t="shared" si="184"/>
        <v>0</v>
      </c>
      <c r="U406" s="1">
        <f t="shared" si="185"/>
        <v>0</v>
      </c>
      <c r="V406" s="1">
        <v>2</v>
      </c>
      <c r="W406" s="1">
        <v>2</v>
      </c>
      <c r="X406" s="8">
        <f t="shared" si="186"/>
        <v>121622.31256759074</v>
      </c>
      <c r="Y406" s="8">
        <f t="shared" si="187"/>
        <v>118075.45509077053</v>
      </c>
      <c r="Z406" s="16">
        <f t="shared" si="188"/>
        <v>0.62714189405403364</v>
      </c>
      <c r="AA406" s="6">
        <f t="shared" si="189"/>
        <v>0.31357094702701682</v>
      </c>
      <c r="AB406" s="6">
        <f t="shared" si="190"/>
        <v>2.1589838956244631</v>
      </c>
      <c r="AC406" s="6">
        <f t="shared" si="191"/>
        <v>1.7272727272727273</v>
      </c>
      <c r="AD406" s="6">
        <v>0</v>
      </c>
      <c r="AE406" s="6">
        <f t="shared" si="192"/>
        <v>0</v>
      </c>
      <c r="AF406" s="24">
        <v>1</v>
      </c>
      <c r="AG406" s="24">
        <f t="shared" si="201"/>
        <v>8</v>
      </c>
      <c r="AH406" s="6">
        <v>212.53047978629408</v>
      </c>
      <c r="AI406" s="5">
        <f t="shared" si="193"/>
        <v>1.7999547799575384</v>
      </c>
      <c r="AJ406" s="5">
        <v>4.5088117559295684</v>
      </c>
      <c r="AK406" s="5">
        <f t="shared" si="194"/>
        <v>0.39920823431814512</v>
      </c>
      <c r="AL406" s="6">
        <f t="shared" si="195"/>
        <v>0.96416065911431525</v>
      </c>
      <c r="AM406" s="6">
        <f t="shared" si="196"/>
        <v>4.3345278333076473</v>
      </c>
      <c r="AN406" s="6">
        <f t="shared" si="197"/>
        <v>2.4081315161761454</v>
      </c>
      <c r="AP406" s="24">
        <f t="shared" si="202"/>
        <v>1.3333333333333333</v>
      </c>
      <c r="AQ406" s="24">
        <f t="shared" si="203"/>
        <v>2.333333333333333</v>
      </c>
      <c r="AR406" s="6">
        <v>10.756129047806327</v>
      </c>
      <c r="AS406" s="6">
        <v>1</v>
      </c>
      <c r="AT406" s="6">
        <f t="shared" si="177"/>
        <v>-25.168457829187542</v>
      </c>
      <c r="AU406" s="6">
        <f t="shared" si="204"/>
        <v>10.742284979813324</v>
      </c>
      <c r="AV406" s="6">
        <v>1</v>
      </c>
      <c r="AW406" s="35">
        <f t="shared" si="205"/>
        <v>-28.791726260643731</v>
      </c>
      <c r="AX406" s="6">
        <f t="shared" si="198"/>
        <v>1.1439606850783814</v>
      </c>
      <c r="AZ406" s="6">
        <f t="shared" si="199"/>
        <v>1.7928444080760442</v>
      </c>
      <c r="BA406" s="6">
        <f t="shared" si="200"/>
        <v>0.99604969415861555</v>
      </c>
    </row>
    <row r="407" spans="1:53" s="3" customFormat="1" x14ac:dyDescent="0.25">
      <c r="A407" s="34">
        <v>1.3333333333333333</v>
      </c>
      <c r="B407" s="3" t="s">
        <v>30</v>
      </c>
      <c r="C407" s="3">
        <v>600</v>
      </c>
      <c r="D407" s="3">
        <v>220</v>
      </c>
      <c r="E407" s="3">
        <v>220</v>
      </c>
      <c r="F407" s="3">
        <v>19</v>
      </c>
      <c r="G407" s="3">
        <v>12</v>
      </c>
      <c r="H407" s="3">
        <f t="shared" si="178"/>
        <v>210000000000</v>
      </c>
      <c r="I407" s="3">
        <v>0.3</v>
      </c>
      <c r="J407" s="3">
        <f t="shared" si="179"/>
        <v>80769000000</v>
      </c>
      <c r="K407" s="3">
        <v>15</v>
      </c>
      <c r="L407" s="3">
        <f>3380*10^(-8)</f>
        <v>3.3800000000000002E-5</v>
      </c>
      <c r="M407" s="3">
        <f>2852000*10^(-12)</f>
        <v>2.852E-6</v>
      </c>
      <c r="N407" s="3">
        <f>129.22*10^(-8)</f>
        <v>1.2922000000000001E-6</v>
      </c>
      <c r="O407" s="3">
        <v>0</v>
      </c>
      <c r="P407" s="3">
        <f t="shared" si="180"/>
        <v>16859333.333333332</v>
      </c>
      <c r="Q407" s="3">
        <f t="shared" si="181"/>
        <v>16859333.333333332</v>
      </c>
      <c r="R407" s="3">
        <f t="shared" si="182"/>
        <v>0.5</v>
      </c>
      <c r="S407" s="3">
        <f t="shared" si="183"/>
        <v>0.58099999999999996</v>
      </c>
      <c r="T407" s="3">
        <f t="shared" si="184"/>
        <v>0</v>
      </c>
      <c r="U407" s="3">
        <f t="shared" si="185"/>
        <v>0</v>
      </c>
      <c r="V407" s="3">
        <v>2</v>
      </c>
      <c r="W407" s="3">
        <v>2</v>
      </c>
      <c r="X407" s="10">
        <f t="shared" si="186"/>
        <v>77838.28004325807</v>
      </c>
      <c r="Y407" s="10">
        <f t="shared" si="187"/>
        <v>92925.731373469971</v>
      </c>
      <c r="Z407" s="17">
        <f t="shared" si="188"/>
        <v>0.50171351524322694</v>
      </c>
      <c r="AA407" s="11">
        <f t="shared" si="189"/>
        <v>0.25085675762161347</v>
      </c>
      <c r="AB407" s="11">
        <f t="shared" si="190"/>
        <v>1.7271871164995707</v>
      </c>
      <c r="AC407" s="11">
        <f t="shared" si="191"/>
        <v>2.1590909090909092</v>
      </c>
      <c r="AD407" s="11">
        <v>0</v>
      </c>
      <c r="AE407" s="11">
        <f t="shared" si="192"/>
        <v>0</v>
      </c>
      <c r="AF407" s="25">
        <v>1</v>
      </c>
      <c r="AG407" s="25">
        <f t="shared" si="201"/>
        <v>10</v>
      </c>
      <c r="AH407" s="11">
        <v>167.27085555296588</v>
      </c>
      <c r="AI407" s="7">
        <f t="shared" si="193"/>
        <v>1.8000488463276303</v>
      </c>
      <c r="AJ407" s="7">
        <v>4.2046481015004362</v>
      </c>
      <c r="AK407" s="7">
        <f t="shared" si="194"/>
        <v>0.42810927404014609</v>
      </c>
      <c r="AL407" s="11">
        <f t="shared" si="195"/>
        <v>0.96416065911431525</v>
      </c>
      <c r="AM407" s="11">
        <f t="shared" si="196"/>
        <v>4.0591536156259647</v>
      </c>
      <c r="AN407" s="11">
        <f t="shared" si="197"/>
        <v>2.2550241477653494</v>
      </c>
      <c r="AP407" s="25">
        <f t="shared" si="202"/>
        <v>1.3333333333333333</v>
      </c>
      <c r="AQ407" s="25">
        <f t="shared" si="203"/>
        <v>2.333333333333333</v>
      </c>
      <c r="AR407" s="11">
        <v>9.630454768765194</v>
      </c>
      <c r="AS407" s="11">
        <v>1</v>
      </c>
      <c r="AT407" s="11">
        <f t="shared" si="177"/>
        <v>-24.630451769424109</v>
      </c>
      <c r="AU407" s="6">
        <f t="shared" si="204"/>
        <v>9.6449429638900046</v>
      </c>
      <c r="AV407" s="35">
        <v>1</v>
      </c>
      <c r="AW407" s="35">
        <f t="shared" si="205"/>
        <v>-28.013087004993327</v>
      </c>
      <c r="AX407" s="6">
        <f t="shared" si="198"/>
        <v>1.1373354929595068</v>
      </c>
      <c r="AZ407" s="6">
        <f t="shared" si="199"/>
        <v>1.7931039748170912</v>
      </c>
      <c r="BA407" s="6">
        <f t="shared" si="200"/>
        <v>0.99614184274793005</v>
      </c>
    </row>
    <row r="408" spans="1:53" x14ac:dyDescent="0.25">
      <c r="A408" s="32">
        <v>2</v>
      </c>
      <c r="B408" s="1" t="s">
        <v>7</v>
      </c>
      <c r="C408" s="1">
        <v>300</v>
      </c>
      <c r="D408" s="1">
        <v>150</v>
      </c>
      <c r="E408" s="1">
        <v>150</v>
      </c>
      <c r="F408" s="1">
        <v>10.7</v>
      </c>
      <c r="G408" s="1">
        <v>7.1</v>
      </c>
      <c r="H408" s="1">
        <f t="shared" si="178"/>
        <v>210000000000</v>
      </c>
      <c r="I408" s="1">
        <v>0.3</v>
      </c>
      <c r="J408" s="1">
        <f t="shared" si="179"/>
        <v>80769000000</v>
      </c>
      <c r="K408" s="1">
        <v>3</v>
      </c>
      <c r="L408" s="1">
        <f>602.71*10^(-8)</f>
        <v>6.0271000000000003E-6</v>
      </c>
      <c r="M408" s="1">
        <f>126108*10^(-12)</f>
        <v>1.2610800000000001E-7</v>
      </c>
      <c r="N408" s="1">
        <f>15.22*10^(-8)</f>
        <v>1.522E-7</v>
      </c>
      <c r="O408" s="1">
        <v>0</v>
      </c>
      <c r="P408" s="1">
        <f t="shared" si="180"/>
        <v>3009375</v>
      </c>
      <c r="Q408" s="1">
        <f t="shared" si="181"/>
        <v>3009375</v>
      </c>
      <c r="R408" s="1">
        <f t="shared" si="182"/>
        <v>0.5</v>
      </c>
      <c r="S408" s="1">
        <f t="shared" si="183"/>
        <v>0.2893</v>
      </c>
      <c r="T408" s="1">
        <f t="shared" si="184"/>
        <v>0</v>
      </c>
      <c r="U408" s="1">
        <f t="shared" si="185"/>
        <v>0</v>
      </c>
      <c r="V408" s="1">
        <v>2</v>
      </c>
      <c r="W408" s="1">
        <v>2</v>
      </c>
      <c r="X408" s="8">
        <f t="shared" si="186"/>
        <v>346996.37400053308</v>
      </c>
      <c r="Y408" s="8">
        <f t="shared" si="187"/>
        <v>82370.901734820785</v>
      </c>
      <c r="Z408" s="16">
        <f t="shared" si="188"/>
        <v>1.5370213680358233</v>
      </c>
      <c r="AA408" s="6">
        <f t="shared" si="189"/>
        <v>0.76851068401791167</v>
      </c>
      <c r="AB408" s="6">
        <f t="shared" si="190"/>
        <v>10.625828074835638</v>
      </c>
      <c r="AC408" s="6">
        <f t="shared" si="191"/>
        <v>0.71333333333333315</v>
      </c>
      <c r="AD408" s="6">
        <v>0</v>
      </c>
      <c r="AE408" s="6">
        <f t="shared" si="192"/>
        <v>0</v>
      </c>
      <c r="AF408" s="24">
        <v>1</v>
      </c>
      <c r="AG408" s="24">
        <f t="shared" si="201"/>
        <v>3</v>
      </c>
      <c r="AH408" s="6">
        <v>125.7867438301171</v>
      </c>
      <c r="AI408" s="5">
        <f t="shared" si="193"/>
        <v>1.5270774166715608</v>
      </c>
      <c r="AJ408" s="5">
        <v>5.9308565247074734</v>
      </c>
      <c r="AK408" s="5">
        <f t="shared" si="194"/>
        <v>0.25748008071176204</v>
      </c>
      <c r="AL408" s="6">
        <f t="shared" si="195"/>
        <v>0.92385120350109395</v>
      </c>
      <c r="AM408" s="6">
        <f t="shared" si="196"/>
        <v>5.5208764253037614</v>
      </c>
      <c r="AN408" s="6">
        <f t="shared" si="197"/>
        <v>3.615321898569583</v>
      </c>
      <c r="AP408" s="24">
        <f t="shared" si="202"/>
        <v>2</v>
      </c>
      <c r="AQ408" s="24">
        <f t="shared" si="203"/>
        <v>3</v>
      </c>
      <c r="AR408" s="6">
        <v>16.679696599806004</v>
      </c>
      <c r="AS408" s="6">
        <v>1</v>
      </c>
      <c r="AT408" s="6">
        <f t="shared" si="177"/>
        <v>-27.741371673274127</v>
      </c>
      <c r="AU408" s="6">
        <f t="shared" si="204"/>
        <v>16.748877433170751</v>
      </c>
      <c r="AV408" s="6">
        <v>1</v>
      </c>
      <c r="AW408" s="35">
        <f t="shared" si="205"/>
        <v>-33.576293161806049</v>
      </c>
      <c r="AX408" s="6">
        <f t="shared" si="198"/>
        <v>1.2103328399638311</v>
      </c>
      <c r="AZ408" s="6">
        <f t="shared" si="199"/>
        <v>1.5221499339828555</v>
      </c>
      <c r="BA408" s="6">
        <f t="shared" si="200"/>
        <v>0.99677325940721107</v>
      </c>
    </row>
    <row r="409" spans="1:53" x14ac:dyDescent="0.25">
      <c r="A409" s="33">
        <v>2</v>
      </c>
      <c r="B409" s="1" t="s">
        <v>7</v>
      </c>
      <c r="C409" s="1">
        <v>300</v>
      </c>
      <c r="D409" s="1">
        <v>150</v>
      </c>
      <c r="E409" s="1">
        <v>150</v>
      </c>
      <c r="F409" s="1">
        <v>10.7</v>
      </c>
      <c r="G409" s="1">
        <v>7.1</v>
      </c>
      <c r="H409" s="1">
        <f t="shared" si="178"/>
        <v>210000000000</v>
      </c>
      <c r="I409" s="1">
        <v>0.3</v>
      </c>
      <c r="J409" s="1">
        <f t="shared" si="179"/>
        <v>80769000000</v>
      </c>
      <c r="K409" s="1">
        <v>6</v>
      </c>
      <c r="L409" s="1">
        <f>602.71*10^(-8)</f>
        <v>6.0271000000000003E-6</v>
      </c>
      <c r="M409" s="1">
        <f>126108*10^(-12)</f>
        <v>1.2610800000000001E-7</v>
      </c>
      <c r="N409" s="1">
        <f>15.22*10^(-8)</f>
        <v>1.522E-7</v>
      </c>
      <c r="O409" s="1">
        <v>0</v>
      </c>
      <c r="P409" s="1">
        <f t="shared" si="180"/>
        <v>3009375</v>
      </c>
      <c r="Q409" s="1">
        <f t="shared" si="181"/>
        <v>3009375</v>
      </c>
      <c r="R409" s="1">
        <f t="shared" si="182"/>
        <v>0.5</v>
      </c>
      <c r="S409" s="1">
        <f t="shared" si="183"/>
        <v>0.2893</v>
      </c>
      <c r="T409" s="1">
        <f t="shared" si="184"/>
        <v>0</v>
      </c>
      <c r="U409" s="1">
        <f t="shared" si="185"/>
        <v>0</v>
      </c>
      <c r="V409" s="1">
        <v>2</v>
      </c>
      <c r="W409" s="1">
        <v>2</v>
      </c>
      <c r="X409" s="8">
        <f t="shared" si="186"/>
        <v>86749.093500133269</v>
      </c>
      <c r="Y409" s="8">
        <f t="shared" si="187"/>
        <v>34983.825050584506</v>
      </c>
      <c r="Z409" s="16">
        <f t="shared" si="188"/>
        <v>0.76851068401791167</v>
      </c>
      <c r="AA409" s="6">
        <f t="shared" si="189"/>
        <v>0.38425534200895584</v>
      </c>
      <c r="AB409" s="6">
        <f t="shared" si="190"/>
        <v>5.3129140374178192</v>
      </c>
      <c r="AC409" s="6">
        <f t="shared" si="191"/>
        <v>1.4266666666666663</v>
      </c>
      <c r="AD409" s="6">
        <v>0</v>
      </c>
      <c r="AE409" s="6">
        <f t="shared" si="192"/>
        <v>0</v>
      </c>
      <c r="AF409" s="24">
        <v>1</v>
      </c>
      <c r="AG409" s="24">
        <f t="shared" si="201"/>
        <v>6</v>
      </c>
      <c r="AH409" s="6">
        <v>53.565199519801595</v>
      </c>
      <c r="AI409" s="5">
        <f t="shared" si="193"/>
        <v>1.53114187606271</v>
      </c>
      <c r="AJ409" s="5">
        <v>4.8233719370598305</v>
      </c>
      <c r="AK409" s="5">
        <f t="shared" si="194"/>
        <v>0.31744221595236216</v>
      </c>
      <c r="AL409" s="6">
        <f t="shared" si="195"/>
        <v>0.92385120350109395</v>
      </c>
      <c r="AM409" s="6">
        <f t="shared" si="196"/>
        <v>4.4288231757198062</v>
      </c>
      <c r="AN409" s="6">
        <f t="shared" si="197"/>
        <v>2.892496929878507</v>
      </c>
      <c r="AP409" s="24">
        <f t="shared" si="202"/>
        <v>2</v>
      </c>
      <c r="AQ409" s="24">
        <f t="shared" si="203"/>
        <v>3</v>
      </c>
      <c r="AR409" s="6">
        <v>11.940585443911818</v>
      </c>
      <c r="AS409" s="6">
        <v>1</v>
      </c>
      <c r="AT409" s="6">
        <f t="shared" si="177"/>
        <v>-23.799475508580862</v>
      </c>
      <c r="AU409" s="6">
        <f t="shared" si="204"/>
        <v>11.900861101172008</v>
      </c>
      <c r="AV409" s="6">
        <v>1</v>
      </c>
      <c r="AW409" s="35">
        <f t="shared" si="205"/>
        <v>-29.634734732622377</v>
      </c>
      <c r="AX409" s="6">
        <f t="shared" si="198"/>
        <v>1.2451843622325887</v>
      </c>
      <c r="AZ409" s="6">
        <f t="shared" si="199"/>
        <v>1.5245752888432778</v>
      </c>
      <c r="BA409" s="6">
        <f t="shared" si="200"/>
        <v>0.99571131367896615</v>
      </c>
    </row>
    <row r="410" spans="1:53" x14ac:dyDescent="0.25">
      <c r="A410" s="33">
        <v>2</v>
      </c>
      <c r="B410" s="1" t="s">
        <v>7</v>
      </c>
      <c r="C410" s="1">
        <v>300</v>
      </c>
      <c r="D410" s="1">
        <v>150</v>
      </c>
      <c r="E410" s="1">
        <v>150</v>
      </c>
      <c r="F410" s="1">
        <v>10.7</v>
      </c>
      <c r="G410" s="1">
        <v>7.1</v>
      </c>
      <c r="H410" s="1">
        <f t="shared" si="178"/>
        <v>210000000000</v>
      </c>
      <c r="I410" s="1">
        <v>0.3</v>
      </c>
      <c r="J410" s="1">
        <f t="shared" si="179"/>
        <v>80769000000</v>
      </c>
      <c r="K410" s="1">
        <v>9</v>
      </c>
      <c r="L410" s="1">
        <f>602.71*10^(-8)</f>
        <v>6.0271000000000003E-6</v>
      </c>
      <c r="M410" s="1">
        <f>126108*10^(-12)</f>
        <v>1.2610800000000001E-7</v>
      </c>
      <c r="N410" s="1">
        <f>15.22*10^(-8)</f>
        <v>1.522E-7</v>
      </c>
      <c r="O410" s="1">
        <v>0</v>
      </c>
      <c r="P410" s="1">
        <f t="shared" si="180"/>
        <v>3009375</v>
      </c>
      <c r="Q410" s="1">
        <f t="shared" si="181"/>
        <v>3009375</v>
      </c>
      <c r="R410" s="1">
        <f t="shared" si="182"/>
        <v>0.5</v>
      </c>
      <c r="S410" s="1">
        <f t="shared" si="183"/>
        <v>0.2893</v>
      </c>
      <c r="T410" s="1">
        <f t="shared" si="184"/>
        <v>0</v>
      </c>
      <c r="U410" s="1">
        <f t="shared" si="185"/>
        <v>0</v>
      </c>
      <c r="V410" s="1">
        <v>2</v>
      </c>
      <c r="W410" s="1">
        <v>2</v>
      </c>
      <c r="X410" s="8">
        <f t="shared" si="186"/>
        <v>38555.152666725895</v>
      </c>
      <c r="Y410" s="8">
        <f t="shared" si="187"/>
        <v>22473.603966009312</v>
      </c>
      <c r="Z410" s="16">
        <f t="shared" si="188"/>
        <v>0.51234045601194111</v>
      </c>
      <c r="AA410" s="6">
        <f t="shared" si="189"/>
        <v>0.25617022800597056</v>
      </c>
      <c r="AB410" s="6">
        <f t="shared" si="190"/>
        <v>3.5419426916118795</v>
      </c>
      <c r="AC410" s="6">
        <f t="shared" si="191"/>
        <v>2.14</v>
      </c>
      <c r="AD410" s="6">
        <v>0</v>
      </c>
      <c r="AE410" s="6">
        <f t="shared" si="192"/>
        <v>0</v>
      </c>
      <c r="AF410" s="24">
        <v>1</v>
      </c>
      <c r="AG410" s="24">
        <f t="shared" si="201"/>
        <v>9</v>
      </c>
      <c r="AH410" s="6">
        <v>34.427818156984443</v>
      </c>
      <c r="AI410" s="5">
        <f t="shared" si="193"/>
        <v>1.5319224370535114</v>
      </c>
      <c r="AJ410" s="5">
        <v>4.2311860680565934</v>
      </c>
      <c r="AK410" s="5">
        <f t="shared" si="194"/>
        <v>0.3620550863075449</v>
      </c>
      <c r="AL410" s="6">
        <f t="shared" si="195"/>
        <v>0.92385120350109395</v>
      </c>
      <c r="AM410" s="6">
        <f t="shared" si="196"/>
        <v>3.9125127653945531</v>
      </c>
      <c r="AN410" s="6">
        <f t="shared" si="197"/>
        <v>2.5539888122011267</v>
      </c>
      <c r="AP410" s="24">
        <f t="shared" si="202"/>
        <v>2</v>
      </c>
      <c r="AQ410" s="24">
        <f t="shared" si="203"/>
        <v>3</v>
      </c>
      <c r="AR410" s="6">
        <v>9.7178255787430725</v>
      </c>
      <c r="AS410" s="6">
        <v>1</v>
      </c>
      <c r="AT410" s="6">
        <f t="shared" si="177"/>
        <v>-22.784558862822227</v>
      </c>
      <c r="AU410" s="6">
        <f t="shared" si="204"/>
        <v>9.7404457084672575</v>
      </c>
      <c r="AV410" s="6">
        <v>1</v>
      </c>
      <c r="AW410" s="35">
        <f t="shared" si="205"/>
        <v>-28.080176077685888</v>
      </c>
      <c r="AX410" s="6">
        <f t="shared" si="198"/>
        <v>1.2324213186108495</v>
      </c>
      <c r="AZ410" s="6">
        <f t="shared" si="199"/>
        <v>1.5253620071328369</v>
      </c>
      <c r="BA410" s="6">
        <f t="shared" si="200"/>
        <v>0.99571751822285937</v>
      </c>
    </row>
    <row r="411" spans="1:53" x14ac:dyDescent="0.25">
      <c r="A411" s="33">
        <v>2</v>
      </c>
      <c r="B411" s="1" t="s">
        <v>7</v>
      </c>
      <c r="C411" s="1">
        <v>300</v>
      </c>
      <c r="D411" s="1">
        <v>150</v>
      </c>
      <c r="E411" s="1">
        <v>150</v>
      </c>
      <c r="F411" s="1">
        <v>10.7</v>
      </c>
      <c r="G411" s="1">
        <v>7.1</v>
      </c>
      <c r="H411" s="1">
        <f t="shared" si="178"/>
        <v>210000000000</v>
      </c>
      <c r="I411" s="1">
        <v>0.3</v>
      </c>
      <c r="J411" s="1">
        <f t="shared" si="179"/>
        <v>80769000000</v>
      </c>
      <c r="K411" s="1">
        <v>12</v>
      </c>
      <c r="L411" s="1">
        <f>602.71*10^(-8)</f>
        <v>6.0271000000000003E-6</v>
      </c>
      <c r="M411" s="1">
        <f>126108*10^(-12)</f>
        <v>1.2610800000000001E-7</v>
      </c>
      <c r="N411" s="1">
        <f>15.22*10^(-8)</f>
        <v>1.522E-7</v>
      </c>
      <c r="O411" s="1">
        <v>0</v>
      </c>
      <c r="P411" s="1">
        <f t="shared" si="180"/>
        <v>3009375</v>
      </c>
      <c r="Q411" s="1">
        <f t="shared" si="181"/>
        <v>3009375</v>
      </c>
      <c r="R411" s="1">
        <f t="shared" si="182"/>
        <v>0.5</v>
      </c>
      <c r="S411" s="1">
        <f t="shared" si="183"/>
        <v>0.2893</v>
      </c>
      <c r="T411" s="1">
        <f t="shared" si="184"/>
        <v>0</v>
      </c>
      <c r="U411" s="1">
        <f t="shared" si="185"/>
        <v>0</v>
      </c>
      <c r="V411" s="1">
        <v>2</v>
      </c>
      <c r="W411" s="1">
        <v>2</v>
      </c>
      <c r="X411" s="8">
        <f t="shared" si="186"/>
        <v>21687.273375033317</v>
      </c>
      <c r="Y411" s="8">
        <f t="shared" si="187"/>
        <v>16626.595248083799</v>
      </c>
      <c r="Z411" s="16">
        <f t="shared" si="188"/>
        <v>0.38425534200895584</v>
      </c>
      <c r="AA411" s="6">
        <f t="shared" si="189"/>
        <v>0.19212767100447792</v>
      </c>
      <c r="AB411" s="6">
        <f t="shared" si="190"/>
        <v>2.6564570187089096</v>
      </c>
      <c r="AC411" s="6">
        <f t="shared" si="191"/>
        <v>2.8533333333333326</v>
      </c>
      <c r="AD411" s="6">
        <v>0</v>
      </c>
      <c r="AE411" s="6">
        <f t="shared" si="192"/>
        <v>0</v>
      </c>
      <c r="AF411" s="24">
        <v>1</v>
      </c>
      <c r="AG411" s="24">
        <f t="shared" si="201"/>
        <v>12</v>
      </c>
      <c r="AH411" s="6">
        <v>25.471781278599419</v>
      </c>
      <c r="AI411" s="5">
        <f t="shared" si="193"/>
        <v>1.5319902179933693</v>
      </c>
      <c r="AJ411" s="5">
        <v>3.9051891882364274</v>
      </c>
      <c r="AK411" s="5">
        <f t="shared" si="194"/>
        <v>0.39229603078083186</v>
      </c>
      <c r="AL411" s="6">
        <f t="shared" si="195"/>
        <v>0.92385120350109395</v>
      </c>
      <c r="AM411" s="6">
        <f t="shared" si="196"/>
        <v>3.6258026863949371</v>
      </c>
      <c r="AN411" s="6">
        <f t="shared" si="197"/>
        <v>2.3667270481296443</v>
      </c>
      <c r="AP411" s="24">
        <f t="shared" si="202"/>
        <v>2</v>
      </c>
      <c r="AQ411" s="24">
        <f t="shared" si="203"/>
        <v>3</v>
      </c>
      <c r="AR411" s="6">
        <v>8.5249589149362244</v>
      </c>
      <c r="AS411" s="6">
        <v>1</v>
      </c>
      <c r="AT411" s="6">
        <f t="shared" si="177"/>
        <v>-22.337936045413041</v>
      </c>
      <c r="AU411" s="6">
        <f t="shared" si="204"/>
        <v>8.5581611467326617</v>
      </c>
      <c r="AV411" s="6">
        <v>1</v>
      </c>
      <c r="AW411" s="35">
        <f t="shared" si="205"/>
        <v>-27.25776440424103</v>
      </c>
      <c r="AX411" s="6">
        <f t="shared" si="198"/>
        <v>1.220245431306902</v>
      </c>
      <c r="AZ411" s="6">
        <f t="shared" si="199"/>
        <v>1.52559563624395</v>
      </c>
      <c r="BA411" s="6">
        <f t="shared" si="200"/>
        <v>0.99582596437345727</v>
      </c>
    </row>
    <row r="412" spans="1:53" x14ac:dyDescent="0.25">
      <c r="A412" s="44">
        <v>2</v>
      </c>
      <c r="B412" s="2" t="s">
        <v>7</v>
      </c>
      <c r="C412" s="2">
        <v>300</v>
      </c>
      <c r="D412" s="2">
        <v>150</v>
      </c>
      <c r="E412" s="2">
        <v>150</v>
      </c>
      <c r="F412" s="2">
        <v>10.7</v>
      </c>
      <c r="G412" s="2">
        <v>7.1</v>
      </c>
      <c r="H412" s="2">
        <f t="shared" si="178"/>
        <v>210000000000</v>
      </c>
      <c r="I412" s="2">
        <v>0.3</v>
      </c>
      <c r="J412" s="2">
        <f t="shared" si="179"/>
        <v>80769000000</v>
      </c>
      <c r="K412" s="2">
        <v>15</v>
      </c>
      <c r="L412" s="2">
        <f>602.71*10^(-8)</f>
        <v>6.0271000000000003E-6</v>
      </c>
      <c r="M412" s="2">
        <f>126108*10^(-12)</f>
        <v>1.2610800000000001E-7</v>
      </c>
      <c r="N412" s="2">
        <f>15.22*10^(-8)</f>
        <v>1.522E-7</v>
      </c>
      <c r="O412" s="2">
        <v>0</v>
      </c>
      <c r="P412" s="2">
        <f t="shared" si="180"/>
        <v>3009375</v>
      </c>
      <c r="Q412" s="2">
        <f t="shared" si="181"/>
        <v>3009375</v>
      </c>
      <c r="R412" s="2">
        <f t="shared" si="182"/>
        <v>0.5</v>
      </c>
      <c r="S412" s="2">
        <f t="shared" si="183"/>
        <v>0.2893</v>
      </c>
      <c r="T412" s="2">
        <f t="shared" si="184"/>
        <v>0</v>
      </c>
      <c r="U412" s="2">
        <f t="shared" si="185"/>
        <v>0</v>
      </c>
      <c r="V412" s="2">
        <v>2</v>
      </c>
      <c r="W412" s="2">
        <v>2</v>
      </c>
      <c r="X412" s="45">
        <f t="shared" si="186"/>
        <v>13879.854960021323</v>
      </c>
      <c r="Y412" s="45">
        <f t="shared" si="187"/>
        <v>13215.769233669007</v>
      </c>
      <c r="Z412" s="46">
        <f t="shared" si="188"/>
        <v>0.30740427360716466</v>
      </c>
      <c r="AA412" s="35">
        <f t="shared" si="189"/>
        <v>0.15370213680358233</v>
      </c>
      <c r="AB412" s="35">
        <f t="shared" si="190"/>
        <v>2.1251656149671274</v>
      </c>
      <c r="AC412" s="35">
        <f t="shared" si="191"/>
        <v>3.5666666666666669</v>
      </c>
      <c r="AD412" s="35">
        <v>0</v>
      </c>
      <c r="AE412" s="35">
        <f t="shared" si="192"/>
        <v>0</v>
      </c>
      <c r="AF412" s="47">
        <v>1</v>
      </c>
      <c r="AG412" s="47">
        <f t="shared" si="201"/>
        <v>15</v>
      </c>
      <c r="AH412" s="35">
        <v>20.244826597587728</v>
      </c>
      <c r="AI412" s="48">
        <f t="shared" si="193"/>
        <v>1.5318689544011728</v>
      </c>
      <c r="AJ412" s="48">
        <v>3.7054218437200102</v>
      </c>
      <c r="AK412" s="48">
        <f t="shared" si="194"/>
        <v>0.41341283638120752</v>
      </c>
      <c r="AL412" s="35">
        <f t="shared" si="195"/>
        <v>0.92385120350109395</v>
      </c>
      <c r="AM412" s="35">
        <f t="shared" si="196"/>
        <v>3.4446390793673318</v>
      </c>
      <c r="AN412" s="35">
        <f t="shared" si="197"/>
        <v>2.2486512762535131</v>
      </c>
      <c r="AO412" s="2"/>
      <c r="AP412" s="47">
        <f t="shared" si="202"/>
        <v>2</v>
      </c>
      <c r="AQ412" s="47">
        <f t="shared" si="203"/>
        <v>3</v>
      </c>
      <c r="AR412" s="6">
        <v>7.7988437568655993</v>
      </c>
      <c r="AS412" s="35">
        <v>1</v>
      </c>
      <c r="AT412" s="35">
        <f t="shared" si="177"/>
        <v>-22.082128135627499</v>
      </c>
      <c r="AU412" s="6">
        <f t="shared" si="204"/>
        <v>7.8161258127695934</v>
      </c>
      <c r="AV412" s="6">
        <v>1</v>
      </c>
      <c r="AW412" s="35">
        <f t="shared" si="205"/>
        <v>-26.749875049461593</v>
      </c>
      <c r="AX412" s="6">
        <f t="shared" si="198"/>
        <v>1.2113812076972377</v>
      </c>
      <c r="AY412" s="2"/>
      <c r="AZ412" s="6">
        <f t="shared" si="199"/>
        <v>1.525609597458307</v>
      </c>
      <c r="BA412" s="6">
        <f t="shared" si="200"/>
        <v>0.99591390835039639</v>
      </c>
    </row>
    <row r="413" spans="1:53" x14ac:dyDescent="0.25">
      <c r="A413" s="33">
        <v>2</v>
      </c>
      <c r="B413" s="1" t="s">
        <v>29</v>
      </c>
      <c r="C413" s="1">
        <v>450</v>
      </c>
      <c r="D413" s="1">
        <v>190</v>
      </c>
      <c r="E413" s="1">
        <v>190</v>
      </c>
      <c r="F413" s="1">
        <v>14.6</v>
      </c>
      <c r="G413" s="1">
        <v>9.4</v>
      </c>
      <c r="H413" s="1">
        <f t="shared" si="178"/>
        <v>210000000000</v>
      </c>
      <c r="I413" s="1">
        <v>0.3</v>
      </c>
      <c r="J413" s="1">
        <f t="shared" si="179"/>
        <v>80769000000</v>
      </c>
      <c r="K413" s="1">
        <v>3</v>
      </c>
      <c r="L413" s="1">
        <f>1671.9*10^(-8)</f>
        <v>1.6719E-5</v>
      </c>
      <c r="M413" s="1">
        <f>792385*10^(-12)</f>
        <v>7.9238499999999993E-7</v>
      </c>
      <c r="N413" s="1">
        <f>49.8*10^(-8)</f>
        <v>4.9799999999999993E-7</v>
      </c>
      <c r="O413" s="1">
        <v>0</v>
      </c>
      <c r="P413" s="1">
        <f t="shared" si="180"/>
        <v>8345116.666666667</v>
      </c>
      <c r="Q413" s="1">
        <f t="shared" si="181"/>
        <v>8345116.666666667</v>
      </c>
      <c r="R413" s="1">
        <f t="shared" si="182"/>
        <v>0.5</v>
      </c>
      <c r="S413" s="1">
        <f t="shared" si="183"/>
        <v>0.43540000000000001</v>
      </c>
      <c r="T413" s="1">
        <f t="shared" si="184"/>
        <v>0</v>
      </c>
      <c r="U413" s="1">
        <f t="shared" si="185"/>
        <v>0</v>
      </c>
      <c r="V413" s="1">
        <v>2</v>
      </c>
      <c r="W413" s="1">
        <v>2</v>
      </c>
      <c r="X413" s="8">
        <f t="shared" si="186"/>
        <v>962557.84322724247</v>
      </c>
      <c r="Y413" s="8">
        <f t="shared" si="187"/>
        <v>287451.84639369079</v>
      </c>
      <c r="Z413" s="16">
        <f t="shared" si="188"/>
        <v>2.1299497803907665</v>
      </c>
      <c r="AA413" s="6">
        <f t="shared" si="189"/>
        <v>1.0649748901953833</v>
      </c>
      <c r="AB413" s="6">
        <f t="shared" si="190"/>
        <v>9.7837734980329998</v>
      </c>
      <c r="AC413" s="6">
        <f t="shared" si="191"/>
        <v>0.51228070175438589</v>
      </c>
      <c r="AD413" s="6">
        <v>0</v>
      </c>
      <c r="AE413" s="6">
        <f t="shared" si="192"/>
        <v>0</v>
      </c>
      <c r="AF413" s="24">
        <v>1</v>
      </c>
      <c r="AG413" s="24">
        <f t="shared" si="201"/>
        <v>3</v>
      </c>
      <c r="AH413" s="6">
        <v>438.32415293062451</v>
      </c>
      <c r="AI413" s="5">
        <f t="shared" si="193"/>
        <v>1.5248611495446813</v>
      </c>
      <c r="AJ413" s="5">
        <v>6.3151446851859347</v>
      </c>
      <c r="AK413" s="5">
        <f t="shared" si="194"/>
        <v>0.24146099979652094</v>
      </c>
      <c r="AL413" s="6">
        <f t="shared" si="195"/>
        <v>0.92385120350109395</v>
      </c>
      <c r="AM413" s="6">
        <f t="shared" si="196"/>
        <v>5.8950863942723348</v>
      </c>
      <c r="AN413" s="6">
        <f t="shared" si="197"/>
        <v>3.8659824181582625</v>
      </c>
      <c r="AP413" s="24">
        <f t="shared" si="202"/>
        <v>2</v>
      </c>
      <c r="AQ413" s="24">
        <f t="shared" si="203"/>
        <v>3</v>
      </c>
      <c r="AR413" s="6">
        <v>18.669046797235101</v>
      </c>
      <c r="AS413" s="6">
        <v>1</v>
      </c>
      <c r="AT413" s="6">
        <f t="shared" si="177"/>
        <v>-30.248738088673644</v>
      </c>
      <c r="AU413" s="6">
        <f t="shared" si="204"/>
        <v>18.815056161603238</v>
      </c>
      <c r="AV413" s="6">
        <v>1</v>
      </c>
      <c r="AW413" s="35">
        <f t="shared" si="205"/>
        <v>-35.877085135943538</v>
      </c>
      <c r="AX413" s="6">
        <f t="shared" si="198"/>
        <v>1.1860688214751469</v>
      </c>
      <c r="AZ413" s="6">
        <f t="shared" si="199"/>
        <v>1.5207998271328882</v>
      </c>
      <c r="BA413" s="6">
        <f t="shared" si="200"/>
        <v>0.99733659526114504</v>
      </c>
    </row>
    <row r="414" spans="1:53" x14ac:dyDescent="0.25">
      <c r="A414" s="33">
        <v>2</v>
      </c>
      <c r="B414" s="1" t="s">
        <v>29</v>
      </c>
      <c r="C414" s="1">
        <v>450</v>
      </c>
      <c r="D414" s="1">
        <v>190</v>
      </c>
      <c r="E414" s="1">
        <v>190</v>
      </c>
      <c r="F414" s="1">
        <v>14.6</v>
      </c>
      <c r="G414" s="1">
        <v>9.4</v>
      </c>
      <c r="H414" s="1">
        <f t="shared" si="178"/>
        <v>210000000000</v>
      </c>
      <c r="I414" s="1">
        <v>0.3</v>
      </c>
      <c r="J414" s="1">
        <f t="shared" si="179"/>
        <v>80769000000</v>
      </c>
      <c r="K414" s="1">
        <v>6</v>
      </c>
      <c r="L414" s="1">
        <f>1671.9*10^(-8)</f>
        <v>1.6719E-5</v>
      </c>
      <c r="M414" s="1">
        <f>792385*10^(-12)</f>
        <v>7.9238499999999993E-7</v>
      </c>
      <c r="N414" s="1">
        <f>49.8*10^(-8)</f>
        <v>4.9799999999999993E-7</v>
      </c>
      <c r="O414" s="1">
        <v>0</v>
      </c>
      <c r="P414" s="1">
        <f t="shared" si="180"/>
        <v>8345116.666666667</v>
      </c>
      <c r="Q414" s="1">
        <f t="shared" si="181"/>
        <v>8345116.666666667</v>
      </c>
      <c r="R414" s="1">
        <f t="shared" si="182"/>
        <v>0.5</v>
      </c>
      <c r="S414" s="1">
        <f t="shared" si="183"/>
        <v>0.43540000000000001</v>
      </c>
      <c r="T414" s="1">
        <f t="shared" si="184"/>
        <v>0</v>
      </c>
      <c r="U414" s="1">
        <f t="shared" si="185"/>
        <v>0</v>
      </c>
      <c r="V414" s="1">
        <v>2</v>
      </c>
      <c r="W414" s="1">
        <v>2</v>
      </c>
      <c r="X414" s="8">
        <f t="shared" si="186"/>
        <v>240639.46080681062</v>
      </c>
      <c r="Y414" s="8">
        <f t="shared" si="187"/>
        <v>111461.6937135624</v>
      </c>
      <c r="Z414" s="16">
        <f t="shared" si="188"/>
        <v>1.0649748901953833</v>
      </c>
      <c r="AA414" s="6">
        <f t="shared" si="189"/>
        <v>0.53248744509769164</v>
      </c>
      <c r="AB414" s="6">
        <f t="shared" si="190"/>
        <v>4.8918867490164999</v>
      </c>
      <c r="AC414" s="6">
        <f t="shared" si="191"/>
        <v>1.0245614035087718</v>
      </c>
      <c r="AD414" s="6">
        <v>0</v>
      </c>
      <c r="AE414" s="6">
        <f t="shared" si="192"/>
        <v>0</v>
      </c>
      <c r="AF414" s="24">
        <v>1</v>
      </c>
      <c r="AG414" s="24">
        <f t="shared" si="201"/>
        <v>6</v>
      </c>
      <c r="AH414" s="6">
        <v>170.64349910898301</v>
      </c>
      <c r="AI414" s="5">
        <f t="shared" si="193"/>
        <v>1.530960937553199</v>
      </c>
      <c r="AJ414" s="5">
        <v>5.3645335906755918</v>
      </c>
      <c r="AK414" s="5">
        <f t="shared" si="194"/>
        <v>0.28538565593367732</v>
      </c>
      <c r="AL414" s="6">
        <f t="shared" si="195"/>
        <v>0.92385120350109395</v>
      </c>
      <c r="AM414" s="6">
        <f t="shared" si="196"/>
        <v>4.9312916667743254</v>
      </c>
      <c r="AN414" s="6">
        <f t="shared" si="197"/>
        <v>3.2210434282246143</v>
      </c>
      <c r="AP414" s="24">
        <f t="shared" si="202"/>
        <v>2</v>
      </c>
      <c r="AQ414" s="24">
        <f t="shared" si="203"/>
        <v>3</v>
      </c>
      <c r="AR414" s="6">
        <v>14.124649572694436</v>
      </c>
      <c r="AS414" s="6">
        <v>1</v>
      </c>
      <c r="AT414" s="6">
        <f t="shared" si="177"/>
        <v>-24.218628514679796</v>
      </c>
      <c r="AU414" s="6">
        <f t="shared" si="204"/>
        <v>14.06129980653421</v>
      </c>
      <c r="AV414" s="6">
        <v>1</v>
      </c>
      <c r="AW414" s="35">
        <f t="shared" si="205"/>
        <v>-31.283577848828468</v>
      </c>
      <c r="AX414" s="6">
        <f t="shared" si="198"/>
        <v>1.2917155003168883</v>
      </c>
      <c r="AZ414" s="6">
        <f t="shared" si="199"/>
        <v>1.5235700627449487</v>
      </c>
      <c r="BA414" s="6">
        <f t="shared" si="200"/>
        <v>0.99517239491422782</v>
      </c>
    </row>
    <row r="415" spans="1:53" x14ac:dyDescent="0.25">
      <c r="A415" s="33">
        <v>2</v>
      </c>
      <c r="B415" s="1" t="s">
        <v>29</v>
      </c>
      <c r="C415" s="1">
        <v>450</v>
      </c>
      <c r="D415" s="1">
        <v>190</v>
      </c>
      <c r="E415" s="1">
        <v>190</v>
      </c>
      <c r="F415" s="1">
        <v>14.6</v>
      </c>
      <c r="G415" s="1">
        <v>9.4</v>
      </c>
      <c r="H415" s="1">
        <f t="shared" si="178"/>
        <v>210000000000</v>
      </c>
      <c r="I415" s="1">
        <v>0.3</v>
      </c>
      <c r="J415" s="1">
        <f t="shared" si="179"/>
        <v>80769000000</v>
      </c>
      <c r="K415" s="1">
        <v>9</v>
      </c>
      <c r="L415" s="1">
        <f>1671.9*10^(-8)</f>
        <v>1.6719E-5</v>
      </c>
      <c r="M415" s="1">
        <f>792385*10^(-12)</f>
        <v>7.9238499999999993E-7</v>
      </c>
      <c r="N415" s="1">
        <f>49.8*10^(-8)</f>
        <v>4.9799999999999993E-7</v>
      </c>
      <c r="O415" s="1">
        <v>0</v>
      </c>
      <c r="P415" s="1">
        <f t="shared" si="180"/>
        <v>8345116.666666667</v>
      </c>
      <c r="Q415" s="1">
        <f t="shared" si="181"/>
        <v>8345116.666666667</v>
      </c>
      <c r="R415" s="1">
        <f t="shared" si="182"/>
        <v>0.5</v>
      </c>
      <c r="S415" s="1">
        <f t="shared" si="183"/>
        <v>0.43540000000000001</v>
      </c>
      <c r="T415" s="1">
        <f t="shared" si="184"/>
        <v>0</v>
      </c>
      <c r="U415" s="1">
        <f t="shared" si="185"/>
        <v>0</v>
      </c>
      <c r="V415" s="1">
        <v>2</v>
      </c>
      <c r="W415" s="1">
        <v>2</v>
      </c>
      <c r="X415" s="8">
        <f t="shared" si="186"/>
        <v>106950.87146969361</v>
      </c>
      <c r="Y415" s="8">
        <f t="shared" si="187"/>
        <v>69598.84918186086</v>
      </c>
      <c r="Z415" s="16">
        <f t="shared" si="188"/>
        <v>0.70998326013025559</v>
      </c>
      <c r="AA415" s="6">
        <f t="shared" si="189"/>
        <v>0.35499163006512779</v>
      </c>
      <c r="AB415" s="6">
        <f t="shared" si="190"/>
        <v>3.2612578326776664</v>
      </c>
      <c r="AC415" s="6">
        <f t="shared" si="191"/>
        <v>1.536842105263158</v>
      </c>
      <c r="AD415" s="6">
        <v>0</v>
      </c>
      <c r="AE415" s="6">
        <f t="shared" si="192"/>
        <v>0</v>
      </c>
      <c r="AF415" s="24">
        <v>1</v>
      </c>
      <c r="AG415" s="24">
        <f t="shared" si="201"/>
        <v>9</v>
      </c>
      <c r="AH415" s="6">
        <v>106.68512795108724</v>
      </c>
      <c r="AI415" s="5">
        <f t="shared" si="193"/>
        <v>1.532857643555577</v>
      </c>
      <c r="AJ415" s="5">
        <v>4.6972041038460626</v>
      </c>
      <c r="AK415" s="5">
        <f t="shared" si="194"/>
        <v>0.32633405099439383</v>
      </c>
      <c r="AL415" s="6">
        <f t="shared" si="195"/>
        <v>0.92385120350109395</v>
      </c>
      <c r="AM415" s="6">
        <f t="shared" si="196"/>
        <v>4.3175725386687276</v>
      </c>
      <c r="AN415" s="6">
        <f t="shared" si="197"/>
        <v>2.816682003590234</v>
      </c>
      <c r="AP415" s="24">
        <f t="shared" si="202"/>
        <v>2</v>
      </c>
      <c r="AQ415" s="24">
        <f t="shared" si="203"/>
        <v>3</v>
      </c>
      <c r="AR415" s="6">
        <v>11.460864789037181</v>
      </c>
      <c r="AS415" s="6">
        <v>1</v>
      </c>
      <c r="AT415" s="6">
        <f t="shared" si="177"/>
        <v>-22.565771351912595</v>
      </c>
      <c r="AU415" s="6">
        <f t="shared" si="204"/>
        <v>11.431260254518939</v>
      </c>
      <c r="AV415" s="6">
        <v>1</v>
      </c>
      <c r="AW415" s="35">
        <f t="shared" si="205"/>
        <v>-29.290170850520465</v>
      </c>
      <c r="AX415" s="6">
        <f t="shared" si="198"/>
        <v>1.2979911208768822</v>
      </c>
      <c r="AZ415" s="6">
        <f t="shared" si="199"/>
        <v>1.5247713708811317</v>
      </c>
      <c r="BA415" s="6">
        <f t="shared" si="200"/>
        <v>0.99472470734093177</v>
      </c>
    </row>
    <row r="416" spans="1:53" x14ac:dyDescent="0.25">
      <c r="A416" s="33">
        <v>2</v>
      </c>
      <c r="B416" s="1" t="s">
        <v>29</v>
      </c>
      <c r="C416" s="1">
        <v>450</v>
      </c>
      <c r="D416" s="1">
        <v>190</v>
      </c>
      <c r="E416" s="1">
        <v>190</v>
      </c>
      <c r="F416" s="1">
        <v>14.6</v>
      </c>
      <c r="G416" s="1">
        <v>9.4</v>
      </c>
      <c r="H416" s="1">
        <f t="shared" si="178"/>
        <v>210000000000</v>
      </c>
      <c r="I416" s="1">
        <v>0.3</v>
      </c>
      <c r="J416" s="1">
        <f t="shared" si="179"/>
        <v>80769000000</v>
      </c>
      <c r="K416" s="1">
        <v>12</v>
      </c>
      <c r="L416" s="1">
        <f>1671.9*10^(-8)</f>
        <v>1.6719E-5</v>
      </c>
      <c r="M416" s="1">
        <f>792385*10^(-12)</f>
        <v>7.9238499999999993E-7</v>
      </c>
      <c r="N416" s="1">
        <f>49.8*10^(-8)</f>
        <v>4.9799999999999993E-7</v>
      </c>
      <c r="O416" s="1">
        <v>0</v>
      </c>
      <c r="P416" s="1">
        <f t="shared" si="180"/>
        <v>8345116.666666667</v>
      </c>
      <c r="Q416" s="1">
        <f t="shared" si="181"/>
        <v>8345116.666666667</v>
      </c>
      <c r="R416" s="1">
        <f t="shared" si="182"/>
        <v>0.5</v>
      </c>
      <c r="S416" s="1">
        <f t="shared" si="183"/>
        <v>0.43540000000000001</v>
      </c>
      <c r="T416" s="1">
        <f t="shared" si="184"/>
        <v>0</v>
      </c>
      <c r="U416" s="1">
        <f t="shared" si="185"/>
        <v>0</v>
      </c>
      <c r="V416" s="1">
        <v>2</v>
      </c>
      <c r="W416" s="1">
        <v>2</v>
      </c>
      <c r="X416" s="8">
        <f t="shared" si="186"/>
        <v>60159.865201702654</v>
      </c>
      <c r="Y416" s="8">
        <f t="shared" si="187"/>
        <v>50905.184429421381</v>
      </c>
      <c r="Z416" s="16">
        <f t="shared" si="188"/>
        <v>0.53248744509769164</v>
      </c>
      <c r="AA416" s="6">
        <f t="shared" si="189"/>
        <v>0.26624372254884582</v>
      </c>
      <c r="AB416" s="6">
        <f t="shared" si="190"/>
        <v>2.4459433745082499</v>
      </c>
      <c r="AC416" s="6">
        <f t="shared" si="191"/>
        <v>2.0491228070175436</v>
      </c>
      <c r="AD416" s="6">
        <v>0</v>
      </c>
      <c r="AE416" s="6">
        <f t="shared" si="192"/>
        <v>0</v>
      </c>
      <c r="AF416" s="24">
        <v>1</v>
      </c>
      <c r="AG416" s="24">
        <f t="shared" si="201"/>
        <v>12</v>
      </c>
      <c r="AH416" s="6">
        <v>78.060996261699344</v>
      </c>
      <c r="AI416" s="5">
        <f t="shared" si="193"/>
        <v>1.5334586670622663</v>
      </c>
      <c r="AJ416" s="5">
        <v>4.2810963645982634</v>
      </c>
      <c r="AK416" s="5">
        <f t="shared" si="194"/>
        <v>0.35819298059789539</v>
      </c>
      <c r="AL416" s="6">
        <f t="shared" si="195"/>
        <v>0.92385120350109395</v>
      </c>
      <c r="AM416" s="6">
        <f t="shared" si="196"/>
        <v>3.9558778085647552</v>
      </c>
      <c r="AN416" s="6">
        <f t="shared" si="197"/>
        <v>2.5797094460610763</v>
      </c>
      <c r="AP416" s="24">
        <f t="shared" si="202"/>
        <v>2</v>
      </c>
      <c r="AQ416" s="24">
        <f t="shared" si="203"/>
        <v>3</v>
      </c>
      <c r="AR416" s="6">
        <v>9.9056753151163335</v>
      </c>
      <c r="AS416" s="6">
        <v>1</v>
      </c>
      <c r="AT416" s="6">
        <f t="shared" si="177"/>
        <v>-21.877080512769837</v>
      </c>
      <c r="AU416" s="6">
        <f t="shared" si="204"/>
        <v>9.920217834700253</v>
      </c>
      <c r="AV416" s="6">
        <v>1</v>
      </c>
      <c r="AW416" s="35">
        <f t="shared" si="205"/>
        <v>-28.206797744628407</v>
      </c>
      <c r="AX416" s="6">
        <f t="shared" si="198"/>
        <v>1.2893309840023608</v>
      </c>
      <c r="AZ416" s="6">
        <f t="shared" si="199"/>
        <v>1.5253105646882799</v>
      </c>
      <c r="BA416" s="6">
        <f t="shared" si="200"/>
        <v>0.99468645451683657</v>
      </c>
    </row>
    <row r="417" spans="1:53" x14ac:dyDescent="0.25">
      <c r="A417" s="33">
        <v>2</v>
      </c>
      <c r="B417" s="1" t="s">
        <v>29</v>
      </c>
      <c r="C417" s="1">
        <v>450</v>
      </c>
      <c r="D417" s="1">
        <v>190</v>
      </c>
      <c r="E417" s="1">
        <v>190</v>
      </c>
      <c r="F417" s="1">
        <v>14.6</v>
      </c>
      <c r="G417" s="1">
        <v>9.4</v>
      </c>
      <c r="H417" s="1">
        <f t="shared" si="178"/>
        <v>210000000000</v>
      </c>
      <c r="I417" s="1">
        <v>0.3</v>
      </c>
      <c r="J417" s="1">
        <f t="shared" si="179"/>
        <v>80769000000</v>
      </c>
      <c r="K417" s="1">
        <v>15</v>
      </c>
      <c r="L417" s="1">
        <f>1671.9*10^(-8)</f>
        <v>1.6719E-5</v>
      </c>
      <c r="M417" s="1">
        <f>792385*10^(-12)</f>
        <v>7.9238499999999993E-7</v>
      </c>
      <c r="N417" s="1">
        <f>49.8*10^(-8)</f>
        <v>4.9799999999999993E-7</v>
      </c>
      <c r="O417" s="1">
        <v>0</v>
      </c>
      <c r="P417" s="1">
        <f t="shared" si="180"/>
        <v>8345116.666666667</v>
      </c>
      <c r="Q417" s="1">
        <f t="shared" si="181"/>
        <v>8345116.666666667</v>
      </c>
      <c r="R417" s="1">
        <f t="shared" si="182"/>
        <v>0.5</v>
      </c>
      <c r="S417" s="1">
        <f t="shared" si="183"/>
        <v>0.43540000000000001</v>
      </c>
      <c r="T417" s="1">
        <f t="shared" si="184"/>
        <v>0</v>
      </c>
      <c r="U417" s="1">
        <f t="shared" si="185"/>
        <v>0</v>
      </c>
      <c r="V417" s="1">
        <v>2</v>
      </c>
      <c r="W417" s="1">
        <v>2</v>
      </c>
      <c r="X417" s="8">
        <f t="shared" si="186"/>
        <v>38502.313729089699</v>
      </c>
      <c r="Y417" s="8">
        <f t="shared" si="187"/>
        <v>40236.000302564746</v>
      </c>
      <c r="Z417" s="16">
        <f t="shared" si="188"/>
        <v>0.42598995607815332</v>
      </c>
      <c r="AA417" s="6">
        <f t="shared" si="189"/>
        <v>0.21299497803907666</v>
      </c>
      <c r="AB417" s="6">
        <f t="shared" si="190"/>
        <v>1.9567546996065999</v>
      </c>
      <c r="AC417" s="6">
        <f t="shared" si="191"/>
        <v>2.5614035087719298</v>
      </c>
      <c r="AD417" s="6">
        <v>0</v>
      </c>
      <c r="AE417" s="6">
        <f t="shared" si="192"/>
        <v>0</v>
      </c>
      <c r="AF417" s="24">
        <v>1</v>
      </c>
      <c r="AG417" s="24">
        <f t="shared" si="201"/>
        <v>15</v>
      </c>
      <c r="AH417" s="6">
        <v>61.706542121391593</v>
      </c>
      <c r="AI417" s="5">
        <f t="shared" si="193"/>
        <v>1.5336152116853985</v>
      </c>
      <c r="AJ417" s="5">
        <v>4.012575772590119</v>
      </c>
      <c r="AK417" s="5">
        <f t="shared" si="194"/>
        <v>0.38220218099344438</v>
      </c>
      <c r="AL417" s="6">
        <f t="shared" si="195"/>
        <v>0.92385120350109395</v>
      </c>
      <c r="AM417" s="6">
        <f t="shared" si="196"/>
        <v>3.7213137173659949</v>
      </c>
      <c r="AN417" s="6">
        <f t="shared" si="197"/>
        <v>2.4264976566555956</v>
      </c>
      <c r="AP417" s="24">
        <f t="shared" si="202"/>
        <v>2</v>
      </c>
      <c r="AQ417" s="24">
        <f t="shared" si="203"/>
        <v>3</v>
      </c>
      <c r="AR417" s="6">
        <v>8.921577548589708</v>
      </c>
      <c r="AS417" s="6">
        <v>1</v>
      </c>
      <c r="AT417" s="6">
        <f t="shared" si="177"/>
        <v>-21.506140188442398</v>
      </c>
      <c r="AU417" s="6">
        <f t="shared" si="204"/>
        <v>8.9508651367895045</v>
      </c>
      <c r="AV417" s="6">
        <v>1</v>
      </c>
      <c r="AW417" s="35">
        <f t="shared" si="205"/>
        <v>-27.52903960693699</v>
      </c>
      <c r="AX417" s="6">
        <f t="shared" si="198"/>
        <v>1.2800548757573595</v>
      </c>
      <c r="AZ417" s="6">
        <f t="shared" si="199"/>
        <v>1.5255415270029067</v>
      </c>
      <c r="BA417" s="6">
        <f t="shared" si="200"/>
        <v>0.99473552125658748</v>
      </c>
    </row>
    <row r="418" spans="1:53" x14ac:dyDescent="0.25">
      <c r="A418" s="33">
        <v>2</v>
      </c>
      <c r="B418" s="1" t="s">
        <v>30</v>
      </c>
      <c r="C418" s="1">
        <v>600</v>
      </c>
      <c r="D418" s="1">
        <v>220</v>
      </c>
      <c r="E418" s="1">
        <v>220</v>
      </c>
      <c r="F418" s="1">
        <v>19</v>
      </c>
      <c r="G418" s="1">
        <v>12</v>
      </c>
      <c r="H418" s="1">
        <f t="shared" si="178"/>
        <v>210000000000</v>
      </c>
      <c r="I418" s="1">
        <v>0.3</v>
      </c>
      <c r="J418" s="1">
        <f t="shared" si="179"/>
        <v>80769000000</v>
      </c>
      <c r="K418" s="1">
        <v>3</v>
      </c>
      <c r="L418" s="1">
        <f>3380*10^(-8)</f>
        <v>3.3800000000000002E-5</v>
      </c>
      <c r="M418" s="1">
        <f>2852000*10^(-12)</f>
        <v>2.852E-6</v>
      </c>
      <c r="N418" s="1">
        <f>129.22*10^(-8)</f>
        <v>1.2922000000000001E-6</v>
      </c>
      <c r="O418" s="1">
        <v>0</v>
      </c>
      <c r="P418" s="1">
        <f t="shared" si="180"/>
        <v>16859333.333333332</v>
      </c>
      <c r="Q418" s="1">
        <f t="shared" si="181"/>
        <v>16859333.333333332</v>
      </c>
      <c r="R418" s="1">
        <f t="shared" si="182"/>
        <v>0.5</v>
      </c>
      <c r="S418" s="1">
        <f t="shared" si="183"/>
        <v>0.58099999999999996</v>
      </c>
      <c r="T418" s="1">
        <f t="shared" si="184"/>
        <v>0</v>
      </c>
      <c r="U418" s="1">
        <f t="shared" si="185"/>
        <v>0</v>
      </c>
      <c r="V418" s="1">
        <v>2</v>
      </c>
      <c r="W418" s="1">
        <v>2</v>
      </c>
      <c r="X418" s="8">
        <f t="shared" si="186"/>
        <v>1945957.0010814518</v>
      </c>
      <c r="Y418" s="8">
        <f t="shared" si="187"/>
        <v>722924.52822898212</v>
      </c>
      <c r="Z418" s="16">
        <f t="shared" si="188"/>
        <v>2.5085675762161346</v>
      </c>
      <c r="AA418" s="6">
        <f t="shared" si="189"/>
        <v>1.2542837881080673</v>
      </c>
      <c r="AB418" s="6">
        <f t="shared" si="190"/>
        <v>8.6359355824978525</v>
      </c>
      <c r="AC418" s="6">
        <f t="shared" si="191"/>
        <v>0.43181818181818182</v>
      </c>
      <c r="AD418" s="6">
        <v>0</v>
      </c>
      <c r="AE418" s="6">
        <f t="shared" si="192"/>
        <v>0</v>
      </c>
      <c r="AF418" s="24">
        <v>1</v>
      </c>
      <c r="AG418" s="24">
        <f t="shared" si="201"/>
        <v>3</v>
      </c>
      <c r="AH418" s="6">
        <v>1101.7397496734795</v>
      </c>
      <c r="AI418" s="5">
        <f t="shared" si="193"/>
        <v>1.5240038297946779</v>
      </c>
      <c r="AJ418" s="5">
        <v>6.4586271701671878</v>
      </c>
      <c r="AK418" s="5">
        <f t="shared" si="194"/>
        <v>0.23596405081781915</v>
      </c>
      <c r="AL418" s="6">
        <f t="shared" si="195"/>
        <v>0.92385120350109395</v>
      </c>
      <c r="AM418" s="6">
        <f t="shared" si="196"/>
        <v>5.920624691883182</v>
      </c>
      <c r="AN418" s="6">
        <f t="shared" si="197"/>
        <v>3.8849145757598529</v>
      </c>
      <c r="AP418" s="24">
        <f t="shared" si="202"/>
        <v>2</v>
      </c>
      <c r="AQ418" s="24">
        <f t="shared" si="203"/>
        <v>3</v>
      </c>
      <c r="AR418" s="6">
        <v>19.479706406892554</v>
      </c>
      <c r="AS418" s="6">
        <v>1</v>
      </c>
      <c r="AT418" s="6">
        <f t="shared" si="177"/>
        <v>-31.336406050231915</v>
      </c>
      <c r="AU418" s="6">
        <f t="shared" si="204"/>
        <v>19.371516416302374</v>
      </c>
      <c r="AV418" s="6">
        <v>1</v>
      </c>
      <c r="AW418" s="35">
        <f t="shared" si="205"/>
        <v>-37.008955306699335</v>
      </c>
      <c r="AX418" s="6">
        <f t="shared" si="198"/>
        <v>1.1810210541494257</v>
      </c>
      <c r="AZ418" s="6">
        <f t="shared" si="199"/>
        <v>1.5201651719100373</v>
      </c>
      <c r="BA418" s="6">
        <f t="shared" si="200"/>
        <v>0.99748120194346379</v>
      </c>
    </row>
    <row r="419" spans="1:53" x14ac:dyDescent="0.25">
      <c r="A419" s="33">
        <v>2</v>
      </c>
      <c r="B419" s="1" t="s">
        <v>30</v>
      </c>
      <c r="C419" s="1">
        <v>600</v>
      </c>
      <c r="D419" s="1">
        <v>220</v>
      </c>
      <c r="E419" s="1">
        <v>220</v>
      </c>
      <c r="F419" s="1">
        <v>19</v>
      </c>
      <c r="G419" s="1">
        <v>12</v>
      </c>
      <c r="H419" s="1">
        <f t="shared" si="178"/>
        <v>210000000000</v>
      </c>
      <c r="I419" s="1">
        <v>0.3</v>
      </c>
      <c r="J419" s="1">
        <f t="shared" si="179"/>
        <v>80769000000</v>
      </c>
      <c r="K419" s="1">
        <v>6</v>
      </c>
      <c r="L419" s="1">
        <f>3380*10^(-8)</f>
        <v>3.3800000000000002E-5</v>
      </c>
      <c r="M419" s="1">
        <f>2852000*10^(-12)</f>
        <v>2.852E-6</v>
      </c>
      <c r="N419" s="1">
        <f>129.22*10^(-8)</f>
        <v>1.2922000000000001E-6</v>
      </c>
      <c r="O419" s="1">
        <v>0</v>
      </c>
      <c r="P419" s="1">
        <f t="shared" si="180"/>
        <v>16859333.333333332</v>
      </c>
      <c r="Q419" s="1">
        <f t="shared" si="181"/>
        <v>16859333.333333332</v>
      </c>
      <c r="R419" s="1">
        <f t="shared" si="182"/>
        <v>0.5</v>
      </c>
      <c r="S419" s="1">
        <f t="shared" si="183"/>
        <v>0.58099999999999996</v>
      </c>
      <c r="T419" s="1">
        <f t="shared" si="184"/>
        <v>0</v>
      </c>
      <c r="U419" s="1">
        <f t="shared" si="185"/>
        <v>0</v>
      </c>
      <c r="V419" s="1">
        <v>2</v>
      </c>
      <c r="W419" s="1">
        <v>2</v>
      </c>
      <c r="X419" s="8">
        <f t="shared" si="186"/>
        <v>486489.25027036294</v>
      </c>
      <c r="Y419" s="8">
        <f t="shared" si="187"/>
        <v>265978.93822521181</v>
      </c>
      <c r="Z419" s="16">
        <f t="shared" si="188"/>
        <v>1.2542837881080673</v>
      </c>
      <c r="AA419" s="6">
        <f t="shared" si="189"/>
        <v>0.62714189405403364</v>
      </c>
      <c r="AB419" s="6">
        <f t="shared" si="190"/>
        <v>4.3179677912489263</v>
      </c>
      <c r="AC419" s="6">
        <f t="shared" si="191"/>
        <v>0.86363636363636365</v>
      </c>
      <c r="AD419" s="6">
        <v>0</v>
      </c>
      <c r="AE419" s="6">
        <f t="shared" si="192"/>
        <v>0</v>
      </c>
      <c r="AF419" s="24">
        <v>1</v>
      </c>
      <c r="AG419" s="24">
        <f t="shared" si="201"/>
        <v>6</v>
      </c>
      <c r="AH419" s="6">
        <v>407.35897306467814</v>
      </c>
      <c r="AI419" s="5">
        <f t="shared" si="193"/>
        <v>1.5315459779742255</v>
      </c>
      <c r="AJ419" s="5">
        <v>5.629393101540221</v>
      </c>
      <c r="AK419" s="5">
        <f t="shared" si="194"/>
        <v>0.27206236095951258</v>
      </c>
      <c r="AL419" s="6">
        <f t="shared" si="195"/>
        <v>0.92385120350109395</v>
      </c>
      <c r="AM419" s="6">
        <f t="shared" si="196"/>
        <v>5.1987918681599963</v>
      </c>
      <c r="AN419" s="6">
        <f t="shared" si="197"/>
        <v>3.3944732596512925</v>
      </c>
      <c r="AP419" s="24">
        <f t="shared" si="202"/>
        <v>2</v>
      </c>
      <c r="AQ419" s="24">
        <f t="shared" si="203"/>
        <v>3</v>
      </c>
      <c r="AR419" s="6">
        <v>15.281414830399791</v>
      </c>
      <c r="AS419" s="6">
        <v>1</v>
      </c>
      <c r="AT419" s="6">
        <f t="shared" si="177"/>
        <v>-23.899856137756124</v>
      </c>
      <c r="AU419" s="6">
        <f t="shared" si="204"/>
        <v>15.250132709134828</v>
      </c>
      <c r="AV419" s="6">
        <v>1</v>
      </c>
      <c r="AW419" s="35">
        <f t="shared" si="205"/>
        <v>-32.2521275653082</v>
      </c>
      <c r="AX419" s="6">
        <f t="shared" si="198"/>
        <v>1.3494695273231148</v>
      </c>
      <c r="AZ419" s="6">
        <f t="shared" si="199"/>
        <v>1.5229648814348316</v>
      </c>
      <c r="BA419" s="6">
        <f t="shared" si="200"/>
        <v>0.9943971015804931</v>
      </c>
    </row>
    <row r="420" spans="1:53" x14ac:dyDescent="0.25">
      <c r="A420" s="33">
        <v>2</v>
      </c>
      <c r="B420" s="1" t="s">
        <v>30</v>
      </c>
      <c r="C420" s="1">
        <v>600</v>
      </c>
      <c r="D420" s="1">
        <v>220</v>
      </c>
      <c r="E420" s="1">
        <v>220</v>
      </c>
      <c r="F420" s="1">
        <v>19</v>
      </c>
      <c r="G420" s="1">
        <v>12</v>
      </c>
      <c r="H420" s="1">
        <f t="shared" si="178"/>
        <v>210000000000</v>
      </c>
      <c r="I420" s="1">
        <v>0.3</v>
      </c>
      <c r="J420" s="1">
        <f t="shared" si="179"/>
        <v>80769000000</v>
      </c>
      <c r="K420" s="1">
        <v>9</v>
      </c>
      <c r="L420" s="1">
        <f>3380*10^(-8)</f>
        <v>3.3800000000000002E-5</v>
      </c>
      <c r="M420" s="1">
        <f>2852000*10^(-12)</f>
        <v>2.852E-6</v>
      </c>
      <c r="N420" s="1">
        <f>129.22*10^(-8)</f>
        <v>1.2922000000000001E-6</v>
      </c>
      <c r="O420" s="1">
        <v>0</v>
      </c>
      <c r="P420" s="1">
        <f t="shared" si="180"/>
        <v>16859333.333333332</v>
      </c>
      <c r="Q420" s="1">
        <f t="shared" si="181"/>
        <v>16859333.333333332</v>
      </c>
      <c r="R420" s="1">
        <f t="shared" si="182"/>
        <v>0.5</v>
      </c>
      <c r="S420" s="1">
        <f t="shared" si="183"/>
        <v>0.58099999999999996</v>
      </c>
      <c r="T420" s="1">
        <f t="shared" si="184"/>
        <v>0</v>
      </c>
      <c r="U420" s="1">
        <f t="shared" si="185"/>
        <v>0</v>
      </c>
      <c r="V420" s="1">
        <v>2</v>
      </c>
      <c r="W420" s="1">
        <v>2</v>
      </c>
      <c r="X420" s="8">
        <f t="shared" si="186"/>
        <v>216217.44456460574</v>
      </c>
      <c r="Y420" s="8">
        <f t="shared" si="187"/>
        <v>162822.76545043223</v>
      </c>
      <c r="Z420" s="16">
        <f t="shared" si="188"/>
        <v>0.8361891920720449</v>
      </c>
      <c r="AA420" s="6">
        <f t="shared" si="189"/>
        <v>0.41809459603602245</v>
      </c>
      <c r="AB420" s="6">
        <f t="shared" si="190"/>
        <v>2.878645194165951</v>
      </c>
      <c r="AC420" s="6">
        <f t="shared" si="191"/>
        <v>1.2954545454545454</v>
      </c>
      <c r="AD420" s="6">
        <v>0</v>
      </c>
      <c r="AE420" s="6">
        <f t="shared" si="192"/>
        <v>0</v>
      </c>
      <c r="AF420" s="24">
        <v>1</v>
      </c>
      <c r="AG420" s="24">
        <f t="shared" si="201"/>
        <v>9</v>
      </c>
      <c r="AH420" s="6">
        <v>249.83614577667583</v>
      </c>
      <c r="AI420" s="5">
        <f t="shared" si="193"/>
        <v>1.534405493516402</v>
      </c>
      <c r="AJ420" s="5">
        <v>4.9612226998190669</v>
      </c>
      <c r="AK420" s="5">
        <f t="shared" si="194"/>
        <v>0.30927970509615721</v>
      </c>
      <c r="AL420" s="6">
        <f t="shared" si="195"/>
        <v>0.92385120350109395</v>
      </c>
      <c r="AM420" s="6">
        <f t="shared" si="196"/>
        <v>4.552512906832562</v>
      </c>
      <c r="AN420" s="6">
        <f t="shared" si="197"/>
        <v>2.9669555577512652</v>
      </c>
      <c r="AP420" s="24">
        <f t="shared" si="202"/>
        <v>2</v>
      </c>
      <c r="AQ420" s="24">
        <f t="shared" si="203"/>
        <v>3</v>
      </c>
      <c r="AR420" s="6">
        <v>12.486331200309884</v>
      </c>
      <c r="AS420" s="6">
        <v>1</v>
      </c>
      <c r="AT420" s="6">
        <f t="shared" si="177"/>
        <v>-21.764632286635496</v>
      </c>
      <c r="AU420" s="6">
        <f t="shared" si="204"/>
        <v>12.426171695197361</v>
      </c>
      <c r="AV420" s="6">
        <v>1</v>
      </c>
      <c r="AW420" s="35">
        <f t="shared" si="205"/>
        <v>-30.025340579529583</v>
      </c>
      <c r="AX420" s="6">
        <f t="shared" si="198"/>
        <v>1.3795473401113489</v>
      </c>
      <c r="AZ420" s="6">
        <f t="shared" si="199"/>
        <v>1.5243446932734628</v>
      </c>
      <c r="BA420" s="6">
        <f t="shared" si="200"/>
        <v>0.99344319328531416</v>
      </c>
    </row>
    <row r="421" spans="1:53" x14ac:dyDescent="0.25">
      <c r="A421" s="33">
        <v>2</v>
      </c>
      <c r="B421" s="1" t="s">
        <v>30</v>
      </c>
      <c r="C421" s="1">
        <v>600</v>
      </c>
      <c r="D421" s="1">
        <v>220</v>
      </c>
      <c r="E421" s="1">
        <v>220</v>
      </c>
      <c r="F421" s="1">
        <v>19</v>
      </c>
      <c r="G421" s="1">
        <v>12</v>
      </c>
      <c r="H421" s="1">
        <f t="shared" si="178"/>
        <v>210000000000</v>
      </c>
      <c r="I421" s="1">
        <v>0.3</v>
      </c>
      <c r="J421" s="1">
        <f t="shared" si="179"/>
        <v>80769000000</v>
      </c>
      <c r="K421" s="1">
        <v>12</v>
      </c>
      <c r="L421" s="1">
        <f>3380*10^(-8)</f>
        <v>3.3800000000000002E-5</v>
      </c>
      <c r="M421" s="1">
        <f>2852000*10^(-12)</f>
        <v>2.852E-6</v>
      </c>
      <c r="N421" s="1">
        <f>129.22*10^(-8)</f>
        <v>1.2922000000000001E-6</v>
      </c>
      <c r="O421" s="1">
        <v>0</v>
      </c>
      <c r="P421" s="1">
        <f t="shared" si="180"/>
        <v>16859333.333333332</v>
      </c>
      <c r="Q421" s="1">
        <f t="shared" si="181"/>
        <v>16859333.333333332</v>
      </c>
      <c r="R421" s="1">
        <f t="shared" si="182"/>
        <v>0.5</v>
      </c>
      <c r="S421" s="1">
        <f t="shared" si="183"/>
        <v>0.58099999999999996</v>
      </c>
      <c r="T421" s="1">
        <f t="shared" si="184"/>
        <v>0</v>
      </c>
      <c r="U421" s="1">
        <f t="shared" si="185"/>
        <v>0</v>
      </c>
      <c r="V421" s="1">
        <v>2</v>
      </c>
      <c r="W421" s="1">
        <v>2</v>
      </c>
      <c r="X421" s="8">
        <f t="shared" si="186"/>
        <v>121622.31256759074</v>
      </c>
      <c r="Y421" s="8">
        <f t="shared" si="187"/>
        <v>118075.45509077053</v>
      </c>
      <c r="Z421" s="16">
        <f t="shared" si="188"/>
        <v>0.62714189405403364</v>
      </c>
      <c r="AA421" s="6">
        <f t="shared" si="189"/>
        <v>0.31357094702701682</v>
      </c>
      <c r="AB421" s="6">
        <f t="shared" si="190"/>
        <v>2.1589838956244631</v>
      </c>
      <c r="AC421" s="6">
        <f t="shared" si="191"/>
        <v>1.7272727272727273</v>
      </c>
      <c r="AD421" s="6">
        <v>0</v>
      </c>
      <c r="AE421" s="6">
        <f t="shared" si="192"/>
        <v>0</v>
      </c>
      <c r="AF421" s="24">
        <v>1</v>
      </c>
      <c r="AG421" s="24">
        <f t="shared" si="201"/>
        <v>12</v>
      </c>
      <c r="AH421" s="6">
        <v>181.30555151021898</v>
      </c>
      <c r="AI421" s="5">
        <f t="shared" si="193"/>
        <v>1.5355058455700237</v>
      </c>
      <c r="AJ421" s="5">
        <v>4.5088117559295684</v>
      </c>
      <c r="AK421" s="5">
        <f t="shared" si="194"/>
        <v>0.34055665410086589</v>
      </c>
      <c r="AL421" s="6">
        <f t="shared" si="195"/>
        <v>0.92385120350109395</v>
      </c>
      <c r="AM421" s="6">
        <f t="shared" si="196"/>
        <v>4.1533106724026503</v>
      </c>
      <c r="AN421" s="6">
        <f t="shared" si="197"/>
        <v>2.7048484930129475</v>
      </c>
      <c r="AP421" s="24">
        <f t="shared" si="202"/>
        <v>2</v>
      </c>
      <c r="AQ421" s="24">
        <f t="shared" si="203"/>
        <v>3</v>
      </c>
      <c r="AR421" s="6">
        <v>10.756129047806327</v>
      </c>
      <c r="AS421" s="6">
        <v>1</v>
      </c>
      <c r="AT421" s="6">
        <f t="shared" si="177"/>
        <v>-20.888761982927623</v>
      </c>
      <c r="AU421" s="6">
        <f t="shared" si="204"/>
        <v>10.742284979813324</v>
      </c>
      <c r="AV421" s="6">
        <v>1</v>
      </c>
      <c r="AW421" s="35">
        <f t="shared" si="205"/>
        <v>-28.791726260643731</v>
      </c>
      <c r="AX421" s="6">
        <f t="shared" si="198"/>
        <v>1.3783356947709586</v>
      </c>
      <c r="AZ421" s="6">
        <f t="shared" si="199"/>
        <v>1.5250375319645941</v>
      </c>
      <c r="BA421" s="6">
        <f t="shared" si="200"/>
        <v>0.99318249836975159</v>
      </c>
    </row>
    <row r="422" spans="1:53" s="3" customFormat="1" x14ac:dyDescent="0.25">
      <c r="A422" s="34">
        <v>2</v>
      </c>
      <c r="B422" s="3" t="s">
        <v>30</v>
      </c>
      <c r="C422" s="3">
        <v>600</v>
      </c>
      <c r="D422" s="3">
        <v>220</v>
      </c>
      <c r="E422" s="3">
        <v>220</v>
      </c>
      <c r="F422" s="3">
        <v>19</v>
      </c>
      <c r="G422" s="3">
        <v>12</v>
      </c>
      <c r="H422" s="3">
        <f t="shared" si="178"/>
        <v>210000000000</v>
      </c>
      <c r="I422" s="3">
        <v>0.3</v>
      </c>
      <c r="J422" s="3">
        <f t="shared" si="179"/>
        <v>80769000000</v>
      </c>
      <c r="K422" s="3">
        <v>15</v>
      </c>
      <c r="L422" s="3">
        <f>3380*10^(-8)</f>
        <v>3.3800000000000002E-5</v>
      </c>
      <c r="M422" s="3">
        <f>2852000*10^(-12)</f>
        <v>2.852E-6</v>
      </c>
      <c r="N422" s="3">
        <f>129.22*10^(-8)</f>
        <v>1.2922000000000001E-6</v>
      </c>
      <c r="O422" s="3">
        <v>0</v>
      </c>
      <c r="P422" s="3">
        <f t="shared" si="180"/>
        <v>16859333.333333332</v>
      </c>
      <c r="Q422" s="3">
        <f t="shared" si="181"/>
        <v>16859333.333333332</v>
      </c>
      <c r="R422" s="3">
        <f t="shared" si="182"/>
        <v>0.5</v>
      </c>
      <c r="S422" s="3">
        <f t="shared" si="183"/>
        <v>0.58099999999999996</v>
      </c>
      <c r="T422" s="3">
        <f t="shared" si="184"/>
        <v>0</v>
      </c>
      <c r="U422" s="3">
        <f t="shared" si="185"/>
        <v>0</v>
      </c>
      <c r="V422" s="3">
        <v>2</v>
      </c>
      <c r="W422" s="3">
        <v>2</v>
      </c>
      <c r="X422" s="10">
        <f t="shared" si="186"/>
        <v>77838.28004325807</v>
      </c>
      <c r="Y422" s="10">
        <f t="shared" si="187"/>
        <v>92925.731373469971</v>
      </c>
      <c r="Z422" s="17">
        <f t="shared" si="188"/>
        <v>0.50171351524322694</v>
      </c>
      <c r="AA422" s="11">
        <f t="shared" si="189"/>
        <v>0.25085675762161347</v>
      </c>
      <c r="AB422" s="11">
        <f t="shared" si="190"/>
        <v>1.7271871164995707</v>
      </c>
      <c r="AC422" s="11">
        <f t="shared" si="191"/>
        <v>2.1590909090909092</v>
      </c>
      <c r="AD422" s="11">
        <v>0</v>
      </c>
      <c r="AE422" s="11">
        <f t="shared" si="192"/>
        <v>0</v>
      </c>
      <c r="AF422" s="25">
        <v>1</v>
      </c>
      <c r="AG422" s="25">
        <f t="shared" si="201"/>
        <v>15</v>
      </c>
      <c r="AH422" s="11">
        <v>142.72807607613873</v>
      </c>
      <c r="AI422" s="7">
        <f t="shared" si="193"/>
        <v>1.5359370754103872</v>
      </c>
      <c r="AJ422" s="7">
        <v>4.2046481015004362</v>
      </c>
      <c r="AK422" s="7">
        <f t="shared" si="194"/>
        <v>0.36529503500240251</v>
      </c>
      <c r="AL422" s="11">
        <f t="shared" si="195"/>
        <v>0.92385120350109395</v>
      </c>
      <c r="AM422" s="11">
        <f t="shared" si="196"/>
        <v>3.8894492505395215</v>
      </c>
      <c r="AN422" s="11">
        <f t="shared" si="197"/>
        <v>2.5322972619176469</v>
      </c>
      <c r="AP422" s="25">
        <f t="shared" si="202"/>
        <v>2</v>
      </c>
      <c r="AQ422" s="25">
        <f t="shared" si="203"/>
        <v>3</v>
      </c>
      <c r="AR422" s="11">
        <v>9.630454768765194</v>
      </c>
      <c r="AS422" s="11">
        <v>1</v>
      </c>
      <c r="AT422" s="11">
        <f t="shared" si="177"/>
        <v>-20.431895418071282</v>
      </c>
      <c r="AU422" s="6">
        <f t="shared" si="204"/>
        <v>9.6449429638900046</v>
      </c>
      <c r="AV422" s="35">
        <v>1</v>
      </c>
      <c r="AW422" s="35">
        <f t="shared" si="205"/>
        <v>-28.013087004993327</v>
      </c>
      <c r="AX422" s="6">
        <f t="shared" si="198"/>
        <v>1.3710469064077506</v>
      </c>
      <c r="AZ422" s="6">
        <f t="shared" si="199"/>
        <v>1.5253879141324922</v>
      </c>
      <c r="BA422" s="6">
        <f t="shared" si="200"/>
        <v>0.99313177509236417</v>
      </c>
    </row>
    <row r="423" spans="1:53" x14ac:dyDescent="0.25">
      <c r="A423" s="32">
        <v>4</v>
      </c>
      <c r="B423" s="1" t="s">
        <v>7</v>
      </c>
      <c r="C423" s="1">
        <v>300</v>
      </c>
      <c r="D423" s="1">
        <v>150</v>
      </c>
      <c r="E423" s="1">
        <v>150</v>
      </c>
      <c r="F423" s="1">
        <v>10.7</v>
      </c>
      <c r="G423" s="1">
        <v>7.1</v>
      </c>
      <c r="H423" s="1">
        <f t="shared" si="178"/>
        <v>210000000000</v>
      </c>
      <c r="I423" s="1">
        <v>0.3</v>
      </c>
      <c r="J423" s="1">
        <f t="shared" si="179"/>
        <v>80769000000</v>
      </c>
      <c r="K423" s="1">
        <v>3</v>
      </c>
      <c r="L423" s="1">
        <f>602.71*10^(-8)</f>
        <v>6.0271000000000003E-6</v>
      </c>
      <c r="M423" s="1">
        <f>126108*10^(-12)</f>
        <v>1.2610800000000001E-7</v>
      </c>
      <c r="N423" s="1">
        <f>15.22*10^(-8)</f>
        <v>1.522E-7</v>
      </c>
      <c r="O423" s="1">
        <v>0</v>
      </c>
      <c r="P423" s="1">
        <f t="shared" si="180"/>
        <v>3009375</v>
      </c>
      <c r="Q423" s="1">
        <f t="shared" si="181"/>
        <v>3009375</v>
      </c>
      <c r="R423" s="1">
        <f t="shared" si="182"/>
        <v>0.5</v>
      </c>
      <c r="S423" s="1">
        <f t="shared" si="183"/>
        <v>0.2893</v>
      </c>
      <c r="T423" s="1">
        <f t="shared" si="184"/>
        <v>0</v>
      </c>
      <c r="U423" s="1">
        <f t="shared" si="185"/>
        <v>0</v>
      </c>
      <c r="V423" s="1">
        <v>2</v>
      </c>
      <c r="W423" s="1">
        <v>2</v>
      </c>
      <c r="X423" s="8">
        <f t="shared" si="186"/>
        <v>346996.37400053308</v>
      </c>
      <c r="Y423" s="8">
        <f t="shared" si="187"/>
        <v>82370.901734820785</v>
      </c>
      <c r="Z423" s="16">
        <f t="shared" si="188"/>
        <v>1.5370213680358233</v>
      </c>
      <c r="AA423" s="6">
        <f t="shared" si="189"/>
        <v>0.76851068401791167</v>
      </c>
      <c r="AB423" s="6">
        <f t="shared" si="190"/>
        <v>10.625828074835638</v>
      </c>
      <c r="AC423" s="6">
        <f t="shared" si="191"/>
        <v>0.71333333333333315</v>
      </c>
      <c r="AD423" s="6">
        <v>0</v>
      </c>
      <c r="AE423" s="6">
        <f t="shared" si="192"/>
        <v>0</v>
      </c>
      <c r="AF423" s="24">
        <v>1</v>
      </c>
      <c r="AG423" s="24">
        <f t="shared" si="201"/>
        <v>6</v>
      </c>
      <c r="AH423" s="6">
        <v>104.25888961936401</v>
      </c>
      <c r="AI423" s="5">
        <f t="shared" si="193"/>
        <v>1.2657247574514592</v>
      </c>
      <c r="AJ423" s="5">
        <v>5.9308565247074734</v>
      </c>
      <c r="AK423" s="5">
        <f t="shared" si="194"/>
        <v>0.21341348457487569</v>
      </c>
      <c r="AL423" s="6">
        <f t="shared" si="195"/>
        <v>0.87817969661610262</v>
      </c>
      <c r="AM423" s="6">
        <f t="shared" si="196"/>
        <v>5.24794638558103</v>
      </c>
      <c r="AN423" s="6">
        <f t="shared" si="197"/>
        <v>4.1461987329281502</v>
      </c>
      <c r="AP423" s="24">
        <f t="shared" si="202"/>
        <v>4</v>
      </c>
      <c r="AQ423" s="24">
        <f t="shared" si="203"/>
        <v>5</v>
      </c>
      <c r="AR423" s="6">
        <v>16.679696599806004</v>
      </c>
      <c r="AS423" s="6">
        <v>1</v>
      </c>
      <c r="AT423" s="6">
        <f t="shared" si="177"/>
        <v>-20.066342771813797</v>
      </c>
      <c r="AU423" s="6">
        <f t="shared" ref="AU423:AU451" si="206">4.603+11.09*Z423-2.074*Z423^2</f>
        <v>16.748877433170751</v>
      </c>
      <c r="AV423" s="6">
        <v>1</v>
      </c>
      <c r="AW423" s="35">
        <f t="shared" si="205"/>
        <v>-33.576293161806049</v>
      </c>
      <c r="AX423" s="6">
        <f t="shared" si="198"/>
        <v>1.6732642088108358</v>
      </c>
      <c r="AZ423" s="6">
        <f t="shared" ref="AZ423:AZ450" si="207">AQ423*(1/AU423^2+2*AP423/AW423+AP423^2/AV423^2)^-0.5</f>
        <v>1.259270023840543</v>
      </c>
      <c r="BA423" s="6">
        <f t="shared" si="200"/>
        <v>0.99490036552345484</v>
      </c>
    </row>
    <row r="424" spans="1:53" x14ac:dyDescent="0.25">
      <c r="A424" s="33">
        <v>4</v>
      </c>
      <c r="B424" s="1" t="s">
        <v>7</v>
      </c>
      <c r="C424" s="1">
        <v>300</v>
      </c>
      <c r="D424" s="1">
        <v>150</v>
      </c>
      <c r="E424" s="1">
        <v>150</v>
      </c>
      <c r="F424" s="1">
        <v>10.7</v>
      </c>
      <c r="G424" s="1">
        <v>7.1</v>
      </c>
      <c r="H424" s="1">
        <f t="shared" si="178"/>
        <v>210000000000</v>
      </c>
      <c r="I424" s="1">
        <v>0.3</v>
      </c>
      <c r="J424" s="1">
        <f t="shared" si="179"/>
        <v>80769000000</v>
      </c>
      <c r="K424" s="1">
        <v>6</v>
      </c>
      <c r="L424" s="1">
        <f>602.71*10^(-8)</f>
        <v>6.0271000000000003E-6</v>
      </c>
      <c r="M424" s="1">
        <f>126108*10^(-12)</f>
        <v>1.2610800000000001E-7</v>
      </c>
      <c r="N424" s="1">
        <f>15.22*10^(-8)</f>
        <v>1.522E-7</v>
      </c>
      <c r="O424" s="1">
        <v>0</v>
      </c>
      <c r="P424" s="1">
        <f t="shared" si="180"/>
        <v>3009375</v>
      </c>
      <c r="Q424" s="1">
        <f t="shared" si="181"/>
        <v>3009375</v>
      </c>
      <c r="R424" s="1">
        <f t="shared" si="182"/>
        <v>0.5</v>
      </c>
      <c r="S424" s="1">
        <f t="shared" si="183"/>
        <v>0.2893</v>
      </c>
      <c r="T424" s="1">
        <f t="shared" si="184"/>
        <v>0</v>
      </c>
      <c r="U424" s="1">
        <f t="shared" si="185"/>
        <v>0</v>
      </c>
      <c r="V424" s="1">
        <v>2</v>
      </c>
      <c r="W424" s="1">
        <v>2</v>
      </c>
      <c r="X424" s="8">
        <f t="shared" si="186"/>
        <v>86749.093500133269</v>
      </c>
      <c r="Y424" s="8">
        <f t="shared" si="187"/>
        <v>34983.825050584506</v>
      </c>
      <c r="Z424" s="16">
        <f t="shared" si="188"/>
        <v>0.76851068401791167</v>
      </c>
      <c r="AA424" s="6">
        <f t="shared" si="189"/>
        <v>0.38425534200895584</v>
      </c>
      <c r="AB424" s="6">
        <f t="shared" si="190"/>
        <v>5.3129140374178192</v>
      </c>
      <c r="AC424" s="6">
        <f t="shared" si="191"/>
        <v>1.4266666666666663</v>
      </c>
      <c r="AD424" s="6">
        <v>0</v>
      </c>
      <c r="AE424" s="6">
        <f t="shared" si="192"/>
        <v>0</v>
      </c>
      <c r="AF424" s="24">
        <v>1</v>
      </c>
      <c r="AG424" s="24">
        <f t="shared" si="201"/>
        <v>12</v>
      </c>
      <c r="AH424" s="6">
        <v>44.407187493211119</v>
      </c>
      <c r="AI424" s="5">
        <f t="shared" si="193"/>
        <v>1.2693634109192176</v>
      </c>
      <c r="AJ424" s="5">
        <v>4.8233719370598305</v>
      </c>
      <c r="AK424" s="5">
        <f t="shared" si="194"/>
        <v>0.26316929888118473</v>
      </c>
      <c r="AL424" s="6">
        <f t="shared" si="195"/>
        <v>0.87817969661610262</v>
      </c>
      <c r="AM424" s="6">
        <f t="shared" si="196"/>
        <v>4.2098798790116838</v>
      </c>
      <c r="AN424" s="6">
        <f t="shared" si="197"/>
        <v>3.3165284604848289</v>
      </c>
      <c r="AP424" s="24">
        <f t="shared" si="202"/>
        <v>4</v>
      </c>
      <c r="AQ424" s="24">
        <f t="shared" si="203"/>
        <v>5</v>
      </c>
      <c r="AR424" s="6">
        <v>11.940585443911818</v>
      </c>
      <c r="AS424" s="6">
        <v>1</v>
      </c>
      <c r="AT424" s="6">
        <f t="shared" si="177"/>
        <v>-16.278949085074085</v>
      </c>
      <c r="AU424" s="6">
        <f t="shared" si="206"/>
        <v>11.900861101172008</v>
      </c>
      <c r="AV424" s="6">
        <v>1</v>
      </c>
      <c r="AW424" s="35">
        <f t="shared" si="205"/>
        <v>-29.634734732622377</v>
      </c>
      <c r="AX424" s="6">
        <f t="shared" si="198"/>
        <v>1.8204329147877245</v>
      </c>
      <c r="AZ424" s="6">
        <f t="shared" si="207"/>
        <v>1.2603975594919952</v>
      </c>
      <c r="BA424" s="6">
        <f t="shared" si="200"/>
        <v>0.99293673399587778</v>
      </c>
    </row>
    <row r="425" spans="1:53" x14ac:dyDescent="0.25">
      <c r="A425" s="33">
        <v>4</v>
      </c>
      <c r="B425" s="1" t="s">
        <v>7</v>
      </c>
      <c r="C425" s="1">
        <v>300</v>
      </c>
      <c r="D425" s="1">
        <v>150</v>
      </c>
      <c r="E425" s="1">
        <v>150</v>
      </c>
      <c r="F425" s="1">
        <v>10.7</v>
      </c>
      <c r="G425" s="1">
        <v>7.1</v>
      </c>
      <c r="H425" s="1">
        <f t="shared" si="178"/>
        <v>210000000000</v>
      </c>
      <c r="I425" s="1">
        <v>0.3</v>
      </c>
      <c r="J425" s="1">
        <f t="shared" si="179"/>
        <v>80769000000</v>
      </c>
      <c r="K425" s="1">
        <v>9</v>
      </c>
      <c r="L425" s="1">
        <f>602.71*10^(-8)</f>
        <v>6.0271000000000003E-6</v>
      </c>
      <c r="M425" s="1">
        <f>126108*10^(-12)</f>
        <v>1.2610800000000001E-7</v>
      </c>
      <c r="N425" s="1">
        <f>15.22*10^(-8)</f>
        <v>1.522E-7</v>
      </c>
      <c r="O425" s="1">
        <v>0</v>
      </c>
      <c r="P425" s="1">
        <f t="shared" si="180"/>
        <v>3009375</v>
      </c>
      <c r="Q425" s="1">
        <f t="shared" si="181"/>
        <v>3009375</v>
      </c>
      <c r="R425" s="1">
        <f t="shared" si="182"/>
        <v>0.5</v>
      </c>
      <c r="S425" s="1">
        <f t="shared" si="183"/>
        <v>0.2893</v>
      </c>
      <c r="T425" s="1">
        <f t="shared" si="184"/>
        <v>0</v>
      </c>
      <c r="U425" s="1">
        <f t="shared" si="185"/>
        <v>0</v>
      </c>
      <c r="V425" s="1">
        <v>2</v>
      </c>
      <c r="W425" s="1">
        <v>2</v>
      </c>
      <c r="X425" s="8">
        <f t="shared" si="186"/>
        <v>38555.152666725895</v>
      </c>
      <c r="Y425" s="8">
        <f t="shared" si="187"/>
        <v>22473.603966009312</v>
      </c>
      <c r="Z425" s="16">
        <f t="shared" si="188"/>
        <v>0.51234045601194111</v>
      </c>
      <c r="AA425" s="6">
        <f t="shared" si="189"/>
        <v>0.25617022800597056</v>
      </c>
      <c r="AB425" s="6">
        <f t="shared" si="190"/>
        <v>3.5419426916118795</v>
      </c>
      <c r="AC425" s="6">
        <f t="shared" si="191"/>
        <v>2.14</v>
      </c>
      <c r="AD425" s="6">
        <v>0</v>
      </c>
      <c r="AE425" s="6">
        <f t="shared" si="192"/>
        <v>0</v>
      </c>
      <c r="AF425" s="24">
        <v>1</v>
      </c>
      <c r="AG425" s="24">
        <f t="shared" si="201"/>
        <v>18</v>
      </c>
      <c r="AH425" s="6">
        <v>28.548151775225559</v>
      </c>
      <c r="AI425" s="5">
        <f t="shared" si="193"/>
        <v>1.2702970034714427</v>
      </c>
      <c r="AJ425" s="5">
        <v>4.2311860680565934</v>
      </c>
      <c r="AK425" s="5">
        <f t="shared" si="194"/>
        <v>0.30022243953334271</v>
      </c>
      <c r="AL425" s="6">
        <f t="shared" si="195"/>
        <v>0.87817969661610262</v>
      </c>
      <c r="AM425" s="6">
        <f t="shared" si="196"/>
        <v>3.7190937894543197</v>
      </c>
      <c r="AN425" s="6">
        <f t="shared" si="197"/>
        <v>2.9277356234729779</v>
      </c>
      <c r="AP425" s="24">
        <f t="shared" si="202"/>
        <v>4</v>
      </c>
      <c r="AQ425" s="24">
        <f t="shared" si="203"/>
        <v>5</v>
      </c>
      <c r="AR425" s="6">
        <v>9.7178255787430725</v>
      </c>
      <c r="AS425" s="6">
        <v>1</v>
      </c>
      <c r="AT425" s="6">
        <f t="shared" si="177"/>
        <v>-15.449821648088493</v>
      </c>
      <c r="AU425" s="6">
        <f t="shared" si="206"/>
        <v>9.7404457084672575</v>
      </c>
      <c r="AV425" s="6">
        <v>1</v>
      </c>
      <c r="AW425" s="35">
        <f t="shared" si="205"/>
        <v>-28.080176077685888</v>
      </c>
      <c r="AX425" s="6">
        <f t="shared" si="198"/>
        <v>1.8175081057430891</v>
      </c>
      <c r="AZ425" s="6">
        <f t="shared" si="207"/>
        <v>1.2608569548938542</v>
      </c>
      <c r="BA425" s="6">
        <f t="shared" si="200"/>
        <v>0.99256862879169916</v>
      </c>
    </row>
    <row r="426" spans="1:53" x14ac:dyDescent="0.25">
      <c r="A426" s="33">
        <v>4</v>
      </c>
      <c r="B426" s="1" t="s">
        <v>7</v>
      </c>
      <c r="C426" s="1">
        <v>300</v>
      </c>
      <c r="D426" s="1">
        <v>150</v>
      </c>
      <c r="E426" s="1">
        <v>150</v>
      </c>
      <c r="F426" s="1">
        <v>10.7</v>
      </c>
      <c r="G426" s="1">
        <v>7.1</v>
      </c>
      <c r="H426" s="1">
        <f t="shared" si="178"/>
        <v>210000000000</v>
      </c>
      <c r="I426" s="1">
        <v>0.3</v>
      </c>
      <c r="J426" s="1">
        <f t="shared" si="179"/>
        <v>80769000000</v>
      </c>
      <c r="K426" s="1">
        <v>12</v>
      </c>
      <c r="L426" s="1">
        <f>602.71*10^(-8)</f>
        <v>6.0271000000000003E-6</v>
      </c>
      <c r="M426" s="1">
        <f>126108*10^(-12)</f>
        <v>1.2610800000000001E-7</v>
      </c>
      <c r="N426" s="1">
        <f>15.22*10^(-8)</f>
        <v>1.522E-7</v>
      </c>
      <c r="O426" s="1">
        <v>0</v>
      </c>
      <c r="P426" s="1">
        <f t="shared" si="180"/>
        <v>3009375</v>
      </c>
      <c r="Q426" s="1">
        <f t="shared" si="181"/>
        <v>3009375</v>
      </c>
      <c r="R426" s="1">
        <f t="shared" si="182"/>
        <v>0.5</v>
      </c>
      <c r="S426" s="1">
        <f t="shared" si="183"/>
        <v>0.2893</v>
      </c>
      <c r="T426" s="1">
        <f t="shared" si="184"/>
        <v>0</v>
      </c>
      <c r="U426" s="1">
        <f t="shared" si="185"/>
        <v>0</v>
      </c>
      <c r="V426" s="1">
        <v>2</v>
      </c>
      <c r="W426" s="1">
        <v>2</v>
      </c>
      <c r="X426" s="8">
        <f t="shared" si="186"/>
        <v>21687.273375033317</v>
      </c>
      <c r="Y426" s="8">
        <f t="shared" si="187"/>
        <v>16626.595248083799</v>
      </c>
      <c r="Z426" s="16">
        <f t="shared" si="188"/>
        <v>0.38425534200895584</v>
      </c>
      <c r="AA426" s="6">
        <f t="shared" si="189"/>
        <v>0.19212767100447792</v>
      </c>
      <c r="AB426" s="6">
        <f t="shared" si="190"/>
        <v>2.6564570187089096</v>
      </c>
      <c r="AC426" s="6">
        <f t="shared" si="191"/>
        <v>2.8533333333333326</v>
      </c>
      <c r="AD426" s="6">
        <v>0</v>
      </c>
      <c r="AE426" s="6">
        <f t="shared" si="192"/>
        <v>0</v>
      </c>
      <c r="AF426" s="24">
        <v>1</v>
      </c>
      <c r="AG426" s="24">
        <f t="shared" si="201"/>
        <v>24</v>
      </c>
      <c r="AH426" s="6">
        <v>21.125920549894815</v>
      </c>
      <c r="AI426" s="5">
        <f t="shared" si="193"/>
        <v>1.2706101420451406</v>
      </c>
      <c r="AJ426" s="5">
        <v>3.9051891882364274</v>
      </c>
      <c r="AK426" s="5">
        <f t="shared" si="194"/>
        <v>0.32536455490366256</v>
      </c>
      <c r="AL426" s="6">
        <f t="shared" si="195"/>
        <v>0.87817969661610262</v>
      </c>
      <c r="AM426" s="6">
        <f t="shared" si="196"/>
        <v>3.4465575095442147</v>
      </c>
      <c r="AN426" s="6">
        <f t="shared" si="197"/>
        <v>2.7125216425525509</v>
      </c>
      <c r="AP426" s="24">
        <f t="shared" si="202"/>
        <v>4</v>
      </c>
      <c r="AQ426" s="24">
        <f t="shared" si="203"/>
        <v>5</v>
      </c>
      <c r="AR426" s="6">
        <v>8.5249589149362244</v>
      </c>
      <c r="AS426" s="6">
        <v>1</v>
      </c>
      <c r="AT426" s="6">
        <f t="shared" si="177"/>
        <v>-15.133989557327428</v>
      </c>
      <c r="AU426" s="6">
        <f t="shared" si="206"/>
        <v>8.5581611467326617</v>
      </c>
      <c r="AV426" s="6">
        <v>1</v>
      </c>
      <c r="AW426" s="35">
        <f t="shared" si="205"/>
        <v>-27.25776440424103</v>
      </c>
      <c r="AX426" s="6">
        <f t="shared" si="198"/>
        <v>1.8010957587217067</v>
      </c>
      <c r="AZ426" s="6">
        <f t="shared" si="207"/>
        <v>1.2610768036029096</v>
      </c>
      <c r="BA426" s="6">
        <f t="shared" si="200"/>
        <v>0.99249703892109165</v>
      </c>
    </row>
    <row r="427" spans="1:53" x14ac:dyDescent="0.25">
      <c r="A427" s="44">
        <v>4</v>
      </c>
      <c r="B427" s="2" t="s">
        <v>7</v>
      </c>
      <c r="C427" s="2">
        <v>300</v>
      </c>
      <c r="D427" s="2">
        <v>150</v>
      </c>
      <c r="E427" s="2">
        <v>150</v>
      </c>
      <c r="F427" s="2">
        <v>10.7</v>
      </c>
      <c r="G427" s="2">
        <v>7.1</v>
      </c>
      <c r="H427" s="2">
        <f t="shared" si="178"/>
        <v>210000000000</v>
      </c>
      <c r="I427" s="2">
        <v>0.3</v>
      </c>
      <c r="J427" s="2">
        <f t="shared" si="179"/>
        <v>80769000000</v>
      </c>
      <c r="K427" s="2">
        <v>15</v>
      </c>
      <c r="L427" s="2">
        <f>602.71*10^(-8)</f>
        <v>6.0271000000000003E-6</v>
      </c>
      <c r="M427" s="2">
        <f>126108*10^(-12)</f>
        <v>1.2610800000000001E-7</v>
      </c>
      <c r="N427" s="2">
        <f>15.22*10^(-8)</f>
        <v>1.522E-7</v>
      </c>
      <c r="O427" s="2">
        <v>0</v>
      </c>
      <c r="P427" s="2">
        <f t="shared" si="180"/>
        <v>3009375</v>
      </c>
      <c r="Q427" s="2">
        <f t="shared" si="181"/>
        <v>3009375</v>
      </c>
      <c r="R427" s="2">
        <f t="shared" si="182"/>
        <v>0.5</v>
      </c>
      <c r="S427" s="2">
        <f t="shared" si="183"/>
        <v>0.2893</v>
      </c>
      <c r="T427" s="2">
        <f t="shared" si="184"/>
        <v>0</v>
      </c>
      <c r="U427" s="2">
        <f t="shared" si="185"/>
        <v>0</v>
      </c>
      <c r="V427" s="2">
        <v>2</v>
      </c>
      <c r="W427" s="2">
        <v>2</v>
      </c>
      <c r="X427" s="45">
        <f t="shared" si="186"/>
        <v>13879.854960021323</v>
      </c>
      <c r="Y427" s="45">
        <f t="shared" si="187"/>
        <v>13215.769233669007</v>
      </c>
      <c r="Z427" s="46">
        <f t="shared" si="188"/>
        <v>0.30740427360716466</v>
      </c>
      <c r="AA427" s="35">
        <f t="shared" si="189"/>
        <v>0.15370213680358233</v>
      </c>
      <c r="AB427" s="35">
        <f t="shared" si="190"/>
        <v>2.1251656149671274</v>
      </c>
      <c r="AC427" s="35">
        <f t="shared" si="191"/>
        <v>3.5666666666666669</v>
      </c>
      <c r="AD427" s="35">
        <v>0</v>
      </c>
      <c r="AE427" s="35">
        <f t="shared" si="192"/>
        <v>0</v>
      </c>
      <c r="AF427" s="47">
        <v>1</v>
      </c>
      <c r="AG427" s="47">
        <f t="shared" si="201"/>
        <v>30</v>
      </c>
      <c r="AH427" s="35">
        <v>16.79366535982135</v>
      </c>
      <c r="AI427" s="48">
        <f t="shared" si="193"/>
        <v>1.270729313057098</v>
      </c>
      <c r="AJ427" s="48">
        <v>3.7054218437200102</v>
      </c>
      <c r="AK427" s="48">
        <f t="shared" si="194"/>
        <v>0.34293782642069326</v>
      </c>
      <c r="AL427" s="35">
        <f t="shared" si="195"/>
        <v>0.87817969661610262</v>
      </c>
      <c r="AM427" s="35">
        <f t="shared" si="196"/>
        <v>3.2743499063560968</v>
      </c>
      <c r="AN427" s="35">
        <f t="shared" si="197"/>
        <v>2.5767485433059885</v>
      </c>
      <c r="AO427" s="2"/>
      <c r="AP427" s="47">
        <f t="shared" si="202"/>
        <v>4</v>
      </c>
      <c r="AQ427" s="47">
        <f t="shared" si="203"/>
        <v>5</v>
      </c>
      <c r="AR427" s="6">
        <v>7.7988437568655993</v>
      </c>
      <c r="AS427" s="35">
        <v>1</v>
      </c>
      <c r="AT427" s="35">
        <f t="shared" si="177"/>
        <v>-14.975741040866069</v>
      </c>
      <c r="AU427" s="6">
        <f t="shared" si="206"/>
        <v>7.8161258127695934</v>
      </c>
      <c r="AV427" s="6">
        <v>1</v>
      </c>
      <c r="AW427" s="35">
        <f t="shared" si="205"/>
        <v>-26.749875049461593</v>
      </c>
      <c r="AX427" s="6">
        <f t="shared" si="198"/>
        <v>1.7862137824409527</v>
      </c>
      <c r="AY427" s="2"/>
      <c r="AZ427" s="6">
        <f t="shared" si="207"/>
        <v>1.2611914141915705</v>
      </c>
      <c r="BA427" s="6">
        <f t="shared" si="200"/>
        <v>0.99249415373713124</v>
      </c>
    </row>
    <row r="428" spans="1:53" x14ac:dyDescent="0.25">
      <c r="A428" s="33">
        <v>4</v>
      </c>
      <c r="B428" s="1" t="s">
        <v>29</v>
      </c>
      <c r="C428" s="1">
        <v>450</v>
      </c>
      <c r="D428" s="1">
        <v>190</v>
      </c>
      <c r="E428" s="1">
        <v>190</v>
      </c>
      <c r="F428" s="1">
        <v>14.6</v>
      </c>
      <c r="G428" s="1">
        <v>9.4</v>
      </c>
      <c r="H428" s="1">
        <f t="shared" si="178"/>
        <v>210000000000</v>
      </c>
      <c r="I428" s="1">
        <v>0.3</v>
      </c>
      <c r="J428" s="1">
        <f t="shared" si="179"/>
        <v>80769000000</v>
      </c>
      <c r="K428" s="1">
        <v>3</v>
      </c>
      <c r="L428" s="1">
        <f>1671.9*10^(-8)</f>
        <v>1.6719E-5</v>
      </c>
      <c r="M428" s="1">
        <f>792385*10^(-12)</f>
        <v>7.9238499999999993E-7</v>
      </c>
      <c r="N428" s="1">
        <f>49.8*10^(-8)</f>
        <v>4.9799999999999993E-7</v>
      </c>
      <c r="O428" s="1">
        <v>0</v>
      </c>
      <c r="P428" s="1">
        <f t="shared" si="180"/>
        <v>8345116.666666667</v>
      </c>
      <c r="Q428" s="1">
        <f t="shared" si="181"/>
        <v>8345116.666666667</v>
      </c>
      <c r="R428" s="1">
        <f t="shared" si="182"/>
        <v>0.5</v>
      </c>
      <c r="S428" s="1">
        <f t="shared" si="183"/>
        <v>0.43540000000000001</v>
      </c>
      <c r="T428" s="1">
        <f t="shared" si="184"/>
        <v>0</v>
      </c>
      <c r="U428" s="1">
        <f t="shared" si="185"/>
        <v>0</v>
      </c>
      <c r="V428" s="1">
        <v>2</v>
      </c>
      <c r="W428" s="1">
        <v>2</v>
      </c>
      <c r="X428" s="8">
        <f t="shared" si="186"/>
        <v>962557.84322724247</v>
      </c>
      <c r="Y428" s="8">
        <f t="shared" si="187"/>
        <v>287451.84639369079</v>
      </c>
      <c r="Z428" s="16">
        <f t="shared" si="188"/>
        <v>2.1299497803907665</v>
      </c>
      <c r="AA428" s="6">
        <f t="shared" si="189"/>
        <v>1.0649748901953833</v>
      </c>
      <c r="AB428" s="6">
        <f t="shared" si="190"/>
        <v>9.7837734980329998</v>
      </c>
      <c r="AC428" s="6">
        <f t="shared" si="191"/>
        <v>0.51228070175438589</v>
      </c>
      <c r="AD428" s="6">
        <v>0</v>
      </c>
      <c r="AE428" s="6">
        <f t="shared" si="192"/>
        <v>0</v>
      </c>
      <c r="AF428" s="24">
        <v>1</v>
      </c>
      <c r="AG428" s="24">
        <f t="shared" si="201"/>
        <v>6</v>
      </c>
      <c r="AH428" s="6">
        <v>363.29071036588988</v>
      </c>
      <c r="AI428" s="5">
        <f t="shared" si="193"/>
        <v>1.2638315423040667</v>
      </c>
      <c r="AJ428" s="5">
        <v>6.3151446851859347</v>
      </c>
      <c r="AK428" s="5">
        <f t="shared" si="194"/>
        <v>0.20012709214228497</v>
      </c>
      <c r="AL428" s="6">
        <f t="shared" si="195"/>
        <v>0.87817969661610262</v>
      </c>
      <c r="AM428" s="6">
        <f t="shared" si="196"/>
        <v>5.6036569110143102</v>
      </c>
      <c r="AN428" s="6">
        <f t="shared" si="197"/>
        <v>4.4338637891553114</v>
      </c>
      <c r="AP428" s="24">
        <f t="shared" si="202"/>
        <v>4</v>
      </c>
      <c r="AQ428" s="24">
        <f t="shared" si="203"/>
        <v>5</v>
      </c>
      <c r="AR428" s="6">
        <v>18.669046797235101</v>
      </c>
      <c r="AS428" s="6">
        <v>1</v>
      </c>
      <c r="AT428" s="6">
        <f t="shared" si="177"/>
        <v>-22.781308246496643</v>
      </c>
      <c r="AU428" s="6">
        <f t="shared" si="206"/>
        <v>18.815056161603238</v>
      </c>
      <c r="AV428" s="6">
        <v>1</v>
      </c>
      <c r="AW428" s="35">
        <f t="shared" si="205"/>
        <v>-35.877085135943538</v>
      </c>
      <c r="AX428" s="6">
        <f t="shared" si="198"/>
        <v>1.5748474472031602</v>
      </c>
      <c r="AZ428" s="6">
        <f t="shared" si="207"/>
        <v>1.2586897321307668</v>
      </c>
      <c r="BA428" s="6">
        <f t="shared" si="200"/>
        <v>0.99593156999078702</v>
      </c>
    </row>
    <row r="429" spans="1:53" x14ac:dyDescent="0.25">
      <c r="A429" s="33">
        <v>4</v>
      </c>
      <c r="B429" s="1" t="s">
        <v>29</v>
      </c>
      <c r="C429" s="1">
        <v>450</v>
      </c>
      <c r="D429" s="1">
        <v>190</v>
      </c>
      <c r="E429" s="1">
        <v>190</v>
      </c>
      <c r="F429" s="1">
        <v>14.6</v>
      </c>
      <c r="G429" s="1">
        <v>9.4</v>
      </c>
      <c r="H429" s="1">
        <f t="shared" si="178"/>
        <v>210000000000</v>
      </c>
      <c r="I429" s="1">
        <v>0.3</v>
      </c>
      <c r="J429" s="1">
        <f t="shared" si="179"/>
        <v>80769000000</v>
      </c>
      <c r="K429" s="1">
        <v>6</v>
      </c>
      <c r="L429" s="1">
        <f>1671.9*10^(-8)</f>
        <v>1.6719E-5</v>
      </c>
      <c r="M429" s="1">
        <f>792385*10^(-12)</f>
        <v>7.9238499999999993E-7</v>
      </c>
      <c r="N429" s="1">
        <f>49.8*10^(-8)</f>
        <v>4.9799999999999993E-7</v>
      </c>
      <c r="O429" s="1">
        <v>0</v>
      </c>
      <c r="P429" s="1">
        <f t="shared" si="180"/>
        <v>8345116.666666667</v>
      </c>
      <c r="Q429" s="1">
        <f t="shared" si="181"/>
        <v>8345116.666666667</v>
      </c>
      <c r="R429" s="1">
        <f t="shared" si="182"/>
        <v>0.5</v>
      </c>
      <c r="S429" s="1">
        <f t="shared" si="183"/>
        <v>0.43540000000000001</v>
      </c>
      <c r="T429" s="1">
        <f t="shared" si="184"/>
        <v>0</v>
      </c>
      <c r="U429" s="1">
        <f t="shared" si="185"/>
        <v>0</v>
      </c>
      <c r="V429" s="1">
        <v>2</v>
      </c>
      <c r="W429" s="1">
        <v>2</v>
      </c>
      <c r="X429" s="8">
        <f t="shared" si="186"/>
        <v>240639.46080681062</v>
      </c>
      <c r="Y429" s="8">
        <f t="shared" si="187"/>
        <v>111461.6937135624</v>
      </c>
      <c r="Z429" s="16">
        <f t="shared" si="188"/>
        <v>1.0649748901953833</v>
      </c>
      <c r="AA429" s="6">
        <f t="shared" si="189"/>
        <v>0.53248744509769164</v>
      </c>
      <c r="AB429" s="6">
        <f t="shared" si="190"/>
        <v>4.8918867490164999</v>
      </c>
      <c r="AC429" s="6">
        <f t="shared" si="191"/>
        <v>1.0245614035087718</v>
      </c>
      <c r="AD429" s="6">
        <v>0</v>
      </c>
      <c r="AE429" s="6">
        <f t="shared" si="192"/>
        <v>0</v>
      </c>
      <c r="AF429" s="24">
        <v>1</v>
      </c>
      <c r="AG429" s="24">
        <f t="shared" si="201"/>
        <v>12</v>
      </c>
      <c r="AH429" s="6">
        <v>141.45108559298833</v>
      </c>
      <c r="AI429" s="5">
        <f t="shared" si="193"/>
        <v>1.2690555910310637</v>
      </c>
      <c r="AJ429" s="5">
        <v>5.3645335906755918</v>
      </c>
      <c r="AK429" s="5">
        <f t="shared" si="194"/>
        <v>0.23656401243099365</v>
      </c>
      <c r="AL429" s="6">
        <f t="shared" si="195"/>
        <v>0.87817969661610262</v>
      </c>
      <c r="AM429" s="6">
        <f t="shared" si="196"/>
        <v>4.6875083384012326</v>
      </c>
      <c r="AN429" s="6">
        <f t="shared" si="197"/>
        <v>3.6936981890547398</v>
      </c>
      <c r="AP429" s="24">
        <f t="shared" si="202"/>
        <v>4</v>
      </c>
      <c r="AQ429" s="24">
        <f t="shared" si="203"/>
        <v>5</v>
      </c>
      <c r="AR429" s="6">
        <v>14.124649572694436</v>
      </c>
      <c r="AS429" s="6">
        <v>1</v>
      </c>
      <c r="AT429" s="6">
        <f t="shared" si="177"/>
        <v>-16.600847778311664</v>
      </c>
      <c r="AU429" s="6">
        <f t="shared" si="206"/>
        <v>14.06129980653421</v>
      </c>
      <c r="AV429" s="6">
        <v>1</v>
      </c>
      <c r="AW429" s="35">
        <f t="shared" si="205"/>
        <v>-31.283577848828468</v>
      </c>
      <c r="AX429" s="6">
        <f t="shared" si="198"/>
        <v>1.8844566414071453</v>
      </c>
      <c r="AZ429" s="6">
        <f t="shared" si="207"/>
        <v>1.2599082779207804</v>
      </c>
      <c r="BA429" s="6">
        <f t="shared" si="200"/>
        <v>0.99279203119632342</v>
      </c>
    </row>
    <row r="430" spans="1:53" x14ac:dyDescent="0.25">
      <c r="A430" s="33">
        <v>4</v>
      </c>
      <c r="B430" s="1" t="s">
        <v>29</v>
      </c>
      <c r="C430" s="1">
        <v>450</v>
      </c>
      <c r="D430" s="1">
        <v>190</v>
      </c>
      <c r="E430" s="1">
        <v>190</v>
      </c>
      <c r="F430" s="1">
        <v>14.6</v>
      </c>
      <c r="G430" s="1">
        <v>9.4</v>
      </c>
      <c r="H430" s="1">
        <f t="shared" si="178"/>
        <v>210000000000</v>
      </c>
      <c r="I430" s="1">
        <v>0.3</v>
      </c>
      <c r="J430" s="1">
        <f t="shared" si="179"/>
        <v>80769000000</v>
      </c>
      <c r="K430" s="1">
        <v>9</v>
      </c>
      <c r="L430" s="1">
        <f>1671.9*10^(-8)</f>
        <v>1.6719E-5</v>
      </c>
      <c r="M430" s="1">
        <f>792385*10^(-12)</f>
        <v>7.9238499999999993E-7</v>
      </c>
      <c r="N430" s="1">
        <f>49.8*10^(-8)</f>
        <v>4.9799999999999993E-7</v>
      </c>
      <c r="O430" s="1">
        <v>0</v>
      </c>
      <c r="P430" s="1">
        <f t="shared" si="180"/>
        <v>8345116.666666667</v>
      </c>
      <c r="Q430" s="1">
        <f t="shared" si="181"/>
        <v>8345116.666666667</v>
      </c>
      <c r="R430" s="1">
        <f t="shared" si="182"/>
        <v>0.5</v>
      </c>
      <c r="S430" s="1">
        <f t="shared" si="183"/>
        <v>0.43540000000000001</v>
      </c>
      <c r="T430" s="1">
        <f t="shared" si="184"/>
        <v>0</v>
      </c>
      <c r="U430" s="1">
        <f t="shared" si="185"/>
        <v>0</v>
      </c>
      <c r="V430" s="1">
        <v>2</v>
      </c>
      <c r="W430" s="1">
        <v>2</v>
      </c>
      <c r="X430" s="8">
        <f t="shared" si="186"/>
        <v>106950.87146969361</v>
      </c>
      <c r="Y430" s="8">
        <f t="shared" si="187"/>
        <v>69598.84918186086</v>
      </c>
      <c r="Z430" s="16">
        <f t="shared" si="188"/>
        <v>0.70998326013025559</v>
      </c>
      <c r="AA430" s="6">
        <f t="shared" si="189"/>
        <v>0.35499163006512779</v>
      </c>
      <c r="AB430" s="6">
        <f t="shared" si="190"/>
        <v>3.2612578326776664</v>
      </c>
      <c r="AC430" s="6">
        <f t="shared" si="191"/>
        <v>1.536842105263158</v>
      </c>
      <c r="AD430" s="6">
        <v>0</v>
      </c>
      <c r="AE430" s="6">
        <f t="shared" si="192"/>
        <v>0</v>
      </c>
      <c r="AF430" s="24">
        <v>1</v>
      </c>
      <c r="AG430" s="24">
        <f t="shared" si="201"/>
        <v>18</v>
      </c>
      <c r="AH430" s="6">
        <v>88.448641963575909</v>
      </c>
      <c r="AI430" s="5">
        <f t="shared" si="193"/>
        <v>1.2708348342436064</v>
      </c>
      <c r="AJ430" s="5">
        <v>4.6972041038460626</v>
      </c>
      <c r="AK430" s="5">
        <f t="shared" si="194"/>
        <v>0.27055133354819499</v>
      </c>
      <c r="AL430" s="6">
        <f t="shared" si="195"/>
        <v>0.87817969661610262</v>
      </c>
      <c r="AM430" s="6">
        <f t="shared" si="196"/>
        <v>4.1041290283079981</v>
      </c>
      <c r="AN430" s="6">
        <f t="shared" si="197"/>
        <v>3.2294747654999179</v>
      </c>
      <c r="AP430" s="24">
        <f t="shared" si="202"/>
        <v>4</v>
      </c>
      <c r="AQ430" s="24">
        <f t="shared" si="203"/>
        <v>5</v>
      </c>
      <c r="AR430" s="6">
        <v>11.460864789037181</v>
      </c>
      <c r="AS430" s="6">
        <v>1</v>
      </c>
      <c r="AT430" s="6">
        <f t="shared" si="177"/>
        <v>-15.153237868584322</v>
      </c>
      <c r="AU430" s="6">
        <f t="shared" si="206"/>
        <v>11.431260254518939</v>
      </c>
      <c r="AV430" s="6">
        <v>1</v>
      </c>
      <c r="AW430" s="35">
        <f t="shared" si="205"/>
        <v>-29.290170850520465</v>
      </c>
      <c r="AX430" s="6">
        <f t="shared" si="198"/>
        <v>1.9329315031241487</v>
      </c>
      <c r="AZ430" s="6">
        <f t="shared" si="207"/>
        <v>1.2605010358588253</v>
      </c>
      <c r="BA430" s="6">
        <f t="shared" si="200"/>
        <v>0.99186849612055861</v>
      </c>
    </row>
    <row r="431" spans="1:53" x14ac:dyDescent="0.25">
      <c r="A431" s="33">
        <v>4</v>
      </c>
      <c r="B431" s="1" t="s">
        <v>29</v>
      </c>
      <c r="C431" s="1">
        <v>450</v>
      </c>
      <c r="D431" s="1">
        <v>190</v>
      </c>
      <c r="E431" s="1">
        <v>190</v>
      </c>
      <c r="F431" s="1">
        <v>14.6</v>
      </c>
      <c r="G431" s="1">
        <v>9.4</v>
      </c>
      <c r="H431" s="1">
        <f t="shared" si="178"/>
        <v>210000000000</v>
      </c>
      <c r="I431" s="1">
        <v>0.3</v>
      </c>
      <c r="J431" s="1">
        <f t="shared" si="179"/>
        <v>80769000000</v>
      </c>
      <c r="K431" s="1">
        <v>12</v>
      </c>
      <c r="L431" s="1">
        <f>1671.9*10^(-8)</f>
        <v>1.6719E-5</v>
      </c>
      <c r="M431" s="1">
        <f>792385*10^(-12)</f>
        <v>7.9238499999999993E-7</v>
      </c>
      <c r="N431" s="1">
        <f>49.8*10^(-8)</f>
        <v>4.9799999999999993E-7</v>
      </c>
      <c r="O431" s="1">
        <v>0</v>
      </c>
      <c r="P431" s="1">
        <f t="shared" si="180"/>
        <v>8345116.666666667</v>
      </c>
      <c r="Q431" s="1">
        <f t="shared" si="181"/>
        <v>8345116.666666667</v>
      </c>
      <c r="R431" s="1">
        <f t="shared" si="182"/>
        <v>0.5</v>
      </c>
      <c r="S431" s="1">
        <f t="shared" si="183"/>
        <v>0.43540000000000001</v>
      </c>
      <c r="T431" s="1">
        <f t="shared" si="184"/>
        <v>0</v>
      </c>
      <c r="U431" s="1">
        <f t="shared" si="185"/>
        <v>0</v>
      </c>
      <c r="V431" s="1">
        <v>2</v>
      </c>
      <c r="W431" s="1">
        <v>2</v>
      </c>
      <c r="X431" s="8">
        <f t="shared" si="186"/>
        <v>60159.865201702654</v>
      </c>
      <c r="Y431" s="8">
        <f t="shared" si="187"/>
        <v>50905.184429421381</v>
      </c>
      <c r="Z431" s="16">
        <f t="shared" si="188"/>
        <v>0.53248744509769164</v>
      </c>
      <c r="AA431" s="6">
        <f t="shared" si="189"/>
        <v>0.26624372254884582</v>
      </c>
      <c r="AB431" s="6">
        <f t="shared" si="190"/>
        <v>2.4459433745082499</v>
      </c>
      <c r="AC431" s="6">
        <f t="shared" si="191"/>
        <v>2.0491228070175436</v>
      </c>
      <c r="AD431" s="6">
        <v>0</v>
      </c>
      <c r="AE431" s="6">
        <f t="shared" si="192"/>
        <v>0</v>
      </c>
      <c r="AF431" s="24">
        <v>1</v>
      </c>
      <c r="AG431" s="24">
        <f t="shared" si="201"/>
        <v>24</v>
      </c>
      <c r="AH431" s="6">
        <v>64.728002305231442</v>
      </c>
      <c r="AI431" s="5">
        <f t="shared" si="193"/>
        <v>1.2715404733475628</v>
      </c>
      <c r="AJ431" s="5">
        <v>4.2810963645982634</v>
      </c>
      <c r="AK431" s="5">
        <f t="shared" si="194"/>
        <v>0.29701281285381292</v>
      </c>
      <c r="AL431" s="6">
        <f t="shared" si="195"/>
        <v>0.87817969661610262</v>
      </c>
      <c r="AM431" s="6">
        <f t="shared" si="196"/>
        <v>3.7603150384072168</v>
      </c>
      <c r="AN431" s="6">
        <f t="shared" si="197"/>
        <v>2.9572908745149888</v>
      </c>
      <c r="AP431" s="24">
        <f t="shared" si="202"/>
        <v>4</v>
      </c>
      <c r="AQ431" s="24">
        <f t="shared" si="203"/>
        <v>5</v>
      </c>
      <c r="AR431" s="6">
        <v>9.9056753151163335</v>
      </c>
      <c r="AS431" s="6">
        <v>1</v>
      </c>
      <c r="AT431" s="6">
        <f t="shared" si="177"/>
        <v>-14.606690362012049</v>
      </c>
      <c r="AU431" s="6">
        <f t="shared" si="206"/>
        <v>9.920217834700253</v>
      </c>
      <c r="AV431" s="6">
        <v>1</v>
      </c>
      <c r="AW431" s="35">
        <f t="shared" si="205"/>
        <v>-28.206797744628407</v>
      </c>
      <c r="AX431" s="6">
        <f t="shared" si="198"/>
        <v>1.9310875390352948</v>
      </c>
      <c r="AZ431" s="6">
        <f t="shared" si="207"/>
        <v>1.2608208611069658</v>
      </c>
      <c r="BA431" s="6">
        <f t="shared" si="200"/>
        <v>0.99156958628900294</v>
      </c>
    </row>
    <row r="432" spans="1:53" x14ac:dyDescent="0.25">
      <c r="A432" s="33">
        <v>4</v>
      </c>
      <c r="B432" s="1" t="s">
        <v>29</v>
      </c>
      <c r="C432" s="1">
        <v>450</v>
      </c>
      <c r="D432" s="1">
        <v>190</v>
      </c>
      <c r="E432" s="1">
        <v>190</v>
      </c>
      <c r="F432" s="1">
        <v>14.6</v>
      </c>
      <c r="G432" s="1">
        <v>9.4</v>
      </c>
      <c r="H432" s="1">
        <f t="shared" si="178"/>
        <v>210000000000</v>
      </c>
      <c r="I432" s="1">
        <v>0.3</v>
      </c>
      <c r="J432" s="1">
        <f t="shared" si="179"/>
        <v>80769000000</v>
      </c>
      <c r="K432" s="1">
        <v>15</v>
      </c>
      <c r="L432" s="1">
        <f>1671.9*10^(-8)</f>
        <v>1.6719E-5</v>
      </c>
      <c r="M432" s="1">
        <f>792385*10^(-12)</f>
        <v>7.9238499999999993E-7</v>
      </c>
      <c r="N432" s="1">
        <f>49.8*10^(-8)</f>
        <v>4.9799999999999993E-7</v>
      </c>
      <c r="O432" s="1">
        <v>0</v>
      </c>
      <c r="P432" s="1">
        <f t="shared" si="180"/>
        <v>8345116.666666667</v>
      </c>
      <c r="Q432" s="1">
        <f t="shared" si="181"/>
        <v>8345116.666666667</v>
      </c>
      <c r="R432" s="1">
        <f t="shared" si="182"/>
        <v>0.5</v>
      </c>
      <c r="S432" s="1">
        <f t="shared" si="183"/>
        <v>0.43540000000000001</v>
      </c>
      <c r="T432" s="1">
        <f t="shared" si="184"/>
        <v>0</v>
      </c>
      <c r="U432" s="1">
        <f t="shared" si="185"/>
        <v>0</v>
      </c>
      <c r="V432" s="1">
        <v>2</v>
      </c>
      <c r="W432" s="1">
        <v>2</v>
      </c>
      <c r="X432" s="8">
        <f t="shared" si="186"/>
        <v>38502.313729089699</v>
      </c>
      <c r="Y432" s="8">
        <f t="shared" si="187"/>
        <v>40236.000302564746</v>
      </c>
      <c r="Z432" s="16">
        <f t="shared" si="188"/>
        <v>0.42598995607815332</v>
      </c>
      <c r="AA432" s="6">
        <f t="shared" si="189"/>
        <v>0.21299497803907666</v>
      </c>
      <c r="AB432" s="6">
        <f t="shared" si="190"/>
        <v>1.9567546996065999</v>
      </c>
      <c r="AC432" s="6">
        <f t="shared" si="191"/>
        <v>2.5614035087719298</v>
      </c>
      <c r="AD432" s="6">
        <v>0</v>
      </c>
      <c r="AE432" s="6">
        <f t="shared" si="192"/>
        <v>0</v>
      </c>
      <c r="AF432" s="24">
        <v>1</v>
      </c>
      <c r="AG432" s="24">
        <f t="shared" si="201"/>
        <v>30</v>
      </c>
      <c r="AH432" s="6">
        <v>51.17466641681542</v>
      </c>
      <c r="AI432" s="5">
        <f t="shared" si="193"/>
        <v>1.2718626610993791</v>
      </c>
      <c r="AJ432" s="5">
        <v>4.012575772590119</v>
      </c>
      <c r="AK432" s="5">
        <f t="shared" si="194"/>
        <v>0.31696913234323582</v>
      </c>
      <c r="AL432" s="6">
        <f t="shared" si="195"/>
        <v>0.87817969661610262</v>
      </c>
      <c r="AM432" s="6">
        <f t="shared" si="196"/>
        <v>3.5373468573134148</v>
      </c>
      <c r="AN432" s="6">
        <f t="shared" si="197"/>
        <v>2.7812333560101412</v>
      </c>
      <c r="AP432" s="24">
        <f t="shared" si="202"/>
        <v>4</v>
      </c>
      <c r="AQ432" s="24">
        <f t="shared" si="203"/>
        <v>5</v>
      </c>
      <c r="AR432" s="6">
        <v>8.921577548589708</v>
      </c>
      <c r="AS432" s="6">
        <v>1</v>
      </c>
      <c r="AT432" s="6">
        <f t="shared" si="177"/>
        <v>-14.339501100534374</v>
      </c>
      <c r="AU432" s="6">
        <f t="shared" si="206"/>
        <v>8.9508651367895045</v>
      </c>
      <c r="AV432" s="6">
        <v>1</v>
      </c>
      <c r="AW432" s="35">
        <f t="shared" si="205"/>
        <v>-27.52903960693699</v>
      </c>
      <c r="AX432" s="6">
        <f t="shared" si="198"/>
        <v>1.9198045604188487</v>
      </c>
      <c r="AZ432" s="6">
        <f t="shared" si="207"/>
        <v>1.2610078044051989</v>
      </c>
      <c r="BA432" s="6">
        <f t="shared" si="200"/>
        <v>0.99146538614098678</v>
      </c>
    </row>
    <row r="433" spans="1:53" x14ac:dyDescent="0.25">
      <c r="A433" s="33">
        <v>4</v>
      </c>
      <c r="B433" s="1" t="s">
        <v>30</v>
      </c>
      <c r="C433" s="1">
        <v>600</v>
      </c>
      <c r="D433" s="1">
        <v>220</v>
      </c>
      <c r="E433" s="1">
        <v>220</v>
      </c>
      <c r="F433" s="1">
        <v>19</v>
      </c>
      <c r="G433" s="1">
        <v>12</v>
      </c>
      <c r="H433" s="1">
        <f t="shared" si="178"/>
        <v>210000000000</v>
      </c>
      <c r="I433" s="1">
        <v>0.3</v>
      </c>
      <c r="J433" s="1">
        <f t="shared" si="179"/>
        <v>80769000000</v>
      </c>
      <c r="K433" s="1">
        <v>3</v>
      </c>
      <c r="L433" s="1">
        <f>3380*10^(-8)</f>
        <v>3.3800000000000002E-5</v>
      </c>
      <c r="M433" s="1">
        <f>2852000*10^(-12)</f>
        <v>2.852E-6</v>
      </c>
      <c r="N433" s="1">
        <f>129.22*10^(-8)</f>
        <v>1.2922000000000001E-6</v>
      </c>
      <c r="O433" s="1">
        <v>0</v>
      </c>
      <c r="P433" s="1">
        <f t="shared" si="180"/>
        <v>16859333.333333332</v>
      </c>
      <c r="Q433" s="1">
        <f t="shared" si="181"/>
        <v>16859333.333333332</v>
      </c>
      <c r="R433" s="1">
        <f t="shared" si="182"/>
        <v>0.5</v>
      </c>
      <c r="S433" s="1">
        <f t="shared" si="183"/>
        <v>0.58099999999999996</v>
      </c>
      <c r="T433" s="1">
        <f t="shared" si="184"/>
        <v>0</v>
      </c>
      <c r="U433" s="1">
        <f t="shared" si="185"/>
        <v>0</v>
      </c>
      <c r="V433" s="1">
        <v>2</v>
      </c>
      <c r="W433" s="1">
        <v>2</v>
      </c>
      <c r="X433" s="8">
        <f t="shared" si="186"/>
        <v>1945957.0010814518</v>
      </c>
      <c r="Y433" s="8">
        <f t="shared" si="187"/>
        <v>722924.52822898212</v>
      </c>
      <c r="Z433" s="16">
        <f t="shared" si="188"/>
        <v>2.5085675762161346</v>
      </c>
      <c r="AA433" s="6">
        <f t="shared" si="189"/>
        <v>1.2542837881080673</v>
      </c>
      <c r="AB433" s="6">
        <f t="shared" si="190"/>
        <v>8.6359355824978525</v>
      </c>
      <c r="AC433" s="6">
        <f t="shared" si="191"/>
        <v>0.43181818181818182</v>
      </c>
      <c r="AD433" s="6">
        <v>0</v>
      </c>
      <c r="AE433" s="6">
        <f t="shared" si="192"/>
        <v>0</v>
      </c>
      <c r="AF433" s="24">
        <v>1</v>
      </c>
      <c r="AG433" s="24">
        <f t="shared" si="201"/>
        <v>6</v>
      </c>
      <c r="AH433" s="6">
        <v>913.12806213516672</v>
      </c>
      <c r="AI433" s="5">
        <f t="shared" si="193"/>
        <v>1.2631028917667859</v>
      </c>
      <c r="AJ433" s="5">
        <v>6.4586271701671878</v>
      </c>
      <c r="AK433" s="5">
        <f t="shared" si="194"/>
        <v>0.19556832411710323</v>
      </c>
      <c r="AL433" s="6">
        <f t="shared" si="195"/>
        <v>0.87817969661610262</v>
      </c>
      <c r="AM433" s="6">
        <f t="shared" si="196"/>
        <v>5.6279326973779513</v>
      </c>
      <c r="AN433" s="6">
        <f t="shared" si="197"/>
        <v>4.4556407352577496</v>
      </c>
      <c r="AP433" s="24">
        <f t="shared" si="202"/>
        <v>4</v>
      </c>
      <c r="AQ433" s="24">
        <f t="shared" si="203"/>
        <v>5</v>
      </c>
      <c r="AR433" s="6">
        <v>19.479706406892554</v>
      </c>
      <c r="AS433" s="6">
        <v>1</v>
      </c>
      <c r="AT433" s="6">
        <f t="shared" si="177"/>
        <v>-24.033555619619079</v>
      </c>
      <c r="AU433" s="6">
        <f t="shared" si="206"/>
        <v>19.371516416302374</v>
      </c>
      <c r="AV433" s="6">
        <v>1</v>
      </c>
      <c r="AW433" s="35">
        <f t="shared" si="205"/>
        <v>-37.008955306699335</v>
      </c>
      <c r="AX433" s="6">
        <f t="shared" si="198"/>
        <v>1.5398868104429864</v>
      </c>
      <c r="AZ433" s="6">
        <f t="shared" si="207"/>
        <v>1.2584242084222983</v>
      </c>
      <c r="BA433" s="6">
        <f t="shared" si="200"/>
        <v>0.99629588106005895</v>
      </c>
    </row>
    <row r="434" spans="1:53" x14ac:dyDescent="0.25">
      <c r="A434" s="33">
        <v>4</v>
      </c>
      <c r="B434" s="1" t="s">
        <v>30</v>
      </c>
      <c r="C434" s="1">
        <v>600</v>
      </c>
      <c r="D434" s="1">
        <v>220</v>
      </c>
      <c r="E434" s="1">
        <v>220</v>
      </c>
      <c r="F434" s="1">
        <v>19</v>
      </c>
      <c r="G434" s="1">
        <v>12</v>
      </c>
      <c r="H434" s="1">
        <f t="shared" si="178"/>
        <v>210000000000</v>
      </c>
      <c r="I434" s="1">
        <v>0.3</v>
      </c>
      <c r="J434" s="1">
        <f t="shared" si="179"/>
        <v>80769000000</v>
      </c>
      <c r="K434" s="1">
        <v>6</v>
      </c>
      <c r="L434" s="1">
        <f>3380*10^(-8)</f>
        <v>3.3800000000000002E-5</v>
      </c>
      <c r="M434" s="1">
        <f>2852000*10^(-12)</f>
        <v>2.852E-6</v>
      </c>
      <c r="N434" s="1">
        <f>129.22*10^(-8)</f>
        <v>1.2922000000000001E-6</v>
      </c>
      <c r="O434" s="1">
        <v>0</v>
      </c>
      <c r="P434" s="1">
        <f t="shared" si="180"/>
        <v>16859333.333333332</v>
      </c>
      <c r="Q434" s="1">
        <f t="shared" si="181"/>
        <v>16859333.333333332</v>
      </c>
      <c r="R434" s="1">
        <f t="shared" si="182"/>
        <v>0.5</v>
      </c>
      <c r="S434" s="1">
        <f t="shared" si="183"/>
        <v>0.58099999999999996</v>
      </c>
      <c r="T434" s="1">
        <f t="shared" si="184"/>
        <v>0</v>
      </c>
      <c r="U434" s="1">
        <f t="shared" si="185"/>
        <v>0</v>
      </c>
      <c r="V434" s="1">
        <v>2</v>
      </c>
      <c r="W434" s="1">
        <v>2</v>
      </c>
      <c r="X434" s="8">
        <f t="shared" si="186"/>
        <v>486489.25027036294</v>
      </c>
      <c r="Y434" s="8">
        <f t="shared" si="187"/>
        <v>265978.93822521181</v>
      </c>
      <c r="Z434" s="16">
        <f t="shared" si="188"/>
        <v>1.2542837881080673</v>
      </c>
      <c r="AA434" s="6">
        <f t="shared" si="189"/>
        <v>0.62714189405403364</v>
      </c>
      <c r="AB434" s="6">
        <f t="shared" si="190"/>
        <v>4.3179677912489263</v>
      </c>
      <c r="AC434" s="6">
        <f t="shared" si="191"/>
        <v>0.86363636363636365</v>
      </c>
      <c r="AD434" s="6">
        <v>0</v>
      </c>
      <c r="AE434" s="6">
        <f t="shared" si="192"/>
        <v>0</v>
      </c>
      <c r="AF434" s="24">
        <v>1</v>
      </c>
      <c r="AG434" s="24">
        <f t="shared" si="201"/>
        <v>12</v>
      </c>
      <c r="AH434" s="6">
        <v>337.65591962296367</v>
      </c>
      <c r="AI434" s="5">
        <f t="shared" si="193"/>
        <v>1.2694836736924671</v>
      </c>
      <c r="AJ434" s="5">
        <v>5.629393101540221</v>
      </c>
      <c r="AK434" s="5">
        <f t="shared" si="194"/>
        <v>0.22550986417081656</v>
      </c>
      <c r="AL434" s="6">
        <f t="shared" si="195"/>
        <v>0.87817969661610262</v>
      </c>
      <c r="AM434" s="6">
        <f t="shared" si="196"/>
        <v>4.9417844001819287</v>
      </c>
      <c r="AN434" s="6">
        <f t="shared" si="197"/>
        <v>3.8927514410705828</v>
      </c>
      <c r="AP434" s="24">
        <f t="shared" si="202"/>
        <v>4</v>
      </c>
      <c r="AQ434" s="24">
        <f t="shared" si="203"/>
        <v>5</v>
      </c>
      <c r="AR434" s="6">
        <v>15.281414830399791</v>
      </c>
      <c r="AS434" s="6">
        <v>1</v>
      </c>
      <c r="AT434" s="6">
        <f t="shared" si="177"/>
        <v>-16.272058982309698</v>
      </c>
      <c r="AU434" s="6">
        <f t="shared" si="206"/>
        <v>15.250132709134828</v>
      </c>
      <c r="AV434" s="6">
        <v>1</v>
      </c>
      <c r="AW434" s="35">
        <f t="shared" si="205"/>
        <v>-32.2521275653082</v>
      </c>
      <c r="AX434" s="6">
        <f t="shared" si="198"/>
        <v>1.9820557189702523</v>
      </c>
      <c r="AZ434" s="6">
        <f t="shared" si="207"/>
        <v>1.2596315069684638</v>
      </c>
      <c r="BA434" s="6">
        <f t="shared" si="200"/>
        <v>0.99223923321885121</v>
      </c>
    </row>
    <row r="435" spans="1:53" x14ac:dyDescent="0.25">
      <c r="A435" s="33">
        <v>4</v>
      </c>
      <c r="B435" s="1" t="s">
        <v>30</v>
      </c>
      <c r="C435" s="1">
        <v>600</v>
      </c>
      <c r="D435" s="1">
        <v>220</v>
      </c>
      <c r="E435" s="1">
        <v>220</v>
      </c>
      <c r="F435" s="1">
        <v>19</v>
      </c>
      <c r="G435" s="1">
        <v>12</v>
      </c>
      <c r="H435" s="1">
        <f t="shared" si="178"/>
        <v>210000000000</v>
      </c>
      <c r="I435" s="1">
        <v>0.3</v>
      </c>
      <c r="J435" s="1">
        <f t="shared" si="179"/>
        <v>80769000000</v>
      </c>
      <c r="K435" s="1">
        <v>9</v>
      </c>
      <c r="L435" s="1">
        <f>3380*10^(-8)</f>
        <v>3.3800000000000002E-5</v>
      </c>
      <c r="M435" s="1">
        <f>2852000*10^(-12)</f>
        <v>2.852E-6</v>
      </c>
      <c r="N435" s="1">
        <f>129.22*10^(-8)</f>
        <v>1.2922000000000001E-6</v>
      </c>
      <c r="O435" s="1">
        <v>0</v>
      </c>
      <c r="P435" s="1">
        <f t="shared" si="180"/>
        <v>16859333.333333332</v>
      </c>
      <c r="Q435" s="1">
        <f t="shared" si="181"/>
        <v>16859333.333333332</v>
      </c>
      <c r="R435" s="1">
        <f t="shared" si="182"/>
        <v>0.5</v>
      </c>
      <c r="S435" s="1">
        <f t="shared" si="183"/>
        <v>0.58099999999999996</v>
      </c>
      <c r="T435" s="1">
        <f t="shared" si="184"/>
        <v>0</v>
      </c>
      <c r="U435" s="1">
        <f t="shared" si="185"/>
        <v>0</v>
      </c>
      <c r="V435" s="1">
        <v>2</v>
      </c>
      <c r="W435" s="1">
        <v>2</v>
      </c>
      <c r="X435" s="8">
        <f t="shared" si="186"/>
        <v>216217.44456460574</v>
      </c>
      <c r="Y435" s="8">
        <f t="shared" si="187"/>
        <v>162822.76545043223</v>
      </c>
      <c r="Z435" s="16">
        <f t="shared" si="188"/>
        <v>0.8361891920720449</v>
      </c>
      <c r="AA435" s="6">
        <f t="shared" si="189"/>
        <v>0.41809459603602245</v>
      </c>
      <c r="AB435" s="6">
        <f t="shared" si="190"/>
        <v>2.878645194165951</v>
      </c>
      <c r="AC435" s="6">
        <f t="shared" si="191"/>
        <v>1.2954545454545454</v>
      </c>
      <c r="AD435" s="6">
        <v>0</v>
      </c>
      <c r="AE435" s="6">
        <f t="shared" si="192"/>
        <v>0</v>
      </c>
      <c r="AF435" s="24">
        <v>1</v>
      </c>
      <c r="AG435" s="24">
        <f t="shared" si="201"/>
        <v>18</v>
      </c>
      <c r="AH435" s="6">
        <v>207.11441126349692</v>
      </c>
      <c r="AI435" s="5">
        <f t="shared" si="193"/>
        <v>1.2720236675168639</v>
      </c>
      <c r="AJ435" s="5">
        <v>4.9612226998190669</v>
      </c>
      <c r="AK435" s="5">
        <f t="shared" si="194"/>
        <v>0.2563931805688251</v>
      </c>
      <c r="AL435" s="6">
        <f t="shared" si="195"/>
        <v>0.87817969661610262</v>
      </c>
      <c r="AM435" s="6">
        <f t="shared" si="196"/>
        <v>4.327454884739323</v>
      </c>
      <c r="AN435" s="6">
        <f t="shared" si="197"/>
        <v>3.4020238736493096</v>
      </c>
      <c r="AP435" s="24">
        <f t="shared" si="202"/>
        <v>4</v>
      </c>
      <c r="AQ435" s="24">
        <f t="shared" si="203"/>
        <v>5</v>
      </c>
      <c r="AR435" s="6">
        <v>12.486331200309884</v>
      </c>
      <c r="AS435" s="6">
        <v>1</v>
      </c>
      <c r="AT435" s="6">
        <f t="shared" si="177"/>
        <v>-14.397243778031786</v>
      </c>
      <c r="AU435" s="6">
        <f t="shared" si="206"/>
        <v>12.426171695197361</v>
      </c>
      <c r="AV435" s="6">
        <v>1</v>
      </c>
      <c r="AW435" s="35">
        <f t="shared" si="205"/>
        <v>-30.025340579529583</v>
      </c>
      <c r="AX435" s="6">
        <f t="shared" si="198"/>
        <v>2.0854922679953591</v>
      </c>
      <c r="AZ435" s="6">
        <f t="shared" si="207"/>
        <v>1.2602803417490782</v>
      </c>
      <c r="BA435" s="6">
        <f t="shared" si="200"/>
        <v>0.99076799742986699</v>
      </c>
    </row>
    <row r="436" spans="1:53" x14ac:dyDescent="0.25">
      <c r="A436" s="33">
        <v>4</v>
      </c>
      <c r="B436" s="1" t="s">
        <v>30</v>
      </c>
      <c r="C436" s="1">
        <v>600</v>
      </c>
      <c r="D436" s="1">
        <v>220</v>
      </c>
      <c r="E436" s="1">
        <v>220</v>
      </c>
      <c r="F436" s="1">
        <v>19</v>
      </c>
      <c r="G436" s="1">
        <v>12</v>
      </c>
      <c r="H436" s="1">
        <f t="shared" si="178"/>
        <v>210000000000</v>
      </c>
      <c r="I436" s="1">
        <v>0.3</v>
      </c>
      <c r="J436" s="1">
        <f t="shared" si="179"/>
        <v>80769000000</v>
      </c>
      <c r="K436" s="1">
        <v>12</v>
      </c>
      <c r="L436" s="1">
        <f>3380*10^(-8)</f>
        <v>3.3800000000000002E-5</v>
      </c>
      <c r="M436" s="1">
        <f>2852000*10^(-12)</f>
        <v>2.852E-6</v>
      </c>
      <c r="N436" s="1">
        <f>129.22*10^(-8)</f>
        <v>1.2922000000000001E-6</v>
      </c>
      <c r="O436" s="1">
        <v>0</v>
      </c>
      <c r="P436" s="1">
        <f t="shared" si="180"/>
        <v>16859333.333333332</v>
      </c>
      <c r="Q436" s="1">
        <f t="shared" si="181"/>
        <v>16859333.333333332</v>
      </c>
      <c r="R436" s="1">
        <f t="shared" si="182"/>
        <v>0.5</v>
      </c>
      <c r="S436" s="1">
        <f t="shared" si="183"/>
        <v>0.58099999999999996</v>
      </c>
      <c r="T436" s="1">
        <f t="shared" si="184"/>
        <v>0</v>
      </c>
      <c r="U436" s="1">
        <f t="shared" si="185"/>
        <v>0</v>
      </c>
      <c r="V436" s="1">
        <v>2</v>
      </c>
      <c r="W436" s="1">
        <v>2</v>
      </c>
      <c r="X436" s="8">
        <f t="shared" si="186"/>
        <v>121622.31256759074</v>
      </c>
      <c r="Y436" s="8">
        <f t="shared" si="187"/>
        <v>118075.45509077053</v>
      </c>
      <c r="Z436" s="16">
        <f t="shared" si="188"/>
        <v>0.62714189405403364</v>
      </c>
      <c r="AA436" s="6">
        <f t="shared" si="189"/>
        <v>0.31357094702701682</v>
      </c>
      <c r="AB436" s="6">
        <f t="shared" si="190"/>
        <v>2.1589838956244631</v>
      </c>
      <c r="AC436" s="6">
        <f t="shared" si="191"/>
        <v>1.7272727272727273</v>
      </c>
      <c r="AD436" s="6">
        <v>0</v>
      </c>
      <c r="AE436" s="6">
        <f t="shared" si="192"/>
        <v>0</v>
      </c>
      <c r="AF436" s="24">
        <v>1</v>
      </c>
      <c r="AG436" s="24">
        <f t="shared" si="201"/>
        <v>24</v>
      </c>
      <c r="AH436" s="6">
        <v>150.32365693168927</v>
      </c>
      <c r="AI436" s="5">
        <f t="shared" si="193"/>
        <v>1.2731152026145309</v>
      </c>
      <c r="AJ436" s="5">
        <v>4.5088117559295684</v>
      </c>
      <c r="AK436" s="5">
        <f t="shared" si="194"/>
        <v>0.28236157806771345</v>
      </c>
      <c r="AL436" s="6">
        <f t="shared" si="195"/>
        <v>0.87817969661610262</v>
      </c>
      <c r="AM436" s="6">
        <f t="shared" si="196"/>
        <v>3.9479876114472821</v>
      </c>
      <c r="AN436" s="6">
        <f t="shared" si="197"/>
        <v>3.1010450612320897</v>
      </c>
      <c r="AP436" s="24">
        <f t="shared" si="202"/>
        <v>4</v>
      </c>
      <c r="AQ436" s="24">
        <f t="shared" si="203"/>
        <v>5</v>
      </c>
      <c r="AR436" s="6">
        <v>10.756129047806327</v>
      </c>
      <c r="AS436" s="6">
        <v>1</v>
      </c>
      <c r="AT436" s="6">
        <f t="shared" si="177"/>
        <v>-13.689859980795676</v>
      </c>
      <c r="AU436" s="6">
        <f t="shared" si="206"/>
        <v>10.742284979813324</v>
      </c>
      <c r="AV436" s="6">
        <v>1</v>
      </c>
      <c r="AW436" s="35">
        <f t="shared" si="205"/>
        <v>-28.791726260643731</v>
      </c>
      <c r="AX436" s="6">
        <f t="shared" si="198"/>
        <v>2.1031424938628418</v>
      </c>
      <c r="AZ436" s="6">
        <f t="shared" si="207"/>
        <v>1.260649880422505</v>
      </c>
      <c r="BA436" s="6">
        <f t="shared" si="200"/>
        <v>0.99020880265475852</v>
      </c>
    </row>
    <row r="437" spans="1:53" s="3" customFormat="1" x14ac:dyDescent="0.25">
      <c r="A437" s="34">
        <v>4</v>
      </c>
      <c r="B437" s="3" t="s">
        <v>30</v>
      </c>
      <c r="C437" s="3">
        <v>600</v>
      </c>
      <c r="D437" s="3">
        <v>220</v>
      </c>
      <c r="E437" s="3">
        <v>220</v>
      </c>
      <c r="F437" s="3">
        <v>19</v>
      </c>
      <c r="G437" s="3">
        <v>12</v>
      </c>
      <c r="H437" s="3">
        <f t="shared" si="178"/>
        <v>210000000000</v>
      </c>
      <c r="I437" s="3">
        <v>0.3</v>
      </c>
      <c r="J437" s="3">
        <f t="shared" si="179"/>
        <v>80769000000</v>
      </c>
      <c r="K437" s="3">
        <v>15</v>
      </c>
      <c r="L437" s="3">
        <f>3380*10^(-8)</f>
        <v>3.3800000000000002E-5</v>
      </c>
      <c r="M437" s="3">
        <f>2852000*10^(-12)</f>
        <v>2.852E-6</v>
      </c>
      <c r="N437" s="3">
        <f>129.22*10^(-8)</f>
        <v>1.2922000000000001E-6</v>
      </c>
      <c r="O437" s="3">
        <v>0</v>
      </c>
      <c r="P437" s="3">
        <f t="shared" si="180"/>
        <v>16859333.333333332</v>
      </c>
      <c r="Q437" s="3">
        <f t="shared" si="181"/>
        <v>16859333.333333332</v>
      </c>
      <c r="R437" s="3">
        <f t="shared" si="182"/>
        <v>0.5</v>
      </c>
      <c r="S437" s="3">
        <f t="shared" si="183"/>
        <v>0.58099999999999996</v>
      </c>
      <c r="T437" s="3">
        <f t="shared" si="184"/>
        <v>0</v>
      </c>
      <c r="U437" s="3">
        <f t="shared" si="185"/>
        <v>0</v>
      </c>
      <c r="V437" s="3">
        <v>2</v>
      </c>
      <c r="W437" s="3">
        <v>2</v>
      </c>
      <c r="X437" s="10">
        <f t="shared" si="186"/>
        <v>77838.28004325807</v>
      </c>
      <c r="Y437" s="10">
        <f t="shared" si="187"/>
        <v>92925.731373469971</v>
      </c>
      <c r="Z437" s="17">
        <f t="shared" si="188"/>
        <v>0.50171351524322694</v>
      </c>
      <c r="AA437" s="11">
        <f t="shared" si="189"/>
        <v>0.25085675762161347</v>
      </c>
      <c r="AB437" s="11">
        <f t="shared" si="190"/>
        <v>1.7271871164995707</v>
      </c>
      <c r="AC437" s="11">
        <f t="shared" si="191"/>
        <v>2.1590909090909092</v>
      </c>
      <c r="AD437" s="11">
        <v>0</v>
      </c>
      <c r="AE437" s="11">
        <f t="shared" si="192"/>
        <v>0</v>
      </c>
      <c r="AF437" s="25">
        <v>1</v>
      </c>
      <c r="AG437" s="25">
        <f t="shared" si="201"/>
        <v>30</v>
      </c>
      <c r="AH437" s="11">
        <v>118.35450103962623</v>
      </c>
      <c r="AI437" s="7">
        <f t="shared" si="193"/>
        <v>1.2736461611903556</v>
      </c>
      <c r="AJ437" s="7">
        <v>4.2046481015004362</v>
      </c>
      <c r="AK437" s="7">
        <f t="shared" si="194"/>
        <v>0.30291385401214732</v>
      </c>
      <c r="AL437" s="11">
        <f t="shared" si="195"/>
        <v>0.87817969661610262</v>
      </c>
      <c r="AM437" s="11">
        <f t="shared" si="196"/>
        <v>3.6971704424894218</v>
      </c>
      <c r="AN437" s="11">
        <f t="shared" si="197"/>
        <v>2.9028238416186403</v>
      </c>
      <c r="AP437" s="25">
        <f t="shared" si="202"/>
        <v>4</v>
      </c>
      <c r="AQ437" s="25">
        <f t="shared" si="203"/>
        <v>5</v>
      </c>
      <c r="AR437" s="11">
        <v>9.630454768765194</v>
      </c>
      <c r="AS437" s="11">
        <v>1</v>
      </c>
      <c r="AT437" s="11">
        <f t="shared" si="177"/>
        <v>-13.347340946647671</v>
      </c>
      <c r="AU437" s="35">
        <f t="shared" si="206"/>
        <v>9.6449429638900046</v>
      </c>
      <c r="AV437" s="35">
        <v>1</v>
      </c>
      <c r="AW437" s="35">
        <f t="shared" si="205"/>
        <v>-28.013087004993327</v>
      </c>
      <c r="AX437" s="6">
        <f t="shared" si="198"/>
        <v>2.0987766115339337</v>
      </c>
      <c r="AZ437" s="6">
        <f t="shared" si="207"/>
        <v>1.2608758992199778</v>
      </c>
      <c r="BA437" s="6">
        <f t="shared" si="200"/>
        <v>0.98997346173568124</v>
      </c>
    </row>
    <row r="438" spans="1:53" x14ac:dyDescent="0.25">
      <c r="A438" s="32">
        <v>5</v>
      </c>
      <c r="B438" s="1" t="s">
        <v>7</v>
      </c>
      <c r="C438" s="1">
        <v>300</v>
      </c>
      <c r="D438" s="1">
        <v>150</v>
      </c>
      <c r="E438" s="1">
        <v>150</v>
      </c>
      <c r="F438" s="1">
        <v>10.7</v>
      </c>
      <c r="G438" s="1">
        <v>7.1</v>
      </c>
      <c r="H438" s="1">
        <f t="shared" si="178"/>
        <v>210000000000</v>
      </c>
      <c r="I438" s="1">
        <v>0.3</v>
      </c>
      <c r="J438" s="1">
        <f t="shared" si="179"/>
        <v>80769000000</v>
      </c>
      <c r="K438" s="1">
        <v>3</v>
      </c>
      <c r="L438" s="1">
        <f>602.71*10^(-8)</f>
        <v>6.0271000000000003E-6</v>
      </c>
      <c r="M438" s="1">
        <f>126108*10^(-12)</f>
        <v>1.2610800000000001E-7</v>
      </c>
      <c r="N438" s="1">
        <f>15.22*10^(-8)</f>
        <v>1.522E-7</v>
      </c>
      <c r="O438" s="1">
        <v>0</v>
      </c>
      <c r="P438" s="1">
        <f t="shared" si="180"/>
        <v>3009375</v>
      </c>
      <c r="Q438" s="1">
        <f t="shared" si="181"/>
        <v>3009375</v>
      </c>
      <c r="R438" s="1">
        <f t="shared" si="182"/>
        <v>0.5</v>
      </c>
      <c r="S438" s="1">
        <f t="shared" si="183"/>
        <v>0.2893</v>
      </c>
      <c r="T438" s="1">
        <f t="shared" si="184"/>
        <v>0</v>
      </c>
      <c r="U438" s="1">
        <f t="shared" si="185"/>
        <v>0</v>
      </c>
      <c r="V438" s="1">
        <v>2</v>
      </c>
      <c r="W438" s="1">
        <v>2</v>
      </c>
      <c r="X438" s="8">
        <f t="shared" si="186"/>
        <v>346996.37400053308</v>
      </c>
      <c r="Y438" s="8">
        <f t="shared" si="187"/>
        <v>82370.901734820785</v>
      </c>
      <c r="Z438" s="16">
        <f t="shared" si="188"/>
        <v>1.5370213680358233</v>
      </c>
      <c r="AA438" s="6">
        <f t="shared" si="189"/>
        <v>0.76851068401791167</v>
      </c>
      <c r="AB438" s="6">
        <f t="shared" si="190"/>
        <v>10.625828074835638</v>
      </c>
      <c r="AC438" s="6">
        <f t="shared" si="191"/>
        <v>0.71333333333333315</v>
      </c>
      <c r="AD438" s="6">
        <v>0</v>
      </c>
      <c r="AE438" s="6">
        <f t="shared" si="192"/>
        <v>0</v>
      </c>
      <c r="AF438" s="24">
        <v>1</v>
      </c>
      <c r="AG438" s="24">
        <f t="shared" si="201"/>
        <v>7.5</v>
      </c>
      <c r="AH438" s="6">
        <v>99.979458070126014</v>
      </c>
      <c r="AI438" s="5">
        <f t="shared" si="193"/>
        <v>1.2137715620983851</v>
      </c>
      <c r="AJ438" s="5">
        <v>5.9308565247074734</v>
      </c>
      <c r="AK438" s="5">
        <f t="shared" si="194"/>
        <v>0.20465367136127977</v>
      </c>
      <c r="AL438" s="6">
        <f t="shared" si="195"/>
        <v>0.86830652790917684</v>
      </c>
      <c r="AM438" s="6">
        <f t="shared" si="196"/>
        <v>5.1889449531527951</v>
      </c>
      <c r="AN438" s="6">
        <f t="shared" si="197"/>
        <v>4.275058928042502</v>
      </c>
      <c r="AP438" s="24">
        <f t="shared" si="202"/>
        <v>5</v>
      </c>
      <c r="AQ438" s="24">
        <f t="shared" si="203"/>
        <v>6</v>
      </c>
      <c r="AR438" s="6">
        <v>16.679696599806004</v>
      </c>
      <c r="AS438" s="6">
        <v>1</v>
      </c>
      <c r="AT438" s="6">
        <f t="shared" si="177"/>
        <v>-17.615540595508797</v>
      </c>
      <c r="AU438" s="6">
        <f t="shared" si="206"/>
        <v>16.748877433170751</v>
      </c>
      <c r="AV438" s="6">
        <v>1</v>
      </c>
      <c r="AW438" s="35">
        <f t="shared" si="205"/>
        <v>-33.576293161806049</v>
      </c>
      <c r="AX438" s="6">
        <f t="shared" si="198"/>
        <v>1.906060900019529</v>
      </c>
      <c r="AZ438" s="6">
        <f t="shared" si="207"/>
        <v>1.2071253103443977</v>
      </c>
      <c r="BA438" s="6">
        <f t="shared" si="200"/>
        <v>0.9945242976837444</v>
      </c>
    </row>
    <row r="439" spans="1:53" x14ac:dyDescent="0.25">
      <c r="A439" s="33">
        <v>5</v>
      </c>
      <c r="B439" s="1" t="s">
        <v>7</v>
      </c>
      <c r="C439" s="1">
        <v>300</v>
      </c>
      <c r="D439" s="1">
        <v>150</v>
      </c>
      <c r="E439" s="1">
        <v>150</v>
      </c>
      <c r="F439" s="1">
        <v>10.7</v>
      </c>
      <c r="G439" s="1">
        <v>7.1</v>
      </c>
      <c r="H439" s="1">
        <f t="shared" si="178"/>
        <v>210000000000</v>
      </c>
      <c r="I439" s="1">
        <v>0.3</v>
      </c>
      <c r="J439" s="1">
        <f t="shared" si="179"/>
        <v>80769000000</v>
      </c>
      <c r="K439" s="1">
        <v>6</v>
      </c>
      <c r="L439" s="1">
        <f>602.71*10^(-8)</f>
        <v>6.0271000000000003E-6</v>
      </c>
      <c r="M439" s="1">
        <f>126108*10^(-12)</f>
        <v>1.2610800000000001E-7</v>
      </c>
      <c r="N439" s="1">
        <f>15.22*10^(-8)</f>
        <v>1.522E-7</v>
      </c>
      <c r="O439" s="1">
        <v>0</v>
      </c>
      <c r="P439" s="1">
        <f t="shared" si="180"/>
        <v>3009375</v>
      </c>
      <c r="Q439" s="1">
        <f t="shared" si="181"/>
        <v>3009375</v>
      </c>
      <c r="R439" s="1">
        <f t="shared" si="182"/>
        <v>0.5</v>
      </c>
      <c r="S439" s="1">
        <f t="shared" si="183"/>
        <v>0.2893</v>
      </c>
      <c r="T439" s="1">
        <f t="shared" si="184"/>
        <v>0</v>
      </c>
      <c r="U439" s="1">
        <f t="shared" si="185"/>
        <v>0</v>
      </c>
      <c r="V439" s="1">
        <v>2</v>
      </c>
      <c r="W439" s="1">
        <v>2</v>
      </c>
      <c r="X439" s="8">
        <f t="shared" si="186"/>
        <v>86749.093500133269</v>
      </c>
      <c r="Y439" s="8">
        <f t="shared" si="187"/>
        <v>34983.825050584506</v>
      </c>
      <c r="Z439" s="16">
        <f t="shared" si="188"/>
        <v>0.76851068401791167</v>
      </c>
      <c r="AA439" s="6">
        <f t="shared" si="189"/>
        <v>0.38425534200895584</v>
      </c>
      <c r="AB439" s="6">
        <f t="shared" si="190"/>
        <v>5.3129140374178192</v>
      </c>
      <c r="AC439" s="6">
        <f t="shared" si="191"/>
        <v>1.4266666666666663</v>
      </c>
      <c r="AD439" s="6">
        <v>0</v>
      </c>
      <c r="AE439" s="6">
        <f t="shared" si="192"/>
        <v>0</v>
      </c>
      <c r="AF439" s="24">
        <v>1</v>
      </c>
      <c r="AG439" s="24">
        <f t="shared" si="201"/>
        <v>15</v>
      </c>
      <c r="AH439" s="6">
        <v>42.585522972790677</v>
      </c>
      <c r="AI439" s="5">
        <f t="shared" si="193"/>
        <v>1.2172917887399268</v>
      </c>
      <c r="AJ439" s="5">
        <v>4.8233719370598305</v>
      </c>
      <c r="AK439" s="5">
        <f t="shared" si="194"/>
        <v>0.25237361012676707</v>
      </c>
      <c r="AL439" s="6">
        <f t="shared" si="195"/>
        <v>0.86830652790917684</v>
      </c>
      <c r="AM439" s="6">
        <f t="shared" si="196"/>
        <v>4.1625491852578458</v>
      </c>
      <c r="AN439" s="6">
        <f t="shared" si="197"/>
        <v>3.4195163589879192</v>
      </c>
      <c r="AP439" s="24">
        <f t="shared" si="202"/>
        <v>5</v>
      </c>
      <c r="AQ439" s="24">
        <f t="shared" si="203"/>
        <v>6</v>
      </c>
      <c r="AR439" s="6">
        <v>11.940585443911818</v>
      </c>
      <c r="AS439" s="6">
        <v>1</v>
      </c>
      <c r="AT439" s="6">
        <f t="shared" si="177"/>
        <v>-14.040494874988761</v>
      </c>
      <c r="AU439" s="6">
        <f t="shared" si="206"/>
        <v>11.900861101172008</v>
      </c>
      <c r="AV439" s="6">
        <v>1</v>
      </c>
      <c r="AW439" s="35">
        <f t="shared" si="205"/>
        <v>-29.634734732622377</v>
      </c>
      <c r="AX439" s="6">
        <f t="shared" si="198"/>
        <v>2.1106616965056295</v>
      </c>
      <c r="AZ439" s="6">
        <f t="shared" si="207"/>
        <v>1.2080086144769857</v>
      </c>
      <c r="BA439" s="6">
        <f t="shared" si="200"/>
        <v>0.99237391203258629</v>
      </c>
    </row>
    <row r="440" spans="1:53" x14ac:dyDescent="0.25">
      <c r="A440" s="44">
        <v>5</v>
      </c>
      <c r="B440" s="2" t="s">
        <v>7</v>
      </c>
      <c r="C440" s="2">
        <v>300</v>
      </c>
      <c r="D440" s="2">
        <v>150</v>
      </c>
      <c r="E440" s="2">
        <v>150</v>
      </c>
      <c r="F440" s="2">
        <v>10.7</v>
      </c>
      <c r="G440" s="2">
        <v>7.1</v>
      </c>
      <c r="H440" s="2">
        <f t="shared" si="178"/>
        <v>210000000000</v>
      </c>
      <c r="I440" s="2">
        <v>0.3</v>
      </c>
      <c r="J440" s="2">
        <f t="shared" si="179"/>
        <v>80769000000</v>
      </c>
      <c r="K440" s="2">
        <v>9</v>
      </c>
      <c r="L440" s="2">
        <f>602.71*10^(-8)</f>
        <v>6.0271000000000003E-6</v>
      </c>
      <c r="M440" s="2">
        <f>126108*10^(-12)</f>
        <v>1.2610800000000001E-7</v>
      </c>
      <c r="N440" s="2">
        <f>15.22*10^(-8)</f>
        <v>1.522E-7</v>
      </c>
      <c r="O440" s="2">
        <v>0</v>
      </c>
      <c r="P440" s="2">
        <f t="shared" si="180"/>
        <v>3009375</v>
      </c>
      <c r="Q440" s="2">
        <f t="shared" si="181"/>
        <v>3009375</v>
      </c>
      <c r="R440" s="2">
        <f t="shared" si="182"/>
        <v>0.5</v>
      </c>
      <c r="S440" s="2">
        <f t="shared" si="183"/>
        <v>0.2893</v>
      </c>
      <c r="T440" s="2">
        <f t="shared" si="184"/>
        <v>0</v>
      </c>
      <c r="U440" s="2">
        <f t="shared" si="185"/>
        <v>0</v>
      </c>
      <c r="V440" s="2">
        <v>2</v>
      </c>
      <c r="W440" s="2">
        <v>2</v>
      </c>
      <c r="X440" s="45">
        <f t="shared" si="186"/>
        <v>38555.152666725895</v>
      </c>
      <c r="Y440" s="45">
        <f t="shared" si="187"/>
        <v>22473.603966009312</v>
      </c>
      <c r="Z440" s="46">
        <f t="shared" si="188"/>
        <v>0.51234045601194111</v>
      </c>
      <c r="AA440" s="35">
        <f t="shared" si="189"/>
        <v>0.25617022800597056</v>
      </c>
      <c r="AB440" s="35">
        <f t="shared" si="190"/>
        <v>3.5419426916118795</v>
      </c>
      <c r="AC440" s="35">
        <f t="shared" si="191"/>
        <v>2.14</v>
      </c>
      <c r="AD440" s="35">
        <v>0</v>
      </c>
      <c r="AE440" s="35">
        <f t="shared" si="192"/>
        <v>0</v>
      </c>
      <c r="AF440" s="47">
        <v>1</v>
      </c>
      <c r="AG440" s="47">
        <f t="shared" si="201"/>
        <v>22.5</v>
      </c>
      <c r="AH440" s="35">
        <v>27.377792358950089</v>
      </c>
      <c r="AI440" s="48">
        <f t="shared" si="193"/>
        <v>1.2182199348336931</v>
      </c>
      <c r="AJ440" s="48">
        <v>4.2311860680565934</v>
      </c>
      <c r="AK440" s="48">
        <f t="shared" si="194"/>
        <v>0.28791452685824048</v>
      </c>
      <c r="AL440" s="35">
        <f t="shared" si="195"/>
        <v>0.86830652790917684</v>
      </c>
      <c r="AM440" s="35">
        <f t="shared" si="196"/>
        <v>3.6772808887898507</v>
      </c>
      <c r="AN440" s="35">
        <f t="shared" si="197"/>
        <v>3.0185689657851968</v>
      </c>
      <c r="AO440" s="2"/>
      <c r="AP440" s="47">
        <f t="shared" si="202"/>
        <v>5</v>
      </c>
      <c r="AQ440" s="47">
        <f t="shared" si="203"/>
        <v>6</v>
      </c>
      <c r="AR440" s="6">
        <v>9.7178255787430725</v>
      </c>
      <c r="AS440" s="35">
        <v>1</v>
      </c>
      <c r="AT440" s="35">
        <f t="shared" si="177"/>
        <v>-13.283622118654963</v>
      </c>
      <c r="AU440" s="6">
        <f t="shared" si="206"/>
        <v>9.7404457084672575</v>
      </c>
      <c r="AV440" s="6">
        <v>1</v>
      </c>
      <c r="AW440" s="35">
        <f t="shared" si="205"/>
        <v>-28.080176077685888</v>
      </c>
      <c r="AX440" s="6">
        <f t="shared" si="198"/>
        <v>2.1138945256694153</v>
      </c>
      <c r="AY440" s="2"/>
      <c r="AZ440" s="6">
        <f t="shared" si="207"/>
        <v>1.2083809845292253</v>
      </c>
      <c r="BA440" s="6">
        <f t="shared" si="200"/>
        <v>0.99192350246196637</v>
      </c>
    </row>
    <row r="441" spans="1:53" x14ac:dyDescent="0.25">
      <c r="A441" s="33">
        <v>5</v>
      </c>
      <c r="B441" s="1" t="s">
        <v>7</v>
      </c>
      <c r="C441" s="1">
        <v>300</v>
      </c>
      <c r="D441" s="1">
        <v>150</v>
      </c>
      <c r="E441" s="1">
        <v>150</v>
      </c>
      <c r="F441" s="1">
        <v>10.7</v>
      </c>
      <c r="G441" s="1">
        <v>7.1</v>
      </c>
      <c r="H441" s="1">
        <f t="shared" si="178"/>
        <v>210000000000</v>
      </c>
      <c r="I441" s="1">
        <v>0.3</v>
      </c>
      <c r="J441" s="1">
        <f t="shared" si="179"/>
        <v>80769000000</v>
      </c>
      <c r="K441" s="1">
        <v>12</v>
      </c>
      <c r="L441" s="1">
        <f>602.71*10^(-8)</f>
        <v>6.0271000000000003E-6</v>
      </c>
      <c r="M441" s="1">
        <f>126108*10^(-12)</f>
        <v>1.2610800000000001E-7</v>
      </c>
      <c r="N441" s="1">
        <f>15.22*10^(-8)</f>
        <v>1.522E-7</v>
      </c>
      <c r="O441" s="1">
        <v>0</v>
      </c>
      <c r="P441" s="1">
        <f t="shared" si="180"/>
        <v>3009375</v>
      </c>
      <c r="Q441" s="1">
        <f t="shared" si="181"/>
        <v>3009375</v>
      </c>
      <c r="R441" s="1">
        <f t="shared" si="182"/>
        <v>0.5</v>
      </c>
      <c r="S441" s="1">
        <f t="shared" si="183"/>
        <v>0.2893</v>
      </c>
      <c r="T441" s="1">
        <f t="shared" si="184"/>
        <v>0</v>
      </c>
      <c r="U441" s="1">
        <f t="shared" si="185"/>
        <v>0</v>
      </c>
      <c r="V441" s="1">
        <v>2</v>
      </c>
      <c r="W441" s="1">
        <v>2</v>
      </c>
      <c r="X441" s="8">
        <f t="shared" si="186"/>
        <v>21687.273375033317</v>
      </c>
      <c r="Y441" s="8">
        <f t="shared" si="187"/>
        <v>16626.595248083799</v>
      </c>
      <c r="Z441" s="16">
        <f t="shared" si="188"/>
        <v>0.38425534200895584</v>
      </c>
      <c r="AA441" s="6">
        <f t="shared" si="189"/>
        <v>0.19212767100447792</v>
      </c>
      <c r="AB441" s="6">
        <f t="shared" si="190"/>
        <v>2.6564570187089096</v>
      </c>
      <c r="AC441" s="6">
        <f t="shared" si="191"/>
        <v>2.8533333333333326</v>
      </c>
      <c r="AD441" s="6">
        <v>0</v>
      </c>
      <c r="AE441" s="6">
        <f t="shared" si="192"/>
        <v>0</v>
      </c>
      <c r="AF441" s="24">
        <v>1</v>
      </c>
      <c r="AG441" s="24">
        <f t="shared" si="201"/>
        <v>30</v>
      </c>
      <c r="AH441" s="6">
        <v>20.26033171077863</v>
      </c>
      <c r="AI441" s="5">
        <f t="shared" si="193"/>
        <v>1.2185496434162379</v>
      </c>
      <c r="AJ441" s="5">
        <v>3.9051891882364274</v>
      </c>
      <c r="AK441" s="5">
        <f t="shared" si="194"/>
        <v>0.3120334469548533</v>
      </c>
      <c r="AL441" s="6">
        <f t="shared" si="195"/>
        <v>0.86830652790917684</v>
      </c>
      <c r="AM441" s="6">
        <f t="shared" si="196"/>
        <v>3.4078086704615371</v>
      </c>
      <c r="AN441" s="6">
        <f t="shared" si="197"/>
        <v>2.7966104531512155</v>
      </c>
      <c r="AP441" s="24">
        <f t="shared" si="202"/>
        <v>5</v>
      </c>
      <c r="AQ441" s="24">
        <f t="shared" si="203"/>
        <v>6</v>
      </c>
      <c r="AR441" s="6">
        <v>8.5249589149362244</v>
      </c>
      <c r="AS441" s="6">
        <v>1</v>
      </c>
      <c r="AT441" s="6">
        <f t="shared" si="177"/>
        <v>-13.002163698678915</v>
      </c>
      <c r="AU441" s="6">
        <f t="shared" si="206"/>
        <v>8.5581611467326617</v>
      </c>
      <c r="AV441" s="6">
        <v>1</v>
      </c>
      <c r="AW441" s="35">
        <f t="shared" si="205"/>
        <v>-27.25776440424103</v>
      </c>
      <c r="AX441" s="6">
        <f t="shared" si="198"/>
        <v>2.0964021862769315</v>
      </c>
      <c r="AZ441" s="6">
        <f t="shared" si="207"/>
        <v>1.2085680488324169</v>
      </c>
      <c r="BA441" s="6">
        <f t="shared" si="200"/>
        <v>0.99180862705286477</v>
      </c>
    </row>
    <row r="442" spans="1:53" x14ac:dyDescent="0.25">
      <c r="A442" s="44">
        <v>5</v>
      </c>
      <c r="B442" s="2" t="s">
        <v>7</v>
      </c>
      <c r="C442" s="2">
        <v>300</v>
      </c>
      <c r="D442" s="2">
        <v>150</v>
      </c>
      <c r="E442" s="2">
        <v>150</v>
      </c>
      <c r="F442" s="2">
        <v>10.7</v>
      </c>
      <c r="G442" s="2">
        <v>7.1</v>
      </c>
      <c r="H442" s="2">
        <f t="shared" si="178"/>
        <v>210000000000</v>
      </c>
      <c r="I442" s="2">
        <v>0.3</v>
      </c>
      <c r="J442" s="2">
        <f t="shared" si="179"/>
        <v>80769000000</v>
      </c>
      <c r="K442" s="2">
        <v>15</v>
      </c>
      <c r="L442" s="2">
        <f>602.71*10^(-8)</f>
        <v>6.0271000000000003E-6</v>
      </c>
      <c r="M442" s="2">
        <f>126108*10^(-12)</f>
        <v>1.2610800000000001E-7</v>
      </c>
      <c r="N442" s="2">
        <f>15.22*10^(-8)</f>
        <v>1.522E-7</v>
      </c>
      <c r="O442" s="2">
        <v>0</v>
      </c>
      <c r="P442" s="2">
        <f t="shared" si="180"/>
        <v>3009375</v>
      </c>
      <c r="Q442" s="2">
        <f t="shared" si="181"/>
        <v>3009375</v>
      </c>
      <c r="R442" s="2">
        <f t="shared" si="182"/>
        <v>0.5</v>
      </c>
      <c r="S442" s="2">
        <f t="shared" si="183"/>
        <v>0.2893</v>
      </c>
      <c r="T442" s="2">
        <f t="shared" si="184"/>
        <v>0</v>
      </c>
      <c r="U442" s="2">
        <f t="shared" si="185"/>
        <v>0</v>
      </c>
      <c r="V442" s="2">
        <v>2</v>
      </c>
      <c r="W442" s="2">
        <v>2</v>
      </c>
      <c r="X442" s="45">
        <f t="shared" si="186"/>
        <v>13879.854960021323</v>
      </c>
      <c r="Y442" s="45">
        <f t="shared" si="187"/>
        <v>13215.769233669007</v>
      </c>
      <c r="Z442" s="46">
        <f t="shared" si="188"/>
        <v>0.30740427360716466</v>
      </c>
      <c r="AA442" s="35">
        <f t="shared" si="189"/>
        <v>0.15370213680358233</v>
      </c>
      <c r="AB442" s="35">
        <f t="shared" si="190"/>
        <v>2.1251656149671274</v>
      </c>
      <c r="AC442" s="35">
        <f t="shared" si="191"/>
        <v>3.5666666666666669</v>
      </c>
      <c r="AD442" s="35">
        <v>0</v>
      </c>
      <c r="AE442" s="35">
        <f t="shared" si="192"/>
        <v>0</v>
      </c>
      <c r="AF442" s="47">
        <v>1</v>
      </c>
      <c r="AG442" s="47">
        <f t="shared" si="201"/>
        <v>37.5</v>
      </c>
      <c r="AH442" s="35">
        <v>16.105914041103638</v>
      </c>
      <c r="AI442" s="48">
        <f t="shared" si="193"/>
        <v>1.2186891096790331</v>
      </c>
      <c r="AJ442" s="48">
        <v>3.7054218437200102</v>
      </c>
      <c r="AK442" s="48">
        <f t="shared" si="194"/>
        <v>0.32889348664700102</v>
      </c>
      <c r="AL442" s="35">
        <f t="shared" si="195"/>
        <v>0.86830652790917684</v>
      </c>
      <c r="AM442" s="35">
        <f t="shared" si="196"/>
        <v>3.2375371570343683</v>
      </c>
      <c r="AN442" s="35">
        <f t="shared" si="197"/>
        <v>2.6565734700682118</v>
      </c>
      <c r="AO442" s="2"/>
      <c r="AP442" s="47">
        <f t="shared" si="202"/>
        <v>5</v>
      </c>
      <c r="AQ442" s="47">
        <f t="shared" si="203"/>
        <v>6</v>
      </c>
      <c r="AR442" s="6">
        <v>7.7988437568655993</v>
      </c>
      <c r="AS442" s="35">
        <v>1</v>
      </c>
      <c r="AT442" s="35">
        <f t="shared" si="177"/>
        <v>-12.864498441574021</v>
      </c>
      <c r="AU442" s="35">
        <f t="shared" si="206"/>
        <v>7.8161258127695934</v>
      </c>
      <c r="AV442" s="35">
        <v>1</v>
      </c>
      <c r="AW442" s="35">
        <f t="shared" si="205"/>
        <v>-26.749875049461593</v>
      </c>
      <c r="AX442" s="35">
        <f t="shared" si="198"/>
        <v>2.0793562353752084</v>
      </c>
      <c r="AY442" s="2"/>
      <c r="AZ442" s="6">
        <f t="shared" si="207"/>
        <v>1.2086722657434561</v>
      </c>
      <c r="BA442" s="6">
        <f t="shared" si="200"/>
        <v>0.9917806404799866</v>
      </c>
    </row>
    <row r="443" spans="1:53" x14ac:dyDescent="0.25">
      <c r="A443" s="33">
        <v>5</v>
      </c>
      <c r="B443" s="1" t="s">
        <v>29</v>
      </c>
      <c r="C443" s="1">
        <v>450</v>
      </c>
      <c r="D443" s="1">
        <v>190</v>
      </c>
      <c r="E443" s="1">
        <v>190</v>
      </c>
      <c r="F443" s="1">
        <v>14.6</v>
      </c>
      <c r="G443" s="1">
        <v>9.4</v>
      </c>
      <c r="H443" s="1">
        <f t="shared" si="178"/>
        <v>210000000000</v>
      </c>
      <c r="I443" s="1">
        <v>0.3</v>
      </c>
      <c r="J443" s="1">
        <f t="shared" si="179"/>
        <v>80769000000</v>
      </c>
      <c r="K443" s="1">
        <v>3</v>
      </c>
      <c r="L443" s="1">
        <f>1671.9*10^(-8)</f>
        <v>1.6719E-5</v>
      </c>
      <c r="M443" s="1">
        <f>792385*10^(-12)</f>
        <v>7.9238499999999993E-7</v>
      </c>
      <c r="N443" s="1">
        <f>49.8*10^(-8)</f>
        <v>4.9799999999999993E-7</v>
      </c>
      <c r="O443" s="1">
        <v>0</v>
      </c>
      <c r="P443" s="1">
        <f t="shared" si="180"/>
        <v>8345116.666666667</v>
      </c>
      <c r="Q443" s="1">
        <f t="shared" si="181"/>
        <v>8345116.666666667</v>
      </c>
      <c r="R443" s="1">
        <f t="shared" si="182"/>
        <v>0.5</v>
      </c>
      <c r="S443" s="1">
        <f t="shared" si="183"/>
        <v>0.43540000000000001</v>
      </c>
      <c r="T443" s="1">
        <f t="shared" si="184"/>
        <v>0</v>
      </c>
      <c r="U443" s="1">
        <f t="shared" si="185"/>
        <v>0</v>
      </c>
      <c r="V443" s="1">
        <v>2</v>
      </c>
      <c r="W443" s="1">
        <v>2</v>
      </c>
      <c r="X443" s="8">
        <f t="shared" si="186"/>
        <v>962557.84322724247</v>
      </c>
      <c r="Y443" s="8">
        <f t="shared" si="187"/>
        <v>287451.84639369079</v>
      </c>
      <c r="Z443" s="16">
        <f t="shared" si="188"/>
        <v>2.1299497803907665</v>
      </c>
      <c r="AA443" s="6">
        <f t="shared" si="189"/>
        <v>1.0649748901953833</v>
      </c>
      <c r="AB443" s="6">
        <f t="shared" si="190"/>
        <v>9.7837734980329998</v>
      </c>
      <c r="AC443" s="6">
        <f t="shared" si="191"/>
        <v>0.51228070175438589</v>
      </c>
      <c r="AD443" s="6">
        <v>0</v>
      </c>
      <c r="AE443" s="6">
        <f t="shared" si="192"/>
        <v>0</v>
      </c>
      <c r="AF443" s="24">
        <v>1</v>
      </c>
      <c r="AG443" s="24">
        <f t="shared" si="201"/>
        <v>7.5</v>
      </c>
      <c r="AH443" s="6">
        <v>348.37716403460541</v>
      </c>
      <c r="AI443" s="5">
        <f t="shared" si="193"/>
        <v>1.2119496479332821</v>
      </c>
      <c r="AJ443" s="5">
        <v>6.3151446851859347</v>
      </c>
      <c r="AK443" s="5">
        <f t="shared" si="194"/>
        <v>0.19191162013695004</v>
      </c>
      <c r="AL443" s="6">
        <f t="shared" si="195"/>
        <v>0.86830652790917684</v>
      </c>
      <c r="AM443" s="6">
        <f t="shared" si="196"/>
        <v>5.5406563084367715</v>
      </c>
      <c r="AN443" s="6">
        <f t="shared" si="197"/>
        <v>4.5716885333356565</v>
      </c>
      <c r="AP443" s="24">
        <f t="shared" si="202"/>
        <v>5</v>
      </c>
      <c r="AQ443" s="24">
        <f t="shared" si="203"/>
        <v>6</v>
      </c>
      <c r="AR443" s="6">
        <v>18.669046797235101</v>
      </c>
      <c r="AS443" s="6">
        <v>1</v>
      </c>
      <c r="AT443" s="6">
        <f t="shared" si="177"/>
        <v>-20.266237426074291</v>
      </c>
      <c r="AU443" s="6">
        <f t="shared" si="206"/>
        <v>18.815056161603238</v>
      </c>
      <c r="AV443" s="6">
        <v>1</v>
      </c>
      <c r="AW443" s="35">
        <f t="shared" si="205"/>
        <v>-35.877085135943538</v>
      </c>
      <c r="AX443" s="6">
        <f t="shared" si="198"/>
        <v>1.7702884053743753</v>
      </c>
      <c r="AZ443" s="6">
        <f t="shared" si="207"/>
        <v>1.2066770290733739</v>
      </c>
      <c r="BA443" s="6">
        <f t="shared" si="200"/>
        <v>0.99564947366509871</v>
      </c>
    </row>
    <row r="444" spans="1:53" x14ac:dyDescent="0.25">
      <c r="A444" s="33">
        <v>5</v>
      </c>
      <c r="B444" s="1" t="s">
        <v>29</v>
      </c>
      <c r="C444" s="1">
        <v>450</v>
      </c>
      <c r="D444" s="1">
        <v>190</v>
      </c>
      <c r="E444" s="1">
        <v>190</v>
      </c>
      <c r="F444" s="1">
        <v>14.6</v>
      </c>
      <c r="G444" s="1">
        <v>9.4</v>
      </c>
      <c r="H444" s="1">
        <f t="shared" si="178"/>
        <v>210000000000</v>
      </c>
      <c r="I444" s="1">
        <v>0.3</v>
      </c>
      <c r="J444" s="1">
        <f t="shared" si="179"/>
        <v>80769000000</v>
      </c>
      <c r="K444" s="1">
        <v>6</v>
      </c>
      <c r="L444" s="1">
        <f>1671.9*10^(-8)</f>
        <v>1.6719E-5</v>
      </c>
      <c r="M444" s="1">
        <f>792385*10^(-12)</f>
        <v>7.9238499999999993E-7</v>
      </c>
      <c r="N444" s="1">
        <f>49.8*10^(-8)</f>
        <v>4.9799999999999993E-7</v>
      </c>
      <c r="O444" s="1">
        <v>0</v>
      </c>
      <c r="P444" s="1">
        <f t="shared" si="180"/>
        <v>8345116.666666667</v>
      </c>
      <c r="Q444" s="1">
        <f t="shared" si="181"/>
        <v>8345116.666666667</v>
      </c>
      <c r="R444" s="1">
        <f t="shared" si="182"/>
        <v>0.5</v>
      </c>
      <c r="S444" s="1">
        <f t="shared" si="183"/>
        <v>0.43540000000000001</v>
      </c>
      <c r="T444" s="1">
        <f t="shared" si="184"/>
        <v>0</v>
      </c>
      <c r="U444" s="1">
        <f t="shared" si="185"/>
        <v>0</v>
      </c>
      <c r="V444" s="1">
        <v>2</v>
      </c>
      <c r="W444" s="1">
        <v>2</v>
      </c>
      <c r="X444" s="8">
        <f t="shared" si="186"/>
        <v>240639.46080681062</v>
      </c>
      <c r="Y444" s="8">
        <f t="shared" si="187"/>
        <v>111461.6937135624</v>
      </c>
      <c r="Z444" s="16">
        <f t="shared" si="188"/>
        <v>1.0649748901953833</v>
      </c>
      <c r="AA444" s="6">
        <f t="shared" si="189"/>
        <v>0.53248744509769164</v>
      </c>
      <c r="AB444" s="6">
        <f t="shared" si="190"/>
        <v>4.8918867490164999</v>
      </c>
      <c r="AC444" s="6">
        <f t="shared" si="191"/>
        <v>1.0245614035087718</v>
      </c>
      <c r="AD444" s="6">
        <v>0</v>
      </c>
      <c r="AE444" s="6">
        <f t="shared" si="192"/>
        <v>0</v>
      </c>
      <c r="AF444" s="24">
        <v>1</v>
      </c>
      <c r="AG444" s="24">
        <f t="shared" si="201"/>
        <v>15</v>
      </c>
      <c r="AH444" s="6">
        <v>135.64648925953006</v>
      </c>
      <c r="AI444" s="5">
        <f t="shared" si="193"/>
        <v>1.2169785398032662</v>
      </c>
      <c r="AJ444" s="5">
        <v>5.3645335906755918</v>
      </c>
      <c r="AK444" s="5">
        <f t="shared" si="194"/>
        <v>0.22685635558673126</v>
      </c>
      <c r="AL444" s="6">
        <f t="shared" si="195"/>
        <v>0.86830652790917684</v>
      </c>
      <c r="AM444" s="6">
        <f t="shared" si="196"/>
        <v>4.6348077797131984</v>
      </c>
      <c r="AN444" s="6">
        <f t="shared" si="197"/>
        <v>3.8084548150392612</v>
      </c>
      <c r="AP444" s="24">
        <f t="shared" si="202"/>
        <v>5</v>
      </c>
      <c r="AQ444" s="24">
        <f t="shared" si="203"/>
        <v>6</v>
      </c>
      <c r="AR444" s="6">
        <v>14.124649572694436</v>
      </c>
      <c r="AS444" s="6">
        <v>1</v>
      </c>
      <c r="AT444" s="6">
        <f t="shared" si="177"/>
        <v>-14.332484107795604</v>
      </c>
      <c r="AU444" s="6">
        <f t="shared" si="206"/>
        <v>14.06129980653421</v>
      </c>
      <c r="AV444" s="6">
        <v>1</v>
      </c>
      <c r="AW444" s="35">
        <f t="shared" si="205"/>
        <v>-31.283577848828468</v>
      </c>
      <c r="AX444" s="6">
        <f t="shared" si="198"/>
        <v>2.1827045202731443</v>
      </c>
      <c r="AZ444" s="6">
        <f t="shared" si="207"/>
        <v>1.2076223888522064</v>
      </c>
      <c r="BA444" s="6">
        <f t="shared" si="200"/>
        <v>0.99231198361758111</v>
      </c>
    </row>
    <row r="445" spans="1:53" x14ac:dyDescent="0.25">
      <c r="A445" s="33">
        <v>5</v>
      </c>
      <c r="B445" s="1" t="s">
        <v>29</v>
      </c>
      <c r="C445" s="1">
        <v>450</v>
      </c>
      <c r="D445" s="1">
        <v>190</v>
      </c>
      <c r="E445" s="1">
        <v>190</v>
      </c>
      <c r="F445" s="1">
        <v>14.6</v>
      </c>
      <c r="G445" s="1">
        <v>9.4</v>
      </c>
      <c r="H445" s="1">
        <f t="shared" si="178"/>
        <v>210000000000</v>
      </c>
      <c r="I445" s="1">
        <v>0.3</v>
      </c>
      <c r="J445" s="1">
        <f t="shared" si="179"/>
        <v>80769000000</v>
      </c>
      <c r="K445" s="1">
        <v>9</v>
      </c>
      <c r="L445" s="1">
        <f>1671.9*10^(-8)</f>
        <v>1.6719E-5</v>
      </c>
      <c r="M445" s="1">
        <f>792385*10^(-12)</f>
        <v>7.9238499999999993E-7</v>
      </c>
      <c r="N445" s="1">
        <f>49.8*10^(-8)</f>
        <v>4.9799999999999993E-7</v>
      </c>
      <c r="O445" s="1">
        <v>0</v>
      </c>
      <c r="P445" s="1">
        <f t="shared" si="180"/>
        <v>8345116.666666667</v>
      </c>
      <c r="Q445" s="1">
        <f t="shared" si="181"/>
        <v>8345116.666666667</v>
      </c>
      <c r="R445" s="1">
        <f t="shared" si="182"/>
        <v>0.5</v>
      </c>
      <c r="S445" s="1">
        <f t="shared" si="183"/>
        <v>0.43540000000000001</v>
      </c>
      <c r="T445" s="1">
        <f t="shared" si="184"/>
        <v>0</v>
      </c>
      <c r="U445" s="1">
        <f t="shared" si="185"/>
        <v>0</v>
      </c>
      <c r="V445" s="1">
        <v>2</v>
      </c>
      <c r="W445" s="1">
        <v>2</v>
      </c>
      <c r="X445" s="8">
        <f t="shared" si="186"/>
        <v>106950.87146969361</v>
      </c>
      <c r="Y445" s="8">
        <f t="shared" si="187"/>
        <v>69598.84918186086</v>
      </c>
      <c r="Z445" s="16">
        <f t="shared" si="188"/>
        <v>0.70998326013025559</v>
      </c>
      <c r="AA445" s="6">
        <f t="shared" si="189"/>
        <v>0.35499163006512779</v>
      </c>
      <c r="AB445" s="6">
        <f t="shared" si="190"/>
        <v>3.2612578326776664</v>
      </c>
      <c r="AC445" s="6">
        <f t="shared" si="191"/>
        <v>1.536842105263158</v>
      </c>
      <c r="AD445" s="6">
        <v>0</v>
      </c>
      <c r="AE445" s="6">
        <f t="shared" si="192"/>
        <v>0</v>
      </c>
      <c r="AF445" s="24">
        <v>1</v>
      </c>
      <c r="AG445" s="24">
        <f t="shared" si="201"/>
        <v>22.5</v>
      </c>
      <c r="AH445" s="6">
        <v>84.820707725045281</v>
      </c>
      <c r="AI445" s="5">
        <f t="shared" si="193"/>
        <v>1.2187084804148114</v>
      </c>
      <c r="AJ445" s="5">
        <v>4.6972041038460626</v>
      </c>
      <c r="AK445" s="5">
        <f t="shared" si="194"/>
        <v>0.25945401849090077</v>
      </c>
      <c r="AL445" s="6">
        <f t="shared" si="195"/>
        <v>0.86830652790917684</v>
      </c>
      <c r="AM445" s="6">
        <f t="shared" si="196"/>
        <v>4.0579872666074994</v>
      </c>
      <c r="AN445" s="6">
        <f t="shared" si="197"/>
        <v>3.329744013290433</v>
      </c>
      <c r="AP445" s="24">
        <f t="shared" si="202"/>
        <v>5</v>
      </c>
      <c r="AQ445" s="24">
        <f t="shared" si="203"/>
        <v>6</v>
      </c>
      <c r="AR445" s="6">
        <v>11.460864789037181</v>
      </c>
      <c r="AS445" s="6">
        <v>1</v>
      </c>
      <c r="AT445" s="6">
        <f t="shared" si="177"/>
        <v>-12.999246962011698</v>
      </c>
      <c r="AU445" s="6">
        <f t="shared" si="206"/>
        <v>11.431260254518939</v>
      </c>
      <c r="AV445" s="6">
        <v>1</v>
      </c>
      <c r="AW445" s="35">
        <f t="shared" si="205"/>
        <v>-29.290170850520465</v>
      </c>
      <c r="AX445" s="6">
        <f t="shared" si="198"/>
        <v>2.2532205854782581</v>
      </c>
      <c r="AZ445" s="6">
        <f t="shared" si="207"/>
        <v>1.2080913186843576</v>
      </c>
      <c r="BA445" s="6">
        <f t="shared" si="200"/>
        <v>0.99128818589426737</v>
      </c>
    </row>
    <row r="446" spans="1:53" x14ac:dyDescent="0.25">
      <c r="A446" s="33">
        <v>5</v>
      </c>
      <c r="B446" s="1" t="s">
        <v>29</v>
      </c>
      <c r="C446" s="1">
        <v>450</v>
      </c>
      <c r="D446" s="1">
        <v>190</v>
      </c>
      <c r="E446" s="1">
        <v>190</v>
      </c>
      <c r="F446" s="1">
        <v>14.6</v>
      </c>
      <c r="G446" s="1">
        <v>9.4</v>
      </c>
      <c r="H446" s="1">
        <f t="shared" si="178"/>
        <v>210000000000</v>
      </c>
      <c r="I446" s="1">
        <v>0.3</v>
      </c>
      <c r="J446" s="1">
        <f t="shared" si="179"/>
        <v>80769000000</v>
      </c>
      <c r="K446" s="1">
        <v>12</v>
      </c>
      <c r="L446" s="1">
        <f>1671.9*10^(-8)</f>
        <v>1.6719E-5</v>
      </c>
      <c r="M446" s="1">
        <f>792385*10^(-12)</f>
        <v>7.9238499999999993E-7</v>
      </c>
      <c r="N446" s="1">
        <f>49.8*10^(-8)</f>
        <v>4.9799999999999993E-7</v>
      </c>
      <c r="O446" s="1">
        <v>0</v>
      </c>
      <c r="P446" s="1">
        <f t="shared" si="180"/>
        <v>8345116.666666667</v>
      </c>
      <c r="Q446" s="1">
        <f t="shared" si="181"/>
        <v>8345116.666666667</v>
      </c>
      <c r="R446" s="1">
        <f t="shared" si="182"/>
        <v>0.5</v>
      </c>
      <c r="S446" s="1">
        <f t="shared" si="183"/>
        <v>0.43540000000000001</v>
      </c>
      <c r="T446" s="1">
        <f t="shared" si="184"/>
        <v>0</v>
      </c>
      <c r="U446" s="1">
        <f t="shared" si="185"/>
        <v>0</v>
      </c>
      <c r="V446" s="1">
        <v>2</v>
      </c>
      <c r="W446" s="1">
        <v>2</v>
      </c>
      <c r="X446" s="8">
        <f t="shared" si="186"/>
        <v>60159.865201702654</v>
      </c>
      <c r="Y446" s="8">
        <f t="shared" si="187"/>
        <v>50905.184429421381</v>
      </c>
      <c r="Z446" s="16">
        <f t="shared" si="188"/>
        <v>0.53248744509769164</v>
      </c>
      <c r="AA446" s="6">
        <f t="shared" si="189"/>
        <v>0.26624372254884582</v>
      </c>
      <c r="AB446" s="6">
        <f t="shared" si="190"/>
        <v>2.4459433745082499</v>
      </c>
      <c r="AC446" s="6">
        <f t="shared" si="191"/>
        <v>2.0491228070175436</v>
      </c>
      <c r="AD446" s="6">
        <v>0</v>
      </c>
      <c r="AE446" s="6">
        <f t="shared" si="192"/>
        <v>0</v>
      </c>
      <c r="AF446" s="24">
        <v>1</v>
      </c>
      <c r="AG446" s="24">
        <f t="shared" si="201"/>
        <v>30</v>
      </c>
      <c r="AH446" s="6">
        <v>62.074237596422975</v>
      </c>
      <c r="AI446" s="5">
        <f t="shared" si="193"/>
        <v>1.2194089519995193</v>
      </c>
      <c r="AJ446" s="5">
        <v>4.2810963645982634</v>
      </c>
      <c r="AK446" s="5">
        <f t="shared" si="194"/>
        <v>0.28483567015290678</v>
      </c>
      <c r="AL446" s="6">
        <f t="shared" si="195"/>
        <v>0.86830652790917684</v>
      </c>
      <c r="AM446" s="6">
        <f t="shared" si="196"/>
        <v>3.7180386968925552</v>
      </c>
      <c r="AN446" s="6">
        <f t="shared" si="197"/>
        <v>3.0490498620630277</v>
      </c>
      <c r="AP446" s="24">
        <f t="shared" si="202"/>
        <v>5</v>
      </c>
      <c r="AQ446" s="24">
        <f t="shared" si="203"/>
        <v>6</v>
      </c>
      <c r="AR446" s="6">
        <v>9.9056753151163335</v>
      </c>
      <c r="AS446" s="6">
        <v>1</v>
      </c>
      <c r="AT446" s="6">
        <f t="shared" si="177"/>
        <v>-12.504810674691024</v>
      </c>
      <c r="AU446" s="6">
        <f t="shared" si="206"/>
        <v>9.920217834700253</v>
      </c>
      <c r="AV446" s="6">
        <v>1</v>
      </c>
      <c r="AW446" s="35">
        <f t="shared" si="205"/>
        <v>-28.206797744628407</v>
      </c>
      <c r="AX446" s="6">
        <f t="shared" si="198"/>
        <v>2.2556757138048678</v>
      </c>
      <c r="AZ446" s="6">
        <f t="shared" si="207"/>
        <v>1.2083510852534214</v>
      </c>
      <c r="BA446" s="6">
        <f t="shared" si="200"/>
        <v>0.9909317815586266</v>
      </c>
    </row>
    <row r="447" spans="1:53" x14ac:dyDescent="0.25">
      <c r="A447" s="44">
        <v>5</v>
      </c>
      <c r="B447" s="2" t="s">
        <v>29</v>
      </c>
      <c r="C447" s="2">
        <v>450</v>
      </c>
      <c r="D447" s="2">
        <v>190</v>
      </c>
      <c r="E447" s="2">
        <v>190</v>
      </c>
      <c r="F447" s="2">
        <v>14.6</v>
      </c>
      <c r="G447" s="2">
        <v>9.4</v>
      </c>
      <c r="H447" s="2">
        <f t="shared" si="178"/>
        <v>210000000000</v>
      </c>
      <c r="I447" s="2">
        <v>0.3</v>
      </c>
      <c r="J447" s="2">
        <f t="shared" si="179"/>
        <v>80769000000</v>
      </c>
      <c r="K447" s="2">
        <v>15</v>
      </c>
      <c r="L447" s="2">
        <f>1671.9*10^(-8)</f>
        <v>1.6719E-5</v>
      </c>
      <c r="M447" s="2">
        <f>792385*10^(-12)</f>
        <v>7.9238499999999993E-7</v>
      </c>
      <c r="N447" s="2">
        <f>49.8*10^(-8)</f>
        <v>4.9799999999999993E-7</v>
      </c>
      <c r="O447" s="2">
        <v>0</v>
      </c>
      <c r="P447" s="2">
        <f t="shared" si="180"/>
        <v>8345116.666666667</v>
      </c>
      <c r="Q447" s="2">
        <f t="shared" si="181"/>
        <v>8345116.666666667</v>
      </c>
      <c r="R447" s="2">
        <f t="shared" si="182"/>
        <v>0.5</v>
      </c>
      <c r="S447" s="2">
        <f t="shared" si="183"/>
        <v>0.43540000000000001</v>
      </c>
      <c r="T447" s="2">
        <f t="shared" si="184"/>
        <v>0</v>
      </c>
      <c r="U447" s="2">
        <f t="shared" si="185"/>
        <v>0</v>
      </c>
      <c r="V447" s="2">
        <v>2</v>
      </c>
      <c r="W447" s="2">
        <v>2</v>
      </c>
      <c r="X447" s="45">
        <f t="shared" si="186"/>
        <v>38502.313729089699</v>
      </c>
      <c r="Y447" s="45">
        <f t="shared" si="187"/>
        <v>40236.000302564746</v>
      </c>
      <c r="Z447" s="46">
        <f t="shared" si="188"/>
        <v>0.42598995607815332</v>
      </c>
      <c r="AA447" s="35">
        <f t="shared" si="189"/>
        <v>0.21299497803907666</v>
      </c>
      <c r="AB447" s="35">
        <f t="shared" si="190"/>
        <v>1.9567546996065999</v>
      </c>
      <c r="AC447" s="35">
        <f t="shared" si="191"/>
        <v>2.5614035087719298</v>
      </c>
      <c r="AD447" s="35">
        <v>0</v>
      </c>
      <c r="AE447" s="35">
        <f t="shared" si="192"/>
        <v>0</v>
      </c>
      <c r="AF447" s="47">
        <v>1</v>
      </c>
      <c r="AG447" s="47">
        <f t="shared" si="201"/>
        <v>37.5</v>
      </c>
      <c r="AH447" s="35">
        <v>49.077457225927581</v>
      </c>
      <c r="AI447" s="48">
        <f t="shared" si="193"/>
        <v>1.2197399556833997</v>
      </c>
      <c r="AJ447" s="48">
        <v>4.012575772590119</v>
      </c>
      <c r="AK447" s="48">
        <f t="shared" si="194"/>
        <v>0.30397929529840556</v>
      </c>
      <c r="AL447" s="35">
        <f t="shared" si="195"/>
        <v>0.86830652790917684</v>
      </c>
      <c r="AM447" s="35">
        <f t="shared" si="196"/>
        <v>3.4975772948517165</v>
      </c>
      <c r="AN447" s="35">
        <f t="shared" si="197"/>
        <v>2.8674778411207194</v>
      </c>
      <c r="AO447" s="2"/>
      <c r="AP447" s="47">
        <f t="shared" si="202"/>
        <v>5</v>
      </c>
      <c r="AQ447" s="47">
        <f t="shared" si="203"/>
        <v>6</v>
      </c>
      <c r="AR447" s="6">
        <v>8.921577548589708</v>
      </c>
      <c r="AS447" s="35">
        <v>1</v>
      </c>
      <c r="AT447" s="35">
        <f t="shared" si="177"/>
        <v>-12.266884808997368</v>
      </c>
      <c r="AU447" s="6">
        <f t="shared" si="206"/>
        <v>8.9508651367895045</v>
      </c>
      <c r="AV447" s="6">
        <v>1</v>
      </c>
      <c r="AW447" s="35">
        <f t="shared" si="205"/>
        <v>-27.52903960693699</v>
      </c>
      <c r="AX447" s="6">
        <f t="shared" si="198"/>
        <v>2.2441752764112795</v>
      </c>
      <c r="AY447" s="2"/>
      <c r="AZ447" s="6">
        <f t="shared" si="207"/>
        <v>1.2085081461723439</v>
      </c>
      <c r="BA447" s="6">
        <f t="shared" si="200"/>
        <v>0.99079163598870323</v>
      </c>
    </row>
    <row r="448" spans="1:53" x14ac:dyDescent="0.25">
      <c r="A448" s="44">
        <v>5</v>
      </c>
      <c r="B448" s="2" t="s">
        <v>30</v>
      </c>
      <c r="C448" s="2">
        <v>600</v>
      </c>
      <c r="D448" s="2">
        <v>220</v>
      </c>
      <c r="E448" s="2">
        <v>220</v>
      </c>
      <c r="F448" s="2">
        <v>19</v>
      </c>
      <c r="G448" s="2">
        <v>12</v>
      </c>
      <c r="H448" s="2">
        <f t="shared" si="178"/>
        <v>210000000000</v>
      </c>
      <c r="I448" s="2">
        <v>0.3</v>
      </c>
      <c r="J448" s="2">
        <f t="shared" si="179"/>
        <v>80769000000</v>
      </c>
      <c r="K448" s="2">
        <v>3</v>
      </c>
      <c r="L448" s="2">
        <f>3380*10^(-8)</f>
        <v>3.3800000000000002E-5</v>
      </c>
      <c r="M448" s="2">
        <f>2852000*10^(-12)</f>
        <v>2.852E-6</v>
      </c>
      <c r="N448" s="2">
        <f>129.22*10^(-8)</f>
        <v>1.2922000000000001E-6</v>
      </c>
      <c r="O448" s="2">
        <v>0</v>
      </c>
      <c r="P448" s="2">
        <f t="shared" si="180"/>
        <v>16859333.333333332</v>
      </c>
      <c r="Q448" s="2">
        <f t="shared" si="181"/>
        <v>16859333.333333332</v>
      </c>
      <c r="R448" s="2">
        <f t="shared" si="182"/>
        <v>0.5</v>
      </c>
      <c r="S448" s="2">
        <f t="shared" si="183"/>
        <v>0.58099999999999996</v>
      </c>
      <c r="T448" s="2">
        <f t="shared" si="184"/>
        <v>0</v>
      </c>
      <c r="U448" s="2">
        <f t="shared" si="185"/>
        <v>0</v>
      </c>
      <c r="V448" s="2">
        <v>2</v>
      </c>
      <c r="W448" s="2">
        <v>2</v>
      </c>
      <c r="X448" s="45">
        <f t="shared" si="186"/>
        <v>1945957.0010814518</v>
      </c>
      <c r="Y448" s="45">
        <f t="shared" si="187"/>
        <v>722924.52822898212</v>
      </c>
      <c r="Z448" s="46">
        <f t="shared" si="188"/>
        <v>2.5085675762161346</v>
      </c>
      <c r="AA448" s="35">
        <f t="shared" si="189"/>
        <v>1.2542837881080673</v>
      </c>
      <c r="AB448" s="35">
        <f t="shared" si="190"/>
        <v>8.6359355824978525</v>
      </c>
      <c r="AC448" s="35">
        <f t="shared" si="191"/>
        <v>0.43181818181818182</v>
      </c>
      <c r="AD448" s="35">
        <v>0</v>
      </c>
      <c r="AE448" s="35">
        <f t="shared" si="192"/>
        <v>0</v>
      </c>
      <c r="AF448" s="47">
        <v>1</v>
      </c>
      <c r="AG448" s="47">
        <f t="shared" si="201"/>
        <v>7.5</v>
      </c>
      <c r="AH448" s="35">
        <v>875.64150117852762</v>
      </c>
      <c r="AI448" s="48">
        <f t="shared" si="193"/>
        <v>1.2112488468522031</v>
      </c>
      <c r="AJ448" s="48">
        <v>6.4586271701671878</v>
      </c>
      <c r="AK448" s="48">
        <f t="shared" si="194"/>
        <v>0.18753967599291674</v>
      </c>
      <c r="AL448" s="35">
        <f t="shared" si="195"/>
        <v>0.86830652790917684</v>
      </c>
      <c r="AM448" s="35">
        <f t="shared" si="196"/>
        <v>5.5646591678184008</v>
      </c>
      <c r="AN448" s="35">
        <f t="shared" si="197"/>
        <v>4.5941502295584034</v>
      </c>
      <c r="AO448" s="2"/>
      <c r="AP448" s="47">
        <f t="shared" si="202"/>
        <v>5</v>
      </c>
      <c r="AQ448" s="47">
        <f t="shared" si="203"/>
        <v>6</v>
      </c>
      <c r="AR448" s="6">
        <v>19.479706406892554</v>
      </c>
      <c r="AS448" s="35">
        <v>1</v>
      </c>
      <c r="AT448" s="35">
        <f t="shared" si="177"/>
        <v>-21.513322146915328</v>
      </c>
      <c r="AU448" s="35">
        <f t="shared" si="206"/>
        <v>19.371516416302374</v>
      </c>
      <c r="AV448" s="35">
        <v>1</v>
      </c>
      <c r="AW448" s="35">
        <f t="shared" si="205"/>
        <v>-37.008955306699335</v>
      </c>
      <c r="AX448" s="35">
        <f t="shared" si="198"/>
        <v>1.7202808126966032</v>
      </c>
      <c r="AY448" s="2"/>
      <c r="AZ448" s="35">
        <f t="shared" si="207"/>
        <v>1.2064729603686319</v>
      </c>
      <c r="BA448" s="35">
        <f t="shared" si="200"/>
        <v>0.9960570559088805</v>
      </c>
    </row>
    <row r="449" spans="1:53" x14ac:dyDescent="0.25">
      <c r="A449" s="33">
        <v>5</v>
      </c>
      <c r="B449" s="1" t="s">
        <v>30</v>
      </c>
      <c r="C449" s="1">
        <v>600</v>
      </c>
      <c r="D449" s="1">
        <v>220</v>
      </c>
      <c r="E449" s="1">
        <v>220</v>
      </c>
      <c r="F449" s="1">
        <v>19</v>
      </c>
      <c r="G449" s="1">
        <v>12</v>
      </c>
      <c r="H449" s="1">
        <f t="shared" si="178"/>
        <v>210000000000</v>
      </c>
      <c r="I449" s="1">
        <v>0.3</v>
      </c>
      <c r="J449" s="1">
        <f t="shared" si="179"/>
        <v>80769000000</v>
      </c>
      <c r="K449" s="1">
        <v>6</v>
      </c>
      <c r="L449" s="1">
        <f>3380*10^(-8)</f>
        <v>3.3800000000000002E-5</v>
      </c>
      <c r="M449" s="1">
        <f>2852000*10^(-12)</f>
        <v>2.852E-6</v>
      </c>
      <c r="N449" s="1">
        <f>129.22*10^(-8)</f>
        <v>1.2922000000000001E-6</v>
      </c>
      <c r="O449" s="1">
        <v>0</v>
      </c>
      <c r="P449" s="1">
        <f t="shared" si="180"/>
        <v>16859333.333333332</v>
      </c>
      <c r="Q449" s="1">
        <f t="shared" si="181"/>
        <v>16859333.333333332</v>
      </c>
      <c r="R449" s="1">
        <f t="shared" si="182"/>
        <v>0.5</v>
      </c>
      <c r="S449" s="1">
        <f t="shared" si="183"/>
        <v>0.58099999999999996</v>
      </c>
      <c r="T449" s="1">
        <f t="shared" si="184"/>
        <v>0</v>
      </c>
      <c r="U449" s="1">
        <f t="shared" si="185"/>
        <v>0</v>
      </c>
      <c r="V449" s="1">
        <v>2</v>
      </c>
      <c r="W449" s="1">
        <v>2</v>
      </c>
      <c r="X449" s="8">
        <f t="shared" si="186"/>
        <v>486489.25027036294</v>
      </c>
      <c r="Y449" s="8">
        <f t="shared" si="187"/>
        <v>265978.93822521181</v>
      </c>
      <c r="Z449" s="16">
        <f t="shared" si="188"/>
        <v>1.2542837881080673</v>
      </c>
      <c r="AA449" s="6">
        <f t="shared" si="189"/>
        <v>0.62714189405403364</v>
      </c>
      <c r="AB449" s="6">
        <f t="shared" si="190"/>
        <v>4.3179677912489263</v>
      </c>
      <c r="AC449" s="6">
        <f t="shared" si="191"/>
        <v>0.86363636363636365</v>
      </c>
      <c r="AD449" s="6">
        <v>0</v>
      </c>
      <c r="AE449" s="6">
        <f t="shared" si="192"/>
        <v>0</v>
      </c>
      <c r="AF449" s="24">
        <v>1</v>
      </c>
      <c r="AG449" s="24">
        <f t="shared" si="201"/>
        <v>15</v>
      </c>
      <c r="AH449" s="6">
        <v>323.79811752811537</v>
      </c>
      <c r="AI449" s="5">
        <f t="shared" si="193"/>
        <v>1.217382547989369</v>
      </c>
      <c r="AJ449" s="5">
        <v>5.629393101540221</v>
      </c>
      <c r="AK449" s="5">
        <f t="shared" si="194"/>
        <v>0.21625467009157506</v>
      </c>
      <c r="AL449" s="6">
        <f t="shared" si="195"/>
        <v>0.86830652790917684</v>
      </c>
      <c r="AM449" s="6">
        <f t="shared" si="196"/>
        <v>4.8862250752689782</v>
      </c>
      <c r="AN449" s="6">
        <f t="shared" si="197"/>
        <v>4.0137137527879592</v>
      </c>
      <c r="AP449" s="24">
        <f t="shared" si="202"/>
        <v>5</v>
      </c>
      <c r="AQ449" s="24">
        <f t="shared" si="203"/>
        <v>6</v>
      </c>
      <c r="AR449" s="6">
        <v>15.281414830399791</v>
      </c>
      <c r="AS449" s="6">
        <v>1</v>
      </c>
      <c r="AT449" s="6">
        <f t="shared" si="177"/>
        <v>-14.022954294288244</v>
      </c>
      <c r="AU449" s="6">
        <f t="shared" si="206"/>
        <v>15.250132709134828</v>
      </c>
      <c r="AV449" s="6">
        <v>1</v>
      </c>
      <c r="AW449" s="35">
        <f t="shared" si="205"/>
        <v>-32.2521275653082</v>
      </c>
      <c r="AX449" s="6">
        <f t="shared" si="198"/>
        <v>2.2999524129123752</v>
      </c>
      <c r="AZ449" s="6">
        <f t="shared" si="207"/>
        <v>1.2074061777158909</v>
      </c>
      <c r="BA449" s="6">
        <f t="shared" si="200"/>
        <v>0.99180506547432024</v>
      </c>
    </row>
    <row r="450" spans="1:53" x14ac:dyDescent="0.25">
      <c r="A450" s="44">
        <v>5</v>
      </c>
      <c r="B450" s="2" t="s">
        <v>30</v>
      </c>
      <c r="C450" s="2">
        <v>600</v>
      </c>
      <c r="D450" s="2">
        <v>220</v>
      </c>
      <c r="E450" s="2">
        <v>220</v>
      </c>
      <c r="F450" s="2">
        <v>19</v>
      </c>
      <c r="G450" s="2">
        <v>12</v>
      </c>
      <c r="H450" s="2">
        <f t="shared" si="178"/>
        <v>210000000000</v>
      </c>
      <c r="I450" s="2">
        <v>0.3</v>
      </c>
      <c r="J450" s="2">
        <f t="shared" si="179"/>
        <v>80769000000</v>
      </c>
      <c r="K450" s="2">
        <v>9</v>
      </c>
      <c r="L450" s="2">
        <f>3380*10^(-8)</f>
        <v>3.3800000000000002E-5</v>
      </c>
      <c r="M450" s="2">
        <f>2852000*10^(-12)</f>
        <v>2.852E-6</v>
      </c>
      <c r="N450" s="2">
        <f>129.22*10^(-8)</f>
        <v>1.2922000000000001E-6</v>
      </c>
      <c r="O450" s="2">
        <v>0</v>
      </c>
      <c r="P450" s="2">
        <f t="shared" si="180"/>
        <v>16859333.333333332</v>
      </c>
      <c r="Q450" s="2">
        <f t="shared" si="181"/>
        <v>16859333.333333332</v>
      </c>
      <c r="R450" s="2">
        <f t="shared" si="182"/>
        <v>0.5</v>
      </c>
      <c r="S450" s="2">
        <f t="shared" si="183"/>
        <v>0.58099999999999996</v>
      </c>
      <c r="T450" s="2">
        <f t="shared" si="184"/>
        <v>0</v>
      </c>
      <c r="U450" s="2">
        <f t="shared" si="185"/>
        <v>0</v>
      </c>
      <c r="V450" s="2">
        <v>2</v>
      </c>
      <c r="W450" s="2">
        <v>2</v>
      </c>
      <c r="X450" s="45">
        <f t="shared" si="186"/>
        <v>216217.44456460574</v>
      </c>
      <c r="Y450" s="45">
        <f t="shared" si="187"/>
        <v>162822.76545043223</v>
      </c>
      <c r="Z450" s="46">
        <f t="shared" si="188"/>
        <v>0.8361891920720449</v>
      </c>
      <c r="AA450" s="35">
        <f t="shared" si="189"/>
        <v>0.41809459603602245</v>
      </c>
      <c r="AB450" s="35">
        <f t="shared" si="190"/>
        <v>2.878645194165951</v>
      </c>
      <c r="AC450" s="35">
        <f t="shared" si="191"/>
        <v>1.2954545454545454</v>
      </c>
      <c r="AD450" s="35">
        <v>0</v>
      </c>
      <c r="AE450" s="35">
        <f t="shared" si="192"/>
        <v>0</v>
      </c>
      <c r="AF450" s="47">
        <v>1</v>
      </c>
      <c r="AG450" s="47">
        <f t="shared" si="201"/>
        <v>22.5</v>
      </c>
      <c r="AH450" s="35">
        <v>198.6173541603722</v>
      </c>
      <c r="AI450" s="48">
        <f t="shared" si="193"/>
        <v>1.2198377395870779</v>
      </c>
      <c r="AJ450" s="48">
        <v>4.9612226998190669</v>
      </c>
      <c r="AK450" s="48">
        <f t="shared" si="194"/>
        <v>0.24587441713341446</v>
      </c>
      <c r="AL450" s="35">
        <f t="shared" si="195"/>
        <v>0.86830652790917684</v>
      </c>
      <c r="AM450" s="35">
        <f t="shared" si="196"/>
        <v>4.278802322725789</v>
      </c>
      <c r="AN450" s="35">
        <f t="shared" si="197"/>
        <v>3.5076815414599225</v>
      </c>
      <c r="AO450" s="2"/>
      <c r="AP450" s="47">
        <f t="shared" si="202"/>
        <v>5</v>
      </c>
      <c r="AQ450" s="47">
        <f t="shared" si="203"/>
        <v>6</v>
      </c>
      <c r="AR450" s="6">
        <v>12.486331200309884</v>
      </c>
      <c r="AS450" s="35">
        <v>1</v>
      </c>
      <c r="AT450" s="35">
        <f t="shared" ref="AT450:AT497" si="208">(1/(2*AP450)*(AQ450^2/AI450^2-1/AR450^2-AP450^2))^-1</f>
        <v>-12.301144730732341</v>
      </c>
      <c r="AU450" s="35">
        <f t="shared" si="206"/>
        <v>12.426171695197361</v>
      </c>
      <c r="AV450" s="35">
        <v>1</v>
      </c>
      <c r="AW450" s="35">
        <f t="shared" si="205"/>
        <v>-30.025340579529583</v>
      </c>
      <c r="AX450" s="35">
        <f t="shared" si="198"/>
        <v>2.440857435366671</v>
      </c>
      <c r="AY450" s="2"/>
      <c r="AZ450" s="6">
        <f t="shared" si="207"/>
        <v>1.2079154524248694</v>
      </c>
      <c r="BA450" s="6">
        <f t="shared" si="200"/>
        <v>0.99022633357265677</v>
      </c>
    </row>
    <row r="451" spans="1:53" x14ac:dyDescent="0.25">
      <c r="A451" s="33">
        <v>5</v>
      </c>
      <c r="B451" s="1" t="s">
        <v>30</v>
      </c>
      <c r="C451" s="1">
        <v>600</v>
      </c>
      <c r="D451" s="1">
        <v>220</v>
      </c>
      <c r="E451" s="1">
        <v>220</v>
      </c>
      <c r="F451" s="1">
        <v>19</v>
      </c>
      <c r="G451" s="1">
        <v>12</v>
      </c>
      <c r="H451" s="1">
        <f t="shared" ref="H451:H497" si="209">2.1*10^11</f>
        <v>210000000000</v>
      </c>
      <c r="I451" s="1">
        <v>0.3</v>
      </c>
      <c r="J451" s="1">
        <f t="shared" ref="J451:J497" si="210">8.0769*10^10</f>
        <v>80769000000</v>
      </c>
      <c r="K451" s="1">
        <v>12</v>
      </c>
      <c r="L451" s="1">
        <f>3380*10^(-8)</f>
        <v>3.3800000000000002E-5</v>
      </c>
      <c r="M451" s="1">
        <f>2852000*10^(-12)</f>
        <v>2.852E-6</v>
      </c>
      <c r="N451" s="1">
        <f>129.22*10^(-8)</f>
        <v>1.2922000000000001E-6</v>
      </c>
      <c r="O451" s="1">
        <v>0</v>
      </c>
      <c r="P451" s="1">
        <f t="shared" ref="P451:P497" si="211">F451*D451^3/12</f>
        <v>16859333.333333332</v>
      </c>
      <c r="Q451" s="1">
        <f t="shared" ref="Q451:Q497" si="212">F451*E451^3/12</f>
        <v>16859333.333333332</v>
      </c>
      <c r="R451" s="1">
        <f t="shared" ref="R451:R497" si="213">P451/(P451+Q451)</f>
        <v>0.5</v>
      </c>
      <c r="S451" s="1">
        <f t="shared" ref="S451:S497" si="214">(C451-F451)*0.001</f>
        <v>0.58099999999999996</v>
      </c>
      <c r="T451" s="1">
        <f t="shared" ref="T451:T497" si="215">2*AD451/(C451*0.001)</f>
        <v>0</v>
      </c>
      <c r="U451" s="1">
        <f t="shared" ref="U451:U497" si="216">(Q451-P451)/(P451+Q451)</f>
        <v>0</v>
      </c>
      <c r="V451" s="1">
        <v>2</v>
      </c>
      <c r="W451" s="1">
        <v>2</v>
      </c>
      <c r="X451" s="8">
        <f t="shared" ref="X451:X497" si="217">PI()^2*H451*L451/(V451*K451)^2</f>
        <v>121622.31256759074</v>
      </c>
      <c r="Y451" s="8">
        <f t="shared" ref="Y451:Y497" si="218">X451*(M451/L451*(V451/W451)^2+J451*N451/X451)^0.5</f>
        <v>118075.45509077053</v>
      </c>
      <c r="Z451" s="16">
        <f t="shared" ref="Z451:Z497" si="219">PI()/K451*(H451*M451/(J451*N451))^0.5</f>
        <v>0.62714189405403364</v>
      </c>
      <c r="AA451" s="6">
        <f t="shared" ref="AA451:AA497" si="220">Z451/W451</f>
        <v>0.31357094702701682</v>
      </c>
      <c r="AB451" s="6">
        <f t="shared" ref="AB451:AB497" si="221">PI()/K451*(H451*L451/(J451*N451))^0.5</f>
        <v>2.1589838956244631</v>
      </c>
      <c r="AC451" s="6">
        <f t="shared" ref="AC451:AC497" si="222">K451*F451/(E451*C451)*1000</f>
        <v>1.7272727272727273</v>
      </c>
      <c r="AD451" s="6">
        <v>0</v>
      </c>
      <c r="AE451" s="6">
        <f t="shared" ref="AE451:AE497" si="223">2*AD451/C451*1000</f>
        <v>0</v>
      </c>
      <c r="AF451" s="24">
        <v>1</v>
      </c>
      <c r="AG451" s="24">
        <f t="shared" si="201"/>
        <v>30</v>
      </c>
      <c r="AH451" s="6">
        <v>144.15892008606548</v>
      </c>
      <c r="AI451" s="5">
        <f t="shared" ref="AI451:AI497" si="224">AH451*1000/Y451</f>
        <v>1.2209050557987966</v>
      </c>
      <c r="AJ451" s="5">
        <v>4.5088117559295684</v>
      </c>
      <c r="AK451" s="5">
        <f t="shared" ref="AK451:AK497" si="225">AI451/AJ451</f>
        <v>0.27078199798276703</v>
      </c>
      <c r="AL451" s="6">
        <f t="shared" ref="AL451:AL497" si="226">(0.826*A451+0.459)/(A451+0.285)</f>
        <v>0.86830652790917684</v>
      </c>
      <c r="AM451" s="6">
        <f t="shared" ref="AM451:AM497" si="227">(2.87+2.986*Z451-0.628*Z451^2)*AL451</f>
        <v>3.9036013111366841</v>
      </c>
      <c r="AN451" s="6">
        <f t="shared" ref="AN451:AN497" si="228">AM451/AI451</f>
        <v>3.1973012910350271</v>
      </c>
      <c r="AP451" s="24">
        <f t="shared" si="202"/>
        <v>5</v>
      </c>
      <c r="AQ451" s="24">
        <f t="shared" si="203"/>
        <v>6</v>
      </c>
      <c r="AR451" s="6">
        <v>10.756129047806327</v>
      </c>
      <c r="AS451" s="6">
        <v>1</v>
      </c>
      <c r="AT451" s="6">
        <f t="shared" si="208"/>
        <v>-11.662578006497382</v>
      </c>
      <c r="AU451" s="6">
        <f t="shared" si="206"/>
        <v>10.742284979813324</v>
      </c>
      <c r="AV451" s="6">
        <v>1</v>
      </c>
      <c r="AW451" s="35">
        <f t="shared" si="205"/>
        <v>-28.791726260643731</v>
      </c>
      <c r="AX451" s="6">
        <f t="shared" ref="AX451:AX497" si="229">AW451/AT451</f>
        <v>2.4687274326999971</v>
      </c>
      <c r="AZ451" s="6">
        <f t="shared" ref="AZ451:AZ497" si="230">AQ451*(1/AU451^2+2*AP451/AW451+AP451^2/AV451^2)^-0.5</f>
        <v>1.2082112685381992</v>
      </c>
      <c r="BA451" s="6">
        <f t="shared" ref="BA451:BA497" si="231">AZ451/AI451</f>
        <v>0.98960296937070813</v>
      </c>
    </row>
    <row r="452" spans="1:53" s="4" customFormat="1" ht="15.75" thickBot="1" x14ac:dyDescent="0.3">
      <c r="A452" s="37">
        <v>5</v>
      </c>
      <c r="B452" s="4" t="s">
        <v>30</v>
      </c>
      <c r="C452" s="4">
        <v>600</v>
      </c>
      <c r="D452" s="4">
        <v>220</v>
      </c>
      <c r="E452" s="4">
        <v>220</v>
      </c>
      <c r="F452" s="4">
        <v>19</v>
      </c>
      <c r="G452" s="4">
        <v>12</v>
      </c>
      <c r="H452" s="4">
        <f t="shared" si="209"/>
        <v>210000000000</v>
      </c>
      <c r="I452" s="4">
        <v>0.3</v>
      </c>
      <c r="J452" s="4">
        <f t="shared" si="210"/>
        <v>80769000000</v>
      </c>
      <c r="K452" s="4">
        <v>15</v>
      </c>
      <c r="L452" s="4">
        <f>3380*10^(-8)</f>
        <v>3.3800000000000002E-5</v>
      </c>
      <c r="M452" s="4">
        <f>2852000*10^(-12)</f>
        <v>2.852E-6</v>
      </c>
      <c r="N452" s="4">
        <f>129.22*10^(-8)</f>
        <v>1.2922000000000001E-6</v>
      </c>
      <c r="O452" s="4">
        <v>0</v>
      </c>
      <c r="P452" s="4">
        <f t="shared" si="211"/>
        <v>16859333.333333332</v>
      </c>
      <c r="Q452" s="4">
        <f t="shared" si="212"/>
        <v>16859333.333333332</v>
      </c>
      <c r="R452" s="4">
        <f t="shared" si="213"/>
        <v>0.5</v>
      </c>
      <c r="S452" s="4">
        <f t="shared" si="214"/>
        <v>0.58099999999999996</v>
      </c>
      <c r="T452" s="4">
        <f t="shared" si="215"/>
        <v>0</v>
      </c>
      <c r="U452" s="4">
        <f t="shared" si="216"/>
        <v>0</v>
      </c>
      <c r="V452" s="4">
        <v>2</v>
      </c>
      <c r="W452" s="4">
        <v>2</v>
      </c>
      <c r="X452" s="38">
        <f t="shared" si="217"/>
        <v>77838.28004325807</v>
      </c>
      <c r="Y452" s="38">
        <f t="shared" si="218"/>
        <v>92925.731373469971</v>
      </c>
      <c r="Z452" s="39">
        <f t="shared" si="219"/>
        <v>0.50171351524322694</v>
      </c>
      <c r="AA452" s="40">
        <f t="shared" si="220"/>
        <v>0.25085675762161347</v>
      </c>
      <c r="AB452" s="40">
        <f t="shared" si="221"/>
        <v>1.7271871164995707</v>
      </c>
      <c r="AC452" s="40">
        <f t="shared" si="222"/>
        <v>2.1590909090909092</v>
      </c>
      <c r="AD452" s="40">
        <v>0</v>
      </c>
      <c r="AE452" s="40">
        <f t="shared" si="223"/>
        <v>0</v>
      </c>
      <c r="AF452" s="41">
        <v>1</v>
      </c>
      <c r="AG452" s="41">
        <f t="shared" ref="AG452:AG497" si="232">A452*AF452*K452/2</f>
        <v>37.5</v>
      </c>
      <c r="AH452" s="40">
        <v>113.50265626224511</v>
      </c>
      <c r="AI452" s="42">
        <f t="shared" si="224"/>
        <v>1.2214340913398483</v>
      </c>
      <c r="AJ452" s="42">
        <v>4.2046481015004362</v>
      </c>
      <c r="AK452" s="42">
        <f t="shared" si="225"/>
        <v>0.29049615136733498</v>
      </c>
      <c r="AL452" s="40">
        <f t="shared" si="226"/>
        <v>0.86830652790917684</v>
      </c>
      <c r="AM452" s="40">
        <f t="shared" si="227"/>
        <v>3.655604020881619</v>
      </c>
      <c r="AN452" s="40">
        <f t="shared" si="228"/>
        <v>2.9928786553448954</v>
      </c>
      <c r="AP452" s="41">
        <f t="shared" ref="AP452:AP497" si="233">(AG452)/(AF452*K452/2)</f>
        <v>5</v>
      </c>
      <c r="AQ452" s="41">
        <f t="shared" ref="AQ452:AQ497" si="234">MAX(ABS(1+AP452),ABS(AP452))</f>
        <v>6</v>
      </c>
      <c r="AR452" s="11">
        <v>9.630454768765194</v>
      </c>
      <c r="AS452" s="11">
        <v>1</v>
      </c>
      <c r="AT452" s="40">
        <f t="shared" si="208"/>
        <v>-11.357201684854713</v>
      </c>
      <c r="AU452" s="40">
        <f t="shared" ref="AU452:AU497" si="235">4.603+11.09*Z452-2.074*Z452^2</f>
        <v>9.6449429638900046</v>
      </c>
      <c r="AV452" s="40">
        <v>1</v>
      </c>
      <c r="AW452" s="35">
        <f t="shared" si="205"/>
        <v>-28.013087004993327</v>
      </c>
      <c r="AX452" s="40">
        <f t="shared" si="229"/>
        <v>2.4665483437130389</v>
      </c>
      <c r="AZ452" s="35">
        <f t="shared" si="230"/>
        <v>1.2083967454008875</v>
      </c>
      <c r="BA452" s="35">
        <f t="shared" si="231"/>
        <v>0.9893261977609783</v>
      </c>
    </row>
    <row r="453" spans="1:53" x14ac:dyDescent="0.25">
      <c r="A453" s="32">
        <v>10</v>
      </c>
      <c r="B453" s="1" t="s">
        <v>7</v>
      </c>
      <c r="C453" s="1">
        <v>300</v>
      </c>
      <c r="D453" s="1">
        <v>150</v>
      </c>
      <c r="E453" s="1">
        <v>150</v>
      </c>
      <c r="F453" s="1">
        <v>10.7</v>
      </c>
      <c r="G453" s="1">
        <v>7.1</v>
      </c>
      <c r="H453" s="1">
        <f t="shared" si="209"/>
        <v>210000000000</v>
      </c>
      <c r="I453" s="1">
        <v>0.3</v>
      </c>
      <c r="J453" s="1">
        <f t="shared" si="210"/>
        <v>80769000000</v>
      </c>
      <c r="K453" s="1">
        <v>3</v>
      </c>
      <c r="L453" s="1">
        <f>602.71*10^(-8)</f>
        <v>6.0271000000000003E-6</v>
      </c>
      <c r="M453" s="1">
        <f>126108*10^(-12)</f>
        <v>1.2610800000000001E-7</v>
      </c>
      <c r="N453" s="1">
        <f>15.22*10^(-8)</f>
        <v>1.522E-7</v>
      </c>
      <c r="O453" s="1">
        <v>0</v>
      </c>
      <c r="P453" s="1">
        <f t="shared" si="211"/>
        <v>3009375</v>
      </c>
      <c r="Q453" s="1">
        <f t="shared" si="212"/>
        <v>3009375</v>
      </c>
      <c r="R453" s="1">
        <f t="shared" si="213"/>
        <v>0.5</v>
      </c>
      <c r="S453" s="1">
        <f t="shared" si="214"/>
        <v>0.2893</v>
      </c>
      <c r="T453" s="1">
        <f t="shared" si="215"/>
        <v>0</v>
      </c>
      <c r="U453" s="1">
        <f t="shared" si="216"/>
        <v>0</v>
      </c>
      <c r="V453" s="1">
        <v>2</v>
      </c>
      <c r="W453" s="1">
        <v>2</v>
      </c>
      <c r="X453" s="8">
        <f t="shared" si="217"/>
        <v>346996.37400053308</v>
      </c>
      <c r="Y453" s="8">
        <f t="shared" si="218"/>
        <v>82370.901734820785</v>
      </c>
      <c r="Z453" s="16">
        <f t="shared" si="219"/>
        <v>1.5370213680358233</v>
      </c>
      <c r="AA453" s="6">
        <f t="shared" si="220"/>
        <v>0.76851068401791167</v>
      </c>
      <c r="AB453" s="6">
        <f t="shared" si="221"/>
        <v>10.625828074835638</v>
      </c>
      <c r="AC453" s="6">
        <f t="shared" si="222"/>
        <v>0.71333333333333315</v>
      </c>
      <c r="AD453" s="6">
        <v>0</v>
      </c>
      <c r="AE453" s="6">
        <f t="shared" si="223"/>
        <v>0</v>
      </c>
      <c r="AF453" s="24">
        <v>1</v>
      </c>
      <c r="AG453" s="24">
        <f t="shared" si="232"/>
        <v>15</v>
      </c>
      <c r="AH453" s="6">
        <v>91.447052362272956</v>
      </c>
      <c r="AI453" s="5">
        <f t="shared" si="224"/>
        <v>1.1101863696560139</v>
      </c>
      <c r="AJ453" s="5">
        <v>5.9308565247074734</v>
      </c>
      <c r="AK453" s="5">
        <f t="shared" si="225"/>
        <v>0.18718820208026724</v>
      </c>
      <c r="AL453" s="6">
        <f t="shared" si="226"/>
        <v>0.84773942634905197</v>
      </c>
      <c r="AM453" s="6">
        <f t="shared" si="227"/>
        <v>5.0660372536122082</v>
      </c>
      <c r="AN453" s="6">
        <f t="shared" si="228"/>
        <v>4.5632313565351161</v>
      </c>
      <c r="AP453" s="24">
        <f t="shared" si="233"/>
        <v>10</v>
      </c>
      <c r="AQ453" s="24">
        <f t="shared" si="234"/>
        <v>11</v>
      </c>
      <c r="AR453" s="6">
        <v>16.679696599806004</v>
      </c>
      <c r="AS453" s="6">
        <v>1</v>
      </c>
      <c r="AT453" s="6">
        <f t="shared" si="208"/>
        <v>-10.927472220908484</v>
      </c>
      <c r="AU453" s="6">
        <f t="shared" si="235"/>
        <v>16.748877433170751</v>
      </c>
      <c r="AV453" s="6">
        <v>1</v>
      </c>
      <c r="AW453" s="35">
        <f t="shared" si="205"/>
        <v>-33.576293161806049</v>
      </c>
      <c r="AX453" s="6">
        <f t="shared" si="229"/>
        <v>3.072649601209839</v>
      </c>
      <c r="AZ453" s="6">
        <f t="shared" si="230"/>
        <v>1.1032710478606835</v>
      </c>
      <c r="BA453" s="6">
        <f t="shared" si="231"/>
        <v>0.99377102621294744</v>
      </c>
    </row>
    <row r="454" spans="1:53" x14ac:dyDescent="0.25">
      <c r="A454" s="33">
        <v>10</v>
      </c>
      <c r="B454" s="1" t="s">
        <v>7</v>
      </c>
      <c r="C454" s="1">
        <v>300</v>
      </c>
      <c r="D454" s="1">
        <v>150</v>
      </c>
      <c r="E454" s="1">
        <v>150</v>
      </c>
      <c r="F454" s="1">
        <v>10.7</v>
      </c>
      <c r="G454" s="1">
        <v>7.1</v>
      </c>
      <c r="H454" s="1">
        <f t="shared" si="209"/>
        <v>210000000000</v>
      </c>
      <c r="I454" s="1">
        <v>0.3</v>
      </c>
      <c r="J454" s="1">
        <f t="shared" si="210"/>
        <v>80769000000</v>
      </c>
      <c r="K454" s="1">
        <v>6</v>
      </c>
      <c r="L454" s="1">
        <f>602.71*10^(-8)</f>
        <v>6.0271000000000003E-6</v>
      </c>
      <c r="M454" s="1">
        <f>126108*10^(-12)</f>
        <v>1.2610800000000001E-7</v>
      </c>
      <c r="N454" s="1">
        <f>15.22*10^(-8)</f>
        <v>1.522E-7</v>
      </c>
      <c r="O454" s="1">
        <v>0</v>
      </c>
      <c r="P454" s="1">
        <f t="shared" si="211"/>
        <v>3009375</v>
      </c>
      <c r="Q454" s="1">
        <f t="shared" si="212"/>
        <v>3009375</v>
      </c>
      <c r="R454" s="1">
        <f t="shared" si="213"/>
        <v>0.5</v>
      </c>
      <c r="S454" s="1">
        <f t="shared" si="214"/>
        <v>0.2893</v>
      </c>
      <c r="T454" s="1">
        <f t="shared" si="215"/>
        <v>0</v>
      </c>
      <c r="U454" s="1">
        <f t="shared" si="216"/>
        <v>0</v>
      </c>
      <c r="V454" s="1">
        <v>2</v>
      </c>
      <c r="W454" s="1">
        <v>2</v>
      </c>
      <c r="X454" s="8">
        <f t="shared" si="217"/>
        <v>86749.093500133269</v>
      </c>
      <c r="Y454" s="8">
        <f t="shared" si="218"/>
        <v>34983.825050584506</v>
      </c>
      <c r="Z454" s="16">
        <f t="shared" si="219"/>
        <v>0.76851068401791167</v>
      </c>
      <c r="AA454" s="6">
        <f t="shared" si="220"/>
        <v>0.38425534200895584</v>
      </c>
      <c r="AB454" s="6">
        <f t="shared" si="221"/>
        <v>5.3129140374178192</v>
      </c>
      <c r="AC454" s="6">
        <f t="shared" si="222"/>
        <v>1.4266666666666663</v>
      </c>
      <c r="AD454" s="6">
        <v>0</v>
      </c>
      <c r="AE454" s="6">
        <f t="shared" si="223"/>
        <v>0</v>
      </c>
      <c r="AF454" s="24">
        <v>1</v>
      </c>
      <c r="AG454" s="24">
        <f t="shared" si="232"/>
        <v>30</v>
      </c>
      <c r="AH454" s="6">
        <v>38.952527935225831</v>
      </c>
      <c r="AI454" s="5">
        <f t="shared" si="224"/>
        <v>1.1134439381314885</v>
      </c>
      <c r="AJ454" s="5">
        <v>4.8233719370598305</v>
      </c>
      <c r="AK454" s="5">
        <f t="shared" si="225"/>
        <v>0.2308434747850292</v>
      </c>
      <c r="AL454" s="6">
        <f t="shared" si="226"/>
        <v>0.84773942634905197</v>
      </c>
      <c r="AM454" s="6">
        <f t="shared" si="227"/>
        <v>4.0639531605931918</v>
      </c>
      <c r="AN454" s="6">
        <f t="shared" si="228"/>
        <v>3.6498947287934964</v>
      </c>
      <c r="AP454" s="24">
        <f t="shared" si="233"/>
        <v>10</v>
      </c>
      <c r="AQ454" s="24">
        <f t="shared" si="234"/>
        <v>11</v>
      </c>
      <c r="AR454" s="6">
        <v>11.940585443911818</v>
      </c>
      <c r="AS454" s="6">
        <v>1</v>
      </c>
      <c r="AT454" s="6">
        <f t="shared" si="208"/>
        <v>-8.3081530113047855</v>
      </c>
      <c r="AU454" s="6">
        <f t="shared" si="235"/>
        <v>11.900861101172008</v>
      </c>
      <c r="AV454" s="6">
        <v>1</v>
      </c>
      <c r="AW454" s="35">
        <f t="shared" si="205"/>
        <v>-29.634734732622377</v>
      </c>
      <c r="AX454" s="6">
        <f t="shared" si="229"/>
        <v>3.5669461903625046</v>
      </c>
      <c r="AZ454" s="6">
        <f t="shared" si="230"/>
        <v>1.1036915269886323</v>
      </c>
      <c r="BA454" s="6">
        <f t="shared" si="231"/>
        <v>0.991241219419433</v>
      </c>
    </row>
    <row r="455" spans="1:53" x14ac:dyDescent="0.25">
      <c r="A455" s="33">
        <v>10</v>
      </c>
      <c r="B455" s="1" t="s">
        <v>7</v>
      </c>
      <c r="C455" s="1">
        <v>300</v>
      </c>
      <c r="D455" s="1">
        <v>150</v>
      </c>
      <c r="E455" s="1">
        <v>150</v>
      </c>
      <c r="F455" s="1">
        <v>10.7</v>
      </c>
      <c r="G455" s="1">
        <v>7.1</v>
      </c>
      <c r="H455" s="1">
        <f t="shared" si="209"/>
        <v>210000000000</v>
      </c>
      <c r="I455" s="1">
        <v>0.3</v>
      </c>
      <c r="J455" s="1">
        <f t="shared" si="210"/>
        <v>80769000000</v>
      </c>
      <c r="K455" s="1">
        <v>9</v>
      </c>
      <c r="L455" s="1">
        <f>602.71*10^(-8)</f>
        <v>6.0271000000000003E-6</v>
      </c>
      <c r="M455" s="1">
        <f>126108*10^(-12)</f>
        <v>1.2610800000000001E-7</v>
      </c>
      <c r="N455" s="1">
        <f>15.22*10^(-8)</f>
        <v>1.522E-7</v>
      </c>
      <c r="O455" s="1">
        <v>0</v>
      </c>
      <c r="P455" s="1">
        <f t="shared" si="211"/>
        <v>3009375</v>
      </c>
      <c r="Q455" s="1">
        <f t="shared" si="212"/>
        <v>3009375</v>
      </c>
      <c r="R455" s="1">
        <f t="shared" si="213"/>
        <v>0.5</v>
      </c>
      <c r="S455" s="1">
        <f t="shared" si="214"/>
        <v>0.2893</v>
      </c>
      <c r="T455" s="1">
        <f t="shared" si="215"/>
        <v>0</v>
      </c>
      <c r="U455" s="1">
        <f t="shared" si="216"/>
        <v>0</v>
      </c>
      <c r="V455" s="1">
        <v>2</v>
      </c>
      <c r="W455" s="1">
        <v>2</v>
      </c>
      <c r="X455" s="8">
        <f t="shared" si="217"/>
        <v>38555.152666725895</v>
      </c>
      <c r="Y455" s="8">
        <f t="shared" si="218"/>
        <v>22473.603966009312</v>
      </c>
      <c r="Z455" s="16">
        <f t="shared" si="219"/>
        <v>0.51234045601194111</v>
      </c>
      <c r="AA455" s="6">
        <f t="shared" si="220"/>
        <v>0.25617022800597056</v>
      </c>
      <c r="AB455" s="6">
        <f t="shared" si="221"/>
        <v>3.5419426916118795</v>
      </c>
      <c r="AC455" s="6">
        <f t="shared" si="222"/>
        <v>2.14</v>
      </c>
      <c r="AD455" s="6">
        <v>0</v>
      </c>
      <c r="AE455" s="6">
        <f t="shared" si="223"/>
        <v>0</v>
      </c>
      <c r="AF455" s="24">
        <v>1</v>
      </c>
      <c r="AG455" s="24">
        <f t="shared" si="232"/>
        <v>45</v>
      </c>
      <c r="AH455" s="6">
        <v>25.043074792986758</v>
      </c>
      <c r="AI455" s="5">
        <f t="shared" si="224"/>
        <v>1.1143328337930889</v>
      </c>
      <c r="AJ455" s="5">
        <v>4.2311860680565934</v>
      </c>
      <c r="AK455" s="5">
        <f t="shared" si="225"/>
        <v>0.26336181294549121</v>
      </c>
      <c r="AL455" s="6">
        <f t="shared" si="226"/>
        <v>0.84773942634905197</v>
      </c>
      <c r="AM455" s="6">
        <f t="shared" si="227"/>
        <v>3.5901791487085442</v>
      </c>
      <c r="AN455" s="6">
        <f t="shared" si="228"/>
        <v>3.2218194060457654</v>
      </c>
      <c r="AP455" s="24">
        <f t="shared" si="233"/>
        <v>10</v>
      </c>
      <c r="AQ455" s="24">
        <f t="shared" si="234"/>
        <v>11</v>
      </c>
      <c r="AR455" s="6">
        <v>9.7178255787430725</v>
      </c>
      <c r="AS455" s="6">
        <v>1</v>
      </c>
      <c r="AT455" s="6">
        <f t="shared" si="208"/>
        <v>-7.7927243303205591</v>
      </c>
      <c r="AU455" s="6">
        <f t="shared" si="235"/>
        <v>9.7404457084672575</v>
      </c>
      <c r="AV455" s="6">
        <v>1</v>
      </c>
      <c r="AW455" s="35">
        <f t="shared" si="205"/>
        <v>-28.080176077685888</v>
      </c>
      <c r="AX455" s="6">
        <f t="shared" si="229"/>
        <v>3.6033837317238695</v>
      </c>
      <c r="AZ455" s="6">
        <f t="shared" si="230"/>
        <v>1.1038798147802882</v>
      </c>
      <c r="BA455" s="6">
        <f t="shared" si="231"/>
        <v>0.99061948217282658</v>
      </c>
    </row>
    <row r="456" spans="1:53" x14ac:dyDescent="0.25">
      <c r="A456" s="33">
        <v>10</v>
      </c>
      <c r="B456" s="1" t="s">
        <v>7</v>
      </c>
      <c r="C456" s="1">
        <v>300</v>
      </c>
      <c r="D456" s="1">
        <v>150</v>
      </c>
      <c r="E456" s="1">
        <v>150</v>
      </c>
      <c r="F456" s="1">
        <v>10.7</v>
      </c>
      <c r="G456" s="1">
        <v>7.1</v>
      </c>
      <c r="H456" s="1">
        <f t="shared" si="209"/>
        <v>210000000000</v>
      </c>
      <c r="I456" s="1">
        <v>0.3</v>
      </c>
      <c r="J456" s="1">
        <f t="shared" si="210"/>
        <v>80769000000</v>
      </c>
      <c r="K456" s="1">
        <v>12</v>
      </c>
      <c r="L456" s="1">
        <f>602.71*10^(-8)</f>
        <v>6.0271000000000003E-6</v>
      </c>
      <c r="M456" s="1">
        <f>126108*10^(-12)</f>
        <v>1.2610800000000001E-7</v>
      </c>
      <c r="N456" s="1">
        <f>15.22*10^(-8)</f>
        <v>1.522E-7</v>
      </c>
      <c r="O456" s="1">
        <v>0</v>
      </c>
      <c r="P456" s="1">
        <f t="shared" si="211"/>
        <v>3009375</v>
      </c>
      <c r="Q456" s="1">
        <f t="shared" si="212"/>
        <v>3009375</v>
      </c>
      <c r="R456" s="1">
        <f t="shared" si="213"/>
        <v>0.5</v>
      </c>
      <c r="S456" s="1">
        <f t="shared" si="214"/>
        <v>0.2893</v>
      </c>
      <c r="T456" s="1">
        <f t="shared" si="215"/>
        <v>0</v>
      </c>
      <c r="U456" s="1">
        <f t="shared" si="216"/>
        <v>0</v>
      </c>
      <c r="V456" s="1">
        <v>2</v>
      </c>
      <c r="W456" s="1">
        <v>2</v>
      </c>
      <c r="X456" s="8">
        <f t="shared" si="217"/>
        <v>21687.273375033317</v>
      </c>
      <c r="Y456" s="8">
        <f t="shared" si="218"/>
        <v>16626.595248083799</v>
      </c>
      <c r="Z456" s="16">
        <f t="shared" si="219"/>
        <v>0.38425534200895584</v>
      </c>
      <c r="AA456" s="6">
        <f t="shared" si="220"/>
        <v>0.19212767100447792</v>
      </c>
      <c r="AB456" s="6">
        <f t="shared" si="221"/>
        <v>2.6564570187089096</v>
      </c>
      <c r="AC456" s="6">
        <f t="shared" si="222"/>
        <v>2.8533333333333326</v>
      </c>
      <c r="AD456" s="6">
        <v>0</v>
      </c>
      <c r="AE456" s="6">
        <f t="shared" si="223"/>
        <v>0</v>
      </c>
      <c r="AF456" s="24">
        <v>1</v>
      </c>
      <c r="AG456" s="24">
        <f t="shared" si="232"/>
        <v>60</v>
      </c>
      <c r="AH456" s="6">
        <v>18.533170530320294</v>
      </c>
      <c r="AI456" s="5">
        <f t="shared" si="224"/>
        <v>1.1146702168296438</v>
      </c>
      <c r="AJ456" s="5">
        <v>3.9051891882364274</v>
      </c>
      <c r="AK456" s="5">
        <f t="shared" si="225"/>
        <v>0.28543308994794842</v>
      </c>
      <c r="AL456" s="6">
        <f t="shared" si="226"/>
        <v>0.84773942634905197</v>
      </c>
      <c r="AM456" s="6">
        <f t="shared" si="227"/>
        <v>3.3270897713515355</v>
      </c>
      <c r="AN456" s="6">
        <f t="shared" si="228"/>
        <v>2.9848198338110059</v>
      </c>
      <c r="AP456" s="24">
        <f t="shared" si="233"/>
        <v>10</v>
      </c>
      <c r="AQ456" s="24">
        <f t="shared" si="234"/>
        <v>11</v>
      </c>
      <c r="AR456" s="6">
        <v>8.5249589149362244</v>
      </c>
      <c r="AS456" s="6">
        <v>1</v>
      </c>
      <c r="AT456" s="6">
        <f t="shared" si="208"/>
        <v>-7.6084793179258279</v>
      </c>
      <c r="AU456" s="6">
        <f t="shared" si="235"/>
        <v>8.5581611467326617</v>
      </c>
      <c r="AV456" s="6">
        <v>1</v>
      </c>
      <c r="AW456" s="35">
        <f t="shared" si="205"/>
        <v>-27.25776440424103</v>
      </c>
      <c r="AX456" s="6">
        <f t="shared" si="229"/>
        <v>3.5825508968685553</v>
      </c>
      <c r="AZ456" s="6">
        <f t="shared" si="230"/>
        <v>1.1039819720552402</v>
      </c>
      <c r="BA456" s="6">
        <f t="shared" si="231"/>
        <v>0.9904112941989216</v>
      </c>
    </row>
    <row r="457" spans="1:53" x14ac:dyDescent="0.25">
      <c r="A457" s="44">
        <v>10</v>
      </c>
      <c r="B457" s="2" t="s">
        <v>7</v>
      </c>
      <c r="C457" s="2">
        <v>300</v>
      </c>
      <c r="D457" s="2">
        <v>150</v>
      </c>
      <c r="E457" s="2">
        <v>150</v>
      </c>
      <c r="F457" s="2">
        <v>10.7</v>
      </c>
      <c r="G457" s="2">
        <v>7.1</v>
      </c>
      <c r="H457" s="2">
        <f t="shared" si="209"/>
        <v>210000000000</v>
      </c>
      <c r="I457" s="2">
        <v>0.3</v>
      </c>
      <c r="J457" s="2">
        <f t="shared" si="210"/>
        <v>80769000000</v>
      </c>
      <c r="K457" s="2">
        <v>15</v>
      </c>
      <c r="L457" s="2">
        <f>602.71*10^(-8)</f>
        <v>6.0271000000000003E-6</v>
      </c>
      <c r="M457" s="2">
        <f>126108*10^(-12)</f>
        <v>1.2610800000000001E-7</v>
      </c>
      <c r="N457" s="2">
        <f>15.22*10^(-8)</f>
        <v>1.522E-7</v>
      </c>
      <c r="O457" s="2">
        <v>0</v>
      </c>
      <c r="P457" s="2">
        <f t="shared" si="211"/>
        <v>3009375</v>
      </c>
      <c r="Q457" s="2">
        <f t="shared" si="212"/>
        <v>3009375</v>
      </c>
      <c r="R457" s="2">
        <f t="shared" si="213"/>
        <v>0.5</v>
      </c>
      <c r="S457" s="2">
        <f t="shared" si="214"/>
        <v>0.2893</v>
      </c>
      <c r="T457" s="2">
        <f t="shared" si="215"/>
        <v>0</v>
      </c>
      <c r="U457" s="2">
        <f t="shared" si="216"/>
        <v>0</v>
      </c>
      <c r="V457" s="2">
        <v>2</v>
      </c>
      <c r="W457" s="2">
        <v>2</v>
      </c>
      <c r="X457" s="45">
        <f t="shared" si="217"/>
        <v>13879.854960021323</v>
      </c>
      <c r="Y457" s="45">
        <f t="shared" si="218"/>
        <v>13215.769233669007</v>
      </c>
      <c r="Z457" s="46">
        <f t="shared" si="219"/>
        <v>0.30740427360716466</v>
      </c>
      <c r="AA457" s="35">
        <f t="shared" si="220"/>
        <v>0.15370213680358233</v>
      </c>
      <c r="AB457" s="35">
        <f t="shared" si="221"/>
        <v>2.1251656149671274</v>
      </c>
      <c r="AC457" s="35">
        <f t="shared" si="222"/>
        <v>3.5666666666666669</v>
      </c>
      <c r="AD457" s="35">
        <v>0</v>
      </c>
      <c r="AE457" s="35">
        <f t="shared" si="223"/>
        <v>0</v>
      </c>
      <c r="AF457" s="47">
        <v>1</v>
      </c>
      <c r="AG457" s="47">
        <f t="shared" si="232"/>
        <v>75</v>
      </c>
      <c r="AH457" s="35">
        <v>14.733314337061563</v>
      </c>
      <c r="AI457" s="48">
        <f t="shared" si="224"/>
        <v>1.1148283597088242</v>
      </c>
      <c r="AJ457" s="48">
        <v>3.7054218437200102</v>
      </c>
      <c r="AK457" s="48">
        <f t="shared" si="225"/>
        <v>0.30086408693203115</v>
      </c>
      <c r="AL457" s="35">
        <f t="shared" si="226"/>
        <v>0.84773942634905197</v>
      </c>
      <c r="AM457" s="35">
        <f t="shared" si="227"/>
        <v>3.1608513860846319</v>
      </c>
      <c r="AN457" s="35">
        <f t="shared" si="228"/>
        <v>2.8352807484285716</v>
      </c>
      <c r="AO457" s="2"/>
      <c r="AP457" s="47">
        <f t="shared" si="233"/>
        <v>10</v>
      </c>
      <c r="AQ457" s="47">
        <f t="shared" si="234"/>
        <v>11</v>
      </c>
      <c r="AR457" s="6">
        <v>7.7988437568655993</v>
      </c>
      <c r="AS457" s="35">
        <v>1</v>
      </c>
      <c r="AT457" s="35">
        <f t="shared" si="208"/>
        <v>-7.5217528957448883</v>
      </c>
      <c r="AU457" s="6">
        <f t="shared" si="235"/>
        <v>7.8161258127695934</v>
      </c>
      <c r="AV457" s="6">
        <v>1</v>
      </c>
      <c r="AW457" s="35">
        <f t="shared" si="205"/>
        <v>-26.749875049461593</v>
      </c>
      <c r="AX457" s="6">
        <f t="shared" si="229"/>
        <v>3.5563352612386665</v>
      </c>
      <c r="AY457" s="2"/>
      <c r="AZ457" s="6">
        <f t="shared" si="230"/>
        <v>1.1040443360117025</v>
      </c>
      <c r="BA457" s="6">
        <f t="shared" si="231"/>
        <v>0.99032674079089777</v>
      </c>
    </row>
    <row r="458" spans="1:53" x14ac:dyDescent="0.25">
      <c r="A458" s="33">
        <v>10</v>
      </c>
      <c r="B458" s="1" t="s">
        <v>29</v>
      </c>
      <c r="C458" s="1">
        <v>450</v>
      </c>
      <c r="D458" s="1">
        <v>190</v>
      </c>
      <c r="E458" s="1">
        <v>190</v>
      </c>
      <c r="F458" s="1">
        <v>14.6</v>
      </c>
      <c r="G458" s="1">
        <v>9.4</v>
      </c>
      <c r="H458" s="1">
        <f t="shared" si="209"/>
        <v>210000000000</v>
      </c>
      <c r="I458" s="1">
        <v>0.3</v>
      </c>
      <c r="J458" s="1">
        <f t="shared" si="210"/>
        <v>80769000000</v>
      </c>
      <c r="K458" s="1">
        <v>3</v>
      </c>
      <c r="L458" s="1">
        <f>1671.9*10^(-8)</f>
        <v>1.6719E-5</v>
      </c>
      <c r="M458" s="1">
        <f>792385*10^(-12)</f>
        <v>7.9238499999999993E-7</v>
      </c>
      <c r="N458" s="1">
        <f>49.8*10^(-8)</f>
        <v>4.9799999999999993E-7</v>
      </c>
      <c r="O458" s="1">
        <v>0</v>
      </c>
      <c r="P458" s="1">
        <f t="shared" si="211"/>
        <v>8345116.666666667</v>
      </c>
      <c r="Q458" s="1">
        <f t="shared" si="212"/>
        <v>8345116.666666667</v>
      </c>
      <c r="R458" s="1">
        <f t="shared" si="213"/>
        <v>0.5</v>
      </c>
      <c r="S458" s="1">
        <f t="shared" si="214"/>
        <v>0.43540000000000001</v>
      </c>
      <c r="T458" s="1">
        <f t="shared" si="215"/>
        <v>0</v>
      </c>
      <c r="U458" s="1">
        <f t="shared" si="216"/>
        <v>0</v>
      </c>
      <c r="V458" s="1">
        <v>2</v>
      </c>
      <c r="W458" s="1">
        <v>2</v>
      </c>
      <c r="X458" s="8">
        <f t="shared" si="217"/>
        <v>962557.84322724247</v>
      </c>
      <c r="Y458" s="8">
        <f t="shared" si="218"/>
        <v>287451.84639369079</v>
      </c>
      <c r="Z458" s="16">
        <f t="shared" si="219"/>
        <v>2.1299497803907665</v>
      </c>
      <c r="AA458" s="6">
        <f t="shared" si="220"/>
        <v>1.0649748901953833</v>
      </c>
      <c r="AB458" s="6">
        <f t="shared" si="221"/>
        <v>9.7837734980329998</v>
      </c>
      <c r="AC458" s="6">
        <f t="shared" si="222"/>
        <v>0.51228070175438589</v>
      </c>
      <c r="AD458" s="6">
        <v>0</v>
      </c>
      <c r="AE458" s="6">
        <f t="shared" si="223"/>
        <v>0</v>
      </c>
      <c r="AF458" s="24">
        <v>1</v>
      </c>
      <c r="AG458" s="24">
        <f t="shared" si="232"/>
        <v>15</v>
      </c>
      <c r="AH458" s="6">
        <v>318.6438708133926</v>
      </c>
      <c r="AI458" s="5">
        <f t="shared" si="224"/>
        <v>1.108512172772693</v>
      </c>
      <c r="AJ458" s="5">
        <v>6.3151446851859347</v>
      </c>
      <c r="AK458" s="5">
        <f t="shared" si="225"/>
        <v>0.17553234771849974</v>
      </c>
      <c r="AL458" s="6">
        <f t="shared" si="226"/>
        <v>0.84773942634905197</v>
      </c>
      <c r="AM458" s="6">
        <f t="shared" si="227"/>
        <v>5.4094178144918255</v>
      </c>
      <c r="AN458" s="6">
        <f t="shared" si="228"/>
        <v>4.8798903136637533</v>
      </c>
      <c r="AP458" s="24">
        <f t="shared" si="233"/>
        <v>10</v>
      </c>
      <c r="AQ458" s="24">
        <f t="shared" si="234"/>
        <v>11</v>
      </c>
      <c r="AR458" s="6">
        <v>18.669046797235101</v>
      </c>
      <c r="AS458" s="6">
        <v>1</v>
      </c>
      <c r="AT458" s="6">
        <f t="shared" si="208"/>
        <v>-13.048391650325511</v>
      </c>
      <c r="AU458" s="6">
        <f t="shared" si="235"/>
        <v>18.815056161603238</v>
      </c>
      <c r="AV458" s="6">
        <v>1</v>
      </c>
      <c r="AW458" s="35">
        <f t="shared" si="205"/>
        <v>-35.877085135943538</v>
      </c>
      <c r="AX458" s="6">
        <f t="shared" si="229"/>
        <v>2.749540793791895</v>
      </c>
      <c r="AZ458" s="6">
        <f t="shared" si="230"/>
        <v>1.103063235658897</v>
      </c>
      <c r="BA458" s="6">
        <f t="shared" si="231"/>
        <v>0.9950844589282527</v>
      </c>
    </row>
    <row r="459" spans="1:53" x14ac:dyDescent="0.25">
      <c r="A459" s="33">
        <v>10</v>
      </c>
      <c r="B459" s="1" t="s">
        <v>29</v>
      </c>
      <c r="C459" s="1">
        <v>450</v>
      </c>
      <c r="D459" s="1">
        <v>190</v>
      </c>
      <c r="E459" s="1">
        <v>190</v>
      </c>
      <c r="F459" s="1">
        <v>14.6</v>
      </c>
      <c r="G459" s="1">
        <v>9.4</v>
      </c>
      <c r="H459" s="1">
        <f t="shared" si="209"/>
        <v>210000000000</v>
      </c>
      <c r="I459" s="1">
        <v>0.3</v>
      </c>
      <c r="J459" s="1">
        <f t="shared" si="210"/>
        <v>80769000000</v>
      </c>
      <c r="K459" s="1">
        <v>6</v>
      </c>
      <c r="L459" s="1">
        <f>1671.9*10^(-8)</f>
        <v>1.6719E-5</v>
      </c>
      <c r="M459" s="1">
        <f>792385*10^(-12)</f>
        <v>7.9238499999999993E-7</v>
      </c>
      <c r="N459" s="1">
        <f>49.8*10^(-8)</f>
        <v>4.9799999999999993E-7</v>
      </c>
      <c r="O459" s="1">
        <v>0</v>
      </c>
      <c r="P459" s="1">
        <f t="shared" si="211"/>
        <v>8345116.666666667</v>
      </c>
      <c r="Q459" s="1">
        <f t="shared" si="212"/>
        <v>8345116.666666667</v>
      </c>
      <c r="R459" s="1">
        <f t="shared" si="213"/>
        <v>0.5</v>
      </c>
      <c r="S459" s="1">
        <f t="shared" si="214"/>
        <v>0.43540000000000001</v>
      </c>
      <c r="T459" s="1">
        <f t="shared" si="215"/>
        <v>0</v>
      </c>
      <c r="U459" s="1">
        <f t="shared" si="216"/>
        <v>0</v>
      </c>
      <c r="V459" s="1">
        <v>2</v>
      </c>
      <c r="W459" s="1">
        <v>2</v>
      </c>
      <c r="X459" s="8">
        <f t="shared" si="217"/>
        <v>240639.46080681062</v>
      </c>
      <c r="Y459" s="8">
        <f t="shared" si="218"/>
        <v>111461.6937135624</v>
      </c>
      <c r="Z459" s="16">
        <f t="shared" si="219"/>
        <v>1.0649748901953833</v>
      </c>
      <c r="AA459" s="6">
        <f t="shared" si="220"/>
        <v>0.53248744509769164</v>
      </c>
      <c r="AB459" s="6">
        <f t="shared" si="221"/>
        <v>4.8918867490164999</v>
      </c>
      <c r="AC459" s="6">
        <f t="shared" si="222"/>
        <v>1.0245614035087718</v>
      </c>
      <c r="AD459" s="6">
        <v>0</v>
      </c>
      <c r="AE459" s="6">
        <f t="shared" si="223"/>
        <v>0</v>
      </c>
      <c r="AF459" s="24">
        <v>1</v>
      </c>
      <c r="AG459" s="24">
        <f t="shared" si="232"/>
        <v>30</v>
      </c>
      <c r="AH459" s="6">
        <v>124.07195350290093</v>
      </c>
      <c r="AI459" s="5">
        <f t="shared" si="224"/>
        <v>1.1131353684768577</v>
      </c>
      <c r="AJ459" s="5">
        <v>5.3645335906755918</v>
      </c>
      <c r="AK459" s="5">
        <f t="shared" si="225"/>
        <v>0.20749900241311994</v>
      </c>
      <c r="AL459" s="6">
        <f t="shared" si="226"/>
        <v>0.84773942634905197</v>
      </c>
      <c r="AM459" s="6">
        <f t="shared" si="227"/>
        <v>4.5250256241574256</v>
      </c>
      <c r="AN459" s="6">
        <f t="shared" si="228"/>
        <v>4.0651171028274646</v>
      </c>
      <c r="AP459" s="24">
        <f t="shared" si="233"/>
        <v>10</v>
      </c>
      <c r="AQ459" s="24">
        <f t="shared" si="234"/>
        <v>11</v>
      </c>
      <c r="AR459" s="6">
        <v>14.124649572694436</v>
      </c>
      <c r="AS459" s="6">
        <v>1</v>
      </c>
      <c r="AT459" s="6">
        <f t="shared" si="208"/>
        <v>-8.5064600610589736</v>
      </c>
      <c r="AU459" s="6">
        <f t="shared" si="235"/>
        <v>14.06129980653421</v>
      </c>
      <c r="AV459" s="6">
        <v>1</v>
      </c>
      <c r="AW459" s="35">
        <f t="shared" si="205"/>
        <v>-31.283577848828468</v>
      </c>
      <c r="AX459" s="6">
        <f t="shared" si="229"/>
        <v>3.6776259012887151</v>
      </c>
      <c r="AZ459" s="6">
        <f t="shared" si="230"/>
        <v>1.1035050870006806</v>
      </c>
      <c r="BA459" s="6">
        <f t="shared" si="231"/>
        <v>0.99134850823278164</v>
      </c>
    </row>
    <row r="460" spans="1:53" x14ac:dyDescent="0.25">
      <c r="A460" s="33">
        <v>10</v>
      </c>
      <c r="B460" s="1" t="s">
        <v>29</v>
      </c>
      <c r="C460" s="1">
        <v>450</v>
      </c>
      <c r="D460" s="1">
        <v>190</v>
      </c>
      <c r="E460" s="1">
        <v>190</v>
      </c>
      <c r="F460" s="1">
        <v>14.6</v>
      </c>
      <c r="G460" s="1">
        <v>9.4</v>
      </c>
      <c r="H460" s="1">
        <f t="shared" si="209"/>
        <v>210000000000</v>
      </c>
      <c r="I460" s="1">
        <v>0.3</v>
      </c>
      <c r="J460" s="1">
        <f t="shared" si="210"/>
        <v>80769000000</v>
      </c>
      <c r="K460" s="1">
        <v>9</v>
      </c>
      <c r="L460" s="1">
        <f>1671.9*10^(-8)</f>
        <v>1.6719E-5</v>
      </c>
      <c r="M460" s="1">
        <f>792385*10^(-12)</f>
        <v>7.9238499999999993E-7</v>
      </c>
      <c r="N460" s="1">
        <f>49.8*10^(-8)</f>
        <v>4.9799999999999993E-7</v>
      </c>
      <c r="O460" s="1">
        <v>0</v>
      </c>
      <c r="P460" s="1">
        <f t="shared" si="211"/>
        <v>8345116.666666667</v>
      </c>
      <c r="Q460" s="1">
        <f t="shared" si="212"/>
        <v>8345116.666666667</v>
      </c>
      <c r="R460" s="1">
        <f t="shared" si="213"/>
        <v>0.5</v>
      </c>
      <c r="S460" s="1">
        <f t="shared" si="214"/>
        <v>0.43540000000000001</v>
      </c>
      <c r="T460" s="1">
        <f t="shared" si="215"/>
        <v>0</v>
      </c>
      <c r="U460" s="1">
        <f t="shared" si="216"/>
        <v>0</v>
      </c>
      <c r="V460" s="1">
        <v>2</v>
      </c>
      <c r="W460" s="1">
        <v>2</v>
      </c>
      <c r="X460" s="8">
        <f t="shared" si="217"/>
        <v>106950.87146969361</v>
      </c>
      <c r="Y460" s="8">
        <f t="shared" si="218"/>
        <v>69598.84918186086</v>
      </c>
      <c r="Z460" s="16">
        <f t="shared" si="219"/>
        <v>0.70998326013025559</v>
      </c>
      <c r="AA460" s="6">
        <f t="shared" si="220"/>
        <v>0.35499163006512779</v>
      </c>
      <c r="AB460" s="6">
        <f t="shared" si="221"/>
        <v>3.2612578326776664</v>
      </c>
      <c r="AC460" s="6">
        <f t="shared" si="222"/>
        <v>1.536842105263158</v>
      </c>
      <c r="AD460" s="6">
        <v>0</v>
      </c>
      <c r="AE460" s="6">
        <f t="shared" si="223"/>
        <v>0</v>
      </c>
      <c r="AF460" s="24">
        <v>1</v>
      </c>
      <c r="AG460" s="24">
        <f t="shared" si="232"/>
        <v>45</v>
      </c>
      <c r="AH460" s="6">
        <v>77.585079122935014</v>
      </c>
      <c r="AI460" s="5">
        <f t="shared" si="224"/>
        <v>1.1147465803666701</v>
      </c>
      <c r="AJ460" s="5">
        <v>4.6972041038460626</v>
      </c>
      <c r="AK460" s="5">
        <f t="shared" si="225"/>
        <v>0.23732129916473452</v>
      </c>
      <c r="AL460" s="6">
        <f t="shared" si="226"/>
        <v>0.84773942634905197</v>
      </c>
      <c r="AM460" s="6">
        <f t="shared" si="227"/>
        <v>3.9618679428901271</v>
      </c>
      <c r="AN460" s="6">
        <f t="shared" si="228"/>
        <v>3.5540525646528223</v>
      </c>
      <c r="AP460" s="24">
        <f t="shared" si="233"/>
        <v>10</v>
      </c>
      <c r="AQ460" s="24">
        <f t="shared" si="234"/>
        <v>11</v>
      </c>
      <c r="AR460" s="6">
        <v>11.460864789037181</v>
      </c>
      <c r="AS460" s="6">
        <v>1</v>
      </c>
      <c r="AT460" s="6">
        <f t="shared" si="208"/>
        <v>-7.5877101593698297</v>
      </c>
      <c r="AU460" s="6">
        <f t="shared" si="235"/>
        <v>11.431260254518939</v>
      </c>
      <c r="AV460" s="6">
        <v>1</v>
      </c>
      <c r="AW460" s="35">
        <f t="shared" si="205"/>
        <v>-29.290170850520465</v>
      </c>
      <c r="AX460" s="6">
        <f t="shared" si="229"/>
        <v>3.8602121371690687</v>
      </c>
      <c r="AZ460" s="6">
        <f t="shared" si="230"/>
        <v>1.1037323469372762</v>
      </c>
      <c r="BA460" s="6">
        <f t="shared" si="231"/>
        <v>0.99011951808296106</v>
      </c>
    </row>
    <row r="461" spans="1:53" x14ac:dyDescent="0.25">
      <c r="A461" s="33">
        <v>10</v>
      </c>
      <c r="B461" s="1" t="s">
        <v>29</v>
      </c>
      <c r="C461" s="1">
        <v>450</v>
      </c>
      <c r="D461" s="1">
        <v>190</v>
      </c>
      <c r="E461" s="1">
        <v>190</v>
      </c>
      <c r="F461" s="1">
        <v>14.6</v>
      </c>
      <c r="G461" s="1">
        <v>9.4</v>
      </c>
      <c r="H461" s="1">
        <f t="shared" si="209"/>
        <v>210000000000</v>
      </c>
      <c r="I461" s="1">
        <v>0.3</v>
      </c>
      <c r="J461" s="1">
        <f t="shared" si="210"/>
        <v>80769000000</v>
      </c>
      <c r="K461" s="1">
        <v>12</v>
      </c>
      <c r="L461" s="1">
        <f>1671.9*10^(-8)</f>
        <v>1.6719E-5</v>
      </c>
      <c r="M461" s="1">
        <f>792385*10^(-12)</f>
        <v>7.9238499999999993E-7</v>
      </c>
      <c r="N461" s="1">
        <f>49.8*10^(-8)</f>
        <v>4.9799999999999993E-7</v>
      </c>
      <c r="O461" s="1">
        <v>0</v>
      </c>
      <c r="P461" s="1">
        <f t="shared" si="211"/>
        <v>8345116.666666667</v>
      </c>
      <c r="Q461" s="1">
        <f t="shared" si="212"/>
        <v>8345116.666666667</v>
      </c>
      <c r="R461" s="1">
        <f t="shared" si="213"/>
        <v>0.5</v>
      </c>
      <c r="S461" s="1">
        <f t="shared" si="214"/>
        <v>0.43540000000000001</v>
      </c>
      <c r="T461" s="1">
        <f t="shared" si="215"/>
        <v>0</v>
      </c>
      <c r="U461" s="1">
        <f t="shared" si="216"/>
        <v>0</v>
      </c>
      <c r="V461" s="1">
        <v>2</v>
      </c>
      <c r="W461" s="1">
        <v>2</v>
      </c>
      <c r="X461" s="8">
        <f t="shared" si="217"/>
        <v>60159.865201702654</v>
      </c>
      <c r="Y461" s="8">
        <f t="shared" si="218"/>
        <v>50905.184429421381</v>
      </c>
      <c r="Z461" s="16">
        <f t="shared" si="219"/>
        <v>0.53248744509769164</v>
      </c>
      <c r="AA461" s="6">
        <f t="shared" si="220"/>
        <v>0.26624372254884582</v>
      </c>
      <c r="AB461" s="6">
        <f t="shared" si="221"/>
        <v>2.4459433745082499</v>
      </c>
      <c r="AC461" s="6">
        <f t="shared" si="222"/>
        <v>2.0491228070175436</v>
      </c>
      <c r="AD461" s="6">
        <v>0</v>
      </c>
      <c r="AE461" s="6">
        <f t="shared" si="223"/>
        <v>0</v>
      </c>
      <c r="AF461" s="24">
        <v>1</v>
      </c>
      <c r="AG461" s="24">
        <f t="shared" si="232"/>
        <v>60</v>
      </c>
      <c r="AH461" s="6">
        <v>56.780467677680491</v>
      </c>
      <c r="AI461" s="5">
        <f t="shared" si="224"/>
        <v>1.115416205915235</v>
      </c>
      <c r="AJ461" s="5">
        <v>4.2810963645982634</v>
      </c>
      <c r="AK461" s="5">
        <f t="shared" si="225"/>
        <v>0.26054452199183453</v>
      </c>
      <c r="AL461" s="6">
        <f t="shared" si="226"/>
        <v>0.84773942634905197</v>
      </c>
      <c r="AM461" s="6">
        <f t="shared" si="227"/>
        <v>3.6299715489147593</v>
      </c>
      <c r="AN461" s="6">
        <f t="shared" si="228"/>
        <v>3.254365078850769</v>
      </c>
      <c r="AP461" s="24">
        <f t="shared" si="233"/>
        <v>10</v>
      </c>
      <c r="AQ461" s="24">
        <f t="shared" si="234"/>
        <v>11</v>
      </c>
      <c r="AR461" s="6">
        <v>9.9056753151163335</v>
      </c>
      <c r="AS461" s="6">
        <v>1</v>
      </c>
      <c r="AT461" s="6">
        <f t="shared" si="208"/>
        <v>-7.2587478163076469</v>
      </c>
      <c r="AU461" s="6">
        <f t="shared" si="235"/>
        <v>9.920217834700253</v>
      </c>
      <c r="AV461" s="6">
        <v>1</v>
      </c>
      <c r="AW461" s="35">
        <f t="shared" si="205"/>
        <v>-28.206797744628407</v>
      </c>
      <c r="AX461" s="6">
        <f t="shared" si="229"/>
        <v>3.8859040785600039</v>
      </c>
      <c r="AZ461" s="6">
        <f t="shared" si="230"/>
        <v>1.1038641473106976</v>
      </c>
      <c r="BA461" s="6">
        <f t="shared" si="231"/>
        <v>0.98964327526955853</v>
      </c>
    </row>
    <row r="462" spans="1:53" x14ac:dyDescent="0.25">
      <c r="A462" s="33">
        <v>10</v>
      </c>
      <c r="B462" s="1" t="s">
        <v>29</v>
      </c>
      <c r="C462" s="1">
        <v>450</v>
      </c>
      <c r="D462" s="1">
        <v>190</v>
      </c>
      <c r="E462" s="1">
        <v>190</v>
      </c>
      <c r="F462" s="1">
        <v>14.6</v>
      </c>
      <c r="G462" s="1">
        <v>9.4</v>
      </c>
      <c r="H462" s="1">
        <f t="shared" si="209"/>
        <v>210000000000</v>
      </c>
      <c r="I462" s="1">
        <v>0.3</v>
      </c>
      <c r="J462" s="1">
        <f t="shared" si="210"/>
        <v>80769000000</v>
      </c>
      <c r="K462" s="1">
        <v>15</v>
      </c>
      <c r="L462" s="1">
        <f>1671.9*10^(-8)</f>
        <v>1.6719E-5</v>
      </c>
      <c r="M462" s="1">
        <f>792385*10^(-12)</f>
        <v>7.9238499999999993E-7</v>
      </c>
      <c r="N462" s="1">
        <f>49.8*10^(-8)</f>
        <v>4.9799999999999993E-7</v>
      </c>
      <c r="O462" s="1">
        <v>0</v>
      </c>
      <c r="P462" s="1">
        <f t="shared" si="211"/>
        <v>8345116.666666667</v>
      </c>
      <c r="Q462" s="1">
        <f t="shared" si="212"/>
        <v>8345116.666666667</v>
      </c>
      <c r="R462" s="1">
        <f t="shared" si="213"/>
        <v>0.5</v>
      </c>
      <c r="S462" s="1">
        <f t="shared" si="214"/>
        <v>0.43540000000000001</v>
      </c>
      <c r="T462" s="1">
        <f t="shared" si="215"/>
        <v>0</v>
      </c>
      <c r="U462" s="1">
        <f t="shared" si="216"/>
        <v>0</v>
      </c>
      <c r="V462" s="1">
        <v>2</v>
      </c>
      <c r="W462" s="1">
        <v>2</v>
      </c>
      <c r="X462" s="8">
        <f t="shared" si="217"/>
        <v>38502.313729089699</v>
      </c>
      <c r="Y462" s="8">
        <f t="shared" si="218"/>
        <v>40236.000302564746</v>
      </c>
      <c r="Z462" s="16">
        <f t="shared" si="219"/>
        <v>0.42598995607815332</v>
      </c>
      <c r="AA462" s="6">
        <f t="shared" si="220"/>
        <v>0.21299497803907666</v>
      </c>
      <c r="AB462" s="6">
        <f t="shared" si="221"/>
        <v>1.9567546996065999</v>
      </c>
      <c r="AC462" s="6">
        <f t="shared" si="222"/>
        <v>2.5614035087719298</v>
      </c>
      <c r="AD462" s="6">
        <v>0</v>
      </c>
      <c r="AE462" s="6">
        <f t="shared" si="223"/>
        <v>0</v>
      </c>
      <c r="AF462" s="24">
        <v>1</v>
      </c>
      <c r="AG462" s="24">
        <f t="shared" si="232"/>
        <v>75</v>
      </c>
      <c r="AH462" s="6">
        <v>44.893147829660727</v>
      </c>
      <c r="AI462" s="5">
        <f t="shared" si="224"/>
        <v>1.1157457871576544</v>
      </c>
      <c r="AJ462" s="5">
        <v>4.012575772590119</v>
      </c>
      <c r="AK462" s="5">
        <f t="shared" si="225"/>
        <v>0.27806223493131449</v>
      </c>
      <c r="AL462" s="6">
        <f t="shared" si="226"/>
        <v>0.84773942634905197</v>
      </c>
      <c r="AM462" s="6">
        <f t="shared" si="227"/>
        <v>3.4147320954601876</v>
      </c>
      <c r="AN462" s="6">
        <f t="shared" si="228"/>
        <v>3.0604929319600358</v>
      </c>
      <c r="AP462" s="24">
        <f t="shared" si="233"/>
        <v>10</v>
      </c>
      <c r="AQ462" s="24">
        <f t="shared" si="234"/>
        <v>11</v>
      </c>
      <c r="AR462" s="6">
        <v>8.921577548589708</v>
      </c>
      <c r="AS462" s="6">
        <v>1</v>
      </c>
      <c r="AT462" s="6">
        <f t="shared" si="208"/>
        <v>-7.1045018751344768</v>
      </c>
      <c r="AU462" s="6">
        <f t="shared" si="235"/>
        <v>8.9508651367895045</v>
      </c>
      <c r="AV462" s="6">
        <v>1</v>
      </c>
      <c r="AW462" s="35">
        <f t="shared" si="205"/>
        <v>-27.52903960693699</v>
      </c>
      <c r="AX462" s="6">
        <f t="shared" si="229"/>
        <v>3.8748725935716513</v>
      </c>
      <c r="AZ462" s="6">
        <f t="shared" si="230"/>
        <v>1.1039482881770633</v>
      </c>
      <c r="BA462" s="6">
        <f t="shared" si="231"/>
        <v>0.98942635579145222</v>
      </c>
    </row>
    <row r="463" spans="1:53" x14ac:dyDescent="0.25">
      <c r="A463" s="33">
        <v>10</v>
      </c>
      <c r="B463" s="1" t="s">
        <v>30</v>
      </c>
      <c r="C463" s="1">
        <v>600</v>
      </c>
      <c r="D463" s="1">
        <v>220</v>
      </c>
      <c r="E463" s="1">
        <v>220</v>
      </c>
      <c r="F463" s="1">
        <v>19</v>
      </c>
      <c r="G463" s="1">
        <v>12</v>
      </c>
      <c r="H463" s="1">
        <f t="shared" si="209"/>
        <v>210000000000</v>
      </c>
      <c r="I463" s="1">
        <v>0.3</v>
      </c>
      <c r="J463" s="1">
        <f t="shared" si="210"/>
        <v>80769000000</v>
      </c>
      <c r="K463" s="1">
        <v>3</v>
      </c>
      <c r="L463" s="1">
        <f>3380*10^(-8)</f>
        <v>3.3800000000000002E-5</v>
      </c>
      <c r="M463" s="1">
        <f>2852000*10^(-12)</f>
        <v>2.852E-6</v>
      </c>
      <c r="N463" s="1">
        <f>129.22*10^(-8)</f>
        <v>1.2922000000000001E-6</v>
      </c>
      <c r="O463" s="1">
        <v>0</v>
      </c>
      <c r="P463" s="1">
        <f t="shared" si="211"/>
        <v>16859333.333333332</v>
      </c>
      <c r="Q463" s="1">
        <f t="shared" si="212"/>
        <v>16859333.333333332</v>
      </c>
      <c r="R463" s="1">
        <f t="shared" si="213"/>
        <v>0.5</v>
      </c>
      <c r="S463" s="1">
        <f t="shared" si="214"/>
        <v>0.58099999999999996</v>
      </c>
      <c r="T463" s="1">
        <f t="shared" si="215"/>
        <v>0</v>
      </c>
      <c r="U463" s="1">
        <f t="shared" si="216"/>
        <v>0</v>
      </c>
      <c r="V463" s="1">
        <v>2</v>
      </c>
      <c r="W463" s="1">
        <v>2</v>
      </c>
      <c r="X463" s="8">
        <f t="shared" si="217"/>
        <v>1945957.0010814518</v>
      </c>
      <c r="Y463" s="8">
        <f t="shared" si="218"/>
        <v>722924.52822898212</v>
      </c>
      <c r="Z463" s="16">
        <f t="shared" si="219"/>
        <v>2.5085675762161346</v>
      </c>
      <c r="AA463" s="6">
        <f t="shared" si="220"/>
        <v>1.2542837881080673</v>
      </c>
      <c r="AB463" s="6">
        <f t="shared" si="221"/>
        <v>8.6359355824978525</v>
      </c>
      <c r="AC463" s="6">
        <f t="shared" si="222"/>
        <v>0.43181818181818182</v>
      </c>
      <c r="AD463" s="6">
        <v>0</v>
      </c>
      <c r="AE463" s="6">
        <f t="shared" si="223"/>
        <v>0</v>
      </c>
      <c r="AF463" s="24">
        <v>1</v>
      </c>
      <c r="AG463" s="24">
        <f t="shared" si="232"/>
        <v>15</v>
      </c>
      <c r="AH463" s="6">
        <v>800.90542611976161</v>
      </c>
      <c r="AI463" s="5">
        <f t="shared" si="224"/>
        <v>1.1078686568870708</v>
      </c>
      <c r="AJ463" s="5">
        <v>6.4586271701671878</v>
      </c>
      <c r="AK463" s="5">
        <f t="shared" si="225"/>
        <v>0.17153314902652797</v>
      </c>
      <c r="AL463" s="6">
        <f t="shared" si="226"/>
        <v>0.84773942634905197</v>
      </c>
      <c r="AM463" s="6">
        <f t="shared" si="227"/>
        <v>5.4328521312784517</v>
      </c>
      <c r="AN463" s="6">
        <f t="shared" si="228"/>
        <v>4.9038774565063292</v>
      </c>
      <c r="AP463" s="24">
        <f t="shared" si="233"/>
        <v>10</v>
      </c>
      <c r="AQ463" s="24">
        <f t="shared" si="234"/>
        <v>11</v>
      </c>
      <c r="AR463" s="6">
        <v>19.479706406892554</v>
      </c>
      <c r="AS463" s="6">
        <v>1</v>
      </c>
      <c r="AT463" s="6">
        <f t="shared" si="208"/>
        <v>-14.10343424011123</v>
      </c>
      <c r="AU463" s="6">
        <f t="shared" si="235"/>
        <v>19.371516416302374</v>
      </c>
      <c r="AV463" s="6">
        <v>1</v>
      </c>
      <c r="AW463" s="35">
        <f t="shared" si="205"/>
        <v>-37.008955306699335</v>
      </c>
      <c r="AX463" s="6">
        <f t="shared" si="229"/>
        <v>2.6241094670008156</v>
      </c>
      <c r="AZ463" s="6">
        <f t="shared" si="230"/>
        <v>1.1029695788582503</v>
      </c>
      <c r="BA463" s="6">
        <f t="shared" si="231"/>
        <v>0.99557792523656541</v>
      </c>
    </row>
    <row r="464" spans="1:53" x14ac:dyDescent="0.25">
      <c r="A464" s="33">
        <v>10</v>
      </c>
      <c r="B464" s="1" t="s">
        <v>30</v>
      </c>
      <c r="C464" s="1">
        <v>600</v>
      </c>
      <c r="D464" s="1">
        <v>220</v>
      </c>
      <c r="E464" s="1">
        <v>220</v>
      </c>
      <c r="F464" s="1">
        <v>19</v>
      </c>
      <c r="G464" s="1">
        <v>12</v>
      </c>
      <c r="H464" s="1">
        <f t="shared" si="209"/>
        <v>210000000000</v>
      </c>
      <c r="I464" s="1">
        <v>0.3</v>
      </c>
      <c r="J464" s="1">
        <f t="shared" si="210"/>
        <v>80769000000</v>
      </c>
      <c r="K464" s="1">
        <v>6</v>
      </c>
      <c r="L464" s="1">
        <f>3380*10^(-8)</f>
        <v>3.3800000000000002E-5</v>
      </c>
      <c r="M464" s="1">
        <f>2852000*10^(-12)</f>
        <v>2.852E-6</v>
      </c>
      <c r="N464" s="1">
        <f>129.22*10^(-8)</f>
        <v>1.2922000000000001E-6</v>
      </c>
      <c r="O464" s="1">
        <v>0</v>
      </c>
      <c r="P464" s="1">
        <f t="shared" si="211"/>
        <v>16859333.333333332</v>
      </c>
      <c r="Q464" s="1">
        <f t="shared" si="212"/>
        <v>16859333.333333332</v>
      </c>
      <c r="R464" s="1">
        <f t="shared" si="213"/>
        <v>0.5</v>
      </c>
      <c r="S464" s="1">
        <f t="shared" si="214"/>
        <v>0.58099999999999996</v>
      </c>
      <c r="T464" s="1">
        <f t="shared" si="215"/>
        <v>0</v>
      </c>
      <c r="U464" s="1">
        <f t="shared" si="216"/>
        <v>0</v>
      </c>
      <c r="V464" s="1">
        <v>2</v>
      </c>
      <c r="W464" s="1">
        <v>2</v>
      </c>
      <c r="X464" s="8">
        <f t="shared" si="217"/>
        <v>486489.25027036294</v>
      </c>
      <c r="Y464" s="8">
        <f t="shared" si="218"/>
        <v>265978.93822521181</v>
      </c>
      <c r="Z464" s="16">
        <f t="shared" si="219"/>
        <v>1.2542837881080673</v>
      </c>
      <c r="AA464" s="6">
        <f t="shared" si="220"/>
        <v>0.62714189405403364</v>
      </c>
      <c r="AB464" s="6">
        <f t="shared" si="221"/>
        <v>4.3179677912489263</v>
      </c>
      <c r="AC464" s="6">
        <f t="shared" si="222"/>
        <v>0.86363636363636365</v>
      </c>
      <c r="AD464" s="6">
        <v>0</v>
      </c>
      <c r="AE464" s="6">
        <f t="shared" si="223"/>
        <v>0</v>
      </c>
      <c r="AF464" s="24">
        <v>1</v>
      </c>
      <c r="AG464" s="24">
        <f t="shared" si="232"/>
        <v>30</v>
      </c>
      <c r="AH464" s="6">
        <v>296.16674268868189</v>
      </c>
      <c r="AI464" s="5">
        <f t="shared" si="224"/>
        <v>1.1134969733502327</v>
      </c>
      <c r="AJ464" s="5">
        <v>5.629393101540221</v>
      </c>
      <c r="AK464" s="5">
        <f t="shared" si="225"/>
        <v>0.19780053609075127</v>
      </c>
      <c r="AL464" s="6">
        <f t="shared" si="226"/>
        <v>0.84773942634905197</v>
      </c>
      <c r="AM464" s="6">
        <f t="shared" si="227"/>
        <v>4.7704877358173539</v>
      </c>
      <c r="AN464" s="6">
        <f t="shared" si="228"/>
        <v>4.2842395174763288</v>
      </c>
      <c r="AP464" s="24">
        <f t="shared" si="233"/>
        <v>10</v>
      </c>
      <c r="AQ464" s="24">
        <f t="shared" si="234"/>
        <v>11</v>
      </c>
      <c r="AR464" s="6">
        <v>15.281414830399791</v>
      </c>
      <c r="AS464" s="6">
        <v>1</v>
      </c>
      <c r="AT464" s="6">
        <f t="shared" si="208"/>
        <v>-8.2855551555636175</v>
      </c>
      <c r="AU464" s="6">
        <f t="shared" si="235"/>
        <v>15.250132709134828</v>
      </c>
      <c r="AV464" s="6">
        <v>1</v>
      </c>
      <c r="AW464" s="35">
        <f t="shared" si="205"/>
        <v>-32.2521275653082</v>
      </c>
      <c r="AX464" s="6">
        <f t="shared" si="229"/>
        <v>3.8925729127095865</v>
      </c>
      <c r="AZ464" s="6">
        <f t="shared" si="230"/>
        <v>1.103402702401131</v>
      </c>
      <c r="BA464" s="6">
        <f t="shared" si="231"/>
        <v>0.99093462201452553</v>
      </c>
    </row>
    <row r="465" spans="1:53" x14ac:dyDescent="0.25">
      <c r="A465" s="33">
        <v>10</v>
      </c>
      <c r="B465" s="1" t="s">
        <v>30</v>
      </c>
      <c r="C465" s="1">
        <v>600</v>
      </c>
      <c r="D465" s="1">
        <v>220</v>
      </c>
      <c r="E465" s="1">
        <v>220</v>
      </c>
      <c r="F465" s="1">
        <v>19</v>
      </c>
      <c r="G465" s="1">
        <v>12</v>
      </c>
      <c r="H465" s="1">
        <f t="shared" si="209"/>
        <v>210000000000</v>
      </c>
      <c r="I465" s="1">
        <v>0.3</v>
      </c>
      <c r="J465" s="1">
        <f t="shared" si="210"/>
        <v>80769000000</v>
      </c>
      <c r="K465" s="1">
        <v>9</v>
      </c>
      <c r="L465" s="1">
        <f>3380*10^(-8)</f>
        <v>3.3800000000000002E-5</v>
      </c>
      <c r="M465" s="1">
        <f>2852000*10^(-12)</f>
        <v>2.852E-6</v>
      </c>
      <c r="N465" s="1">
        <f>129.22*10^(-8)</f>
        <v>1.2922000000000001E-6</v>
      </c>
      <c r="O465" s="1">
        <v>0</v>
      </c>
      <c r="P465" s="1">
        <f t="shared" si="211"/>
        <v>16859333.333333332</v>
      </c>
      <c r="Q465" s="1">
        <f t="shared" si="212"/>
        <v>16859333.333333332</v>
      </c>
      <c r="R465" s="1">
        <f t="shared" si="213"/>
        <v>0.5</v>
      </c>
      <c r="S465" s="1">
        <f t="shared" si="214"/>
        <v>0.58099999999999996</v>
      </c>
      <c r="T465" s="1">
        <f t="shared" si="215"/>
        <v>0</v>
      </c>
      <c r="U465" s="1">
        <f t="shared" si="216"/>
        <v>0</v>
      </c>
      <c r="V465" s="1">
        <v>2</v>
      </c>
      <c r="W465" s="1">
        <v>2</v>
      </c>
      <c r="X465" s="8">
        <f t="shared" si="217"/>
        <v>216217.44456460574</v>
      </c>
      <c r="Y465" s="8">
        <f t="shared" si="218"/>
        <v>162822.76545043223</v>
      </c>
      <c r="Z465" s="16">
        <f t="shared" si="219"/>
        <v>0.8361891920720449</v>
      </c>
      <c r="AA465" s="6">
        <f t="shared" si="220"/>
        <v>0.41809459603602245</v>
      </c>
      <c r="AB465" s="6">
        <f t="shared" si="221"/>
        <v>2.878645194165951</v>
      </c>
      <c r="AC465" s="6">
        <f t="shared" si="222"/>
        <v>1.2954545454545454</v>
      </c>
      <c r="AD465" s="6">
        <v>0</v>
      </c>
      <c r="AE465" s="6">
        <f t="shared" si="223"/>
        <v>0</v>
      </c>
      <c r="AF465" s="24">
        <v>1</v>
      </c>
      <c r="AG465" s="24">
        <f t="shared" si="232"/>
        <v>45</v>
      </c>
      <c r="AH465" s="6">
        <v>181.67216212382493</v>
      </c>
      <c r="AI465" s="5">
        <f t="shared" si="224"/>
        <v>1.1157663464396261</v>
      </c>
      <c r="AJ465" s="5">
        <v>4.9612226998190669</v>
      </c>
      <c r="AK465" s="5">
        <f t="shared" si="225"/>
        <v>0.22489745249297466</v>
      </c>
      <c r="AL465" s="6">
        <f t="shared" si="226"/>
        <v>0.84773942634905197</v>
      </c>
      <c r="AM465" s="6">
        <f t="shared" si="227"/>
        <v>4.1774526736115485</v>
      </c>
      <c r="AN465" s="6">
        <f t="shared" si="228"/>
        <v>3.7440210371478431</v>
      </c>
      <c r="AP465" s="24">
        <f t="shared" si="233"/>
        <v>10</v>
      </c>
      <c r="AQ465" s="24">
        <f t="shared" si="234"/>
        <v>11</v>
      </c>
      <c r="AR465" s="6">
        <v>12.486331200309884</v>
      </c>
      <c r="AS465" s="6">
        <v>1</v>
      </c>
      <c r="AT465" s="6">
        <f t="shared" si="208"/>
        <v>-7.110987984602839</v>
      </c>
      <c r="AU465" s="6">
        <f t="shared" si="235"/>
        <v>12.426171695197361</v>
      </c>
      <c r="AV465" s="6">
        <v>1</v>
      </c>
      <c r="AW465" s="35">
        <f t="shared" si="205"/>
        <v>-30.025340579529583</v>
      </c>
      <c r="AX465" s="6">
        <f t="shared" si="229"/>
        <v>4.2223866282072686</v>
      </c>
      <c r="AZ465" s="6">
        <f t="shared" si="230"/>
        <v>1.1036460000534438</v>
      </c>
      <c r="BA465" s="6">
        <f t="shared" si="231"/>
        <v>0.98913720025267127</v>
      </c>
    </row>
    <row r="466" spans="1:53" x14ac:dyDescent="0.25">
      <c r="A466" s="33">
        <v>10</v>
      </c>
      <c r="B466" s="1" t="s">
        <v>30</v>
      </c>
      <c r="C466" s="1">
        <v>600</v>
      </c>
      <c r="D466" s="1">
        <v>220</v>
      </c>
      <c r="E466" s="1">
        <v>220</v>
      </c>
      <c r="F466" s="1">
        <v>19</v>
      </c>
      <c r="G466" s="1">
        <v>12</v>
      </c>
      <c r="H466" s="1">
        <f t="shared" si="209"/>
        <v>210000000000</v>
      </c>
      <c r="I466" s="1">
        <v>0.3</v>
      </c>
      <c r="J466" s="1">
        <f t="shared" si="210"/>
        <v>80769000000</v>
      </c>
      <c r="K466" s="1">
        <v>12</v>
      </c>
      <c r="L466" s="1">
        <f>3380*10^(-8)</f>
        <v>3.3800000000000002E-5</v>
      </c>
      <c r="M466" s="1">
        <f>2852000*10^(-12)</f>
        <v>2.852E-6</v>
      </c>
      <c r="N466" s="1">
        <f>129.22*10^(-8)</f>
        <v>1.2922000000000001E-6</v>
      </c>
      <c r="O466" s="1">
        <v>0</v>
      </c>
      <c r="P466" s="1">
        <f t="shared" si="211"/>
        <v>16859333.333333332</v>
      </c>
      <c r="Q466" s="1">
        <f t="shared" si="212"/>
        <v>16859333.333333332</v>
      </c>
      <c r="R466" s="1">
        <f t="shared" si="213"/>
        <v>0.5</v>
      </c>
      <c r="S466" s="1">
        <f t="shared" si="214"/>
        <v>0.58099999999999996</v>
      </c>
      <c r="T466" s="1">
        <f t="shared" si="215"/>
        <v>0</v>
      </c>
      <c r="U466" s="1">
        <f t="shared" si="216"/>
        <v>0</v>
      </c>
      <c r="V466" s="1">
        <v>2</v>
      </c>
      <c r="W466" s="1">
        <v>2</v>
      </c>
      <c r="X466" s="8">
        <f t="shared" si="217"/>
        <v>121622.31256759074</v>
      </c>
      <c r="Y466" s="8">
        <f t="shared" si="218"/>
        <v>118075.45509077053</v>
      </c>
      <c r="Z466" s="16">
        <f t="shared" si="219"/>
        <v>0.62714189405403364</v>
      </c>
      <c r="AA466" s="6">
        <f t="shared" si="220"/>
        <v>0.31357094702701682</v>
      </c>
      <c r="AB466" s="6">
        <f t="shared" si="221"/>
        <v>2.1589838956244631</v>
      </c>
      <c r="AC466" s="6">
        <f t="shared" si="222"/>
        <v>1.7272727272727273</v>
      </c>
      <c r="AD466" s="6">
        <v>0</v>
      </c>
      <c r="AE466" s="6">
        <f t="shared" si="223"/>
        <v>0</v>
      </c>
      <c r="AF466" s="24">
        <v>1</v>
      </c>
      <c r="AG466" s="24">
        <f t="shared" si="232"/>
        <v>60</v>
      </c>
      <c r="AH466" s="6">
        <v>131.86284497902363</v>
      </c>
      <c r="AI466" s="5">
        <f t="shared" si="224"/>
        <v>1.1167676201430183</v>
      </c>
      <c r="AJ466" s="5">
        <v>4.5088117559295684</v>
      </c>
      <c r="AK466" s="5">
        <f t="shared" si="225"/>
        <v>0.24768557229614871</v>
      </c>
      <c r="AL466" s="6">
        <f t="shared" si="226"/>
        <v>0.84773942634905197</v>
      </c>
      <c r="AM466" s="6">
        <f t="shared" si="227"/>
        <v>3.8111388430613751</v>
      </c>
      <c r="AN466" s="6">
        <f t="shared" si="228"/>
        <v>3.4126516334466284</v>
      </c>
      <c r="AP466" s="24">
        <f t="shared" si="233"/>
        <v>10</v>
      </c>
      <c r="AQ466" s="24">
        <f t="shared" si="234"/>
        <v>11</v>
      </c>
      <c r="AR466" s="6">
        <v>10.756129047806327</v>
      </c>
      <c r="AS466" s="6">
        <v>1</v>
      </c>
      <c r="AT466" s="6">
        <f t="shared" si="208"/>
        <v>-6.6912356608290171</v>
      </c>
      <c r="AU466" s="6">
        <f t="shared" si="235"/>
        <v>10.742284979813324</v>
      </c>
      <c r="AV466" s="6">
        <v>1</v>
      </c>
      <c r="AW466" s="35">
        <f t="shared" ref="AW466:AW497" si="236">-24.61-7.243*Z466+0.917*Z466^2</f>
        <v>-28.791726260643731</v>
      </c>
      <c r="AX466" s="6">
        <f t="shared" si="229"/>
        <v>4.3029012457583287</v>
      </c>
      <c r="AZ466" s="6">
        <f t="shared" si="230"/>
        <v>1.1037924028250496</v>
      </c>
      <c r="BA466" s="6">
        <f t="shared" si="231"/>
        <v>0.98838145278933942</v>
      </c>
    </row>
    <row r="467" spans="1:53" s="3" customFormat="1" x14ac:dyDescent="0.25">
      <c r="A467" s="34">
        <v>10</v>
      </c>
      <c r="B467" s="3" t="s">
        <v>30</v>
      </c>
      <c r="C467" s="3">
        <v>600</v>
      </c>
      <c r="D467" s="3">
        <v>220</v>
      </c>
      <c r="E467" s="3">
        <v>220</v>
      </c>
      <c r="F467" s="3">
        <v>19</v>
      </c>
      <c r="G467" s="3">
        <v>12</v>
      </c>
      <c r="H467" s="3">
        <f t="shared" si="209"/>
        <v>210000000000</v>
      </c>
      <c r="I467" s="3">
        <v>0.3</v>
      </c>
      <c r="J467" s="3">
        <f t="shared" si="210"/>
        <v>80769000000</v>
      </c>
      <c r="K467" s="3">
        <v>15</v>
      </c>
      <c r="L467" s="3">
        <f>3380*10^(-8)</f>
        <v>3.3800000000000002E-5</v>
      </c>
      <c r="M467" s="3">
        <f>2852000*10^(-12)</f>
        <v>2.852E-6</v>
      </c>
      <c r="N467" s="3">
        <f>129.22*10^(-8)</f>
        <v>1.2922000000000001E-6</v>
      </c>
      <c r="O467" s="3">
        <v>0</v>
      </c>
      <c r="P467" s="3">
        <f t="shared" si="211"/>
        <v>16859333.333333332</v>
      </c>
      <c r="Q467" s="3">
        <f t="shared" si="212"/>
        <v>16859333.333333332</v>
      </c>
      <c r="R467" s="3">
        <f t="shared" si="213"/>
        <v>0.5</v>
      </c>
      <c r="S467" s="3">
        <f t="shared" si="214"/>
        <v>0.58099999999999996</v>
      </c>
      <c r="T467" s="3">
        <f t="shared" si="215"/>
        <v>0</v>
      </c>
      <c r="U467" s="3">
        <f t="shared" si="216"/>
        <v>0</v>
      </c>
      <c r="V467" s="3">
        <v>2</v>
      </c>
      <c r="W467" s="3">
        <v>2</v>
      </c>
      <c r="X467" s="10">
        <f t="shared" si="217"/>
        <v>77838.28004325807</v>
      </c>
      <c r="Y467" s="10">
        <f t="shared" si="218"/>
        <v>92925.731373469971</v>
      </c>
      <c r="Z467" s="17">
        <f t="shared" si="219"/>
        <v>0.50171351524322694</v>
      </c>
      <c r="AA467" s="11">
        <f t="shared" si="220"/>
        <v>0.25085675762161347</v>
      </c>
      <c r="AB467" s="11">
        <f t="shared" si="221"/>
        <v>1.7271871164995707</v>
      </c>
      <c r="AC467" s="11">
        <f t="shared" si="222"/>
        <v>2.1590909090909092</v>
      </c>
      <c r="AD467" s="11">
        <v>0</v>
      </c>
      <c r="AE467" s="11">
        <f t="shared" si="223"/>
        <v>0</v>
      </c>
      <c r="AF467" s="25">
        <v>1</v>
      </c>
      <c r="AG467" s="25">
        <f t="shared" si="232"/>
        <v>75</v>
      </c>
      <c r="AH467" s="11">
        <v>103.82366127710735</v>
      </c>
      <c r="AI467" s="7">
        <f t="shared" si="224"/>
        <v>1.1172756968663331</v>
      </c>
      <c r="AJ467" s="7">
        <v>4.2046481015004362</v>
      </c>
      <c r="AK467" s="7">
        <f t="shared" si="225"/>
        <v>0.26572394880504535</v>
      </c>
      <c r="AL467" s="11">
        <f t="shared" si="226"/>
        <v>0.84773942634905197</v>
      </c>
      <c r="AM467" s="11">
        <f t="shared" si="227"/>
        <v>3.5690157289081452</v>
      </c>
      <c r="AN467" s="11">
        <f t="shared" si="228"/>
        <v>3.1943912670062575</v>
      </c>
      <c r="AP467" s="25">
        <f t="shared" si="233"/>
        <v>10</v>
      </c>
      <c r="AQ467" s="25">
        <f t="shared" si="234"/>
        <v>11</v>
      </c>
      <c r="AR467" s="11">
        <v>9.630454768765194</v>
      </c>
      <c r="AS467" s="11">
        <v>1</v>
      </c>
      <c r="AT467" s="11">
        <f t="shared" si="208"/>
        <v>-6.4948944408246234</v>
      </c>
      <c r="AU467" s="35">
        <f t="shared" si="235"/>
        <v>9.6449429638900046</v>
      </c>
      <c r="AV467" s="35">
        <v>1</v>
      </c>
      <c r="AW467" s="35">
        <f t="shared" si="236"/>
        <v>-28.013087004993327</v>
      </c>
      <c r="AX467" s="6">
        <f t="shared" si="229"/>
        <v>4.313093501399023</v>
      </c>
      <c r="AZ467" s="6">
        <f t="shared" si="230"/>
        <v>1.1038881302828432</v>
      </c>
      <c r="BA467" s="6">
        <f t="shared" si="231"/>
        <v>0.98801766956800496</v>
      </c>
    </row>
    <row r="468" spans="1:53" x14ac:dyDescent="0.25">
      <c r="A468" s="32">
        <v>50</v>
      </c>
      <c r="B468" s="1" t="s">
        <v>7</v>
      </c>
      <c r="C468" s="1">
        <v>300</v>
      </c>
      <c r="D468" s="1">
        <v>150</v>
      </c>
      <c r="E468" s="1">
        <v>150</v>
      </c>
      <c r="F468" s="1">
        <v>10.7</v>
      </c>
      <c r="G468" s="1">
        <v>7.1</v>
      </c>
      <c r="H468" s="1">
        <f t="shared" si="209"/>
        <v>210000000000</v>
      </c>
      <c r="I468" s="1">
        <v>0.3</v>
      </c>
      <c r="J468" s="1">
        <f t="shared" si="210"/>
        <v>80769000000</v>
      </c>
      <c r="K468" s="1">
        <v>3</v>
      </c>
      <c r="L468" s="1">
        <f>602.71*10^(-8)</f>
        <v>6.0271000000000003E-6</v>
      </c>
      <c r="M468" s="1">
        <f>126108*10^(-12)</f>
        <v>1.2610800000000001E-7</v>
      </c>
      <c r="N468" s="1">
        <f>15.22*10^(-8)</f>
        <v>1.522E-7</v>
      </c>
      <c r="O468" s="1">
        <v>0</v>
      </c>
      <c r="P468" s="1">
        <f t="shared" si="211"/>
        <v>3009375</v>
      </c>
      <c r="Q468" s="1">
        <f t="shared" si="212"/>
        <v>3009375</v>
      </c>
      <c r="R468" s="1">
        <f t="shared" si="213"/>
        <v>0.5</v>
      </c>
      <c r="S468" s="1">
        <f t="shared" si="214"/>
        <v>0.2893</v>
      </c>
      <c r="T468" s="1">
        <f t="shared" si="215"/>
        <v>0</v>
      </c>
      <c r="U468" s="1">
        <f t="shared" si="216"/>
        <v>0</v>
      </c>
      <c r="V468" s="1">
        <v>2</v>
      </c>
      <c r="W468" s="1">
        <v>2</v>
      </c>
      <c r="X468" s="8">
        <f t="shared" si="217"/>
        <v>346996.37400053308</v>
      </c>
      <c r="Y468" s="8">
        <f t="shared" si="218"/>
        <v>82370.901734820785</v>
      </c>
      <c r="Z468" s="16">
        <f t="shared" si="219"/>
        <v>1.5370213680358233</v>
      </c>
      <c r="AA468" s="6">
        <f t="shared" si="220"/>
        <v>0.76851068401791167</v>
      </c>
      <c r="AB468" s="6">
        <f t="shared" si="221"/>
        <v>10.625828074835638</v>
      </c>
      <c r="AC468" s="6">
        <f t="shared" si="222"/>
        <v>0.71333333333333315</v>
      </c>
      <c r="AD468" s="6">
        <v>0</v>
      </c>
      <c r="AE468" s="6">
        <f t="shared" si="223"/>
        <v>0</v>
      </c>
      <c r="AF468" s="24">
        <v>1</v>
      </c>
      <c r="AG468" s="24">
        <f t="shared" si="232"/>
        <v>75</v>
      </c>
      <c r="AH468" s="6">
        <v>84.646712539559317</v>
      </c>
      <c r="AI468" s="5">
        <f t="shared" si="224"/>
        <v>1.0276288198478769</v>
      </c>
      <c r="AJ468" s="5">
        <v>5.9308565247074734</v>
      </c>
      <c r="AK468" s="5">
        <f t="shared" si="225"/>
        <v>0.17326819753046757</v>
      </c>
      <c r="AL468" s="6">
        <f t="shared" si="226"/>
        <v>0.83044645520532967</v>
      </c>
      <c r="AM468" s="6">
        <f t="shared" si="227"/>
        <v>4.9626955505879273</v>
      </c>
      <c r="AN468" s="6">
        <f t="shared" si="228"/>
        <v>4.8292685595588596</v>
      </c>
      <c r="AO468" s="6"/>
      <c r="AP468" s="24">
        <f t="shared" si="233"/>
        <v>50</v>
      </c>
      <c r="AQ468" s="24">
        <f t="shared" si="234"/>
        <v>51</v>
      </c>
      <c r="AR468" s="6">
        <v>16.679696599806004</v>
      </c>
      <c r="AS468" s="6">
        <v>1</v>
      </c>
      <c r="AT468" s="6">
        <f t="shared" si="208"/>
        <v>-2.7038446784771444</v>
      </c>
      <c r="AU468" s="6">
        <f t="shared" si="235"/>
        <v>16.748877433170751</v>
      </c>
      <c r="AV468" s="6">
        <v>1</v>
      </c>
      <c r="AW468" s="35">
        <f t="shared" si="236"/>
        <v>-33.576293161806049</v>
      </c>
      <c r="AX468" s="6">
        <f t="shared" si="229"/>
        <v>12.417981487278642</v>
      </c>
      <c r="AZ468" s="6">
        <f t="shared" si="230"/>
        <v>1.0206073864239673</v>
      </c>
      <c r="BA468" s="6">
        <f t="shared" si="231"/>
        <v>0.99316734477634738</v>
      </c>
    </row>
    <row r="469" spans="1:53" x14ac:dyDescent="0.25">
      <c r="A469" s="33">
        <v>50</v>
      </c>
      <c r="B469" s="1" t="s">
        <v>7</v>
      </c>
      <c r="C469" s="1">
        <v>300</v>
      </c>
      <c r="D469" s="1">
        <v>150</v>
      </c>
      <c r="E469" s="1">
        <v>150</v>
      </c>
      <c r="F469" s="1">
        <v>10.7</v>
      </c>
      <c r="G469" s="1">
        <v>7.1</v>
      </c>
      <c r="H469" s="1">
        <f t="shared" si="209"/>
        <v>210000000000</v>
      </c>
      <c r="I469" s="1">
        <v>0.3</v>
      </c>
      <c r="J469" s="1">
        <f t="shared" si="210"/>
        <v>80769000000</v>
      </c>
      <c r="K469" s="1">
        <v>6</v>
      </c>
      <c r="L469" s="1">
        <f>602.71*10^(-8)</f>
        <v>6.0271000000000003E-6</v>
      </c>
      <c r="M469" s="1">
        <f>126108*10^(-12)</f>
        <v>1.2610800000000001E-7</v>
      </c>
      <c r="N469" s="1">
        <f>15.22*10^(-8)</f>
        <v>1.522E-7</v>
      </c>
      <c r="O469" s="1">
        <v>0</v>
      </c>
      <c r="P469" s="1">
        <f t="shared" si="211"/>
        <v>3009375</v>
      </c>
      <c r="Q469" s="1">
        <f t="shared" si="212"/>
        <v>3009375</v>
      </c>
      <c r="R469" s="1">
        <f t="shared" si="213"/>
        <v>0.5</v>
      </c>
      <c r="S469" s="1">
        <f t="shared" si="214"/>
        <v>0.2893</v>
      </c>
      <c r="T469" s="1">
        <f t="shared" si="215"/>
        <v>0</v>
      </c>
      <c r="U469" s="1">
        <f t="shared" si="216"/>
        <v>0</v>
      </c>
      <c r="V469" s="1">
        <v>2</v>
      </c>
      <c r="W469" s="1">
        <v>2</v>
      </c>
      <c r="X469" s="8">
        <f t="shared" si="217"/>
        <v>86749.093500133269</v>
      </c>
      <c r="Y469" s="8">
        <f t="shared" si="218"/>
        <v>34983.825050584506</v>
      </c>
      <c r="Z469" s="16">
        <f t="shared" si="219"/>
        <v>0.76851068401791167</v>
      </c>
      <c r="AA469" s="6">
        <f t="shared" si="220"/>
        <v>0.38425534200895584</v>
      </c>
      <c r="AB469" s="6">
        <f t="shared" si="221"/>
        <v>5.3129140374178192</v>
      </c>
      <c r="AC469" s="6">
        <f t="shared" si="222"/>
        <v>1.4266666666666663</v>
      </c>
      <c r="AD469" s="6">
        <v>0</v>
      </c>
      <c r="AE469" s="6">
        <f t="shared" si="223"/>
        <v>0</v>
      </c>
      <c r="AF469" s="24">
        <v>1</v>
      </c>
      <c r="AG469" s="24">
        <f t="shared" si="232"/>
        <v>150</v>
      </c>
      <c r="AH469" s="6">
        <v>36.056261096438426</v>
      </c>
      <c r="AI469" s="5">
        <f t="shared" si="224"/>
        <v>1.0306551969175253</v>
      </c>
      <c r="AJ469" s="5">
        <v>4.8233719370598305</v>
      </c>
      <c r="AK469" s="5">
        <f t="shared" si="225"/>
        <v>0.21367939490599991</v>
      </c>
      <c r="AL469" s="6">
        <f t="shared" si="226"/>
        <v>0.83044645520532967</v>
      </c>
      <c r="AM469" s="6">
        <f t="shared" si="227"/>
        <v>3.9810528936582901</v>
      </c>
      <c r="AN469" s="6">
        <f t="shared" si="228"/>
        <v>3.8626428174667811</v>
      </c>
      <c r="AO469" s="6"/>
      <c r="AP469" s="24">
        <f t="shared" si="233"/>
        <v>50</v>
      </c>
      <c r="AQ469" s="24">
        <f t="shared" si="234"/>
        <v>51</v>
      </c>
      <c r="AR469" s="6">
        <v>11.940585443911818</v>
      </c>
      <c r="AS469" s="6">
        <v>1</v>
      </c>
      <c r="AT469" s="6">
        <f t="shared" si="208"/>
        <v>-1.9443454752401923</v>
      </c>
      <c r="AU469" s="6">
        <f t="shared" si="235"/>
        <v>11.900861101172008</v>
      </c>
      <c r="AV469" s="6">
        <v>1</v>
      </c>
      <c r="AW469" s="35">
        <f t="shared" si="236"/>
        <v>-29.634734732622377</v>
      </c>
      <c r="AX469" s="6">
        <f t="shared" si="229"/>
        <v>15.241496488149302</v>
      </c>
      <c r="AZ469" s="6">
        <f t="shared" si="230"/>
        <v>1.0206876357587769</v>
      </c>
      <c r="BA469" s="6">
        <f t="shared" si="231"/>
        <v>0.99032890806880969</v>
      </c>
    </row>
    <row r="470" spans="1:53" x14ac:dyDescent="0.25">
      <c r="A470" s="33">
        <v>50</v>
      </c>
      <c r="B470" s="1" t="s">
        <v>7</v>
      </c>
      <c r="C470" s="1">
        <v>300</v>
      </c>
      <c r="D470" s="1">
        <v>150</v>
      </c>
      <c r="E470" s="1">
        <v>150</v>
      </c>
      <c r="F470" s="1">
        <v>10.7</v>
      </c>
      <c r="G470" s="1">
        <v>7.1</v>
      </c>
      <c r="H470" s="1">
        <f t="shared" si="209"/>
        <v>210000000000</v>
      </c>
      <c r="I470" s="1">
        <v>0.3</v>
      </c>
      <c r="J470" s="1">
        <f t="shared" si="210"/>
        <v>80769000000</v>
      </c>
      <c r="K470" s="1">
        <v>9</v>
      </c>
      <c r="L470" s="1">
        <f>602.71*10^(-8)</f>
        <v>6.0271000000000003E-6</v>
      </c>
      <c r="M470" s="1">
        <f>126108*10^(-12)</f>
        <v>1.2610800000000001E-7</v>
      </c>
      <c r="N470" s="1">
        <f>15.22*10^(-8)</f>
        <v>1.522E-7</v>
      </c>
      <c r="O470" s="1">
        <v>0</v>
      </c>
      <c r="P470" s="1">
        <f t="shared" si="211"/>
        <v>3009375</v>
      </c>
      <c r="Q470" s="1">
        <f t="shared" si="212"/>
        <v>3009375</v>
      </c>
      <c r="R470" s="1">
        <f t="shared" si="213"/>
        <v>0.5</v>
      </c>
      <c r="S470" s="1">
        <f t="shared" si="214"/>
        <v>0.2893</v>
      </c>
      <c r="T470" s="1">
        <f t="shared" si="215"/>
        <v>0</v>
      </c>
      <c r="U470" s="1">
        <f t="shared" si="216"/>
        <v>0</v>
      </c>
      <c r="V470" s="1">
        <v>2</v>
      </c>
      <c r="W470" s="1">
        <v>2</v>
      </c>
      <c r="X470" s="8">
        <f t="shared" si="217"/>
        <v>38555.152666725895</v>
      </c>
      <c r="Y470" s="8">
        <f t="shared" si="218"/>
        <v>22473.603966009312</v>
      </c>
      <c r="Z470" s="16">
        <f t="shared" si="219"/>
        <v>0.51234045601194111</v>
      </c>
      <c r="AA470" s="6">
        <f t="shared" si="220"/>
        <v>0.25617022800597056</v>
      </c>
      <c r="AB470" s="6">
        <f t="shared" si="221"/>
        <v>3.5419426916118795</v>
      </c>
      <c r="AC470" s="6">
        <f t="shared" si="222"/>
        <v>2.14</v>
      </c>
      <c r="AD470" s="6">
        <v>0</v>
      </c>
      <c r="AE470" s="6">
        <f t="shared" si="223"/>
        <v>0</v>
      </c>
      <c r="AF470" s="24">
        <v>1</v>
      </c>
      <c r="AG470" s="24">
        <f t="shared" si="232"/>
        <v>225</v>
      </c>
      <c r="AH470" s="6">
        <v>23.18129349958086</v>
      </c>
      <c r="AI470" s="5">
        <f t="shared" si="224"/>
        <v>1.0314898106526176</v>
      </c>
      <c r="AJ470" s="5">
        <v>4.2311860680565934</v>
      </c>
      <c r="AK470" s="5">
        <f t="shared" si="225"/>
        <v>0.24378266378778904</v>
      </c>
      <c r="AL470" s="6">
        <f t="shared" si="226"/>
        <v>0.83044645520532967</v>
      </c>
      <c r="AM470" s="6">
        <f t="shared" si="227"/>
        <v>3.5169433612841106</v>
      </c>
      <c r="AN470" s="6">
        <f t="shared" si="228"/>
        <v>3.4095764446368704</v>
      </c>
      <c r="AO470" s="6"/>
      <c r="AP470" s="24">
        <f t="shared" si="233"/>
        <v>50</v>
      </c>
      <c r="AQ470" s="24">
        <f t="shared" si="234"/>
        <v>51</v>
      </c>
      <c r="AR470" s="6">
        <v>9.7178255787430725</v>
      </c>
      <c r="AS470" s="6">
        <v>1</v>
      </c>
      <c r="AT470" s="6">
        <f t="shared" si="208"/>
        <v>-1.8051970460044164</v>
      </c>
      <c r="AU470" s="6">
        <f t="shared" si="235"/>
        <v>9.7404457084672575</v>
      </c>
      <c r="AV470" s="6">
        <v>1</v>
      </c>
      <c r="AW470" s="35">
        <f t="shared" si="236"/>
        <v>-28.080176077685888</v>
      </c>
      <c r="AX470" s="6">
        <f t="shared" si="229"/>
        <v>15.555186144270474</v>
      </c>
      <c r="AZ470" s="6">
        <f t="shared" si="230"/>
        <v>1.0207251134901261</v>
      </c>
      <c r="BA470" s="6">
        <f t="shared" si="231"/>
        <v>0.989563932623163</v>
      </c>
    </row>
    <row r="471" spans="1:53" x14ac:dyDescent="0.25">
      <c r="A471" s="33">
        <v>50</v>
      </c>
      <c r="B471" s="1" t="s">
        <v>7</v>
      </c>
      <c r="C471" s="1">
        <v>300</v>
      </c>
      <c r="D471" s="1">
        <v>150</v>
      </c>
      <c r="E471" s="1">
        <v>150</v>
      </c>
      <c r="F471" s="1">
        <v>10.7</v>
      </c>
      <c r="G471" s="1">
        <v>7.1</v>
      </c>
      <c r="H471" s="1">
        <f t="shared" si="209"/>
        <v>210000000000</v>
      </c>
      <c r="I471" s="1">
        <v>0.3</v>
      </c>
      <c r="J471" s="1">
        <f t="shared" si="210"/>
        <v>80769000000</v>
      </c>
      <c r="K471" s="1">
        <v>12</v>
      </c>
      <c r="L471" s="1">
        <f>602.71*10^(-8)</f>
        <v>6.0271000000000003E-6</v>
      </c>
      <c r="M471" s="1">
        <f>126108*10^(-12)</f>
        <v>1.2610800000000001E-7</v>
      </c>
      <c r="N471" s="1">
        <f>15.22*10^(-8)</f>
        <v>1.522E-7</v>
      </c>
      <c r="O471" s="1">
        <v>0</v>
      </c>
      <c r="P471" s="1">
        <f t="shared" si="211"/>
        <v>3009375</v>
      </c>
      <c r="Q471" s="1">
        <f t="shared" si="212"/>
        <v>3009375</v>
      </c>
      <c r="R471" s="1">
        <f t="shared" si="213"/>
        <v>0.5</v>
      </c>
      <c r="S471" s="1">
        <f t="shared" si="214"/>
        <v>0.2893</v>
      </c>
      <c r="T471" s="1">
        <f t="shared" si="215"/>
        <v>0</v>
      </c>
      <c r="U471" s="1">
        <f t="shared" si="216"/>
        <v>0</v>
      </c>
      <c r="V471" s="1">
        <v>2</v>
      </c>
      <c r="W471" s="1">
        <v>2</v>
      </c>
      <c r="X471" s="8">
        <f t="shared" si="217"/>
        <v>21687.273375033317</v>
      </c>
      <c r="Y471" s="8">
        <f t="shared" si="218"/>
        <v>16626.595248083799</v>
      </c>
      <c r="Z471" s="16">
        <f t="shared" si="219"/>
        <v>0.38425534200895584</v>
      </c>
      <c r="AA471" s="6">
        <f t="shared" si="220"/>
        <v>0.19212767100447792</v>
      </c>
      <c r="AB471" s="6">
        <f t="shared" si="221"/>
        <v>2.6564570187089096</v>
      </c>
      <c r="AC471" s="6">
        <f t="shared" si="222"/>
        <v>2.8533333333333326</v>
      </c>
      <c r="AD471" s="6">
        <v>0</v>
      </c>
      <c r="AE471" s="6">
        <f t="shared" si="223"/>
        <v>0</v>
      </c>
      <c r="AF471" s="24">
        <v>1</v>
      </c>
      <c r="AG471" s="24">
        <f t="shared" si="232"/>
        <v>300</v>
      </c>
      <c r="AH471" s="6">
        <v>17.155532380371174</v>
      </c>
      <c r="AI471" s="5">
        <f t="shared" si="224"/>
        <v>1.0318127147738401</v>
      </c>
      <c r="AJ471" s="5">
        <v>3.9051891882364274</v>
      </c>
      <c r="AK471" s="5">
        <f t="shared" si="225"/>
        <v>0.26421580749070028</v>
      </c>
      <c r="AL471" s="6">
        <f t="shared" si="226"/>
        <v>0.83044645520532967</v>
      </c>
      <c r="AM471" s="6">
        <f t="shared" si="227"/>
        <v>3.2592207238349631</v>
      </c>
      <c r="AN471" s="6">
        <f t="shared" si="228"/>
        <v>3.1587328564267034</v>
      </c>
      <c r="AO471" s="6"/>
      <c r="AP471" s="24">
        <f t="shared" si="233"/>
        <v>50</v>
      </c>
      <c r="AQ471" s="24">
        <f t="shared" si="234"/>
        <v>51</v>
      </c>
      <c r="AR471" s="6">
        <v>8.5249589149362244</v>
      </c>
      <c r="AS471" s="6">
        <v>1</v>
      </c>
      <c r="AT471" s="6">
        <f t="shared" si="208"/>
        <v>-1.7565856224772074</v>
      </c>
      <c r="AU471" s="6">
        <f t="shared" si="235"/>
        <v>8.5581611467326617</v>
      </c>
      <c r="AV471" s="6">
        <v>1</v>
      </c>
      <c r="AW471" s="35">
        <f t="shared" si="236"/>
        <v>-27.25776440424103</v>
      </c>
      <c r="AX471" s="6">
        <f t="shared" si="229"/>
        <v>15.517469832071743</v>
      </c>
      <c r="AZ471" s="6">
        <f t="shared" si="230"/>
        <v>1.0207464439057776</v>
      </c>
      <c r="BA471" s="6">
        <f t="shared" si="231"/>
        <v>0.9892749229490857</v>
      </c>
    </row>
    <row r="472" spans="1:53" x14ac:dyDescent="0.25">
      <c r="A472" s="44">
        <v>50</v>
      </c>
      <c r="B472" s="2" t="s">
        <v>7</v>
      </c>
      <c r="C472" s="2">
        <v>300</v>
      </c>
      <c r="D472" s="2">
        <v>150</v>
      </c>
      <c r="E472" s="2">
        <v>150</v>
      </c>
      <c r="F472" s="2">
        <v>10.7</v>
      </c>
      <c r="G472" s="2">
        <v>7.1</v>
      </c>
      <c r="H472" s="2">
        <f t="shared" si="209"/>
        <v>210000000000</v>
      </c>
      <c r="I472" s="2">
        <v>0.3</v>
      </c>
      <c r="J472" s="2">
        <f t="shared" si="210"/>
        <v>80769000000</v>
      </c>
      <c r="K472" s="2">
        <v>15</v>
      </c>
      <c r="L472" s="2">
        <f>602.71*10^(-8)</f>
        <v>6.0271000000000003E-6</v>
      </c>
      <c r="M472" s="2">
        <f>126108*10^(-12)</f>
        <v>1.2610800000000001E-7</v>
      </c>
      <c r="N472" s="2">
        <f>15.22*10^(-8)</f>
        <v>1.522E-7</v>
      </c>
      <c r="O472" s="2">
        <v>0</v>
      </c>
      <c r="P472" s="2">
        <f t="shared" si="211"/>
        <v>3009375</v>
      </c>
      <c r="Q472" s="2">
        <f t="shared" si="212"/>
        <v>3009375</v>
      </c>
      <c r="R472" s="2">
        <f t="shared" si="213"/>
        <v>0.5</v>
      </c>
      <c r="S472" s="2">
        <f t="shared" si="214"/>
        <v>0.2893</v>
      </c>
      <c r="T472" s="2">
        <f t="shared" si="215"/>
        <v>0</v>
      </c>
      <c r="U472" s="2">
        <f t="shared" si="216"/>
        <v>0</v>
      </c>
      <c r="V472" s="2">
        <v>2</v>
      </c>
      <c r="W472" s="2">
        <v>2</v>
      </c>
      <c r="X472" s="45">
        <f t="shared" si="217"/>
        <v>13879.854960021323</v>
      </c>
      <c r="Y472" s="45">
        <f t="shared" si="218"/>
        <v>13215.769233669007</v>
      </c>
      <c r="Z472" s="46">
        <f t="shared" si="219"/>
        <v>0.30740427360716466</v>
      </c>
      <c r="AA472" s="35">
        <f t="shared" si="220"/>
        <v>0.15370213680358233</v>
      </c>
      <c r="AB472" s="35">
        <f t="shared" si="221"/>
        <v>2.1251656149671274</v>
      </c>
      <c r="AC472" s="35">
        <f t="shared" si="222"/>
        <v>3.5666666666666669</v>
      </c>
      <c r="AD472" s="35">
        <v>0</v>
      </c>
      <c r="AE472" s="35">
        <f t="shared" si="223"/>
        <v>0</v>
      </c>
      <c r="AF472" s="47">
        <v>1</v>
      </c>
      <c r="AG472" s="47">
        <f t="shared" si="232"/>
        <v>375</v>
      </c>
      <c r="AH472" s="35">
        <v>13.638250901997086</v>
      </c>
      <c r="AI472" s="48">
        <f t="shared" si="224"/>
        <v>1.0319679967815834</v>
      </c>
      <c r="AJ472" s="48">
        <v>3.7054218437200102</v>
      </c>
      <c r="AK472" s="48">
        <f t="shared" si="225"/>
        <v>0.2785021625892809</v>
      </c>
      <c r="AL472" s="35">
        <f t="shared" si="226"/>
        <v>0.83044645520532967</v>
      </c>
      <c r="AM472" s="35">
        <f t="shared" si="227"/>
        <v>3.0963734225616166</v>
      </c>
      <c r="AN472" s="35">
        <f t="shared" si="228"/>
        <v>3.000454890285678</v>
      </c>
      <c r="AO472" s="35"/>
      <c r="AP472" s="47">
        <f t="shared" si="233"/>
        <v>50</v>
      </c>
      <c r="AQ472" s="47">
        <f t="shared" si="234"/>
        <v>51</v>
      </c>
      <c r="AR472" s="6">
        <v>7.7988437568655993</v>
      </c>
      <c r="AS472" s="35">
        <v>1</v>
      </c>
      <c r="AT472" s="35">
        <f t="shared" si="208"/>
        <v>-1.7341096802132556</v>
      </c>
      <c r="AU472" s="6">
        <f t="shared" si="235"/>
        <v>7.8161258127695934</v>
      </c>
      <c r="AV472" s="6">
        <v>1</v>
      </c>
      <c r="AW472" s="35">
        <f t="shared" si="236"/>
        <v>-26.749875049461593</v>
      </c>
      <c r="AX472" s="6">
        <f t="shared" si="229"/>
        <v>15.425711161575416</v>
      </c>
      <c r="AY472" s="2"/>
      <c r="AZ472" s="35">
        <f t="shared" si="230"/>
        <v>1.0207601300077791</v>
      </c>
      <c r="BA472" s="35">
        <f t="shared" si="231"/>
        <v>0.9891393271799529</v>
      </c>
    </row>
    <row r="473" spans="1:53" x14ac:dyDescent="0.25">
      <c r="A473" s="33">
        <v>50</v>
      </c>
      <c r="B473" s="1" t="s">
        <v>29</v>
      </c>
      <c r="C473" s="1">
        <v>450</v>
      </c>
      <c r="D473" s="1">
        <v>190</v>
      </c>
      <c r="E473" s="1">
        <v>190</v>
      </c>
      <c r="F473" s="1">
        <v>14.6</v>
      </c>
      <c r="G473" s="1">
        <v>9.4</v>
      </c>
      <c r="H473" s="1">
        <f t="shared" si="209"/>
        <v>210000000000</v>
      </c>
      <c r="I473" s="1">
        <v>0.3</v>
      </c>
      <c r="J473" s="1">
        <f t="shared" si="210"/>
        <v>80769000000</v>
      </c>
      <c r="K473" s="1">
        <v>3</v>
      </c>
      <c r="L473" s="1">
        <f>1671.9*10^(-8)</f>
        <v>1.6719E-5</v>
      </c>
      <c r="M473" s="1">
        <f>792385*10^(-12)</f>
        <v>7.9238499999999993E-7</v>
      </c>
      <c r="N473" s="1">
        <f>49.8*10^(-8)</f>
        <v>4.9799999999999993E-7</v>
      </c>
      <c r="O473" s="1">
        <v>0</v>
      </c>
      <c r="P473" s="1">
        <f t="shared" si="211"/>
        <v>8345116.666666667</v>
      </c>
      <c r="Q473" s="1">
        <f t="shared" si="212"/>
        <v>8345116.666666667</v>
      </c>
      <c r="R473" s="1">
        <f t="shared" si="213"/>
        <v>0.5</v>
      </c>
      <c r="S473" s="1">
        <f t="shared" si="214"/>
        <v>0.43540000000000001</v>
      </c>
      <c r="T473" s="1">
        <f t="shared" si="215"/>
        <v>0</v>
      </c>
      <c r="U473" s="1">
        <f t="shared" si="216"/>
        <v>0</v>
      </c>
      <c r="V473" s="1">
        <v>2</v>
      </c>
      <c r="W473" s="1">
        <v>2</v>
      </c>
      <c r="X473" s="8">
        <f t="shared" si="217"/>
        <v>962557.84322724247</v>
      </c>
      <c r="Y473" s="8">
        <f t="shared" si="218"/>
        <v>287451.84639369079</v>
      </c>
      <c r="Z473" s="16">
        <f t="shared" si="219"/>
        <v>2.1299497803907665</v>
      </c>
      <c r="AA473" s="6">
        <f t="shared" si="220"/>
        <v>1.0649748901953833</v>
      </c>
      <c r="AB473" s="6">
        <f t="shared" si="221"/>
        <v>9.7837734980329998</v>
      </c>
      <c r="AC473" s="6">
        <f t="shared" si="222"/>
        <v>0.51228070175438589</v>
      </c>
      <c r="AD473" s="6">
        <v>0</v>
      </c>
      <c r="AE473" s="6">
        <f t="shared" si="223"/>
        <v>0</v>
      </c>
      <c r="AF473" s="24">
        <v>1</v>
      </c>
      <c r="AG473" s="24">
        <f t="shared" si="232"/>
        <v>75</v>
      </c>
      <c r="AH473" s="6">
        <v>294.94764208782357</v>
      </c>
      <c r="AI473" s="5">
        <f t="shared" si="224"/>
        <v>1.0260767004566971</v>
      </c>
      <c r="AJ473" s="5">
        <v>6.3151446851859347</v>
      </c>
      <c r="AK473" s="5">
        <f t="shared" si="225"/>
        <v>0.16247873193842535</v>
      </c>
      <c r="AL473" s="6">
        <f t="shared" si="226"/>
        <v>0.83044645520532967</v>
      </c>
      <c r="AM473" s="6">
        <f t="shared" si="227"/>
        <v>5.2990715179025383</v>
      </c>
      <c r="AN473" s="6">
        <f t="shared" si="228"/>
        <v>5.1644009804958744</v>
      </c>
      <c r="AO473" s="6"/>
      <c r="AP473" s="24">
        <f t="shared" si="233"/>
        <v>50</v>
      </c>
      <c r="AQ473" s="24">
        <f t="shared" si="234"/>
        <v>51</v>
      </c>
      <c r="AR473" s="6">
        <v>18.669046797235101</v>
      </c>
      <c r="AS473" s="6">
        <v>1</v>
      </c>
      <c r="AT473" s="6">
        <f t="shared" si="208"/>
        <v>-3.3867855726371281</v>
      </c>
      <c r="AU473" s="6">
        <f t="shared" si="235"/>
        <v>18.815056161603238</v>
      </c>
      <c r="AV473" s="6">
        <v>1</v>
      </c>
      <c r="AW473" s="35">
        <f t="shared" si="236"/>
        <v>-35.877085135943538</v>
      </c>
      <c r="AX473" s="6">
        <f t="shared" si="229"/>
        <v>10.593255571242961</v>
      </c>
      <c r="AZ473" s="6">
        <f t="shared" si="230"/>
        <v>1.0205685067463643</v>
      </c>
      <c r="BA473" s="6">
        <f t="shared" si="231"/>
        <v>0.99463179145586189</v>
      </c>
    </row>
    <row r="474" spans="1:53" x14ac:dyDescent="0.25">
      <c r="A474" s="33">
        <v>50</v>
      </c>
      <c r="B474" s="1" t="s">
        <v>29</v>
      </c>
      <c r="C474" s="1">
        <v>450</v>
      </c>
      <c r="D474" s="1">
        <v>190</v>
      </c>
      <c r="E474" s="1">
        <v>190</v>
      </c>
      <c r="F474" s="1">
        <v>14.6</v>
      </c>
      <c r="G474" s="1">
        <v>9.4</v>
      </c>
      <c r="H474" s="1">
        <f t="shared" si="209"/>
        <v>210000000000</v>
      </c>
      <c r="I474" s="1">
        <v>0.3</v>
      </c>
      <c r="J474" s="1">
        <f t="shared" si="210"/>
        <v>80769000000</v>
      </c>
      <c r="K474" s="1">
        <v>6</v>
      </c>
      <c r="L474" s="1">
        <f>1671.9*10^(-8)</f>
        <v>1.6719E-5</v>
      </c>
      <c r="M474" s="1">
        <f>792385*10^(-12)</f>
        <v>7.9238499999999993E-7</v>
      </c>
      <c r="N474" s="1">
        <f>49.8*10^(-8)</f>
        <v>4.9799999999999993E-7</v>
      </c>
      <c r="O474" s="1">
        <v>0</v>
      </c>
      <c r="P474" s="1">
        <f t="shared" si="211"/>
        <v>8345116.666666667</v>
      </c>
      <c r="Q474" s="1">
        <f t="shared" si="212"/>
        <v>8345116.666666667</v>
      </c>
      <c r="R474" s="1">
        <f t="shared" si="213"/>
        <v>0.5</v>
      </c>
      <c r="S474" s="1">
        <f t="shared" si="214"/>
        <v>0.43540000000000001</v>
      </c>
      <c r="T474" s="1">
        <f t="shared" si="215"/>
        <v>0</v>
      </c>
      <c r="U474" s="1">
        <f t="shared" si="216"/>
        <v>0</v>
      </c>
      <c r="V474" s="1">
        <v>2</v>
      </c>
      <c r="W474" s="1">
        <v>2</v>
      </c>
      <c r="X474" s="8">
        <f t="shared" si="217"/>
        <v>240639.46080681062</v>
      </c>
      <c r="Y474" s="8">
        <f t="shared" si="218"/>
        <v>111461.6937135624</v>
      </c>
      <c r="Z474" s="16">
        <f t="shared" si="219"/>
        <v>1.0649748901953833</v>
      </c>
      <c r="AA474" s="6">
        <f t="shared" si="220"/>
        <v>0.53248744509769164</v>
      </c>
      <c r="AB474" s="6">
        <f t="shared" si="221"/>
        <v>4.8918867490164999</v>
      </c>
      <c r="AC474" s="6">
        <f t="shared" si="222"/>
        <v>1.0245614035087718</v>
      </c>
      <c r="AD474" s="6">
        <v>0</v>
      </c>
      <c r="AE474" s="6">
        <f t="shared" si="223"/>
        <v>0</v>
      </c>
      <c r="AF474" s="24">
        <v>1</v>
      </c>
      <c r="AG474" s="24">
        <f t="shared" si="232"/>
        <v>150</v>
      </c>
      <c r="AH474" s="6">
        <v>114.84600678413862</v>
      </c>
      <c r="AI474" s="5">
        <f t="shared" si="224"/>
        <v>1.0303630149320477</v>
      </c>
      <c r="AJ474" s="5">
        <v>5.3645335906755918</v>
      </c>
      <c r="AK474" s="5">
        <f t="shared" si="225"/>
        <v>0.19206944975104298</v>
      </c>
      <c r="AL474" s="6">
        <f t="shared" si="226"/>
        <v>0.83044645520532967</v>
      </c>
      <c r="AM474" s="6">
        <f t="shared" si="227"/>
        <v>4.4327199756161502</v>
      </c>
      <c r="AN474" s="6">
        <f t="shared" si="228"/>
        <v>4.3020953890784668</v>
      </c>
      <c r="AO474" s="6"/>
      <c r="AP474" s="24">
        <f t="shared" si="233"/>
        <v>50</v>
      </c>
      <c r="AQ474" s="24">
        <f t="shared" si="234"/>
        <v>51</v>
      </c>
      <c r="AR474" s="6">
        <v>14.124649572694436</v>
      </c>
      <c r="AS474" s="6">
        <v>1</v>
      </c>
      <c r="AT474" s="6">
        <f t="shared" si="208"/>
        <v>-1.9983894411152916</v>
      </c>
      <c r="AU474" s="6">
        <f t="shared" si="235"/>
        <v>14.06129980653421</v>
      </c>
      <c r="AV474" s="6">
        <v>1</v>
      </c>
      <c r="AW474" s="35">
        <f t="shared" si="236"/>
        <v>-31.283577848828468</v>
      </c>
      <c r="AX474" s="6">
        <f t="shared" si="229"/>
        <v>15.654395086960253</v>
      </c>
      <c r="AZ474" s="6">
        <f t="shared" si="230"/>
        <v>1.020651691593782</v>
      </c>
      <c r="BA474" s="6">
        <f t="shared" si="231"/>
        <v>0.99057485255436284</v>
      </c>
    </row>
    <row r="475" spans="1:53" x14ac:dyDescent="0.25">
      <c r="A475" s="33">
        <v>50</v>
      </c>
      <c r="B475" s="1" t="s">
        <v>29</v>
      </c>
      <c r="C475" s="1">
        <v>450</v>
      </c>
      <c r="D475" s="1">
        <v>190</v>
      </c>
      <c r="E475" s="1">
        <v>190</v>
      </c>
      <c r="F475" s="1">
        <v>14.6</v>
      </c>
      <c r="G475" s="1">
        <v>9.4</v>
      </c>
      <c r="H475" s="1">
        <f t="shared" si="209"/>
        <v>210000000000</v>
      </c>
      <c r="I475" s="1">
        <v>0.3</v>
      </c>
      <c r="J475" s="1">
        <f t="shared" si="210"/>
        <v>80769000000</v>
      </c>
      <c r="K475" s="1">
        <v>9</v>
      </c>
      <c r="L475" s="1">
        <f>1671.9*10^(-8)</f>
        <v>1.6719E-5</v>
      </c>
      <c r="M475" s="1">
        <f>792385*10^(-12)</f>
        <v>7.9238499999999993E-7</v>
      </c>
      <c r="N475" s="1">
        <f>49.8*10^(-8)</f>
        <v>4.9799999999999993E-7</v>
      </c>
      <c r="O475" s="1">
        <v>0</v>
      </c>
      <c r="P475" s="1">
        <f t="shared" si="211"/>
        <v>8345116.666666667</v>
      </c>
      <c r="Q475" s="1">
        <f t="shared" si="212"/>
        <v>8345116.666666667</v>
      </c>
      <c r="R475" s="1">
        <f t="shared" si="213"/>
        <v>0.5</v>
      </c>
      <c r="S475" s="1">
        <f t="shared" si="214"/>
        <v>0.43540000000000001</v>
      </c>
      <c r="T475" s="1">
        <f t="shared" si="215"/>
        <v>0</v>
      </c>
      <c r="U475" s="1">
        <f t="shared" si="216"/>
        <v>0</v>
      </c>
      <c r="V475" s="1">
        <v>2</v>
      </c>
      <c r="W475" s="1">
        <v>2</v>
      </c>
      <c r="X475" s="8">
        <f t="shared" si="217"/>
        <v>106950.87146969361</v>
      </c>
      <c r="Y475" s="8">
        <f t="shared" si="218"/>
        <v>69598.84918186086</v>
      </c>
      <c r="Z475" s="16">
        <f t="shared" si="219"/>
        <v>0.70998326013025559</v>
      </c>
      <c r="AA475" s="6">
        <f t="shared" si="220"/>
        <v>0.35499163006512779</v>
      </c>
      <c r="AB475" s="6">
        <f t="shared" si="221"/>
        <v>3.2612578326776664</v>
      </c>
      <c r="AC475" s="6">
        <f t="shared" si="222"/>
        <v>1.536842105263158</v>
      </c>
      <c r="AD475" s="6">
        <v>0</v>
      </c>
      <c r="AE475" s="6">
        <f t="shared" si="223"/>
        <v>0</v>
      </c>
      <c r="AF475" s="24">
        <v>1</v>
      </c>
      <c r="AG475" s="24">
        <f t="shared" si="232"/>
        <v>225</v>
      </c>
      <c r="AH475" s="6">
        <v>71.816478735356966</v>
      </c>
      <c r="AI475" s="5">
        <f t="shared" si="224"/>
        <v>1.0318630204315804</v>
      </c>
      <c r="AJ475" s="5">
        <v>4.6972041038460626</v>
      </c>
      <c r="AK475" s="5">
        <f t="shared" si="225"/>
        <v>0.21967600249405658</v>
      </c>
      <c r="AL475" s="6">
        <f t="shared" si="226"/>
        <v>0.83044645520532967</v>
      </c>
      <c r="AM475" s="6">
        <f t="shared" si="227"/>
        <v>3.8810501044339176</v>
      </c>
      <c r="AN475" s="6">
        <f t="shared" si="228"/>
        <v>3.7612066985506027</v>
      </c>
      <c r="AO475" s="6"/>
      <c r="AP475" s="24">
        <f t="shared" si="233"/>
        <v>50</v>
      </c>
      <c r="AQ475" s="24">
        <f t="shared" si="234"/>
        <v>51</v>
      </c>
      <c r="AR475" s="6">
        <v>11.460864789037181</v>
      </c>
      <c r="AS475" s="6">
        <v>1</v>
      </c>
      <c r="AT475" s="6">
        <f t="shared" si="208"/>
        <v>-1.7494542860317666</v>
      </c>
      <c r="AU475" s="6">
        <f t="shared" si="235"/>
        <v>11.431260254518939</v>
      </c>
      <c r="AV475" s="6">
        <v>1</v>
      </c>
      <c r="AW475" s="35">
        <f t="shared" si="236"/>
        <v>-29.290170850520465</v>
      </c>
      <c r="AX475" s="6">
        <f t="shared" si="229"/>
        <v>16.742461397467242</v>
      </c>
      <c r="AZ475" s="6">
        <f t="shared" si="230"/>
        <v>1.0206956292096161</v>
      </c>
      <c r="BA475" s="6">
        <f t="shared" si="231"/>
        <v>0.98917744797435081</v>
      </c>
    </row>
    <row r="476" spans="1:53" x14ac:dyDescent="0.25">
      <c r="A476" s="33">
        <v>50</v>
      </c>
      <c r="B476" s="1" t="s">
        <v>29</v>
      </c>
      <c r="C476" s="1">
        <v>450</v>
      </c>
      <c r="D476" s="1">
        <v>190</v>
      </c>
      <c r="E476" s="1">
        <v>190</v>
      </c>
      <c r="F476" s="1">
        <v>14.6</v>
      </c>
      <c r="G476" s="1">
        <v>9.4</v>
      </c>
      <c r="H476" s="1">
        <f t="shared" si="209"/>
        <v>210000000000</v>
      </c>
      <c r="I476" s="1">
        <v>0.3</v>
      </c>
      <c r="J476" s="1">
        <f t="shared" si="210"/>
        <v>80769000000</v>
      </c>
      <c r="K476" s="1">
        <v>12</v>
      </c>
      <c r="L476" s="1">
        <f>1671.9*10^(-8)</f>
        <v>1.6719E-5</v>
      </c>
      <c r="M476" s="1">
        <f>792385*10^(-12)</f>
        <v>7.9238499999999993E-7</v>
      </c>
      <c r="N476" s="1">
        <f>49.8*10^(-8)</f>
        <v>4.9799999999999993E-7</v>
      </c>
      <c r="O476" s="1">
        <v>0</v>
      </c>
      <c r="P476" s="1">
        <f t="shared" si="211"/>
        <v>8345116.666666667</v>
      </c>
      <c r="Q476" s="1">
        <f t="shared" si="212"/>
        <v>8345116.666666667</v>
      </c>
      <c r="R476" s="1">
        <f t="shared" si="213"/>
        <v>0.5</v>
      </c>
      <c r="S476" s="1">
        <f t="shared" si="214"/>
        <v>0.43540000000000001</v>
      </c>
      <c r="T476" s="1">
        <f t="shared" si="215"/>
        <v>0</v>
      </c>
      <c r="U476" s="1">
        <f t="shared" si="216"/>
        <v>0</v>
      </c>
      <c r="V476" s="1">
        <v>2</v>
      </c>
      <c r="W476" s="1">
        <v>2</v>
      </c>
      <c r="X476" s="8">
        <f t="shared" si="217"/>
        <v>60159.865201702654</v>
      </c>
      <c r="Y476" s="8">
        <f t="shared" si="218"/>
        <v>50905.184429421381</v>
      </c>
      <c r="Z476" s="16">
        <f t="shared" si="219"/>
        <v>0.53248744509769164</v>
      </c>
      <c r="AA476" s="6">
        <f t="shared" si="220"/>
        <v>0.26624372254884582</v>
      </c>
      <c r="AB476" s="6">
        <f t="shared" si="221"/>
        <v>2.4459433745082499</v>
      </c>
      <c r="AC476" s="6">
        <f t="shared" si="222"/>
        <v>2.0491228070175436</v>
      </c>
      <c r="AD476" s="6">
        <v>0</v>
      </c>
      <c r="AE476" s="6">
        <f t="shared" si="223"/>
        <v>0</v>
      </c>
      <c r="AF476" s="24">
        <v>1</v>
      </c>
      <c r="AG476" s="24">
        <f t="shared" si="232"/>
        <v>300</v>
      </c>
      <c r="AH476" s="6">
        <v>52.559164715122101</v>
      </c>
      <c r="AI476" s="5">
        <f t="shared" si="224"/>
        <v>1.0324913916772842</v>
      </c>
      <c r="AJ476" s="5">
        <v>4.2810963645982634</v>
      </c>
      <c r="AK476" s="5">
        <f t="shared" si="225"/>
        <v>0.24117452721113247</v>
      </c>
      <c r="AL476" s="6">
        <f t="shared" si="226"/>
        <v>0.83044645520532967</v>
      </c>
      <c r="AM476" s="6">
        <f t="shared" si="227"/>
        <v>3.5559240393890321</v>
      </c>
      <c r="AN476" s="6">
        <f t="shared" si="228"/>
        <v>3.4440229410653265</v>
      </c>
      <c r="AO476" s="6"/>
      <c r="AP476" s="24">
        <f t="shared" si="233"/>
        <v>50</v>
      </c>
      <c r="AQ476" s="24">
        <f t="shared" si="234"/>
        <v>51</v>
      </c>
      <c r="AR476" s="6">
        <v>9.9056753151163335</v>
      </c>
      <c r="AS476" s="6">
        <v>1</v>
      </c>
      <c r="AT476" s="6">
        <f t="shared" si="208"/>
        <v>-1.6629036727923256</v>
      </c>
      <c r="AU476" s="6">
        <f t="shared" si="235"/>
        <v>9.920217834700253</v>
      </c>
      <c r="AV476" s="6">
        <v>1</v>
      </c>
      <c r="AW476" s="35">
        <f t="shared" si="236"/>
        <v>-28.206797744628407</v>
      </c>
      <c r="AX476" s="6">
        <f t="shared" si="229"/>
        <v>16.962376237502639</v>
      </c>
      <c r="AZ476" s="6">
        <f t="shared" si="230"/>
        <v>1.0207219226797377</v>
      </c>
      <c r="BA476" s="6">
        <f t="shared" si="231"/>
        <v>0.98860090351123708</v>
      </c>
    </row>
    <row r="477" spans="1:53" x14ac:dyDescent="0.25">
      <c r="A477" s="33">
        <v>50</v>
      </c>
      <c r="B477" s="1" t="s">
        <v>29</v>
      </c>
      <c r="C477" s="1">
        <v>450</v>
      </c>
      <c r="D477" s="1">
        <v>190</v>
      </c>
      <c r="E477" s="1">
        <v>190</v>
      </c>
      <c r="F477" s="1">
        <v>14.6</v>
      </c>
      <c r="G477" s="1">
        <v>9.4</v>
      </c>
      <c r="H477" s="1">
        <f t="shared" si="209"/>
        <v>210000000000</v>
      </c>
      <c r="I477" s="1">
        <v>0.3</v>
      </c>
      <c r="J477" s="1">
        <f t="shared" si="210"/>
        <v>80769000000</v>
      </c>
      <c r="K477" s="1">
        <v>15</v>
      </c>
      <c r="L477" s="1">
        <f>1671.9*10^(-8)</f>
        <v>1.6719E-5</v>
      </c>
      <c r="M477" s="1">
        <f>792385*10^(-12)</f>
        <v>7.9238499999999993E-7</v>
      </c>
      <c r="N477" s="1">
        <f>49.8*10^(-8)</f>
        <v>4.9799999999999993E-7</v>
      </c>
      <c r="O477" s="1">
        <v>0</v>
      </c>
      <c r="P477" s="1">
        <f t="shared" si="211"/>
        <v>8345116.666666667</v>
      </c>
      <c r="Q477" s="1">
        <f t="shared" si="212"/>
        <v>8345116.666666667</v>
      </c>
      <c r="R477" s="1">
        <f t="shared" si="213"/>
        <v>0.5</v>
      </c>
      <c r="S477" s="1">
        <f t="shared" si="214"/>
        <v>0.43540000000000001</v>
      </c>
      <c r="T477" s="1">
        <f t="shared" si="215"/>
        <v>0</v>
      </c>
      <c r="U477" s="1">
        <f t="shared" si="216"/>
        <v>0</v>
      </c>
      <c r="V477" s="1">
        <v>2</v>
      </c>
      <c r="W477" s="1">
        <v>2</v>
      </c>
      <c r="X477" s="8">
        <f t="shared" si="217"/>
        <v>38502.313729089699</v>
      </c>
      <c r="Y477" s="8">
        <f t="shared" si="218"/>
        <v>40236.000302564746</v>
      </c>
      <c r="Z477" s="16">
        <f t="shared" si="219"/>
        <v>0.42598995607815332</v>
      </c>
      <c r="AA477" s="6">
        <f t="shared" si="220"/>
        <v>0.21299497803907666</v>
      </c>
      <c r="AB477" s="6">
        <f t="shared" si="221"/>
        <v>1.9567546996065999</v>
      </c>
      <c r="AC477" s="6">
        <f t="shared" si="222"/>
        <v>2.5614035087719298</v>
      </c>
      <c r="AD477" s="6">
        <v>0</v>
      </c>
      <c r="AE477" s="6">
        <f t="shared" si="223"/>
        <v>0</v>
      </c>
      <c r="AF477" s="24">
        <v>1</v>
      </c>
      <c r="AG477" s="24">
        <f t="shared" si="232"/>
        <v>375</v>
      </c>
      <c r="AH477" s="6">
        <v>41.555919519775301</v>
      </c>
      <c r="AI477" s="5">
        <f t="shared" si="224"/>
        <v>1.0328044340214009</v>
      </c>
      <c r="AJ477" s="5">
        <v>4.012575772590119</v>
      </c>
      <c r="AK477" s="5">
        <f t="shared" si="225"/>
        <v>0.25739188305837907</v>
      </c>
      <c r="AL477" s="6">
        <f t="shared" si="226"/>
        <v>0.83044645520532967</v>
      </c>
      <c r="AM477" s="6">
        <f t="shared" si="227"/>
        <v>3.3450752389368938</v>
      </c>
      <c r="AN477" s="6">
        <f t="shared" si="228"/>
        <v>3.2388273411184638</v>
      </c>
      <c r="AO477" s="6"/>
      <c r="AP477" s="24">
        <f t="shared" si="233"/>
        <v>50</v>
      </c>
      <c r="AQ477" s="24">
        <f t="shared" si="234"/>
        <v>51</v>
      </c>
      <c r="AR477" s="6">
        <v>8.921577548589708</v>
      </c>
      <c r="AS477" s="6">
        <v>1</v>
      </c>
      <c r="AT477" s="6">
        <f t="shared" si="208"/>
        <v>-1.622929496739395</v>
      </c>
      <c r="AU477" s="6">
        <f t="shared" si="235"/>
        <v>8.9508651367895045</v>
      </c>
      <c r="AV477" s="6">
        <v>1</v>
      </c>
      <c r="AW477" s="35">
        <f t="shared" si="236"/>
        <v>-27.52903960693699</v>
      </c>
      <c r="AX477" s="6">
        <f t="shared" si="229"/>
        <v>16.962560396027801</v>
      </c>
      <c r="AZ477" s="6">
        <f t="shared" si="230"/>
        <v>1.0207392923927678</v>
      </c>
      <c r="BA477" s="6">
        <f t="shared" si="231"/>
        <v>0.98831807723592424</v>
      </c>
    </row>
    <row r="478" spans="1:53" x14ac:dyDescent="0.25">
      <c r="A478" s="33">
        <v>50</v>
      </c>
      <c r="B478" s="1" t="s">
        <v>30</v>
      </c>
      <c r="C478" s="1">
        <v>600</v>
      </c>
      <c r="D478" s="1">
        <v>220</v>
      </c>
      <c r="E478" s="1">
        <v>220</v>
      </c>
      <c r="F478" s="1">
        <v>19</v>
      </c>
      <c r="G478" s="1">
        <v>12</v>
      </c>
      <c r="H478" s="1">
        <f t="shared" si="209"/>
        <v>210000000000</v>
      </c>
      <c r="I478" s="1">
        <v>0.3</v>
      </c>
      <c r="J478" s="1">
        <f t="shared" si="210"/>
        <v>80769000000</v>
      </c>
      <c r="K478" s="1">
        <v>3</v>
      </c>
      <c r="L478" s="1">
        <f>3380*10^(-8)</f>
        <v>3.3800000000000002E-5</v>
      </c>
      <c r="M478" s="1">
        <f>2852000*10^(-12)</f>
        <v>2.852E-6</v>
      </c>
      <c r="N478" s="1">
        <f>129.22*10^(-8)</f>
        <v>1.2922000000000001E-6</v>
      </c>
      <c r="O478" s="1">
        <v>0</v>
      </c>
      <c r="P478" s="1">
        <f t="shared" si="211"/>
        <v>16859333.333333332</v>
      </c>
      <c r="Q478" s="1">
        <f t="shared" si="212"/>
        <v>16859333.333333332</v>
      </c>
      <c r="R478" s="1">
        <f t="shared" si="213"/>
        <v>0.5</v>
      </c>
      <c r="S478" s="1">
        <f t="shared" si="214"/>
        <v>0.58099999999999996</v>
      </c>
      <c r="T478" s="1">
        <f t="shared" si="215"/>
        <v>0</v>
      </c>
      <c r="U478" s="1">
        <f t="shared" si="216"/>
        <v>0</v>
      </c>
      <c r="V478" s="1">
        <v>2</v>
      </c>
      <c r="W478" s="1">
        <v>2</v>
      </c>
      <c r="X478" s="8">
        <f t="shared" si="217"/>
        <v>1945957.0010814518</v>
      </c>
      <c r="Y478" s="8">
        <f t="shared" si="218"/>
        <v>722924.52822898212</v>
      </c>
      <c r="Z478" s="16">
        <f t="shared" si="219"/>
        <v>2.5085675762161346</v>
      </c>
      <c r="AA478" s="6">
        <f t="shared" si="220"/>
        <v>1.2542837881080673</v>
      </c>
      <c r="AB478" s="6">
        <f t="shared" si="221"/>
        <v>8.6359355824978525</v>
      </c>
      <c r="AC478" s="6">
        <f t="shared" si="222"/>
        <v>0.43181818181818182</v>
      </c>
      <c r="AD478" s="6">
        <v>0</v>
      </c>
      <c r="AE478" s="6">
        <f t="shared" si="223"/>
        <v>0</v>
      </c>
      <c r="AF478" s="24">
        <v>1</v>
      </c>
      <c r="AG478" s="24">
        <f t="shared" si="232"/>
        <v>75</v>
      </c>
      <c r="AH478" s="6">
        <v>741.34488630040812</v>
      </c>
      <c r="AI478" s="5">
        <f t="shared" si="224"/>
        <v>1.0254803334956031</v>
      </c>
      <c r="AJ478" s="5">
        <v>6.4586271701671878</v>
      </c>
      <c r="AK478" s="5">
        <f t="shared" si="225"/>
        <v>0.15877682771849139</v>
      </c>
      <c r="AL478" s="6">
        <f t="shared" si="226"/>
        <v>0.83044645520532967</v>
      </c>
      <c r="AM478" s="6">
        <f t="shared" si="227"/>
        <v>5.3220277998693035</v>
      </c>
      <c r="AN478" s="6">
        <f t="shared" si="228"/>
        <v>5.1897902144333248</v>
      </c>
      <c r="AO478" s="6"/>
      <c r="AP478" s="24">
        <f t="shared" si="233"/>
        <v>50</v>
      </c>
      <c r="AQ478" s="24">
        <f t="shared" si="234"/>
        <v>51</v>
      </c>
      <c r="AR478" s="6">
        <v>19.479706406892554</v>
      </c>
      <c r="AS478" s="6">
        <v>1</v>
      </c>
      <c r="AT478" s="6">
        <f t="shared" si="208"/>
        <v>-3.7520569591823349</v>
      </c>
      <c r="AU478" s="6">
        <f t="shared" si="235"/>
        <v>19.371516416302374</v>
      </c>
      <c r="AV478" s="6">
        <v>1</v>
      </c>
      <c r="AW478" s="35">
        <f t="shared" si="236"/>
        <v>-37.008955306699335</v>
      </c>
      <c r="AX478" s="6">
        <f t="shared" si="229"/>
        <v>9.8636443181194373</v>
      </c>
      <c r="AZ478" s="6">
        <f t="shared" si="230"/>
        <v>1.0205511206537912</v>
      </c>
      <c r="BA478" s="6">
        <f t="shared" si="231"/>
        <v>0.99519326438469136</v>
      </c>
    </row>
    <row r="479" spans="1:53" x14ac:dyDescent="0.25">
      <c r="A479" s="33">
        <v>50</v>
      </c>
      <c r="B479" s="1" t="s">
        <v>30</v>
      </c>
      <c r="C479" s="1">
        <v>600</v>
      </c>
      <c r="D479" s="1">
        <v>220</v>
      </c>
      <c r="E479" s="1">
        <v>220</v>
      </c>
      <c r="F479" s="1">
        <v>19</v>
      </c>
      <c r="G479" s="1">
        <v>12</v>
      </c>
      <c r="H479" s="1">
        <f t="shared" si="209"/>
        <v>210000000000</v>
      </c>
      <c r="I479" s="1">
        <v>0.3</v>
      </c>
      <c r="J479" s="1">
        <f t="shared" si="210"/>
        <v>80769000000</v>
      </c>
      <c r="K479" s="1">
        <v>6</v>
      </c>
      <c r="L479" s="1">
        <f>3380*10^(-8)</f>
        <v>3.3800000000000002E-5</v>
      </c>
      <c r="M479" s="1">
        <f>2852000*10^(-12)</f>
        <v>2.852E-6</v>
      </c>
      <c r="N479" s="1">
        <f>129.22*10^(-8)</f>
        <v>1.2922000000000001E-6</v>
      </c>
      <c r="O479" s="1">
        <v>0</v>
      </c>
      <c r="P479" s="1">
        <f t="shared" si="211"/>
        <v>16859333.333333332</v>
      </c>
      <c r="Q479" s="1">
        <f t="shared" si="212"/>
        <v>16859333.333333332</v>
      </c>
      <c r="R479" s="1">
        <f t="shared" si="213"/>
        <v>0.5</v>
      </c>
      <c r="S479" s="1">
        <f t="shared" si="214"/>
        <v>0.58099999999999996</v>
      </c>
      <c r="T479" s="1">
        <f t="shared" si="215"/>
        <v>0</v>
      </c>
      <c r="U479" s="1">
        <f t="shared" si="216"/>
        <v>0</v>
      </c>
      <c r="V479" s="1">
        <v>2</v>
      </c>
      <c r="W479" s="1">
        <v>2</v>
      </c>
      <c r="X479" s="8">
        <f t="shared" si="217"/>
        <v>486489.25027036294</v>
      </c>
      <c r="Y479" s="8">
        <f t="shared" si="218"/>
        <v>265978.93822521181</v>
      </c>
      <c r="Z479" s="16">
        <f t="shared" si="219"/>
        <v>1.2542837881080673</v>
      </c>
      <c r="AA479" s="6">
        <f t="shared" si="220"/>
        <v>0.62714189405403364</v>
      </c>
      <c r="AB479" s="6">
        <f t="shared" si="221"/>
        <v>4.3179677912489263</v>
      </c>
      <c r="AC479" s="6">
        <f t="shared" si="222"/>
        <v>0.86363636363636365</v>
      </c>
      <c r="AD479" s="6">
        <v>0</v>
      </c>
      <c r="AE479" s="6">
        <f t="shared" si="223"/>
        <v>0</v>
      </c>
      <c r="AF479" s="24">
        <v>1</v>
      </c>
      <c r="AG479" s="24">
        <f t="shared" si="232"/>
        <v>150</v>
      </c>
      <c r="AH479" s="6">
        <v>274.14327352595785</v>
      </c>
      <c r="AI479" s="5">
        <f t="shared" si="224"/>
        <v>1.0306954203036673</v>
      </c>
      <c r="AJ479" s="5">
        <v>5.629393101540221</v>
      </c>
      <c r="AK479" s="5">
        <f t="shared" si="225"/>
        <v>0.18309174749613161</v>
      </c>
      <c r="AL479" s="6">
        <f t="shared" si="226"/>
        <v>0.83044645520532967</v>
      </c>
      <c r="AM479" s="6">
        <f t="shared" si="227"/>
        <v>4.6731749246009935</v>
      </c>
      <c r="AN479" s="6">
        <f t="shared" si="228"/>
        <v>4.5340018326890066</v>
      </c>
      <c r="AO479" s="6"/>
      <c r="AP479" s="24">
        <f t="shared" si="233"/>
        <v>50</v>
      </c>
      <c r="AQ479" s="24">
        <f t="shared" si="234"/>
        <v>51</v>
      </c>
      <c r="AR479" s="6">
        <v>15.281414830399791</v>
      </c>
      <c r="AS479" s="6">
        <v>1</v>
      </c>
      <c r="AT479" s="6">
        <f t="shared" si="208"/>
        <v>-1.9372498539482079</v>
      </c>
      <c r="AU479" s="6">
        <f t="shared" si="235"/>
        <v>15.250132709134828</v>
      </c>
      <c r="AV479" s="6">
        <v>1</v>
      </c>
      <c r="AW479" s="35">
        <f t="shared" si="236"/>
        <v>-32.2521275653082</v>
      </c>
      <c r="AX479" s="6">
        <f t="shared" si="229"/>
        <v>16.648408825313275</v>
      </c>
      <c r="AZ479" s="6">
        <f t="shared" si="230"/>
        <v>1.0206322265675445</v>
      </c>
      <c r="BA479" s="6">
        <f t="shared" si="231"/>
        <v>0.99023650097023042</v>
      </c>
    </row>
    <row r="480" spans="1:53" x14ac:dyDescent="0.25">
      <c r="A480" s="33">
        <v>50</v>
      </c>
      <c r="B480" s="1" t="s">
        <v>30</v>
      </c>
      <c r="C480" s="1">
        <v>600</v>
      </c>
      <c r="D480" s="1">
        <v>220</v>
      </c>
      <c r="E480" s="1">
        <v>220</v>
      </c>
      <c r="F480" s="1">
        <v>19</v>
      </c>
      <c r="G480" s="1">
        <v>12</v>
      </c>
      <c r="H480" s="1">
        <f t="shared" si="209"/>
        <v>210000000000</v>
      </c>
      <c r="I480" s="1">
        <v>0.3</v>
      </c>
      <c r="J480" s="1">
        <f t="shared" si="210"/>
        <v>80769000000</v>
      </c>
      <c r="K480" s="1">
        <v>9</v>
      </c>
      <c r="L480" s="1">
        <f>3380*10^(-8)</f>
        <v>3.3800000000000002E-5</v>
      </c>
      <c r="M480" s="1">
        <f>2852000*10^(-12)</f>
        <v>2.852E-6</v>
      </c>
      <c r="N480" s="1">
        <f>129.22*10^(-8)</f>
        <v>1.2922000000000001E-6</v>
      </c>
      <c r="O480" s="1">
        <v>0</v>
      </c>
      <c r="P480" s="1">
        <f t="shared" si="211"/>
        <v>16859333.333333332</v>
      </c>
      <c r="Q480" s="1">
        <f t="shared" si="212"/>
        <v>16859333.333333332</v>
      </c>
      <c r="R480" s="1">
        <f t="shared" si="213"/>
        <v>0.5</v>
      </c>
      <c r="S480" s="1">
        <f t="shared" si="214"/>
        <v>0.58099999999999996</v>
      </c>
      <c r="T480" s="1">
        <f t="shared" si="215"/>
        <v>0</v>
      </c>
      <c r="U480" s="1">
        <f t="shared" si="216"/>
        <v>0</v>
      </c>
      <c r="V480" s="1">
        <v>2</v>
      </c>
      <c r="W480" s="1">
        <v>2</v>
      </c>
      <c r="X480" s="8">
        <f t="shared" si="217"/>
        <v>216217.44456460574</v>
      </c>
      <c r="Y480" s="8">
        <f t="shared" si="218"/>
        <v>162822.76545043223</v>
      </c>
      <c r="Z480" s="16">
        <f t="shared" si="219"/>
        <v>0.8361891920720449</v>
      </c>
      <c r="AA480" s="6">
        <f t="shared" si="220"/>
        <v>0.41809459603602245</v>
      </c>
      <c r="AB480" s="6">
        <f t="shared" si="221"/>
        <v>2.878645194165951</v>
      </c>
      <c r="AC480" s="6">
        <f t="shared" si="222"/>
        <v>1.2954545454545454</v>
      </c>
      <c r="AD480" s="6">
        <v>0</v>
      </c>
      <c r="AE480" s="6">
        <f t="shared" si="223"/>
        <v>0</v>
      </c>
      <c r="AF480" s="24">
        <v>1</v>
      </c>
      <c r="AG480" s="24">
        <f t="shared" si="232"/>
        <v>225</v>
      </c>
      <c r="AH480" s="6">
        <v>168.16384772923894</v>
      </c>
      <c r="AI480" s="5">
        <f t="shared" si="224"/>
        <v>1.0328030436286422</v>
      </c>
      <c r="AJ480" s="5">
        <v>4.9612226998190669</v>
      </c>
      <c r="AK480" s="5">
        <f t="shared" si="225"/>
        <v>0.20817510241302167</v>
      </c>
      <c r="AL480" s="6">
        <f t="shared" si="226"/>
        <v>0.83044645520532967</v>
      </c>
      <c r="AM480" s="6">
        <f t="shared" si="227"/>
        <v>4.0922371388685823</v>
      </c>
      <c r="AN480" s="6">
        <f t="shared" si="228"/>
        <v>3.9622628574863104</v>
      </c>
      <c r="AO480" s="6"/>
      <c r="AP480" s="24">
        <f t="shared" si="233"/>
        <v>50</v>
      </c>
      <c r="AQ480" s="24">
        <f t="shared" si="234"/>
        <v>51</v>
      </c>
      <c r="AR480" s="6">
        <v>12.486331200309884</v>
      </c>
      <c r="AS480" s="6">
        <v>1</v>
      </c>
      <c r="AT480" s="6">
        <f t="shared" si="208"/>
        <v>-1.6232644650286672</v>
      </c>
      <c r="AU480" s="6">
        <f t="shared" si="235"/>
        <v>12.426171695197361</v>
      </c>
      <c r="AV480" s="6">
        <v>1</v>
      </c>
      <c r="AW480" s="35">
        <f t="shared" si="236"/>
        <v>-30.025340579529583</v>
      </c>
      <c r="AX480" s="6">
        <f t="shared" si="229"/>
        <v>18.49688773849881</v>
      </c>
      <c r="AZ480" s="6">
        <f t="shared" si="230"/>
        <v>1.0206787819034291</v>
      </c>
      <c r="BA480" s="6">
        <f t="shared" si="231"/>
        <v>0.98826081913680675</v>
      </c>
    </row>
    <row r="481" spans="1:53" x14ac:dyDescent="0.25">
      <c r="A481" s="33">
        <v>50</v>
      </c>
      <c r="B481" s="1" t="s">
        <v>30</v>
      </c>
      <c r="C481" s="1">
        <v>600</v>
      </c>
      <c r="D481" s="1">
        <v>220</v>
      </c>
      <c r="E481" s="1">
        <v>220</v>
      </c>
      <c r="F481" s="1">
        <v>19</v>
      </c>
      <c r="G481" s="1">
        <v>12</v>
      </c>
      <c r="H481" s="1">
        <f t="shared" si="209"/>
        <v>210000000000</v>
      </c>
      <c r="I481" s="1">
        <v>0.3</v>
      </c>
      <c r="J481" s="1">
        <f t="shared" si="210"/>
        <v>80769000000</v>
      </c>
      <c r="K481" s="1">
        <v>12</v>
      </c>
      <c r="L481" s="1">
        <f>3380*10^(-8)</f>
        <v>3.3800000000000002E-5</v>
      </c>
      <c r="M481" s="1">
        <f>2852000*10^(-12)</f>
        <v>2.852E-6</v>
      </c>
      <c r="N481" s="1">
        <f>129.22*10^(-8)</f>
        <v>1.2922000000000001E-6</v>
      </c>
      <c r="O481" s="1">
        <v>0</v>
      </c>
      <c r="P481" s="1">
        <f t="shared" si="211"/>
        <v>16859333.333333332</v>
      </c>
      <c r="Q481" s="1">
        <f t="shared" si="212"/>
        <v>16859333.333333332</v>
      </c>
      <c r="R481" s="1">
        <f t="shared" si="213"/>
        <v>0.5</v>
      </c>
      <c r="S481" s="1">
        <f t="shared" si="214"/>
        <v>0.58099999999999996</v>
      </c>
      <c r="T481" s="1">
        <f t="shared" si="215"/>
        <v>0</v>
      </c>
      <c r="U481" s="1">
        <f t="shared" si="216"/>
        <v>0</v>
      </c>
      <c r="V481" s="1">
        <v>2</v>
      </c>
      <c r="W481" s="1">
        <v>2</v>
      </c>
      <c r="X481" s="8">
        <f t="shared" si="217"/>
        <v>121622.31256759074</v>
      </c>
      <c r="Y481" s="8">
        <f t="shared" si="218"/>
        <v>118075.45509077053</v>
      </c>
      <c r="Z481" s="16">
        <f t="shared" si="219"/>
        <v>0.62714189405403364</v>
      </c>
      <c r="AA481" s="6">
        <f t="shared" si="220"/>
        <v>0.31357094702701682</v>
      </c>
      <c r="AB481" s="6">
        <f t="shared" si="221"/>
        <v>2.1589838956244631</v>
      </c>
      <c r="AC481" s="6">
        <f t="shared" si="222"/>
        <v>1.7272727272727273</v>
      </c>
      <c r="AD481" s="6">
        <v>0</v>
      </c>
      <c r="AE481" s="6">
        <f t="shared" si="223"/>
        <v>0</v>
      </c>
      <c r="AF481" s="24">
        <v>1</v>
      </c>
      <c r="AG481" s="24">
        <f t="shared" si="232"/>
        <v>300</v>
      </c>
      <c r="AH481" s="6">
        <v>122.0590009182133</v>
      </c>
      <c r="AI481" s="5">
        <f t="shared" si="224"/>
        <v>1.0337372896372106</v>
      </c>
      <c r="AJ481" s="5">
        <v>4.5088117559295684</v>
      </c>
      <c r="AK481" s="5">
        <f t="shared" si="225"/>
        <v>0.22927044764681864</v>
      </c>
      <c r="AL481" s="6">
        <f t="shared" si="226"/>
        <v>0.83044645520532967</v>
      </c>
      <c r="AM481" s="6">
        <f t="shared" si="227"/>
        <v>3.7333957158818176</v>
      </c>
      <c r="AN481" s="6">
        <f t="shared" si="228"/>
        <v>3.6115517485028041</v>
      </c>
      <c r="AO481" s="6"/>
      <c r="AP481" s="24">
        <f t="shared" si="233"/>
        <v>50</v>
      </c>
      <c r="AQ481" s="24">
        <f t="shared" si="234"/>
        <v>51</v>
      </c>
      <c r="AR481" s="6">
        <v>10.756129047806327</v>
      </c>
      <c r="AS481" s="6">
        <v>1</v>
      </c>
      <c r="AT481" s="6">
        <f t="shared" si="208"/>
        <v>-1.514877599504588</v>
      </c>
      <c r="AU481" s="6">
        <f t="shared" si="235"/>
        <v>10.742284979813324</v>
      </c>
      <c r="AV481" s="6">
        <v>1</v>
      </c>
      <c r="AW481" s="35">
        <f t="shared" si="236"/>
        <v>-28.791726260643731</v>
      </c>
      <c r="AX481" s="6">
        <f t="shared" si="229"/>
        <v>19.005975314480537</v>
      </c>
      <c r="AZ481" s="6">
        <f t="shared" si="230"/>
        <v>1.0207075045099172</v>
      </c>
      <c r="BA481" s="6">
        <f t="shared" si="231"/>
        <v>0.98739545795831152</v>
      </c>
    </row>
    <row r="482" spans="1:53" s="3" customFormat="1" x14ac:dyDescent="0.25">
      <c r="A482" s="34">
        <v>50</v>
      </c>
      <c r="B482" s="3" t="s">
        <v>30</v>
      </c>
      <c r="C482" s="3">
        <v>600</v>
      </c>
      <c r="D482" s="3">
        <v>220</v>
      </c>
      <c r="E482" s="3">
        <v>220</v>
      </c>
      <c r="F482" s="3">
        <v>19</v>
      </c>
      <c r="G482" s="3">
        <v>12</v>
      </c>
      <c r="H482" s="3">
        <f t="shared" si="209"/>
        <v>210000000000</v>
      </c>
      <c r="I482" s="3">
        <v>0.3</v>
      </c>
      <c r="J482" s="3">
        <f t="shared" si="210"/>
        <v>80769000000</v>
      </c>
      <c r="K482" s="3">
        <v>15</v>
      </c>
      <c r="L482" s="3">
        <f>3380*10^(-8)</f>
        <v>3.3800000000000002E-5</v>
      </c>
      <c r="M482" s="3">
        <f>2852000*10^(-12)</f>
        <v>2.852E-6</v>
      </c>
      <c r="N482" s="3">
        <f>129.22*10^(-8)</f>
        <v>1.2922000000000001E-6</v>
      </c>
      <c r="O482" s="3">
        <v>0</v>
      </c>
      <c r="P482" s="3">
        <f t="shared" si="211"/>
        <v>16859333.333333332</v>
      </c>
      <c r="Q482" s="3">
        <f t="shared" si="212"/>
        <v>16859333.333333332</v>
      </c>
      <c r="R482" s="3">
        <f t="shared" si="213"/>
        <v>0.5</v>
      </c>
      <c r="S482" s="3">
        <f t="shared" si="214"/>
        <v>0.58099999999999996</v>
      </c>
      <c r="T482" s="3">
        <f t="shared" si="215"/>
        <v>0</v>
      </c>
      <c r="U482" s="3">
        <f t="shared" si="216"/>
        <v>0</v>
      </c>
      <c r="V482" s="3">
        <v>2</v>
      </c>
      <c r="W482" s="3">
        <v>2</v>
      </c>
      <c r="X482" s="10">
        <f t="shared" si="217"/>
        <v>77838.28004325807</v>
      </c>
      <c r="Y482" s="10">
        <f t="shared" si="218"/>
        <v>92925.731373469971</v>
      </c>
      <c r="Z482" s="17">
        <f t="shared" si="219"/>
        <v>0.50171351524322694</v>
      </c>
      <c r="AA482" s="11">
        <f t="shared" si="220"/>
        <v>0.25085675762161347</v>
      </c>
      <c r="AB482" s="11">
        <f t="shared" si="221"/>
        <v>1.7271871164995707</v>
      </c>
      <c r="AC482" s="11">
        <f t="shared" si="222"/>
        <v>2.1590909090909092</v>
      </c>
      <c r="AD482" s="11">
        <v>0</v>
      </c>
      <c r="AE482" s="11">
        <f t="shared" si="223"/>
        <v>0</v>
      </c>
      <c r="AF482" s="25">
        <v>1</v>
      </c>
      <c r="AG482" s="25">
        <f t="shared" si="232"/>
        <v>375</v>
      </c>
      <c r="AH482" s="11">
        <v>96.105161183356898</v>
      </c>
      <c r="AI482" s="7">
        <f t="shared" si="224"/>
        <v>1.0342147407708717</v>
      </c>
      <c r="AJ482" s="7">
        <v>4.2046481015004362</v>
      </c>
      <c r="AK482" s="7">
        <f t="shared" si="225"/>
        <v>0.24596939287304692</v>
      </c>
      <c r="AL482" s="11">
        <f t="shared" si="226"/>
        <v>0.83044645520532967</v>
      </c>
      <c r="AM482" s="11">
        <f t="shared" si="227"/>
        <v>3.4962116524511808</v>
      </c>
      <c r="AN482" s="11">
        <f t="shared" si="228"/>
        <v>3.3805471094380386</v>
      </c>
      <c r="AO482" s="11"/>
      <c r="AP482" s="25">
        <f t="shared" si="233"/>
        <v>50</v>
      </c>
      <c r="AQ482" s="25">
        <f t="shared" si="234"/>
        <v>51</v>
      </c>
      <c r="AR482" s="11">
        <v>9.630454768765194</v>
      </c>
      <c r="AS482" s="11">
        <v>1</v>
      </c>
      <c r="AT482" s="11">
        <f t="shared" si="208"/>
        <v>-1.4649676969284444</v>
      </c>
      <c r="AU482" s="35">
        <f t="shared" si="235"/>
        <v>9.6449429638900046</v>
      </c>
      <c r="AV482" s="35">
        <v>1</v>
      </c>
      <c r="AW482" s="35">
        <f t="shared" si="236"/>
        <v>-28.013087004993327</v>
      </c>
      <c r="AX482" s="6">
        <f t="shared" si="229"/>
        <v>19.121982732948691</v>
      </c>
      <c r="AZ482" s="11">
        <f t="shared" si="230"/>
        <v>1.0207268142116952</v>
      </c>
      <c r="BA482" s="11">
        <f t="shared" si="231"/>
        <v>0.9869582920959693</v>
      </c>
    </row>
    <row r="483" spans="1:53" x14ac:dyDescent="0.25">
      <c r="A483" s="32">
        <v>100</v>
      </c>
      <c r="B483" s="1" t="s">
        <v>7</v>
      </c>
      <c r="C483" s="1">
        <v>300</v>
      </c>
      <c r="D483" s="1">
        <v>150</v>
      </c>
      <c r="E483" s="1">
        <v>150</v>
      </c>
      <c r="F483" s="1">
        <v>10.7</v>
      </c>
      <c r="G483" s="1">
        <v>7.1</v>
      </c>
      <c r="H483" s="1">
        <f t="shared" si="209"/>
        <v>210000000000</v>
      </c>
      <c r="I483" s="1">
        <v>0.3</v>
      </c>
      <c r="J483" s="1">
        <f t="shared" si="210"/>
        <v>80769000000</v>
      </c>
      <c r="K483" s="1">
        <v>3</v>
      </c>
      <c r="L483" s="1">
        <f>602.71*10^(-8)</f>
        <v>6.0271000000000003E-6</v>
      </c>
      <c r="M483" s="1">
        <f>126108*10^(-12)</f>
        <v>1.2610800000000001E-7</v>
      </c>
      <c r="N483" s="1">
        <f>15.22*10^(-8)</f>
        <v>1.522E-7</v>
      </c>
      <c r="O483" s="1">
        <v>0</v>
      </c>
      <c r="P483" s="1">
        <f t="shared" si="211"/>
        <v>3009375</v>
      </c>
      <c r="Q483" s="1">
        <f t="shared" si="212"/>
        <v>3009375</v>
      </c>
      <c r="R483" s="1">
        <f t="shared" si="213"/>
        <v>0.5</v>
      </c>
      <c r="S483" s="1">
        <f t="shared" si="214"/>
        <v>0.2893</v>
      </c>
      <c r="T483" s="1">
        <f t="shared" si="215"/>
        <v>0</v>
      </c>
      <c r="U483" s="1">
        <f t="shared" si="216"/>
        <v>0</v>
      </c>
      <c r="V483" s="1">
        <v>2</v>
      </c>
      <c r="W483" s="1">
        <v>2</v>
      </c>
      <c r="X483" s="8">
        <f t="shared" si="217"/>
        <v>346996.37400053308</v>
      </c>
      <c r="Y483" s="8">
        <f t="shared" si="218"/>
        <v>82370.901734820785</v>
      </c>
      <c r="Z483" s="16">
        <f t="shared" si="219"/>
        <v>1.5370213680358233</v>
      </c>
      <c r="AA483" s="6">
        <f t="shared" si="220"/>
        <v>0.76851068401791167</v>
      </c>
      <c r="AB483" s="6">
        <f t="shared" si="221"/>
        <v>10.625828074835638</v>
      </c>
      <c r="AC483" s="6">
        <f t="shared" si="222"/>
        <v>0.71333333333333315</v>
      </c>
      <c r="AD483" s="6">
        <v>0</v>
      </c>
      <c r="AE483" s="6">
        <f t="shared" si="223"/>
        <v>0</v>
      </c>
      <c r="AF483" s="24">
        <v>1</v>
      </c>
      <c r="AG483" s="24">
        <f t="shared" si="232"/>
        <v>150</v>
      </c>
      <c r="AH483" s="6">
        <v>83.798273194399613</v>
      </c>
      <c r="AI483" s="5">
        <f t="shared" si="224"/>
        <v>1.017328588488372</v>
      </c>
      <c r="AJ483" s="5">
        <v>5.9308565247074734</v>
      </c>
      <c r="AK483" s="5">
        <f t="shared" si="225"/>
        <v>0.17153147850572048</v>
      </c>
      <c r="AL483" s="6">
        <f t="shared" si="226"/>
        <v>0.82822954579448571</v>
      </c>
      <c r="AM483" s="6">
        <f t="shared" si="227"/>
        <v>4.9494474400080204</v>
      </c>
      <c r="AN483" s="6">
        <f t="shared" si="228"/>
        <v>4.8651414066347076</v>
      </c>
      <c r="AP483" s="24">
        <f t="shared" si="233"/>
        <v>100</v>
      </c>
      <c r="AQ483" s="24">
        <f t="shared" si="234"/>
        <v>101</v>
      </c>
      <c r="AR483" s="6">
        <v>16.679696599806004</v>
      </c>
      <c r="AS483" s="6">
        <v>1</v>
      </c>
      <c r="AT483" s="6">
        <f t="shared" si="208"/>
        <v>-1.3931476258661191</v>
      </c>
      <c r="AU483" s="6">
        <f t="shared" si="235"/>
        <v>16.748877433170751</v>
      </c>
      <c r="AV483" s="6">
        <v>1</v>
      </c>
      <c r="AW483" s="35">
        <f t="shared" si="236"/>
        <v>-33.576293161806049</v>
      </c>
      <c r="AX483" s="6">
        <f t="shared" si="229"/>
        <v>24.101030313231657</v>
      </c>
      <c r="AZ483" s="6">
        <f t="shared" si="230"/>
        <v>1.0103007617460347</v>
      </c>
      <c r="BA483" s="6">
        <f t="shared" si="231"/>
        <v>0.99309188120548164</v>
      </c>
    </row>
    <row r="484" spans="1:53" x14ac:dyDescent="0.25">
      <c r="A484" s="33">
        <v>100</v>
      </c>
      <c r="B484" s="1" t="s">
        <v>7</v>
      </c>
      <c r="C484" s="1">
        <v>300</v>
      </c>
      <c r="D484" s="1">
        <v>150</v>
      </c>
      <c r="E484" s="1">
        <v>150</v>
      </c>
      <c r="F484" s="1">
        <v>10.7</v>
      </c>
      <c r="G484" s="1">
        <v>7.1</v>
      </c>
      <c r="H484" s="1">
        <f t="shared" si="209"/>
        <v>210000000000</v>
      </c>
      <c r="I484" s="1">
        <v>0.3</v>
      </c>
      <c r="J484" s="1">
        <f t="shared" si="210"/>
        <v>80769000000</v>
      </c>
      <c r="K484" s="1">
        <v>6</v>
      </c>
      <c r="L484" s="1">
        <f>602.71*10^(-8)</f>
        <v>6.0271000000000003E-6</v>
      </c>
      <c r="M484" s="1">
        <f>126108*10^(-12)</f>
        <v>1.2610800000000001E-7</v>
      </c>
      <c r="N484" s="1">
        <f>15.22*10^(-8)</f>
        <v>1.522E-7</v>
      </c>
      <c r="O484" s="1">
        <v>0</v>
      </c>
      <c r="P484" s="1">
        <f t="shared" si="211"/>
        <v>3009375</v>
      </c>
      <c r="Q484" s="1">
        <f t="shared" si="212"/>
        <v>3009375</v>
      </c>
      <c r="R484" s="1">
        <f t="shared" si="213"/>
        <v>0.5</v>
      </c>
      <c r="S484" s="1">
        <f t="shared" si="214"/>
        <v>0.2893</v>
      </c>
      <c r="T484" s="1">
        <f t="shared" si="215"/>
        <v>0</v>
      </c>
      <c r="U484" s="1">
        <f t="shared" si="216"/>
        <v>0</v>
      </c>
      <c r="V484" s="1">
        <v>2</v>
      </c>
      <c r="W484" s="1">
        <v>2</v>
      </c>
      <c r="X484" s="8">
        <f t="shared" si="217"/>
        <v>86749.093500133269</v>
      </c>
      <c r="Y484" s="8">
        <f t="shared" si="218"/>
        <v>34983.825050584506</v>
      </c>
      <c r="Z484" s="16">
        <f t="shared" si="219"/>
        <v>0.76851068401791167</v>
      </c>
      <c r="AA484" s="6">
        <f t="shared" si="220"/>
        <v>0.38425534200895584</v>
      </c>
      <c r="AB484" s="6">
        <f t="shared" si="221"/>
        <v>5.3129140374178192</v>
      </c>
      <c r="AC484" s="6">
        <f t="shared" si="222"/>
        <v>1.4266666666666663</v>
      </c>
      <c r="AD484" s="6">
        <v>0</v>
      </c>
      <c r="AE484" s="6">
        <f t="shared" si="223"/>
        <v>0</v>
      </c>
      <c r="AF484" s="24">
        <v>1</v>
      </c>
      <c r="AG484" s="24">
        <f t="shared" si="232"/>
        <v>300</v>
      </c>
      <c r="AH484" s="6">
        <v>35.694872658666924</v>
      </c>
      <c r="AI484" s="5">
        <f t="shared" si="224"/>
        <v>1.0203250389874259</v>
      </c>
      <c r="AJ484" s="5">
        <v>4.8233719370598305</v>
      </c>
      <c r="AK484" s="5">
        <f t="shared" si="225"/>
        <v>0.21153770687843382</v>
      </c>
      <c r="AL484" s="6">
        <f t="shared" si="226"/>
        <v>0.82822954579448571</v>
      </c>
      <c r="AM484" s="6">
        <f t="shared" si="227"/>
        <v>3.970425316684846</v>
      </c>
      <c r="AN484" s="6">
        <f t="shared" si="228"/>
        <v>3.8913338053774607</v>
      </c>
      <c r="AP484" s="24">
        <f t="shared" si="233"/>
        <v>100</v>
      </c>
      <c r="AQ484" s="24">
        <f t="shared" si="234"/>
        <v>101</v>
      </c>
      <c r="AR484" s="6">
        <v>11.940585443911818</v>
      </c>
      <c r="AS484" s="6">
        <v>1</v>
      </c>
      <c r="AT484" s="6">
        <f t="shared" si="208"/>
        <v>-0.99319537158521343</v>
      </c>
      <c r="AU484" s="6">
        <f t="shared" si="235"/>
        <v>11.900861101172008</v>
      </c>
      <c r="AV484" s="6">
        <v>1</v>
      </c>
      <c r="AW484" s="35">
        <f t="shared" si="236"/>
        <v>-29.634734732622377</v>
      </c>
      <c r="AX484" s="6">
        <f t="shared" si="229"/>
        <v>29.837769667938691</v>
      </c>
      <c r="AZ484" s="6">
        <f t="shared" si="230"/>
        <v>1.0103406319611943</v>
      </c>
      <c r="BA484" s="6">
        <f t="shared" si="231"/>
        <v>0.99021448396861833</v>
      </c>
    </row>
    <row r="485" spans="1:53" x14ac:dyDescent="0.25">
      <c r="A485" s="33">
        <v>100</v>
      </c>
      <c r="B485" s="1" t="s">
        <v>7</v>
      </c>
      <c r="C485" s="1">
        <v>300</v>
      </c>
      <c r="D485" s="1">
        <v>150</v>
      </c>
      <c r="E485" s="1">
        <v>150</v>
      </c>
      <c r="F485" s="1">
        <v>10.7</v>
      </c>
      <c r="G485" s="1">
        <v>7.1</v>
      </c>
      <c r="H485" s="1">
        <f t="shared" si="209"/>
        <v>210000000000</v>
      </c>
      <c r="I485" s="1">
        <v>0.3</v>
      </c>
      <c r="J485" s="1">
        <f t="shared" si="210"/>
        <v>80769000000</v>
      </c>
      <c r="K485" s="1">
        <v>9</v>
      </c>
      <c r="L485" s="1">
        <f>602.71*10^(-8)</f>
        <v>6.0271000000000003E-6</v>
      </c>
      <c r="M485" s="1">
        <f>126108*10^(-12)</f>
        <v>1.2610800000000001E-7</v>
      </c>
      <c r="N485" s="1">
        <f>15.22*10^(-8)</f>
        <v>1.522E-7</v>
      </c>
      <c r="O485" s="1">
        <v>0</v>
      </c>
      <c r="P485" s="1">
        <f t="shared" si="211"/>
        <v>3009375</v>
      </c>
      <c r="Q485" s="1">
        <f t="shared" si="212"/>
        <v>3009375</v>
      </c>
      <c r="R485" s="1">
        <f t="shared" si="213"/>
        <v>0.5</v>
      </c>
      <c r="S485" s="1">
        <f t="shared" si="214"/>
        <v>0.2893</v>
      </c>
      <c r="T485" s="1">
        <f t="shared" si="215"/>
        <v>0</v>
      </c>
      <c r="U485" s="1">
        <f t="shared" si="216"/>
        <v>0</v>
      </c>
      <c r="V485" s="1">
        <v>2</v>
      </c>
      <c r="W485" s="1">
        <v>2</v>
      </c>
      <c r="X485" s="8">
        <f t="shared" si="217"/>
        <v>38555.152666725895</v>
      </c>
      <c r="Y485" s="8">
        <f t="shared" si="218"/>
        <v>22473.603966009312</v>
      </c>
      <c r="Z485" s="16">
        <f t="shared" si="219"/>
        <v>0.51234045601194111</v>
      </c>
      <c r="AA485" s="6">
        <f t="shared" si="220"/>
        <v>0.25617022800597056</v>
      </c>
      <c r="AB485" s="6">
        <f t="shared" si="221"/>
        <v>3.5419426916118795</v>
      </c>
      <c r="AC485" s="6">
        <f t="shared" si="222"/>
        <v>2.14</v>
      </c>
      <c r="AD485" s="6">
        <v>0</v>
      </c>
      <c r="AE485" s="6">
        <f t="shared" si="223"/>
        <v>0</v>
      </c>
      <c r="AF485" s="24">
        <v>1</v>
      </c>
      <c r="AG485" s="24">
        <f t="shared" si="232"/>
        <v>450</v>
      </c>
      <c r="AH485" s="6">
        <v>22.94895707831812</v>
      </c>
      <c r="AI485" s="5">
        <f t="shared" si="224"/>
        <v>1.0211516191629864</v>
      </c>
      <c r="AJ485" s="5">
        <v>4.2311860680565934</v>
      </c>
      <c r="AK485" s="5">
        <f t="shared" si="225"/>
        <v>0.24133933198357471</v>
      </c>
      <c r="AL485" s="6">
        <f t="shared" si="226"/>
        <v>0.82822954579448571</v>
      </c>
      <c r="AM485" s="6">
        <f t="shared" si="227"/>
        <v>3.5075547429256781</v>
      </c>
      <c r="AN485" s="6">
        <f t="shared" si="228"/>
        <v>3.4349010245909781</v>
      </c>
      <c r="AP485" s="24">
        <f t="shared" si="233"/>
        <v>100</v>
      </c>
      <c r="AQ485" s="24">
        <f t="shared" si="234"/>
        <v>101</v>
      </c>
      <c r="AR485" s="6">
        <v>9.7178255787430725</v>
      </c>
      <c r="AS485" s="6">
        <v>1</v>
      </c>
      <c r="AT485" s="6">
        <f t="shared" si="208"/>
        <v>-0.92068064378158831</v>
      </c>
      <c r="AU485" s="6">
        <f t="shared" si="235"/>
        <v>9.7404457084672575</v>
      </c>
      <c r="AV485" s="6">
        <v>1</v>
      </c>
      <c r="AW485" s="35">
        <f t="shared" si="236"/>
        <v>-28.080176077685888</v>
      </c>
      <c r="AX485" s="6">
        <f t="shared" si="229"/>
        <v>30.49936616713244</v>
      </c>
      <c r="AZ485" s="6">
        <f t="shared" si="230"/>
        <v>1.0103593437653777</v>
      </c>
      <c r="BA485" s="6">
        <f t="shared" si="231"/>
        <v>0.98943127034704714</v>
      </c>
    </row>
    <row r="486" spans="1:53" x14ac:dyDescent="0.25">
      <c r="A486" s="33">
        <v>100</v>
      </c>
      <c r="B486" s="1" t="s">
        <v>7</v>
      </c>
      <c r="C486" s="1">
        <v>300</v>
      </c>
      <c r="D486" s="1">
        <v>150</v>
      </c>
      <c r="E486" s="1">
        <v>150</v>
      </c>
      <c r="F486" s="1">
        <v>10.7</v>
      </c>
      <c r="G486" s="1">
        <v>7.1</v>
      </c>
      <c r="H486" s="1">
        <f t="shared" si="209"/>
        <v>210000000000</v>
      </c>
      <c r="I486" s="1">
        <v>0.3</v>
      </c>
      <c r="J486" s="1">
        <f t="shared" si="210"/>
        <v>80769000000</v>
      </c>
      <c r="K486" s="1">
        <v>12</v>
      </c>
      <c r="L486" s="1">
        <f>602.71*10^(-8)</f>
        <v>6.0271000000000003E-6</v>
      </c>
      <c r="M486" s="1">
        <f>126108*10^(-12)</f>
        <v>1.2610800000000001E-7</v>
      </c>
      <c r="N486" s="1">
        <f>15.22*10^(-8)</f>
        <v>1.522E-7</v>
      </c>
      <c r="O486" s="1">
        <v>0</v>
      </c>
      <c r="P486" s="1">
        <f t="shared" si="211"/>
        <v>3009375</v>
      </c>
      <c r="Q486" s="1">
        <f t="shared" si="212"/>
        <v>3009375</v>
      </c>
      <c r="R486" s="1">
        <f t="shared" si="213"/>
        <v>0.5</v>
      </c>
      <c r="S486" s="1">
        <f t="shared" si="214"/>
        <v>0.2893</v>
      </c>
      <c r="T486" s="1">
        <f t="shared" si="215"/>
        <v>0</v>
      </c>
      <c r="U486" s="1">
        <f t="shared" si="216"/>
        <v>0</v>
      </c>
      <c r="V486" s="1">
        <v>2</v>
      </c>
      <c r="W486" s="1">
        <v>2</v>
      </c>
      <c r="X486" s="8">
        <f t="shared" si="217"/>
        <v>21687.273375033317</v>
      </c>
      <c r="Y486" s="8">
        <f t="shared" si="218"/>
        <v>16626.595248083799</v>
      </c>
      <c r="Z486" s="16">
        <f t="shared" si="219"/>
        <v>0.38425534200895584</v>
      </c>
      <c r="AA486" s="6">
        <f t="shared" si="220"/>
        <v>0.19212767100447792</v>
      </c>
      <c r="AB486" s="6">
        <f t="shared" si="221"/>
        <v>2.6564570187089096</v>
      </c>
      <c r="AC486" s="6">
        <f t="shared" si="222"/>
        <v>2.8533333333333326</v>
      </c>
      <c r="AD486" s="6">
        <v>0</v>
      </c>
      <c r="AE486" s="6">
        <f t="shared" si="223"/>
        <v>0</v>
      </c>
      <c r="AF486" s="24">
        <v>1</v>
      </c>
      <c r="AG486" s="24">
        <f t="shared" si="232"/>
        <v>600</v>
      </c>
      <c r="AH486" s="6">
        <v>16.983594865941878</v>
      </c>
      <c r="AI486" s="5">
        <f t="shared" si="224"/>
        <v>1.0214716009219762</v>
      </c>
      <c r="AJ486" s="5">
        <v>3.9051891882364274</v>
      </c>
      <c r="AK486" s="5">
        <f t="shared" si="225"/>
        <v>0.26156776322103614</v>
      </c>
      <c r="AL486" s="6">
        <f t="shared" si="226"/>
        <v>0.82822954579448571</v>
      </c>
      <c r="AM486" s="6">
        <f t="shared" si="227"/>
        <v>3.2505201061739473</v>
      </c>
      <c r="AN486" s="6">
        <f t="shared" si="228"/>
        <v>3.1821933211261486</v>
      </c>
      <c r="AP486" s="24">
        <f t="shared" si="233"/>
        <v>100</v>
      </c>
      <c r="AQ486" s="24">
        <f t="shared" si="234"/>
        <v>101</v>
      </c>
      <c r="AR486" s="6">
        <v>8.5249589149362244</v>
      </c>
      <c r="AS486" s="6">
        <v>1</v>
      </c>
      <c r="AT486" s="6">
        <f t="shared" si="208"/>
        <v>-0.89540816175054627</v>
      </c>
      <c r="AU486" s="6">
        <f t="shared" si="235"/>
        <v>8.5581611467326617</v>
      </c>
      <c r="AV486" s="6">
        <v>1</v>
      </c>
      <c r="AW486" s="35">
        <f t="shared" si="236"/>
        <v>-27.25776440424103</v>
      </c>
      <c r="AX486" s="6">
        <f t="shared" si="229"/>
        <v>30.441719841989592</v>
      </c>
      <c r="AZ486" s="6">
        <f t="shared" si="230"/>
        <v>1.0103700504029711</v>
      </c>
      <c r="BA486" s="6">
        <f t="shared" si="231"/>
        <v>0.9891318069841738</v>
      </c>
    </row>
    <row r="487" spans="1:53" x14ac:dyDescent="0.25">
      <c r="A487" s="44">
        <v>100</v>
      </c>
      <c r="B487" s="2" t="s">
        <v>7</v>
      </c>
      <c r="C487" s="2">
        <v>300</v>
      </c>
      <c r="D487" s="2">
        <v>150</v>
      </c>
      <c r="E487" s="2">
        <v>150</v>
      </c>
      <c r="F487" s="2">
        <v>10.7</v>
      </c>
      <c r="G487" s="2">
        <v>7.1</v>
      </c>
      <c r="H487" s="2">
        <f t="shared" si="209"/>
        <v>210000000000</v>
      </c>
      <c r="I487" s="2">
        <v>0.3</v>
      </c>
      <c r="J487" s="2">
        <f t="shared" si="210"/>
        <v>80769000000</v>
      </c>
      <c r="K487" s="2">
        <v>15</v>
      </c>
      <c r="L487" s="2">
        <f>602.71*10^(-8)</f>
        <v>6.0271000000000003E-6</v>
      </c>
      <c r="M487" s="2">
        <f>126108*10^(-12)</f>
        <v>1.2610800000000001E-7</v>
      </c>
      <c r="N487" s="2">
        <f>15.22*10^(-8)</f>
        <v>1.522E-7</v>
      </c>
      <c r="O487" s="2">
        <v>0</v>
      </c>
      <c r="P487" s="2">
        <f t="shared" si="211"/>
        <v>3009375</v>
      </c>
      <c r="Q487" s="2">
        <f t="shared" si="212"/>
        <v>3009375</v>
      </c>
      <c r="R487" s="2">
        <f t="shared" si="213"/>
        <v>0.5</v>
      </c>
      <c r="S487" s="2">
        <f t="shared" si="214"/>
        <v>0.2893</v>
      </c>
      <c r="T487" s="2">
        <f t="shared" si="215"/>
        <v>0</v>
      </c>
      <c r="U487" s="2">
        <f t="shared" si="216"/>
        <v>0</v>
      </c>
      <c r="V487" s="2">
        <v>2</v>
      </c>
      <c r="W487" s="2">
        <v>2</v>
      </c>
      <c r="X487" s="45">
        <f t="shared" si="217"/>
        <v>13879.854960021323</v>
      </c>
      <c r="Y487" s="45">
        <f t="shared" si="218"/>
        <v>13215.769233669007</v>
      </c>
      <c r="Z487" s="46">
        <f t="shared" si="219"/>
        <v>0.30740427360716466</v>
      </c>
      <c r="AA487" s="35">
        <f t="shared" si="220"/>
        <v>0.15370213680358233</v>
      </c>
      <c r="AB487" s="35">
        <f t="shared" si="221"/>
        <v>2.1251656149671274</v>
      </c>
      <c r="AC487" s="35">
        <f t="shared" si="222"/>
        <v>3.5666666666666669</v>
      </c>
      <c r="AD487" s="35">
        <v>0</v>
      </c>
      <c r="AE487" s="35">
        <f t="shared" si="223"/>
        <v>0</v>
      </c>
      <c r="AF487" s="47">
        <v>1</v>
      </c>
      <c r="AG487" s="47">
        <f t="shared" si="232"/>
        <v>750</v>
      </c>
      <c r="AH487" s="35">
        <v>13.501569718426984</v>
      </c>
      <c r="AI487" s="48">
        <f t="shared" si="224"/>
        <v>1.0216257169525826</v>
      </c>
      <c r="AJ487" s="48">
        <v>3.7054218437200102</v>
      </c>
      <c r="AK487" s="48">
        <f t="shared" si="225"/>
        <v>0.2757110418302427</v>
      </c>
      <c r="AL487" s="35">
        <f t="shared" si="226"/>
        <v>0.82822954579448571</v>
      </c>
      <c r="AM487" s="35">
        <f t="shared" si="227"/>
        <v>3.0881075321638223</v>
      </c>
      <c r="AN487" s="35">
        <f t="shared" si="228"/>
        <v>3.0227386418730418</v>
      </c>
      <c r="AO487" s="2"/>
      <c r="AP487" s="47">
        <f t="shared" si="233"/>
        <v>100</v>
      </c>
      <c r="AQ487" s="47">
        <f t="shared" si="234"/>
        <v>101</v>
      </c>
      <c r="AR487" s="6">
        <v>7.7988437568655993</v>
      </c>
      <c r="AS487" s="35">
        <v>1</v>
      </c>
      <c r="AT487" s="35">
        <f t="shared" si="208"/>
        <v>-0.88372803019493051</v>
      </c>
      <c r="AU487" s="6">
        <f t="shared" si="235"/>
        <v>7.8161258127695934</v>
      </c>
      <c r="AV487" s="6">
        <v>1</v>
      </c>
      <c r="AW487" s="35">
        <f t="shared" si="236"/>
        <v>-26.749875049461593</v>
      </c>
      <c r="AX487" s="6">
        <f t="shared" si="229"/>
        <v>30.269352261646802</v>
      </c>
      <c r="AY487" s="2"/>
      <c r="AZ487" s="6">
        <f t="shared" si="230"/>
        <v>1.0103769561611891</v>
      </c>
      <c r="BA487" s="6">
        <f t="shared" si="231"/>
        <v>0.98898935235797747</v>
      </c>
    </row>
    <row r="488" spans="1:53" x14ac:dyDescent="0.25">
      <c r="A488" s="33">
        <v>100</v>
      </c>
      <c r="B488" s="1" t="s">
        <v>29</v>
      </c>
      <c r="C488" s="1">
        <v>450</v>
      </c>
      <c r="D488" s="1">
        <v>190</v>
      </c>
      <c r="E488" s="1">
        <v>190</v>
      </c>
      <c r="F488" s="1">
        <v>14.6</v>
      </c>
      <c r="G488" s="1">
        <v>9.4</v>
      </c>
      <c r="H488" s="1">
        <f t="shared" si="209"/>
        <v>210000000000</v>
      </c>
      <c r="I488" s="1">
        <v>0.3</v>
      </c>
      <c r="J488" s="1">
        <f t="shared" si="210"/>
        <v>80769000000</v>
      </c>
      <c r="K488" s="1">
        <v>3</v>
      </c>
      <c r="L488" s="1">
        <f>1671.9*10^(-8)</f>
        <v>1.6719E-5</v>
      </c>
      <c r="M488" s="1">
        <f>792385*10^(-12)</f>
        <v>7.9238499999999993E-7</v>
      </c>
      <c r="N488" s="1">
        <f>49.8*10^(-8)</f>
        <v>4.9799999999999993E-7</v>
      </c>
      <c r="O488" s="1">
        <v>0</v>
      </c>
      <c r="P488" s="1">
        <f t="shared" si="211"/>
        <v>8345116.666666667</v>
      </c>
      <c r="Q488" s="1">
        <f t="shared" si="212"/>
        <v>8345116.666666667</v>
      </c>
      <c r="R488" s="1">
        <f t="shared" si="213"/>
        <v>0.5</v>
      </c>
      <c r="S488" s="1">
        <f t="shared" si="214"/>
        <v>0.43540000000000001</v>
      </c>
      <c r="T488" s="1">
        <f t="shared" si="215"/>
        <v>0</v>
      </c>
      <c r="U488" s="1">
        <f t="shared" si="216"/>
        <v>0</v>
      </c>
      <c r="V488" s="1">
        <v>2</v>
      </c>
      <c r="W488" s="1">
        <v>2</v>
      </c>
      <c r="X488" s="8">
        <f t="shared" si="217"/>
        <v>962557.84322724247</v>
      </c>
      <c r="Y488" s="8">
        <f t="shared" si="218"/>
        <v>287451.84639369079</v>
      </c>
      <c r="Z488" s="16">
        <f t="shared" si="219"/>
        <v>2.1299497803907665</v>
      </c>
      <c r="AA488" s="6">
        <f t="shared" si="220"/>
        <v>1.0649748901953833</v>
      </c>
      <c r="AB488" s="6">
        <f t="shared" si="221"/>
        <v>9.7837734980329998</v>
      </c>
      <c r="AC488" s="6">
        <f t="shared" si="222"/>
        <v>0.51228070175438589</v>
      </c>
      <c r="AD488" s="6">
        <v>0</v>
      </c>
      <c r="AE488" s="6">
        <f t="shared" si="223"/>
        <v>0</v>
      </c>
      <c r="AF488" s="24">
        <v>1</v>
      </c>
      <c r="AG488" s="24">
        <f t="shared" si="232"/>
        <v>150</v>
      </c>
      <c r="AH488" s="6">
        <v>291.99128145071109</v>
      </c>
      <c r="AI488" s="5">
        <f t="shared" si="224"/>
        <v>1.0157919843409289</v>
      </c>
      <c r="AJ488" s="5">
        <v>6.3151446851859347</v>
      </c>
      <c r="AK488" s="5">
        <f t="shared" si="225"/>
        <v>0.16085015228926955</v>
      </c>
      <c r="AL488" s="6">
        <f t="shared" si="226"/>
        <v>0.82822954579448571</v>
      </c>
      <c r="AM488" s="6">
        <f t="shared" si="227"/>
        <v>5.2849254384736497</v>
      </c>
      <c r="AN488" s="6">
        <f t="shared" si="228"/>
        <v>5.2027634790824235</v>
      </c>
      <c r="AP488" s="24">
        <f t="shared" si="233"/>
        <v>100</v>
      </c>
      <c r="AQ488" s="24">
        <f t="shared" si="234"/>
        <v>101</v>
      </c>
      <c r="AR488" s="6">
        <v>18.669046797235101</v>
      </c>
      <c r="AS488" s="6">
        <v>1</v>
      </c>
      <c r="AT488" s="6">
        <f t="shared" si="208"/>
        <v>-1.7587591643164477</v>
      </c>
      <c r="AU488" s="6">
        <f t="shared" si="235"/>
        <v>18.815056161603238</v>
      </c>
      <c r="AV488" s="6">
        <v>1</v>
      </c>
      <c r="AW488" s="35">
        <f t="shared" si="236"/>
        <v>-35.877085135943538</v>
      </c>
      <c r="AX488" s="6">
        <f t="shared" si="229"/>
        <v>20.399089235101375</v>
      </c>
      <c r="AZ488" s="6">
        <f t="shared" si="230"/>
        <v>1.0102814917217173</v>
      </c>
      <c r="BA488" s="6">
        <f t="shared" si="231"/>
        <v>0.99457517611463842</v>
      </c>
    </row>
    <row r="489" spans="1:53" x14ac:dyDescent="0.25">
      <c r="A489" s="44">
        <v>100</v>
      </c>
      <c r="B489" s="2" t="s">
        <v>29</v>
      </c>
      <c r="C489" s="2">
        <v>450</v>
      </c>
      <c r="D489" s="2">
        <v>190</v>
      </c>
      <c r="E489" s="2">
        <v>190</v>
      </c>
      <c r="F489" s="2">
        <v>14.6</v>
      </c>
      <c r="G489" s="2">
        <v>9.4</v>
      </c>
      <c r="H489" s="2">
        <f t="shared" si="209"/>
        <v>210000000000</v>
      </c>
      <c r="I489" s="2">
        <v>0.3</v>
      </c>
      <c r="J489" s="2">
        <f t="shared" si="210"/>
        <v>80769000000</v>
      </c>
      <c r="K489" s="2">
        <v>6</v>
      </c>
      <c r="L489" s="2">
        <f>1671.9*10^(-8)</f>
        <v>1.6719E-5</v>
      </c>
      <c r="M489" s="2">
        <f>792385*10^(-12)</f>
        <v>7.9238499999999993E-7</v>
      </c>
      <c r="N489" s="2">
        <f>49.8*10^(-8)</f>
        <v>4.9799999999999993E-7</v>
      </c>
      <c r="O489" s="2">
        <v>0</v>
      </c>
      <c r="P489" s="2">
        <f t="shared" si="211"/>
        <v>8345116.666666667</v>
      </c>
      <c r="Q489" s="2">
        <f t="shared" si="212"/>
        <v>8345116.666666667</v>
      </c>
      <c r="R489" s="2">
        <f t="shared" si="213"/>
        <v>0.5</v>
      </c>
      <c r="S489" s="2">
        <f t="shared" si="214"/>
        <v>0.43540000000000001</v>
      </c>
      <c r="T489" s="2">
        <f t="shared" si="215"/>
        <v>0</v>
      </c>
      <c r="U489" s="2">
        <f t="shared" si="216"/>
        <v>0</v>
      </c>
      <c r="V489" s="2">
        <v>2</v>
      </c>
      <c r="W489" s="2">
        <v>2</v>
      </c>
      <c r="X489" s="45">
        <f t="shared" si="217"/>
        <v>240639.46080681062</v>
      </c>
      <c r="Y489" s="45">
        <f t="shared" si="218"/>
        <v>111461.6937135624</v>
      </c>
      <c r="Z489" s="46">
        <f t="shared" si="219"/>
        <v>1.0649748901953833</v>
      </c>
      <c r="AA489" s="35">
        <f t="shared" si="220"/>
        <v>0.53248744509769164</v>
      </c>
      <c r="AB489" s="35">
        <f t="shared" si="221"/>
        <v>4.8918867490164999</v>
      </c>
      <c r="AC489" s="35">
        <f t="shared" si="222"/>
        <v>1.0245614035087718</v>
      </c>
      <c r="AD489" s="35">
        <v>0</v>
      </c>
      <c r="AE489" s="35">
        <f t="shared" si="223"/>
        <v>0</v>
      </c>
      <c r="AF489" s="47">
        <v>1</v>
      </c>
      <c r="AG489" s="47">
        <f t="shared" si="232"/>
        <v>300</v>
      </c>
      <c r="AH489" s="35">
        <v>113.69489507761067</v>
      </c>
      <c r="AI489" s="48">
        <f t="shared" si="224"/>
        <v>1.0200355950967981</v>
      </c>
      <c r="AJ489" s="48">
        <v>5.3645335906755918</v>
      </c>
      <c r="AK489" s="48">
        <f t="shared" si="225"/>
        <v>0.19014432063018141</v>
      </c>
      <c r="AL489" s="35">
        <f t="shared" si="226"/>
        <v>0.82822954579448571</v>
      </c>
      <c r="AM489" s="35">
        <f t="shared" si="227"/>
        <v>4.4208866556375011</v>
      </c>
      <c r="AN489" s="35">
        <f t="shared" si="228"/>
        <v>4.3340513575097086</v>
      </c>
      <c r="AO489" s="2"/>
      <c r="AP489" s="47">
        <f t="shared" si="233"/>
        <v>100</v>
      </c>
      <c r="AQ489" s="47">
        <f t="shared" si="234"/>
        <v>101</v>
      </c>
      <c r="AR489" s="6">
        <v>14.124649572694436</v>
      </c>
      <c r="AS489" s="35">
        <v>1</v>
      </c>
      <c r="AT489" s="35">
        <f t="shared" si="208"/>
        <v>-1.0214162168606864</v>
      </c>
      <c r="AU489" s="6">
        <f t="shared" si="235"/>
        <v>14.06129980653421</v>
      </c>
      <c r="AV489" s="6">
        <v>1</v>
      </c>
      <c r="AW489" s="35">
        <f t="shared" si="236"/>
        <v>-31.283577848828468</v>
      </c>
      <c r="AX489" s="6">
        <f t="shared" si="229"/>
        <v>30.627649465932961</v>
      </c>
      <c r="AY489" s="2"/>
      <c r="AZ489" s="6">
        <f t="shared" si="230"/>
        <v>1.0103227523263443</v>
      </c>
      <c r="BA489" s="6">
        <f t="shared" si="231"/>
        <v>0.99047793741988766</v>
      </c>
    </row>
    <row r="490" spans="1:53" x14ac:dyDescent="0.25">
      <c r="A490" s="33">
        <v>100</v>
      </c>
      <c r="B490" s="1" t="s">
        <v>29</v>
      </c>
      <c r="C490" s="1">
        <v>450</v>
      </c>
      <c r="D490" s="1">
        <v>190</v>
      </c>
      <c r="E490" s="1">
        <v>190</v>
      </c>
      <c r="F490" s="1">
        <v>14.6</v>
      </c>
      <c r="G490" s="1">
        <v>9.4</v>
      </c>
      <c r="H490" s="1">
        <f t="shared" si="209"/>
        <v>210000000000</v>
      </c>
      <c r="I490" s="1">
        <v>0.3</v>
      </c>
      <c r="J490" s="1">
        <f t="shared" si="210"/>
        <v>80769000000</v>
      </c>
      <c r="K490" s="1">
        <v>9</v>
      </c>
      <c r="L490" s="1">
        <f>1671.9*10^(-8)</f>
        <v>1.6719E-5</v>
      </c>
      <c r="M490" s="1">
        <f>792385*10^(-12)</f>
        <v>7.9238499999999993E-7</v>
      </c>
      <c r="N490" s="1">
        <f>49.8*10^(-8)</f>
        <v>4.9799999999999993E-7</v>
      </c>
      <c r="O490" s="1">
        <v>0</v>
      </c>
      <c r="P490" s="1">
        <f t="shared" si="211"/>
        <v>8345116.666666667</v>
      </c>
      <c r="Q490" s="1">
        <f t="shared" si="212"/>
        <v>8345116.666666667</v>
      </c>
      <c r="R490" s="1">
        <f t="shared" si="213"/>
        <v>0.5</v>
      </c>
      <c r="S490" s="1">
        <f t="shared" si="214"/>
        <v>0.43540000000000001</v>
      </c>
      <c r="T490" s="1">
        <f t="shared" si="215"/>
        <v>0</v>
      </c>
      <c r="U490" s="1">
        <f t="shared" si="216"/>
        <v>0</v>
      </c>
      <c r="V490" s="1">
        <v>2</v>
      </c>
      <c r="W490" s="1">
        <v>2</v>
      </c>
      <c r="X490" s="8">
        <f t="shared" si="217"/>
        <v>106950.87146969361</v>
      </c>
      <c r="Y490" s="8">
        <f t="shared" si="218"/>
        <v>69598.84918186086</v>
      </c>
      <c r="Z490" s="16">
        <f t="shared" si="219"/>
        <v>0.70998326013025559</v>
      </c>
      <c r="AA490" s="6">
        <f t="shared" si="220"/>
        <v>0.35499163006512779</v>
      </c>
      <c r="AB490" s="6">
        <f t="shared" si="221"/>
        <v>3.2612578326776664</v>
      </c>
      <c r="AC490" s="6">
        <f t="shared" si="222"/>
        <v>1.536842105263158</v>
      </c>
      <c r="AD490" s="6">
        <v>0</v>
      </c>
      <c r="AE490" s="6">
        <f t="shared" si="223"/>
        <v>0</v>
      </c>
      <c r="AF490" s="24">
        <v>1</v>
      </c>
      <c r="AG490" s="24">
        <f t="shared" si="232"/>
        <v>450</v>
      </c>
      <c r="AH490" s="6">
        <v>71.096671047845192</v>
      </c>
      <c r="AI490" s="5">
        <f t="shared" si="224"/>
        <v>1.0215207849496266</v>
      </c>
      <c r="AJ490" s="5">
        <v>4.6972041038460626</v>
      </c>
      <c r="AK490" s="5">
        <f t="shared" si="225"/>
        <v>0.21747421708015779</v>
      </c>
      <c r="AL490" s="6">
        <f t="shared" si="226"/>
        <v>0.82822954579448571</v>
      </c>
      <c r="AM490" s="6">
        <f t="shared" si="227"/>
        <v>3.8706894888318564</v>
      </c>
      <c r="AN490" s="6">
        <f t="shared" si="228"/>
        <v>3.7891441328065865</v>
      </c>
      <c r="AP490" s="24">
        <f t="shared" si="233"/>
        <v>100</v>
      </c>
      <c r="AQ490" s="24">
        <f t="shared" si="234"/>
        <v>101</v>
      </c>
      <c r="AR490" s="6">
        <v>11.460864789037181</v>
      </c>
      <c r="AS490" s="6">
        <v>1</v>
      </c>
      <c r="AT490" s="6">
        <f t="shared" si="208"/>
        <v>-0.89167446469199663</v>
      </c>
      <c r="AU490" s="6">
        <f t="shared" si="235"/>
        <v>11.431260254518939</v>
      </c>
      <c r="AV490" s="6">
        <v>1</v>
      </c>
      <c r="AW490" s="35">
        <f t="shared" si="236"/>
        <v>-29.290170850520465</v>
      </c>
      <c r="AX490" s="6">
        <f t="shared" si="229"/>
        <v>32.848502463999473</v>
      </c>
      <c r="AZ490" s="6">
        <f t="shared" si="230"/>
        <v>1.010344615411767</v>
      </c>
      <c r="BA490" s="6">
        <f t="shared" si="231"/>
        <v>0.9890592832739955</v>
      </c>
    </row>
    <row r="491" spans="1:53" x14ac:dyDescent="0.25">
      <c r="A491" s="44">
        <v>100</v>
      </c>
      <c r="B491" s="2" t="s">
        <v>29</v>
      </c>
      <c r="C491" s="2">
        <v>450</v>
      </c>
      <c r="D491" s="2">
        <v>190</v>
      </c>
      <c r="E491" s="2">
        <v>190</v>
      </c>
      <c r="F491" s="2">
        <v>14.6</v>
      </c>
      <c r="G491" s="2">
        <v>9.4</v>
      </c>
      <c r="H491" s="2">
        <f t="shared" si="209"/>
        <v>210000000000</v>
      </c>
      <c r="I491" s="2">
        <v>0.3</v>
      </c>
      <c r="J491" s="2">
        <f t="shared" si="210"/>
        <v>80769000000</v>
      </c>
      <c r="K491" s="2">
        <v>12</v>
      </c>
      <c r="L491" s="2">
        <f>1671.9*10^(-8)</f>
        <v>1.6719E-5</v>
      </c>
      <c r="M491" s="2">
        <f>792385*10^(-12)</f>
        <v>7.9238499999999993E-7</v>
      </c>
      <c r="N491" s="2">
        <f>49.8*10^(-8)</f>
        <v>4.9799999999999993E-7</v>
      </c>
      <c r="O491" s="2">
        <v>0</v>
      </c>
      <c r="P491" s="2">
        <f t="shared" si="211"/>
        <v>8345116.666666667</v>
      </c>
      <c r="Q491" s="2">
        <f t="shared" si="212"/>
        <v>8345116.666666667</v>
      </c>
      <c r="R491" s="2">
        <f t="shared" si="213"/>
        <v>0.5</v>
      </c>
      <c r="S491" s="2">
        <f t="shared" si="214"/>
        <v>0.43540000000000001</v>
      </c>
      <c r="T491" s="2">
        <f t="shared" si="215"/>
        <v>0</v>
      </c>
      <c r="U491" s="2">
        <f t="shared" si="216"/>
        <v>0</v>
      </c>
      <c r="V491" s="2">
        <v>2</v>
      </c>
      <c r="W491" s="2">
        <v>2</v>
      </c>
      <c r="X491" s="45">
        <f t="shared" si="217"/>
        <v>60159.865201702654</v>
      </c>
      <c r="Y491" s="45">
        <f t="shared" si="218"/>
        <v>50905.184429421381</v>
      </c>
      <c r="Z491" s="46">
        <f t="shared" si="219"/>
        <v>0.53248744509769164</v>
      </c>
      <c r="AA491" s="35">
        <f t="shared" si="220"/>
        <v>0.26624372254884582</v>
      </c>
      <c r="AB491" s="35">
        <f t="shared" si="221"/>
        <v>2.4459433745082499</v>
      </c>
      <c r="AC491" s="35">
        <f t="shared" si="222"/>
        <v>2.0491228070175436</v>
      </c>
      <c r="AD491" s="35">
        <v>0</v>
      </c>
      <c r="AE491" s="35">
        <f t="shared" si="223"/>
        <v>0</v>
      </c>
      <c r="AF491" s="47">
        <v>1</v>
      </c>
      <c r="AG491" s="47">
        <f t="shared" si="232"/>
        <v>600</v>
      </c>
      <c r="AH491" s="35">
        <v>52.032385281848612</v>
      </c>
      <c r="AI491" s="48">
        <f t="shared" si="224"/>
        <v>1.0221431444569278</v>
      </c>
      <c r="AJ491" s="48">
        <v>4.2810963645982634</v>
      </c>
      <c r="AK491" s="48">
        <f t="shared" si="225"/>
        <v>0.23875733162872761</v>
      </c>
      <c r="AL491" s="35">
        <f t="shared" si="226"/>
        <v>0.82822954579448571</v>
      </c>
      <c r="AM491" s="35">
        <f t="shared" si="227"/>
        <v>3.5464313605802356</v>
      </c>
      <c r="AN491" s="35">
        <f t="shared" si="228"/>
        <v>3.4696034306080299</v>
      </c>
      <c r="AO491" s="2"/>
      <c r="AP491" s="47">
        <f t="shared" si="233"/>
        <v>100</v>
      </c>
      <c r="AQ491" s="47">
        <f t="shared" si="234"/>
        <v>101</v>
      </c>
      <c r="AR491" s="6">
        <v>9.9056753151163335</v>
      </c>
      <c r="AS491" s="35">
        <v>1</v>
      </c>
      <c r="AT491" s="35">
        <f t="shared" si="208"/>
        <v>-0.84673836767553223</v>
      </c>
      <c r="AU491" s="6">
        <f t="shared" si="235"/>
        <v>9.920217834700253</v>
      </c>
      <c r="AV491" s="6">
        <v>1</v>
      </c>
      <c r="AW491" s="35">
        <f t="shared" si="236"/>
        <v>-28.206797744628407</v>
      </c>
      <c r="AX491" s="6">
        <f t="shared" si="229"/>
        <v>33.312294353758602</v>
      </c>
      <c r="AY491" s="2"/>
      <c r="AZ491" s="6">
        <f t="shared" si="230"/>
        <v>1.0103577465419116</v>
      </c>
      <c r="BA491" s="6">
        <f t="shared" si="231"/>
        <v>0.9884699144352449</v>
      </c>
    </row>
    <row r="492" spans="1:53" x14ac:dyDescent="0.25">
      <c r="A492" s="44">
        <v>100</v>
      </c>
      <c r="B492" s="2" t="s">
        <v>29</v>
      </c>
      <c r="C492" s="2">
        <v>450</v>
      </c>
      <c r="D492" s="2">
        <v>190</v>
      </c>
      <c r="E492" s="2">
        <v>190</v>
      </c>
      <c r="F492" s="2">
        <v>14.6</v>
      </c>
      <c r="G492" s="2">
        <v>9.4</v>
      </c>
      <c r="H492" s="2">
        <f t="shared" si="209"/>
        <v>210000000000</v>
      </c>
      <c r="I492" s="2">
        <v>0.3</v>
      </c>
      <c r="J492" s="2">
        <f t="shared" si="210"/>
        <v>80769000000</v>
      </c>
      <c r="K492" s="2">
        <v>15</v>
      </c>
      <c r="L492" s="2">
        <f>1671.9*10^(-8)</f>
        <v>1.6719E-5</v>
      </c>
      <c r="M492" s="2">
        <f>792385*10^(-12)</f>
        <v>7.9238499999999993E-7</v>
      </c>
      <c r="N492" s="2">
        <f>49.8*10^(-8)</f>
        <v>4.9799999999999993E-7</v>
      </c>
      <c r="O492" s="2">
        <v>0</v>
      </c>
      <c r="P492" s="2">
        <f t="shared" si="211"/>
        <v>8345116.666666667</v>
      </c>
      <c r="Q492" s="2">
        <f t="shared" si="212"/>
        <v>8345116.666666667</v>
      </c>
      <c r="R492" s="2">
        <f t="shared" si="213"/>
        <v>0.5</v>
      </c>
      <c r="S492" s="2">
        <f t="shared" si="214"/>
        <v>0.43540000000000001</v>
      </c>
      <c r="T492" s="2">
        <f t="shared" si="215"/>
        <v>0</v>
      </c>
      <c r="U492" s="2">
        <f t="shared" si="216"/>
        <v>0</v>
      </c>
      <c r="V492" s="2">
        <v>2</v>
      </c>
      <c r="W492" s="2">
        <v>2</v>
      </c>
      <c r="X492" s="45">
        <f t="shared" si="217"/>
        <v>38502.313729089699</v>
      </c>
      <c r="Y492" s="45">
        <f t="shared" si="218"/>
        <v>40236.000302564746</v>
      </c>
      <c r="Z492" s="46">
        <f t="shared" si="219"/>
        <v>0.42598995607815332</v>
      </c>
      <c r="AA492" s="35">
        <f t="shared" si="220"/>
        <v>0.21299497803907666</v>
      </c>
      <c r="AB492" s="35">
        <f t="shared" si="221"/>
        <v>1.9567546996065999</v>
      </c>
      <c r="AC492" s="35">
        <f t="shared" si="222"/>
        <v>2.5614035087719298</v>
      </c>
      <c r="AD492" s="35">
        <v>0</v>
      </c>
      <c r="AE492" s="35">
        <f t="shared" si="223"/>
        <v>0</v>
      </c>
      <c r="AF492" s="47">
        <v>1</v>
      </c>
      <c r="AG492" s="47">
        <f t="shared" si="232"/>
        <v>750</v>
      </c>
      <c r="AH492" s="35">
        <v>41.139429744999013</v>
      </c>
      <c r="AI492" s="48">
        <f t="shared" si="224"/>
        <v>1.0224532616472986</v>
      </c>
      <c r="AJ492" s="48">
        <v>4.012575772590119</v>
      </c>
      <c r="AK492" s="48">
        <f t="shared" si="225"/>
        <v>0.25481220034065666</v>
      </c>
      <c r="AL492" s="35">
        <f t="shared" si="226"/>
        <v>0.82822954579448571</v>
      </c>
      <c r="AM492" s="35">
        <f t="shared" si="227"/>
        <v>3.3361454292776465</v>
      </c>
      <c r="AN492" s="35">
        <f t="shared" si="228"/>
        <v>3.2628830621584637</v>
      </c>
      <c r="AO492" s="2"/>
      <c r="AP492" s="47">
        <f t="shared" si="233"/>
        <v>100</v>
      </c>
      <c r="AQ492" s="47">
        <f t="shared" si="234"/>
        <v>101</v>
      </c>
      <c r="AR492" s="6">
        <v>8.921577548589708</v>
      </c>
      <c r="AS492" s="35">
        <v>1</v>
      </c>
      <c r="AT492" s="35">
        <f t="shared" si="208"/>
        <v>-0.8260202781015219</v>
      </c>
      <c r="AU492" s="6">
        <f t="shared" si="235"/>
        <v>8.9508651367895045</v>
      </c>
      <c r="AV492" s="6">
        <v>1</v>
      </c>
      <c r="AW492" s="35">
        <f t="shared" si="236"/>
        <v>-27.52903960693699</v>
      </c>
      <c r="AX492" s="6">
        <f t="shared" si="229"/>
        <v>33.327316939734423</v>
      </c>
      <c r="AY492" s="2"/>
      <c r="AZ492" s="6">
        <f t="shared" si="230"/>
        <v>1.0103664543235868</v>
      </c>
      <c r="BA492" s="6">
        <f t="shared" si="231"/>
        <v>0.98817862118779065</v>
      </c>
    </row>
    <row r="493" spans="1:53" x14ac:dyDescent="0.25">
      <c r="A493" s="33">
        <v>100</v>
      </c>
      <c r="B493" s="1" t="s">
        <v>30</v>
      </c>
      <c r="C493" s="1">
        <v>600</v>
      </c>
      <c r="D493" s="1">
        <v>220</v>
      </c>
      <c r="E493" s="1">
        <v>220</v>
      </c>
      <c r="F493" s="1">
        <v>19</v>
      </c>
      <c r="G493" s="1">
        <v>12</v>
      </c>
      <c r="H493" s="1">
        <f t="shared" si="209"/>
        <v>210000000000</v>
      </c>
      <c r="I493" s="1">
        <v>0.3</v>
      </c>
      <c r="J493" s="1">
        <f t="shared" si="210"/>
        <v>80769000000</v>
      </c>
      <c r="K493" s="1">
        <v>3</v>
      </c>
      <c r="L493" s="1">
        <f>3380*10^(-8)</f>
        <v>3.3800000000000002E-5</v>
      </c>
      <c r="M493" s="1">
        <f>2852000*10^(-12)</f>
        <v>2.852E-6</v>
      </c>
      <c r="N493" s="1">
        <f>129.22*10^(-8)</f>
        <v>1.2922000000000001E-6</v>
      </c>
      <c r="O493" s="1">
        <v>0</v>
      </c>
      <c r="P493" s="1">
        <f t="shared" si="211"/>
        <v>16859333.333333332</v>
      </c>
      <c r="Q493" s="1">
        <f t="shared" si="212"/>
        <v>16859333.333333332</v>
      </c>
      <c r="R493" s="1">
        <f t="shared" si="213"/>
        <v>0.5</v>
      </c>
      <c r="S493" s="1">
        <f t="shared" si="214"/>
        <v>0.58099999999999996</v>
      </c>
      <c r="T493" s="1">
        <f t="shared" si="215"/>
        <v>0</v>
      </c>
      <c r="U493" s="1">
        <f t="shared" si="216"/>
        <v>0</v>
      </c>
      <c r="V493" s="1">
        <v>2</v>
      </c>
      <c r="W493" s="1">
        <v>2</v>
      </c>
      <c r="X493" s="8">
        <f t="shared" si="217"/>
        <v>1945957.0010814518</v>
      </c>
      <c r="Y493" s="8">
        <f t="shared" si="218"/>
        <v>722924.52822898212</v>
      </c>
      <c r="Z493" s="16">
        <f t="shared" si="219"/>
        <v>2.5085675762161346</v>
      </c>
      <c r="AA493" s="6">
        <f t="shared" si="220"/>
        <v>1.2542837881080673</v>
      </c>
      <c r="AB493" s="6">
        <f t="shared" si="221"/>
        <v>8.6359355824978525</v>
      </c>
      <c r="AC493" s="6">
        <f t="shared" si="222"/>
        <v>0.43181818181818182</v>
      </c>
      <c r="AD493" s="6">
        <v>0</v>
      </c>
      <c r="AE493" s="6">
        <f t="shared" si="223"/>
        <v>0</v>
      </c>
      <c r="AF493" s="24">
        <v>1</v>
      </c>
      <c r="AG493" s="24">
        <f t="shared" si="232"/>
        <v>150</v>
      </c>
      <c r="AH493" s="6">
        <v>733.91410574541953</v>
      </c>
      <c r="AI493" s="5">
        <f t="shared" si="224"/>
        <v>1.0152015557465723</v>
      </c>
      <c r="AJ493" s="5">
        <v>6.4586271701671878</v>
      </c>
      <c r="AK493" s="5">
        <f t="shared" si="225"/>
        <v>0.15718534744285184</v>
      </c>
      <c r="AL493" s="6">
        <f t="shared" si="226"/>
        <v>0.82822954579448571</v>
      </c>
      <c r="AM493" s="6">
        <f t="shared" si="227"/>
        <v>5.3078204377445699</v>
      </c>
      <c r="AN493" s="6">
        <f t="shared" si="228"/>
        <v>5.2283415127759874</v>
      </c>
      <c r="AP493" s="24">
        <f t="shared" si="233"/>
        <v>100</v>
      </c>
      <c r="AQ493" s="24">
        <f t="shared" si="234"/>
        <v>101</v>
      </c>
      <c r="AR493" s="6">
        <v>19.479706406892554</v>
      </c>
      <c r="AS493" s="6">
        <v>1</v>
      </c>
      <c r="AT493" s="6">
        <f t="shared" si="208"/>
        <v>-1.9566891547450083</v>
      </c>
      <c r="AU493" s="6">
        <f t="shared" si="235"/>
        <v>19.371516416302374</v>
      </c>
      <c r="AV493" s="6">
        <v>1</v>
      </c>
      <c r="AW493" s="35">
        <f t="shared" si="236"/>
        <v>-37.008955306699335</v>
      </c>
      <c r="AX493" s="6">
        <f t="shared" si="229"/>
        <v>18.914069829104903</v>
      </c>
      <c r="AZ493" s="6">
        <f t="shared" si="230"/>
        <v>1.0102728828968071</v>
      </c>
      <c r="BA493" s="6">
        <f t="shared" si="231"/>
        <v>0.99514512874624117</v>
      </c>
    </row>
    <row r="494" spans="1:53" x14ac:dyDescent="0.25">
      <c r="A494" s="33">
        <v>100</v>
      </c>
      <c r="B494" s="1" t="s">
        <v>30</v>
      </c>
      <c r="C494" s="1">
        <v>600</v>
      </c>
      <c r="D494" s="1">
        <v>220</v>
      </c>
      <c r="E494" s="1">
        <v>220</v>
      </c>
      <c r="F494" s="1">
        <v>19</v>
      </c>
      <c r="G494" s="1">
        <v>12</v>
      </c>
      <c r="H494" s="1">
        <f t="shared" si="209"/>
        <v>210000000000</v>
      </c>
      <c r="I494" s="1">
        <v>0.3</v>
      </c>
      <c r="J494" s="1">
        <f t="shared" si="210"/>
        <v>80769000000</v>
      </c>
      <c r="K494" s="1">
        <v>6</v>
      </c>
      <c r="L494" s="1">
        <f>3380*10^(-8)</f>
        <v>3.3800000000000002E-5</v>
      </c>
      <c r="M494" s="1">
        <f>2852000*10^(-12)</f>
        <v>2.852E-6</v>
      </c>
      <c r="N494" s="1">
        <f>129.22*10^(-8)</f>
        <v>1.2922000000000001E-6</v>
      </c>
      <c r="O494" s="1">
        <v>0</v>
      </c>
      <c r="P494" s="1">
        <f t="shared" si="211"/>
        <v>16859333.333333332</v>
      </c>
      <c r="Q494" s="1">
        <f t="shared" si="212"/>
        <v>16859333.333333332</v>
      </c>
      <c r="R494" s="1">
        <f t="shared" si="213"/>
        <v>0.5</v>
      </c>
      <c r="S494" s="1">
        <f t="shared" si="214"/>
        <v>0.58099999999999996</v>
      </c>
      <c r="T494" s="1">
        <f t="shared" si="215"/>
        <v>0</v>
      </c>
      <c r="U494" s="1">
        <f t="shared" si="216"/>
        <v>0</v>
      </c>
      <c r="V494" s="1">
        <v>2</v>
      </c>
      <c r="W494" s="1">
        <v>2</v>
      </c>
      <c r="X494" s="8">
        <f t="shared" si="217"/>
        <v>486489.25027036294</v>
      </c>
      <c r="Y494" s="8">
        <f t="shared" si="218"/>
        <v>265978.93822521181</v>
      </c>
      <c r="Z494" s="16">
        <f t="shared" si="219"/>
        <v>1.2542837881080673</v>
      </c>
      <c r="AA494" s="6">
        <f t="shared" si="220"/>
        <v>0.62714189405403364</v>
      </c>
      <c r="AB494" s="6">
        <f t="shared" si="221"/>
        <v>4.3179677912489263</v>
      </c>
      <c r="AC494" s="6">
        <f t="shared" si="222"/>
        <v>0.86363636363636365</v>
      </c>
      <c r="AD494" s="6">
        <v>0</v>
      </c>
      <c r="AE494" s="6">
        <f t="shared" si="223"/>
        <v>0</v>
      </c>
      <c r="AF494" s="24">
        <v>1</v>
      </c>
      <c r="AG494" s="24">
        <f t="shared" si="232"/>
        <v>300</v>
      </c>
      <c r="AH494" s="6">
        <v>271.39548145543836</v>
      </c>
      <c r="AI494" s="5">
        <f t="shared" si="224"/>
        <v>1.0203645569320989</v>
      </c>
      <c r="AJ494" s="5">
        <v>5.629393101540221</v>
      </c>
      <c r="AK494" s="5">
        <f t="shared" si="225"/>
        <v>0.1812565828193671</v>
      </c>
      <c r="AL494" s="6">
        <f t="shared" si="226"/>
        <v>0.82822954579448571</v>
      </c>
      <c r="AM494" s="6">
        <f t="shared" si="227"/>
        <v>4.6606997006971165</v>
      </c>
      <c r="AN494" s="6">
        <f t="shared" si="228"/>
        <v>4.5676809029023016</v>
      </c>
      <c r="AP494" s="24">
        <f t="shared" si="233"/>
        <v>100</v>
      </c>
      <c r="AQ494" s="24">
        <f t="shared" si="234"/>
        <v>101</v>
      </c>
      <c r="AR494" s="6">
        <v>15.281414830399791</v>
      </c>
      <c r="AS494" s="6">
        <v>1</v>
      </c>
      <c r="AT494" s="6">
        <f t="shared" si="208"/>
        <v>-0.98947940433951043</v>
      </c>
      <c r="AU494" s="6">
        <f t="shared" si="235"/>
        <v>15.250132709134828</v>
      </c>
      <c r="AV494" s="6">
        <v>1</v>
      </c>
      <c r="AW494" s="35">
        <f t="shared" si="236"/>
        <v>-32.2521275653082</v>
      </c>
      <c r="AX494" s="6">
        <f t="shared" si="229"/>
        <v>32.595046874004304</v>
      </c>
      <c r="AZ494" s="6">
        <f t="shared" si="230"/>
        <v>1.0103130860114411</v>
      </c>
      <c r="BA494" s="6">
        <f t="shared" si="231"/>
        <v>0.99014913752896383</v>
      </c>
    </row>
    <row r="495" spans="1:53" x14ac:dyDescent="0.25">
      <c r="A495" s="33">
        <v>100</v>
      </c>
      <c r="B495" s="1" t="s">
        <v>30</v>
      </c>
      <c r="C495" s="1">
        <v>600</v>
      </c>
      <c r="D495" s="1">
        <v>220</v>
      </c>
      <c r="E495" s="1">
        <v>220</v>
      </c>
      <c r="F495" s="1">
        <v>19</v>
      </c>
      <c r="G495" s="1">
        <v>12</v>
      </c>
      <c r="H495" s="1">
        <f t="shared" si="209"/>
        <v>210000000000</v>
      </c>
      <c r="I495" s="1">
        <v>0.3</v>
      </c>
      <c r="J495" s="1">
        <f t="shared" si="210"/>
        <v>80769000000</v>
      </c>
      <c r="K495" s="1">
        <v>9</v>
      </c>
      <c r="L495" s="1">
        <f>3380*10^(-8)</f>
        <v>3.3800000000000002E-5</v>
      </c>
      <c r="M495" s="1">
        <f>2852000*10^(-12)</f>
        <v>2.852E-6</v>
      </c>
      <c r="N495" s="1">
        <f>129.22*10^(-8)</f>
        <v>1.2922000000000001E-6</v>
      </c>
      <c r="O495" s="1">
        <v>0</v>
      </c>
      <c r="P495" s="1">
        <f t="shared" si="211"/>
        <v>16859333.333333332</v>
      </c>
      <c r="Q495" s="1">
        <f t="shared" si="212"/>
        <v>16859333.333333332</v>
      </c>
      <c r="R495" s="1">
        <f t="shared" si="213"/>
        <v>0.5</v>
      </c>
      <c r="S495" s="1">
        <f t="shared" si="214"/>
        <v>0.58099999999999996</v>
      </c>
      <c r="T495" s="1">
        <f t="shared" si="215"/>
        <v>0</v>
      </c>
      <c r="U495" s="1">
        <f t="shared" si="216"/>
        <v>0</v>
      </c>
      <c r="V495" s="1">
        <v>2</v>
      </c>
      <c r="W495" s="1">
        <v>2</v>
      </c>
      <c r="X495" s="8">
        <f t="shared" si="217"/>
        <v>216217.44456460574</v>
      </c>
      <c r="Y495" s="8">
        <f t="shared" si="218"/>
        <v>162822.76545043223</v>
      </c>
      <c r="Z495" s="16">
        <f t="shared" si="219"/>
        <v>0.8361891920720449</v>
      </c>
      <c r="AA495" s="6">
        <f t="shared" si="220"/>
        <v>0.41809459603602245</v>
      </c>
      <c r="AB495" s="6">
        <f t="shared" si="221"/>
        <v>2.878645194165951</v>
      </c>
      <c r="AC495" s="6">
        <f t="shared" si="222"/>
        <v>1.2954545454545454</v>
      </c>
      <c r="AD495" s="6">
        <v>0</v>
      </c>
      <c r="AE495" s="6">
        <f t="shared" si="223"/>
        <v>0</v>
      </c>
      <c r="AF495" s="24">
        <v>1</v>
      </c>
      <c r="AG495" s="24">
        <f t="shared" si="232"/>
        <v>450</v>
      </c>
      <c r="AH495" s="6">
        <v>166.47834512029243</v>
      </c>
      <c r="AI495" s="5">
        <f t="shared" si="224"/>
        <v>1.0224512810585633</v>
      </c>
      <c r="AJ495" s="5">
        <v>4.9612226998190669</v>
      </c>
      <c r="AK495" s="5">
        <f t="shared" si="225"/>
        <v>0.20608856786369448</v>
      </c>
      <c r="AL495" s="6">
        <f t="shared" si="226"/>
        <v>0.82822954579448571</v>
      </c>
      <c r="AM495" s="6">
        <f t="shared" si="227"/>
        <v>4.0813127511880785</v>
      </c>
      <c r="AN495" s="6">
        <f t="shared" si="228"/>
        <v>3.9916941049382983</v>
      </c>
      <c r="AP495" s="24">
        <f t="shared" si="233"/>
        <v>100</v>
      </c>
      <c r="AQ495" s="24">
        <f t="shared" si="234"/>
        <v>101</v>
      </c>
      <c r="AR495" s="6">
        <v>12.486331200309884</v>
      </c>
      <c r="AS495" s="6">
        <v>1</v>
      </c>
      <c r="AT495" s="6">
        <f t="shared" si="208"/>
        <v>-0.82617025535727318</v>
      </c>
      <c r="AU495" s="6">
        <f t="shared" si="235"/>
        <v>12.426171695197361</v>
      </c>
      <c r="AV495" s="6">
        <v>1</v>
      </c>
      <c r="AW495" s="35">
        <f t="shared" si="236"/>
        <v>-30.025340579529583</v>
      </c>
      <c r="AX495" s="6">
        <f t="shared" si="229"/>
        <v>36.342800270079046</v>
      </c>
      <c r="AZ495" s="6">
        <f t="shared" si="230"/>
        <v>1.0103362232929207</v>
      </c>
      <c r="BA495" s="6">
        <f t="shared" si="231"/>
        <v>0.98815096817806358</v>
      </c>
    </row>
    <row r="496" spans="1:53" x14ac:dyDescent="0.25">
      <c r="A496" s="33">
        <v>100</v>
      </c>
      <c r="B496" s="1" t="s">
        <v>30</v>
      </c>
      <c r="C496" s="1">
        <v>600</v>
      </c>
      <c r="D496" s="1">
        <v>220</v>
      </c>
      <c r="E496" s="1">
        <v>220</v>
      </c>
      <c r="F496" s="1">
        <v>19</v>
      </c>
      <c r="G496" s="1">
        <v>12</v>
      </c>
      <c r="H496" s="1">
        <f t="shared" si="209"/>
        <v>210000000000</v>
      </c>
      <c r="I496" s="1">
        <v>0.3</v>
      </c>
      <c r="J496" s="1">
        <f t="shared" si="210"/>
        <v>80769000000</v>
      </c>
      <c r="K496" s="1">
        <v>12</v>
      </c>
      <c r="L496" s="1">
        <f>3380*10^(-8)</f>
        <v>3.3800000000000002E-5</v>
      </c>
      <c r="M496" s="1">
        <f>2852000*10^(-12)</f>
        <v>2.852E-6</v>
      </c>
      <c r="N496" s="1">
        <f>129.22*10^(-8)</f>
        <v>1.2922000000000001E-6</v>
      </c>
      <c r="O496" s="1">
        <v>0</v>
      </c>
      <c r="P496" s="1">
        <f t="shared" si="211"/>
        <v>16859333.333333332</v>
      </c>
      <c r="Q496" s="1">
        <f t="shared" si="212"/>
        <v>16859333.333333332</v>
      </c>
      <c r="R496" s="1">
        <f t="shared" si="213"/>
        <v>0.5</v>
      </c>
      <c r="S496" s="1">
        <f t="shared" si="214"/>
        <v>0.58099999999999996</v>
      </c>
      <c r="T496" s="1">
        <f t="shared" si="215"/>
        <v>0</v>
      </c>
      <c r="U496" s="1">
        <f t="shared" si="216"/>
        <v>0</v>
      </c>
      <c r="V496" s="1">
        <v>2</v>
      </c>
      <c r="W496" s="1">
        <v>2</v>
      </c>
      <c r="X496" s="8">
        <f t="shared" si="217"/>
        <v>121622.31256759074</v>
      </c>
      <c r="Y496" s="8">
        <f t="shared" si="218"/>
        <v>118075.45509077053</v>
      </c>
      <c r="Z496" s="16">
        <f t="shared" si="219"/>
        <v>0.62714189405403364</v>
      </c>
      <c r="AA496" s="6">
        <f t="shared" si="220"/>
        <v>0.31357094702701682</v>
      </c>
      <c r="AB496" s="6">
        <f t="shared" si="221"/>
        <v>2.1589838956244631</v>
      </c>
      <c r="AC496" s="6">
        <f t="shared" si="222"/>
        <v>1.7272727272727273</v>
      </c>
      <c r="AD496" s="6">
        <v>0</v>
      </c>
      <c r="AE496" s="6">
        <f t="shared" si="223"/>
        <v>0</v>
      </c>
      <c r="AF496" s="24">
        <v>1</v>
      </c>
      <c r="AG496" s="24">
        <f t="shared" si="232"/>
        <v>600</v>
      </c>
      <c r="AH496" s="6">
        <v>120.83563004890915</v>
      </c>
      <c r="AI496" s="5">
        <f t="shared" si="224"/>
        <v>1.0233763651896726</v>
      </c>
      <c r="AJ496" s="5">
        <v>4.5088117559295684</v>
      </c>
      <c r="AK496" s="5">
        <f t="shared" si="225"/>
        <v>0.22697251972070545</v>
      </c>
      <c r="AL496" s="6">
        <f t="shared" si="226"/>
        <v>0.82822954579448571</v>
      </c>
      <c r="AM496" s="6">
        <f t="shared" si="227"/>
        <v>3.72342926946608</v>
      </c>
      <c r="AN496" s="6">
        <f t="shared" si="228"/>
        <v>3.6383772345338263</v>
      </c>
      <c r="AP496" s="24">
        <f t="shared" si="233"/>
        <v>100</v>
      </c>
      <c r="AQ496" s="24">
        <f t="shared" si="234"/>
        <v>101</v>
      </c>
      <c r="AR496" s="6">
        <v>10.756129047806327</v>
      </c>
      <c r="AS496" s="6">
        <v>1</v>
      </c>
      <c r="AT496" s="6">
        <f t="shared" si="208"/>
        <v>-0.77007038033944097</v>
      </c>
      <c r="AU496" s="6">
        <f t="shared" si="235"/>
        <v>10.742284979813324</v>
      </c>
      <c r="AV496" s="6">
        <v>1</v>
      </c>
      <c r="AW496" s="35">
        <f t="shared" si="236"/>
        <v>-28.791726260643731</v>
      </c>
      <c r="AX496" s="6">
        <f t="shared" si="229"/>
        <v>37.388434870008332</v>
      </c>
      <c r="AZ496" s="6">
        <f t="shared" si="230"/>
        <v>1.0103505400090378</v>
      </c>
      <c r="BA496" s="6">
        <f t="shared" si="231"/>
        <v>0.98727171583817008</v>
      </c>
    </row>
    <row r="497" spans="1:53" x14ac:dyDescent="0.25">
      <c r="A497" s="33">
        <v>100</v>
      </c>
      <c r="B497" s="1" t="s">
        <v>30</v>
      </c>
      <c r="C497" s="1">
        <v>600</v>
      </c>
      <c r="D497" s="1">
        <v>220</v>
      </c>
      <c r="E497" s="1">
        <v>220</v>
      </c>
      <c r="F497" s="1">
        <v>19</v>
      </c>
      <c r="G497" s="1">
        <v>12</v>
      </c>
      <c r="H497" s="1">
        <f t="shared" si="209"/>
        <v>210000000000</v>
      </c>
      <c r="I497" s="1">
        <v>0.3</v>
      </c>
      <c r="J497" s="1">
        <f t="shared" si="210"/>
        <v>80769000000</v>
      </c>
      <c r="K497" s="1">
        <v>15</v>
      </c>
      <c r="L497" s="1">
        <f>3380*10^(-8)</f>
        <v>3.3800000000000002E-5</v>
      </c>
      <c r="M497" s="1">
        <f>2852000*10^(-12)</f>
        <v>2.852E-6</v>
      </c>
      <c r="N497" s="1">
        <f>129.22*10^(-8)</f>
        <v>1.2922000000000001E-6</v>
      </c>
      <c r="O497" s="1">
        <v>0</v>
      </c>
      <c r="P497" s="1">
        <f t="shared" si="211"/>
        <v>16859333.333333332</v>
      </c>
      <c r="Q497" s="1">
        <f t="shared" si="212"/>
        <v>16859333.333333332</v>
      </c>
      <c r="R497" s="1">
        <f t="shared" si="213"/>
        <v>0.5</v>
      </c>
      <c r="S497" s="1">
        <f t="shared" si="214"/>
        <v>0.58099999999999996</v>
      </c>
      <c r="T497" s="1">
        <f t="shared" si="215"/>
        <v>0</v>
      </c>
      <c r="U497" s="1">
        <f t="shared" si="216"/>
        <v>0</v>
      </c>
      <c r="V497" s="1">
        <v>2</v>
      </c>
      <c r="W497" s="1">
        <v>2</v>
      </c>
      <c r="X497" s="8">
        <f t="shared" si="217"/>
        <v>77838.28004325807</v>
      </c>
      <c r="Y497" s="8">
        <f t="shared" si="218"/>
        <v>92925.731373469971</v>
      </c>
      <c r="Z497" s="16">
        <f t="shared" si="219"/>
        <v>0.50171351524322694</v>
      </c>
      <c r="AA497" s="6">
        <f t="shared" si="220"/>
        <v>0.25085675762161347</v>
      </c>
      <c r="AB497" s="6">
        <f t="shared" si="221"/>
        <v>1.7271871164995707</v>
      </c>
      <c r="AC497" s="6">
        <f t="shared" si="222"/>
        <v>2.1590909090909092</v>
      </c>
      <c r="AD497" s="6">
        <v>0</v>
      </c>
      <c r="AE497" s="6">
        <f t="shared" si="223"/>
        <v>0</v>
      </c>
      <c r="AF497" s="24">
        <v>1</v>
      </c>
      <c r="AG497" s="24">
        <f t="shared" si="232"/>
        <v>750</v>
      </c>
      <c r="AH497" s="6">
        <v>95.14194331882112</v>
      </c>
      <c r="AI497" s="5">
        <f t="shared" si="224"/>
        <v>1.0238492817069598</v>
      </c>
      <c r="AJ497" s="7">
        <v>4.2046481015004362</v>
      </c>
      <c r="AK497" s="5">
        <f t="shared" si="225"/>
        <v>0.24350415468576248</v>
      </c>
      <c r="AL497" s="6">
        <f t="shared" si="226"/>
        <v>0.82822954579448571</v>
      </c>
      <c r="AM497" s="6">
        <f t="shared" si="227"/>
        <v>3.4868783782032886</v>
      </c>
      <c r="AN497" s="6">
        <f t="shared" si="228"/>
        <v>3.4056559305193543</v>
      </c>
      <c r="AP497" s="24">
        <f t="shared" si="233"/>
        <v>100</v>
      </c>
      <c r="AQ497" s="24">
        <f t="shared" si="234"/>
        <v>101</v>
      </c>
      <c r="AR497" s="11">
        <v>9.630454768765194</v>
      </c>
      <c r="AS497" s="11">
        <v>1</v>
      </c>
      <c r="AT497" s="6">
        <f t="shared" si="208"/>
        <v>-0.74428388077238439</v>
      </c>
      <c r="AU497" s="6">
        <f t="shared" si="235"/>
        <v>9.6449429638900046</v>
      </c>
      <c r="AV497" s="6">
        <v>1</v>
      </c>
      <c r="AW497" s="35">
        <f t="shared" si="236"/>
        <v>-28.013087004993327</v>
      </c>
      <c r="AX497" s="6">
        <f t="shared" si="229"/>
        <v>37.637637638910846</v>
      </c>
      <c r="AZ497" s="6">
        <f t="shared" si="230"/>
        <v>1.0103601954966412</v>
      </c>
      <c r="BA497" s="6">
        <f t="shared" si="231"/>
        <v>0.9868251250927973</v>
      </c>
    </row>
    <row r="498" spans="1:53" x14ac:dyDescent="0.25">
      <c r="I498" s="1">
        <v>0.3</v>
      </c>
      <c r="AM498" s="6" t="s">
        <v>41</v>
      </c>
      <c r="AN498" s="6">
        <f>AVERAGE(AN243:AN497)</f>
        <v>2.056862125688482</v>
      </c>
      <c r="AY498" s="1" t="s">
        <v>50</v>
      </c>
      <c r="BA498" s="6">
        <f>MIN(BA258:BA497)</f>
        <v>0.90554469952943273</v>
      </c>
    </row>
    <row r="499" spans="1:53" x14ac:dyDescent="0.25">
      <c r="I499" s="1">
        <v>0.3</v>
      </c>
      <c r="AM499" s="6" t="s">
        <v>42</v>
      </c>
      <c r="AN499" s="6">
        <f>STDEV(AN243:AN497)</f>
        <v>1.3600210255523126</v>
      </c>
      <c r="AY499" s="1" t="s">
        <v>51</v>
      </c>
      <c r="BA499" s="6">
        <f>MAX(BA258:BA497)</f>
        <v>1.0295892967471294</v>
      </c>
    </row>
    <row r="500" spans="1:53" x14ac:dyDescent="0.25">
      <c r="I500" s="1">
        <v>0.3</v>
      </c>
      <c r="AM500" s="6" t="s">
        <v>43</v>
      </c>
      <c r="AN500" s="6">
        <f>MIN(AN243:AN497)</f>
        <v>0.39653755935863683</v>
      </c>
      <c r="AY500" s="1" t="s">
        <v>48</v>
      </c>
      <c r="BA500" s="6">
        <f>AVERAGE(BA258:BA497)</f>
        <v>1.0002321969827823</v>
      </c>
    </row>
    <row r="501" spans="1:53" x14ac:dyDescent="0.25">
      <c r="I501" s="1">
        <v>0.3</v>
      </c>
      <c r="AM501" s="6" t="s">
        <v>44</v>
      </c>
      <c r="AN501" s="6">
        <f>MAX(AN243:AN497)</f>
        <v>5.2283415127759874</v>
      </c>
      <c r="AY501" s="1" t="s">
        <v>49</v>
      </c>
      <c r="BA501" s="6">
        <f>STDEVA(BA258:BA497)</f>
        <v>1.415624987276963E-2</v>
      </c>
    </row>
    <row r="502" spans="1:53" x14ac:dyDescent="0.25">
      <c r="I502" s="1">
        <v>0.3</v>
      </c>
      <c r="AL502" s="1" t="s">
        <v>36</v>
      </c>
    </row>
  </sheetData>
  <autoFilter ref="A2:BA502">
    <sortState ref="A3:BA502">
      <sortCondition ref="A2:A502"/>
    </sortState>
  </autoFilter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C1PM-M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2019-08-26T13:17:16Z</dcterms:modified>
</cp:coreProperties>
</file>