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13395" windowHeight="11640" firstSheet="7" activeTab="8"/>
  </bookViews>
  <sheets>
    <sheet name="Standard Order" sheetId="1" r:id="rId1"/>
    <sheet name="Pilot Run Summary" sheetId="2" r:id="rId2"/>
    <sheet name="Pilot Run Analysis" sheetId="3" r:id="rId3"/>
    <sheet name="Pilot Run 2 Summary" sheetId="5" r:id="rId4"/>
    <sheet name="Pilot Run Analysis 2" sheetId="4" r:id="rId5"/>
    <sheet name="Sheet1" sheetId="6" r:id="rId6"/>
    <sheet name="Sheet2" sheetId="7" r:id="rId7"/>
    <sheet name="Experiment Design" sheetId="8" r:id="rId8"/>
    <sheet name="Experiment Results" sheetId="10" r:id="rId9"/>
    <sheet name="Sorting P-Values" sheetId="11" r:id="rId10"/>
  </sheets>
  <definedNames>
    <definedName name="_xlnm._FilterDatabase" localSheetId="4" hidden="1">'Pilot Run Analysis 2'!$B$8:$I$649</definedName>
    <definedName name="_xlnm._FilterDatabase" localSheetId="5" hidden="1">Sheet1!$B$3:$R$67</definedName>
    <definedName name="_xlnm._FilterDatabase" localSheetId="9" hidden="1">'Sorting P-Values'!$B$1:$D$71</definedName>
  </definedNames>
  <calcPr calcId="145621"/>
</workbook>
</file>

<file path=xl/calcChain.xml><?xml version="1.0" encoding="utf-8"?>
<calcChain xmlns="http://schemas.openxmlformats.org/spreadsheetml/2006/main">
  <c r="L2438" i="10" l="1"/>
  <c r="AG89" i="10"/>
  <c r="AG88" i="10"/>
  <c r="AE88" i="10"/>
  <c r="AG87" i="10"/>
  <c r="AE4" i="10" l="1"/>
  <c r="AF3" i="10" s="1"/>
  <c r="AE5" i="10"/>
  <c r="AE6" i="10"/>
  <c r="AE7" i="10"/>
  <c r="AE8" i="10"/>
  <c r="AE9" i="10"/>
  <c r="AR9" i="4"/>
  <c r="AQ10" i="4"/>
  <c r="D33" i="11" l="1"/>
  <c r="D36" i="11"/>
  <c r="D37" i="11"/>
  <c r="D35" i="11"/>
  <c r="D34" i="11"/>
  <c r="D32" i="11"/>
  <c r="D31" i="11"/>
  <c r="D29" i="11"/>
  <c r="D27" i="11"/>
  <c r="D28" i="11"/>
  <c r="D26" i="11"/>
  <c r="D25" i="11"/>
  <c r="D24" i="11"/>
  <c r="D23" i="11"/>
  <c r="D22" i="11"/>
  <c r="D21" i="11"/>
  <c r="D19" i="11"/>
  <c r="D20" i="11"/>
  <c r="D18" i="11"/>
  <c r="D11" i="11"/>
  <c r="D12" i="11"/>
  <c r="D13" i="11"/>
  <c r="D14" i="11"/>
  <c r="D15" i="11"/>
  <c r="D16" i="11"/>
  <c r="D10" i="11"/>
  <c r="D5" i="11"/>
  <c r="D6" i="11"/>
  <c r="D7" i="11"/>
  <c r="D8" i="11"/>
  <c r="D4" i="11"/>
  <c r="H5" i="10" l="1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4" i="10"/>
  <c r="P4" i="10" s="1"/>
  <c r="I1" i="10"/>
  <c r="I1435" i="10" s="1"/>
  <c r="N5" i="10"/>
  <c r="V5" i="10" s="1"/>
  <c r="N6" i="10"/>
  <c r="V6" i="10" s="1"/>
  <c r="N7" i="10"/>
  <c r="V7" i="10" s="1"/>
  <c r="N8" i="10"/>
  <c r="V8" i="10" s="1"/>
  <c r="N9" i="10"/>
  <c r="V9" i="10" s="1"/>
  <c r="N10" i="10"/>
  <c r="V10" i="10" s="1"/>
  <c r="N11" i="10"/>
  <c r="V11" i="10" s="1"/>
  <c r="N12" i="10"/>
  <c r="V12" i="10" s="1"/>
  <c r="N13" i="10"/>
  <c r="V13" i="10" s="1"/>
  <c r="N14" i="10"/>
  <c r="V14" i="10" s="1"/>
  <c r="N15" i="10"/>
  <c r="V15" i="10" s="1"/>
  <c r="N16" i="10"/>
  <c r="V16" i="10" s="1"/>
  <c r="N17" i="10"/>
  <c r="V17" i="10" s="1"/>
  <c r="N18" i="10"/>
  <c r="V18" i="10" s="1"/>
  <c r="N19" i="10"/>
  <c r="V19" i="10" s="1"/>
  <c r="N20" i="10"/>
  <c r="V20" i="10" s="1"/>
  <c r="N21" i="10"/>
  <c r="V21" i="10" s="1"/>
  <c r="N22" i="10"/>
  <c r="V22" i="10" s="1"/>
  <c r="N23" i="10"/>
  <c r="V23" i="10" s="1"/>
  <c r="N24" i="10"/>
  <c r="V24" i="10" s="1"/>
  <c r="N25" i="10"/>
  <c r="V25" i="10" s="1"/>
  <c r="N26" i="10"/>
  <c r="V26" i="10" s="1"/>
  <c r="N27" i="10"/>
  <c r="V27" i="10" s="1"/>
  <c r="N28" i="10"/>
  <c r="V28" i="10" s="1"/>
  <c r="N29" i="10"/>
  <c r="V29" i="10" s="1"/>
  <c r="N30" i="10"/>
  <c r="V30" i="10" s="1"/>
  <c r="N31" i="10"/>
  <c r="V31" i="10" s="1"/>
  <c r="N32" i="10"/>
  <c r="V32" i="10" s="1"/>
  <c r="N33" i="10"/>
  <c r="V33" i="10" s="1"/>
  <c r="N34" i="10"/>
  <c r="V34" i="10" s="1"/>
  <c r="N35" i="10"/>
  <c r="V35" i="10" s="1"/>
  <c r="N36" i="10"/>
  <c r="V36" i="10" s="1"/>
  <c r="N37" i="10"/>
  <c r="V37" i="10" s="1"/>
  <c r="N38" i="10"/>
  <c r="V38" i="10" s="1"/>
  <c r="N39" i="10"/>
  <c r="V39" i="10" s="1"/>
  <c r="N40" i="10"/>
  <c r="V40" i="10" s="1"/>
  <c r="N41" i="10"/>
  <c r="V41" i="10" s="1"/>
  <c r="N42" i="10"/>
  <c r="V42" i="10" s="1"/>
  <c r="N43" i="10"/>
  <c r="V43" i="10" s="1"/>
  <c r="N44" i="10"/>
  <c r="V44" i="10" s="1"/>
  <c r="N45" i="10"/>
  <c r="V45" i="10" s="1"/>
  <c r="N46" i="10"/>
  <c r="V46" i="10" s="1"/>
  <c r="N47" i="10"/>
  <c r="V47" i="10" s="1"/>
  <c r="N48" i="10"/>
  <c r="V48" i="10" s="1"/>
  <c r="N49" i="10"/>
  <c r="V49" i="10" s="1"/>
  <c r="N50" i="10"/>
  <c r="V50" i="10" s="1"/>
  <c r="N51" i="10"/>
  <c r="V51" i="10" s="1"/>
  <c r="N52" i="10"/>
  <c r="V52" i="10" s="1"/>
  <c r="N53" i="10"/>
  <c r="V53" i="10" s="1"/>
  <c r="N54" i="10"/>
  <c r="V54" i="10" s="1"/>
  <c r="N55" i="10"/>
  <c r="V55" i="10" s="1"/>
  <c r="N56" i="10"/>
  <c r="V56" i="10" s="1"/>
  <c r="N57" i="10"/>
  <c r="V57" i="10" s="1"/>
  <c r="N58" i="10"/>
  <c r="V58" i="10" s="1"/>
  <c r="N59" i="10"/>
  <c r="V59" i="10" s="1"/>
  <c r="N60" i="10"/>
  <c r="V60" i="10" s="1"/>
  <c r="N61" i="10"/>
  <c r="V61" i="10" s="1"/>
  <c r="N62" i="10"/>
  <c r="V62" i="10" s="1"/>
  <c r="N63" i="10"/>
  <c r="V63" i="10" s="1"/>
  <c r="N64" i="10"/>
  <c r="V64" i="10" s="1"/>
  <c r="N65" i="10"/>
  <c r="V65" i="10" s="1"/>
  <c r="N66" i="10"/>
  <c r="V66" i="10" s="1"/>
  <c r="N67" i="10"/>
  <c r="V67" i="10" s="1"/>
  <c r="N68" i="10"/>
  <c r="V68" i="10" s="1"/>
  <c r="N69" i="10"/>
  <c r="V69" i="10" s="1"/>
  <c r="N70" i="10"/>
  <c r="V70" i="10" s="1"/>
  <c r="N71" i="10"/>
  <c r="V71" i="10" s="1"/>
  <c r="N72" i="10"/>
  <c r="V72" i="10" s="1"/>
  <c r="N73" i="10"/>
  <c r="V73" i="10" s="1"/>
  <c r="N74" i="10"/>
  <c r="V74" i="10" s="1"/>
  <c r="N75" i="10"/>
  <c r="V75" i="10" s="1"/>
  <c r="N76" i="10"/>
  <c r="V76" i="10" s="1"/>
  <c r="N77" i="10"/>
  <c r="V77" i="10" s="1"/>
  <c r="N78" i="10"/>
  <c r="V78" i="10" s="1"/>
  <c r="N79" i="10"/>
  <c r="V79" i="10" s="1"/>
  <c r="N80" i="10"/>
  <c r="V80" i="10" s="1"/>
  <c r="N81" i="10"/>
  <c r="V81" i="10" s="1"/>
  <c r="N82" i="10"/>
  <c r="V82" i="10" s="1"/>
  <c r="N83" i="10"/>
  <c r="V83" i="10" s="1"/>
  <c r="N84" i="10"/>
  <c r="V84" i="10" s="1"/>
  <c r="N85" i="10"/>
  <c r="V85" i="10" s="1"/>
  <c r="N86" i="10"/>
  <c r="V86" i="10" s="1"/>
  <c r="N87" i="10"/>
  <c r="V87" i="10" s="1"/>
  <c r="N88" i="10"/>
  <c r="V88" i="10" s="1"/>
  <c r="N89" i="10"/>
  <c r="V89" i="10" s="1"/>
  <c r="N90" i="10"/>
  <c r="V90" i="10" s="1"/>
  <c r="N91" i="10"/>
  <c r="V91" i="10" s="1"/>
  <c r="N92" i="10"/>
  <c r="V92" i="10" s="1"/>
  <c r="N93" i="10"/>
  <c r="V93" i="10" s="1"/>
  <c r="N94" i="10"/>
  <c r="V94" i="10" s="1"/>
  <c r="N95" i="10"/>
  <c r="V95" i="10" s="1"/>
  <c r="N96" i="10"/>
  <c r="V96" i="10" s="1"/>
  <c r="N97" i="10"/>
  <c r="V97" i="10" s="1"/>
  <c r="N98" i="10"/>
  <c r="V98" i="10" s="1"/>
  <c r="N99" i="10"/>
  <c r="V99" i="10" s="1"/>
  <c r="N100" i="10"/>
  <c r="V100" i="10" s="1"/>
  <c r="N101" i="10"/>
  <c r="V101" i="10" s="1"/>
  <c r="N102" i="10"/>
  <c r="V102" i="10" s="1"/>
  <c r="N103" i="10"/>
  <c r="V103" i="10" s="1"/>
  <c r="N104" i="10"/>
  <c r="V104" i="10" s="1"/>
  <c r="N105" i="10"/>
  <c r="V105" i="10" s="1"/>
  <c r="N106" i="10"/>
  <c r="V106" i="10" s="1"/>
  <c r="N107" i="10"/>
  <c r="V107" i="10" s="1"/>
  <c r="N108" i="10"/>
  <c r="V108" i="10" s="1"/>
  <c r="N109" i="10"/>
  <c r="V109" i="10" s="1"/>
  <c r="N110" i="10"/>
  <c r="V110" i="10" s="1"/>
  <c r="N111" i="10"/>
  <c r="V111" i="10" s="1"/>
  <c r="N112" i="10"/>
  <c r="V112" i="10" s="1"/>
  <c r="N113" i="10"/>
  <c r="V113" i="10" s="1"/>
  <c r="N114" i="10"/>
  <c r="V114" i="10" s="1"/>
  <c r="N115" i="10"/>
  <c r="V115" i="10" s="1"/>
  <c r="N116" i="10"/>
  <c r="V116" i="10" s="1"/>
  <c r="N117" i="10"/>
  <c r="V117" i="10" s="1"/>
  <c r="N118" i="10"/>
  <c r="V118" i="10" s="1"/>
  <c r="N119" i="10"/>
  <c r="V119" i="10" s="1"/>
  <c r="N120" i="10"/>
  <c r="V120" i="10" s="1"/>
  <c r="N121" i="10"/>
  <c r="V121" i="10" s="1"/>
  <c r="N122" i="10"/>
  <c r="V122" i="10" s="1"/>
  <c r="N123" i="10"/>
  <c r="V123" i="10" s="1"/>
  <c r="N124" i="10"/>
  <c r="V124" i="10" s="1"/>
  <c r="N125" i="10"/>
  <c r="V125" i="10" s="1"/>
  <c r="N126" i="10"/>
  <c r="V126" i="10" s="1"/>
  <c r="N127" i="10"/>
  <c r="V127" i="10" s="1"/>
  <c r="N128" i="10"/>
  <c r="V128" i="10" s="1"/>
  <c r="N129" i="10"/>
  <c r="V129" i="10" s="1"/>
  <c r="N130" i="10"/>
  <c r="V130" i="10" s="1"/>
  <c r="N131" i="10"/>
  <c r="V131" i="10" s="1"/>
  <c r="N132" i="10"/>
  <c r="V132" i="10" s="1"/>
  <c r="N133" i="10"/>
  <c r="V133" i="10" s="1"/>
  <c r="N134" i="10"/>
  <c r="V134" i="10" s="1"/>
  <c r="N135" i="10"/>
  <c r="V135" i="10" s="1"/>
  <c r="N136" i="10"/>
  <c r="V136" i="10" s="1"/>
  <c r="N137" i="10"/>
  <c r="V137" i="10" s="1"/>
  <c r="N138" i="10"/>
  <c r="V138" i="10" s="1"/>
  <c r="N139" i="10"/>
  <c r="V139" i="10" s="1"/>
  <c r="N140" i="10"/>
  <c r="V140" i="10" s="1"/>
  <c r="N141" i="10"/>
  <c r="V141" i="10" s="1"/>
  <c r="N142" i="10"/>
  <c r="V142" i="10" s="1"/>
  <c r="N143" i="10"/>
  <c r="V143" i="10" s="1"/>
  <c r="N144" i="10"/>
  <c r="V144" i="10" s="1"/>
  <c r="N145" i="10"/>
  <c r="V145" i="10" s="1"/>
  <c r="N146" i="10"/>
  <c r="V146" i="10" s="1"/>
  <c r="N147" i="10"/>
  <c r="V147" i="10" s="1"/>
  <c r="N148" i="10"/>
  <c r="V148" i="10" s="1"/>
  <c r="N149" i="10"/>
  <c r="V149" i="10" s="1"/>
  <c r="N150" i="10"/>
  <c r="V150" i="10" s="1"/>
  <c r="N151" i="10"/>
  <c r="V151" i="10" s="1"/>
  <c r="N152" i="10"/>
  <c r="V152" i="10" s="1"/>
  <c r="N153" i="10"/>
  <c r="V153" i="10" s="1"/>
  <c r="N154" i="10"/>
  <c r="V154" i="10" s="1"/>
  <c r="N155" i="10"/>
  <c r="V155" i="10" s="1"/>
  <c r="N156" i="10"/>
  <c r="V156" i="10" s="1"/>
  <c r="N157" i="10"/>
  <c r="V157" i="10" s="1"/>
  <c r="N158" i="10"/>
  <c r="V158" i="10" s="1"/>
  <c r="N159" i="10"/>
  <c r="V159" i="10" s="1"/>
  <c r="N160" i="10"/>
  <c r="V160" i="10" s="1"/>
  <c r="N161" i="10"/>
  <c r="V161" i="10" s="1"/>
  <c r="N162" i="10"/>
  <c r="V162" i="10" s="1"/>
  <c r="N163" i="10"/>
  <c r="V163" i="10" s="1"/>
  <c r="N164" i="10"/>
  <c r="V164" i="10" s="1"/>
  <c r="N165" i="10"/>
  <c r="V165" i="10" s="1"/>
  <c r="N166" i="10"/>
  <c r="V166" i="10" s="1"/>
  <c r="N167" i="10"/>
  <c r="V167" i="10" s="1"/>
  <c r="N168" i="10"/>
  <c r="V168" i="10" s="1"/>
  <c r="N169" i="10"/>
  <c r="V169" i="10" s="1"/>
  <c r="N170" i="10"/>
  <c r="V170" i="10" s="1"/>
  <c r="N171" i="10"/>
  <c r="V171" i="10" s="1"/>
  <c r="N172" i="10"/>
  <c r="V172" i="10" s="1"/>
  <c r="N173" i="10"/>
  <c r="V173" i="10" s="1"/>
  <c r="N174" i="10"/>
  <c r="V174" i="10" s="1"/>
  <c r="N175" i="10"/>
  <c r="V175" i="10" s="1"/>
  <c r="N176" i="10"/>
  <c r="V176" i="10" s="1"/>
  <c r="N177" i="10"/>
  <c r="V177" i="10" s="1"/>
  <c r="N178" i="10"/>
  <c r="V178" i="10" s="1"/>
  <c r="N179" i="10"/>
  <c r="V179" i="10" s="1"/>
  <c r="N180" i="10"/>
  <c r="V180" i="10" s="1"/>
  <c r="N181" i="10"/>
  <c r="V181" i="10" s="1"/>
  <c r="N182" i="10"/>
  <c r="V182" i="10" s="1"/>
  <c r="N183" i="10"/>
  <c r="V183" i="10" s="1"/>
  <c r="N184" i="10"/>
  <c r="V184" i="10" s="1"/>
  <c r="N185" i="10"/>
  <c r="V185" i="10" s="1"/>
  <c r="N186" i="10"/>
  <c r="V186" i="10" s="1"/>
  <c r="N187" i="10"/>
  <c r="V187" i="10" s="1"/>
  <c r="N188" i="10"/>
  <c r="V188" i="10" s="1"/>
  <c r="N189" i="10"/>
  <c r="V189" i="10" s="1"/>
  <c r="N190" i="10"/>
  <c r="V190" i="10" s="1"/>
  <c r="N191" i="10"/>
  <c r="V191" i="10" s="1"/>
  <c r="N192" i="10"/>
  <c r="V192" i="10" s="1"/>
  <c r="N193" i="10"/>
  <c r="V193" i="10" s="1"/>
  <c r="N194" i="10"/>
  <c r="V194" i="10" s="1"/>
  <c r="N195" i="10"/>
  <c r="V195" i="10" s="1"/>
  <c r="N196" i="10"/>
  <c r="V196" i="10" s="1"/>
  <c r="N197" i="10"/>
  <c r="V197" i="10" s="1"/>
  <c r="N198" i="10"/>
  <c r="V198" i="10" s="1"/>
  <c r="N199" i="10"/>
  <c r="V199" i="10" s="1"/>
  <c r="N200" i="10"/>
  <c r="V200" i="10" s="1"/>
  <c r="N201" i="10"/>
  <c r="V201" i="10" s="1"/>
  <c r="N202" i="10"/>
  <c r="V202" i="10" s="1"/>
  <c r="N203" i="10"/>
  <c r="V203" i="10" s="1"/>
  <c r="N204" i="10"/>
  <c r="V204" i="10" s="1"/>
  <c r="N205" i="10"/>
  <c r="V205" i="10" s="1"/>
  <c r="N206" i="10"/>
  <c r="V206" i="10" s="1"/>
  <c r="N207" i="10"/>
  <c r="V207" i="10" s="1"/>
  <c r="N208" i="10"/>
  <c r="V208" i="10" s="1"/>
  <c r="N209" i="10"/>
  <c r="V209" i="10" s="1"/>
  <c r="N210" i="10"/>
  <c r="V210" i="10" s="1"/>
  <c r="N211" i="10"/>
  <c r="V211" i="10" s="1"/>
  <c r="N212" i="10"/>
  <c r="V212" i="10" s="1"/>
  <c r="N213" i="10"/>
  <c r="V213" i="10" s="1"/>
  <c r="N214" i="10"/>
  <c r="V214" i="10" s="1"/>
  <c r="N215" i="10"/>
  <c r="V215" i="10" s="1"/>
  <c r="N216" i="10"/>
  <c r="V216" i="10" s="1"/>
  <c r="N217" i="10"/>
  <c r="V217" i="10" s="1"/>
  <c r="N218" i="10"/>
  <c r="V218" i="10" s="1"/>
  <c r="N219" i="10"/>
  <c r="V219" i="10" s="1"/>
  <c r="N220" i="10"/>
  <c r="V220" i="10" s="1"/>
  <c r="N221" i="10"/>
  <c r="V221" i="10" s="1"/>
  <c r="N222" i="10"/>
  <c r="V222" i="10" s="1"/>
  <c r="N223" i="10"/>
  <c r="V223" i="10" s="1"/>
  <c r="N224" i="10"/>
  <c r="V224" i="10" s="1"/>
  <c r="N225" i="10"/>
  <c r="V225" i="10" s="1"/>
  <c r="N226" i="10"/>
  <c r="V226" i="10" s="1"/>
  <c r="N227" i="10"/>
  <c r="V227" i="10" s="1"/>
  <c r="N228" i="10"/>
  <c r="V228" i="10" s="1"/>
  <c r="N229" i="10"/>
  <c r="V229" i="10" s="1"/>
  <c r="N230" i="10"/>
  <c r="V230" i="10" s="1"/>
  <c r="N231" i="10"/>
  <c r="V231" i="10" s="1"/>
  <c r="N232" i="10"/>
  <c r="V232" i="10" s="1"/>
  <c r="N233" i="10"/>
  <c r="V233" i="10" s="1"/>
  <c r="N234" i="10"/>
  <c r="V234" i="10" s="1"/>
  <c r="N235" i="10"/>
  <c r="V235" i="10" s="1"/>
  <c r="N236" i="10"/>
  <c r="V236" i="10" s="1"/>
  <c r="N237" i="10"/>
  <c r="V237" i="10" s="1"/>
  <c r="N238" i="10"/>
  <c r="V238" i="10" s="1"/>
  <c r="N239" i="10"/>
  <c r="V239" i="10" s="1"/>
  <c r="N240" i="10"/>
  <c r="V240" i="10" s="1"/>
  <c r="N241" i="10"/>
  <c r="V241" i="10" s="1"/>
  <c r="N242" i="10"/>
  <c r="V242" i="10" s="1"/>
  <c r="N243" i="10"/>
  <c r="V243" i="10" s="1"/>
  <c r="N244" i="10"/>
  <c r="V244" i="10" s="1"/>
  <c r="N245" i="10"/>
  <c r="V245" i="10" s="1"/>
  <c r="N246" i="10"/>
  <c r="V246" i="10" s="1"/>
  <c r="N247" i="10"/>
  <c r="V247" i="10" s="1"/>
  <c r="N248" i="10"/>
  <c r="V248" i="10" s="1"/>
  <c r="N249" i="10"/>
  <c r="V249" i="10" s="1"/>
  <c r="N250" i="10"/>
  <c r="V250" i="10" s="1"/>
  <c r="N251" i="10"/>
  <c r="V251" i="10" s="1"/>
  <c r="N252" i="10"/>
  <c r="V252" i="10" s="1"/>
  <c r="N253" i="10"/>
  <c r="V253" i="10" s="1"/>
  <c r="N254" i="10"/>
  <c r="V254" i="10" s="1"/>
  <c r="N255" i="10"/>
  <c r="V255" i="10" s="1"/>
  <c r="N256" i="10"/>
  <c r="V256" i="10" s="1"/>
  <c r="N257" i="10"/>
  <c r="V257" i="10" s="1"/>
  <c r="N258" i="10"/>
  <c r="V258" i="10" s="1"/>
  <c r="N259" i="10"/>
  <c r="V259" i="10" s="1"/>
  <c r="N260" i="10"/>
  <c r="V260" i="10" s="1"/>
  <c r="N261" i="10"/>
  <c r="V261" i="10" s="1"/>
  <c r="N262" i="10"/>
  <c r="V262" i="10" s="1"/>
  <c r="N263" i="10"/>
  <c r="V263" i="10" s="1"/>
  <c r="N264" i="10"/>
  <c r="V264" i="10" s="1"/>
  <c r="N265" i="10"/>
  <c r="V265" i="10" s="1"/>
  <c r="N266" i="10"/>
  <c r="V266" i="10" s="1"/>
  <c r="N267" i="10"/>
  <c r="V267" i="10" s="1"/>
  <c r="N268" i="10"/>
  <c r="V268" i="10" s="1"/>
  <c r="N269" i="10"/>
  <c r="V269" i="10" s="1"/>
  <c r="N270" i="10"/>
  <c r="V270" i="10" s="1"/>
  <c r="N271" i="10"/>
  <c r="V271" i="10" s="1"/>
  <c r="N272" i="10"/>
  <c r="V272" i="10" s="1"/>
  <c r="N273" i="10"/>
  <c r="V273" i="10" s="1"/>
  <c r="N274" i="10"/>
  <c r="V274" i="10" s="1"/>
  <c r="N275" i="10"/>
  <c r="V275" i="10" s="1"/>
  <c r="N276" i="10"/>
  <c r="V276" i="10" s="1"/>
  <c r="N277" i="10"/>
  <c r="V277" i="10" s="1"/>
  <c r="N278" i="10"/>
  <c r="V278" i="10" s="1"/>
  <c r="N279" i="10"/>
  <c r="V279" i="10" s="1"/>
  <c r="N280" i="10"/>
  <c r="V280" i="10" s="1"/>
  <c r="N281" i="10"/>
  <c r="V281" i="10" s="1"/>
  <c r="N282" i="10"/>
  <c r="V282" i="10" s="1"/>
  <c r="N283" i="10"/>
  <c r="V283" i="10" s="1"/>
  <c r="N284" i="10"/>
  <c r="V284" i="10" s="1"/>
  <c r="N285" i="10"/>
  <c r="V285" i="10" s="1"/>
  <c r="N286" i="10"/>
  <c r="V286" i="10" s="1"/>
  <c r="N287" i="10"/>
  <c r="V287" i="10" s="1"/>
  <c r="N288" i="10"/>
  <c r="V288" i="10" s="1"/>
  <c r="N289" i="10"/>
  <c r="V289" i="10" s="1"/>
  <c r="N290" i="10"/>
  <c r="V290" i="10" s="1"/>
  <c r="N291" i="10"/>
  <c r="V291" i="10" s="1"/>
  <c r="N292" i="10"/>
  <c r="V292" i="10" s="1"/>
  <c r="N293" i="10"/>
  <c r="V293" i="10" s="1"/>
  <c r="N294" i="10"/>
  <c r="V294" i="10" s="1"/>
  <c r="N295" i="10"/>
  <c r="V295" i="10" s="1"/>
  <c r="N296" i="10"/>
  <c r="V296" i="10" s="1"/>
  <c r="N297" i="10"/>
  <c r="V297" i="10" s="1"/>
  <c r="N298" i="10"/>
  <c r="V298" i="10" s="1"/>
  <c r="N299" i="10"/>
  <c r="V299" i="10" s="1"/>
  <c r="N300" i="10"/>
  <c r="V300" i="10" s="1"/>
  <c r="N301" i="10"/>
  <c r="V301" i="10" s="1"/>
  <c r="N302" i="10"/>
  <c r="V302" i="10" s="1"/>
  <c r="N303" i="10"/>
  <c r="V303" i="10" s="1"/>
  <c r="N304" i="10"/>
  <c r="V304" i="10" s="1"/>
  <c r="N305" i="10"/>
  <c r="V305" i="10" s="1"/>
  <c r="N306" i="10"/>
  <c r="V306" i="10" s="1"/>
  <c r="N307" i="10"/>
  <c r="V307" i="10" s="1"/>
  <c r="N308" i="10"/>
  <c r="V308" i="10" s="1"/>
  <c r="N309" i="10"/>
  <c r="V309" i="10" s="1"/>
  <c r="N310" i="10"/>
  <c r="V310" i="10" s="1"/>
  <c r="N311" i="10"/>
  <c r="V311" i="10" s="1"/>
  <c r="N312" i="10"/>
  <c r="V312" i="10" s="1"/>
  <c r="N313" i="10"/>
  <c r="V313" i="10" s="1"/>
  <c r="N314" i="10"/>
  <c r="V314" i="10" s="1"/>
  <c r="N315" i="10"/>
  <c r="V315" i="10" s="1"/>
  <c r="N316" i="10"/>
  <c r="V316" i="10" s="1"/>
  <c r="N317" i="10"/>
  <c r="V317" i="10" s="1"/>
  <c r="N318" i="10"/>
  <c r="V318" i="10" s="1"/>
  <c r="N319" i="10"/>
  <c r="V319" i="10" s="1"/>
  <c r="N320" i="10"/>
  <c r="V320" i="10" s="1"/>
  <c r="N321" i="10"/>
  <c r="V321" i="10" s="1"/>
  <c r="N322" i="10"/>
  <c r="V322" i="10" s="1"/>
  <c r="N323" i="10"/>
  <c r="V323" i="10" s="1"/>
  <c r="N324" i="10"/>
  <c r="V324" i="10" s="1"/>
  <c r="N325" i="10"/>
  <c r="V325" i="10" s="1"/>
  <c r="N326" i="10"/>
  <c r="V326" i="10" s="1"/>
  <c r="N327" i="10"/>
  <c r="V327" i="10" s="1"/>
  <c r="N328" i="10"/>
  <c r="V328" i="10" s="1"/>
  <c r="N329" i="10"/>
  <c r="V329" i="10" s="1"/>
  <c r="N330" i="10"/>
  <c r="V330" i="10" s="1"/>
  <c r="N331" i="10"/>
  <c r="V331" i="10" s="1"/>
  <c r="N332" i="10"/>
  <c r="V332" i="10" s="1"/>
  <c r="N333" i="10"/>
  <c r="V333" i="10" s="1"/>
  <c r="N334" i="10"/>
  <c r="V334" i="10" s="1"/>
  <c r="N335" i="10"/>
  <c r="V335" i="10" s="1"/>
  <c r="N336" i="10"/>
  <c r="V336" i="10" s="1"/>
  <c r="N337" i="10"/>
  <c r="V337" i="10" s="1"/>
  <c r="N338" i="10"/>
  <c r="V338" i="10" s="1"/>
  <c r="N339" i="10"/>
  <c r="V339" i="10" s="1"/>
  <c r="N340" i="10"/>
  <c r="V340" i="10" s="1"/>
  <c r="N341" i="10"/>
  <c r="V341" i="10" s="1"/>
  <c r="N342" i="10"/>
  <c r="V342" i="10" s="1"/>
  <c r="N343" i="10"/>
  <c r="V343" i="10" s="1"/>
  <c r="N344" i="10"/>
  <c r="V344" i="10" s="1"/>
  <c r="N345" i="10"/>
  <c r="V345" i="10" s="1"/>
  <c r="N346" i="10"/>
  <c r="V346" i="10" s="1"/>
  <c r="N347" i="10"/>
  <c r="V347" i="10" s="1"/>
  <c r="N348" i="10"/>
  <c r="V348" i="10" s="1"/>
  <c r="N349" i="10"/>
  <c r="V349" i="10" s="1"/>
  <c r="N350" i="10"/>
  <c r="V350" i="10" s="1"/>
  <c r="N351" i="10"/>
  <c r="V351" i="10" s="1"/>
  <c r="N352" i="10"/>
  <c r="V352" i="10" s="1"/>
  <c r="N353" i="10"/>
  <c r="V353" i="10" s="1"/>
  <c r="N354" i="10"/>
  <c r="V354" i="10" s="1"/>
  <c r="N355" i="10"/>
  <c r="V355" i="10" s="1"/>
  <c r="N356" i="10"/>
  <c r="V356" i="10" s="1"/>
  <c r="N357" i="10"/>
  <c r="V357" i="10" s="1"/>
  <c r="N358" i="10"/>
  <c r="V358" i="10" s="1"/>
  <c r="N359" i="10"/>
  <c r="V359" i="10" s="1"/>
  <c r="N360" i="10"/>
  <c r="V360" i="10" s="1"/>
  <c r="N361" i="10"/>
  <c r="V361" i="10" s="1"/>
  <c r="N362" i="10"/>
  <c r="V362" i="10" s="1"/>
  <c r="N363" i="10"/>
  <c r="V363" i="10" s="1"/>
  <c r="N364" i="10"/>
  <c r="V364" i="10" s="1"/>
  <c r="N365" i="10"/>
  <c r="V365" i="10" s="1"/>
  <c r="N366" i="10"/>
  <c r="V366" i="10" s="1"/>
  <c r="N367" i="10"/>
  <c r="V367" i="10" s="1"/>
  <c r="N368" i="10"/>
  <c r="V368" i="10" s="1"/>
  <c r="N369" i="10"/>
  <c r="V369" i="10" s="1"/>
  <c r="N370" i="10"/>
  <c r="V370" i="10" s="1"/>
  <c r="N371" i="10"/>
  <c r="V371" i="10" s="1"/>
  <c r="N372" i="10"/>
  <c r="V372" i="10" s="1"/>
  <c r="N373" i="10"/>
  <c r="V373" i="10" s="1"/>
  <c r="N374" i="10"/>
  <c r="V374" i="10" s="1"/>
  <c r="N375" i="10"/>
  <c r="V375" i="10" s="1"/>
  <c r="N376" i="10"/>
  <c r="V376" i="10" s="1"/>
  <c r="N377" i="10"/>
  <c r="V377" i="10" s="1"/>
  <c r="N378" i="10"/>
  <c r="V378" i="10" s="1"/>
  <c r="N379" i="10"/>
  <c r="V379" i="10" s="1"/>
  <c r="N380" i="10"/>
  <c r="V380" i="10" s="1"/>
  <c r="N381" i="10"/>
  <c r="V381" i="10" s="1"/>
  <c r="N382" i="10"/>
  <c r="V382" i="10" s="1"/>
  <c r="N383" i="10"/>
  <c r="V383" i="10" s="1"/>
  <c r="N384" i="10"/>
  <c r="V384" i="10" s="1"/>
  <c r="N385" i="10"/>
  <c r="V385" i="10" s="1"/>
  <c r="N386" i="10"/>
  <c r="V386" i="10" s="1"/>
  <c r="N387" i="10"/>
  <c r="V387" i="10" s="1"/>
  <c r="N388" i="10"/>
  <c r="V388" i="10" s="1"/>
  <c r="N389" i="10"/>
  <c r="V389" i="10" s="1"/>
  <c r="N390" i="10"/>
  <c r="V390" i="10" s="1"/>
  <c r="N391" i="10"/>
  <c r="V391" i="10" s="1"/>
  <c r="N392" i="10"/>
  <c r="V392" i="10" s="1"/>
  <c r="N393" i="10"/>
  <c r="V393" i="10" s="1"/>
  <c r="N394" i="10"/>
  <c r="V394" i="10" s="1"/>
  <c r="N395" i="10"/>
  <c r="V395" i="10" s="1"/>
  <c r="N396" i="10"/>
  <c r="V396" i="10" s="1"/>
  <c r="N397" i="10"/>
  <c r="V397" i="10" s="1"/>
  <c r="N398" i="10"/>
  <c r="V398" i="10" s="1"/>
  <c r="N399" i="10"/>
  <c r="V399" i="10" s="1"/>
  <c r="N400" i="10"/>
  <c r="V400" i="10" s="1"/>
  <c r="N401" i="10"/>
  <c r="V401" i="10" s="1"/>
  <c r="N402" i="10"/>
  <c r="V402" i="10" s="1"/>
  <c r="N403" i="10"/>
  <c r="V403" i="10" s="1"/>
  <c r="N404" i="10"/>
  <c r="V404" i="10" s="1"/>
  <c r="N405" i="10"/>
  <c r="V405" i="10" s="1"/>
  <c r="N406" i="10"/>
  <c r="V406" i="10" s="1"/>
  <c r="N407" i="10"/>
  <c r="V407" i="10" s="1"/>
  <c r="N408" i="10"/>
  <c r="V408" i="10" s="1"/>
  <c r="N409" i="10"/>
  <c r="V409" i="10" s="1"/>
  <c r="N410" i="10"/>
  <c r="V410" i="10" s="1"/>
  <c r="N411" i="10"/>
  <c r="V411" i="10" s="1"/>
  <c r="N412" i="10"/>
  <c r="V412" i="10" s="1"/>
  <c r="N413" i="10"/>
  <c r="V413" i="10" s="1"/>
  <c r="N414" i="10"/>
  <c r="V414" i="10" s="1"/>
  <c r="N415" i="10"/>
  <c r="V415" i="10" s="1"/>
  <c r="N416" i="10"/>
  <c r="V416" i="10" s="1"/>
  <c r="N417" i="10"/>
  <c r="V417" i="10" s="1"/>
  <c r="N418" i="10"/>
  <c r="V418" i="10" s="1"/>
  <c r="N419" i="10"/>
  <c r="V419" i="10" s="1"/>
  <c r="N420" i="10"/>
  <c r="V420" i="10" s="1"/>
  <c r="N421" i="10"/>
  <c r="V421" i="10" s="1"/>
  <c r="N422" i="10"/>
  <c r="V422" i="10" s="1"/>
  <c r="N423" i="10"/>
  <c r="V423" i="10" s="1"/>
  <c r="N424" i="10"/>
  <c r="V424" i="10" s="1"/>
  <c r="N425" i="10"/>
  <c r="V425" i="10" s="1"/>
  <c r="N426" i="10"/>
  <c r="V426" i="10" s="1"/>
  <c r="N427" i="10"/>
  <c r="V427" i="10" s="1"/>
  <c r="N428" i="10"/>
  <c r="V428" i="10" s="1"/>
  <c r="N429" i="10"/>
  <c r="V429" i="10" s="1"/>
  <c r="N430" i="10"/>
  <c r="V430" i="10" s="1"/>
  <c r="N431" i="10"/>
  <c r="V431" i="10" s="1"/>
  <c r="N432" i="10"/>
  <c r="V432" i="10" s="1"/>
  <c r="N433" i="10"/>
  <c r="V433" i="10" s="1"/>
  <c r="N434" i="10"/>
  <c r="V434" i="10" s="1"/>
  <c r="N435" i="10"/>
  <c r="V435" i="10" s="1"/>
  <c r="N436" i="10"/>
  <c r="V436" i="10" s="1"/>
  <c r="N437" i="10"/>
  <c r="V437" i="10" s="1"/>
  <c r="N438" i="10"/>
  <c r="V438" i="10" s="1"/>
  <c r="N439" i="10"/>
  <c r="V439" i="10" s="1"/>
  <c r="N440" i="10"/>
  <c r="V440" i="10" s="1"/>
  <c r="N441" i="10"/>
  <c r="V441" i="10" s="1"/>
  <c r="N442" i="10"/>
  <c r="V442" i="10" s="1"/>
  <c r="N443" i="10"/>
  <c r="V443" i="10" s="1"/>
  <c r="N444" i="10"/>
  <c r="V444" i="10" s="1"/>
  <c r="N445" i="10"/>
  <c r="V445" i="10" s="1"/>
  <c r="N446" i="10"/>
  <c r="V446" i="10" s="1"/>
  <c r="N447" i="10"/>
  <c r="V447" i="10" s="1"/>
  <c r="N448" i="10"/>
  <c r="V448" i="10" s="1"/>
  <c r="N449" i="10"/>
  <c r="V449" i="10" s="1"/>
  <c r="N450" i="10"/>
  <c r="V450" i="10" s="1"/>
  <c r="N451" i="10"/>
  <c r="V451" i="10" s="1"/>
  <c r="N452" i="10"/>
  <c r="V452" i="10" s="1"/>
  <c r="N453" i="10"/>
  <c r="V453" i="10" s="1"/>
  <c r="N454" i="10"/>
  <c r="V454" i="10" s="1"/>
  <c r="N455" i="10"/>
  <c r="V455" i="10" s="1"/>
  <c r="N456" i="10"/>
  <c r="V456" i="10" s="1"/>
  <c r="N457" i="10"/>
  <c r="V457" i="10" s="1"/>
  <c r="N458" i="10"/>
  <c r="V458" i="10" s="1"/>
  <c r="N459" i="10"/>
  <c r="V459" i="10" s="1"/>
  <c r="N460" i="10"/>
  <c r="V460" i="10" s="1"/>
  <c r="N461" i="10"/>
  <c r="V461" i="10" s="1"/>
  <c r="N462" i="10"/>
  <c r="V462" i="10" s="1"/>
  <c r="N463" i="10"/>
  <c r="V463" i="10" s="1"/>
  <c r="N464" i="10"/>
  <c r="V464" i="10" s="1"/>
  <c r="N465" i="10"/>
  <c r="V465" i="10" s="1"/>
  <c r="N466" i="10"/>
  <c r="V466" i="10" s="1"/>
  <c r="N467" i="10"/>
  <c r="V467" i="10" s="1"/>
  <c r="N468" i="10"/>
  <c r="V468" i="10" s="1"/>
  <c r="N469" i="10"/>
  <c r="V469" i="10" s="1"/>
  <c r="N470" i="10"/>
  <c r="V470" i="10" s="1"/>
  <c r="N471" i="10"/>
  <c r="V471" i="10" s="1"/>
  <c r="N472" i="10"/>
  <c r="V472" i="10" s="1"/>
  <c r="N473" i="10"/>
  <c r="V473" i="10" s="1"/>
  <c r="N474" i="10"/>
  <c r="V474" i="10" s="1"/>
  <c r="N475" i="10"/>
  <c r="V475" i="10" s="1"/>
  <c r="N476" i="10"/>
  <c r="V476" i="10" s="1"/>
  <c r="N477" i="10"/>
  <c r="V477" i="10" s="1"/>
  <c r="N478" i="10"/>
  <c r="V478" i="10" s="1"/>
  <c r="N479" i="10"/>
  <c r="V479" i="10" s="1"/>
  <c r="N480" i="10"/>
  <c r="V480" i="10" s="1"/>
  <c r="N481" i="10"/>
  <c r="V481" i="10" s="1"/>
  <c r="N482" i="10"/>
  <c r="V482" i="10" s="1"/>
  <c r="N483" i="10"/>
  <c r="V483" i="10" s="1"/>
  <c r="N484" i="10"/>
  <c r="V484" i="10" s="1"/>
  <c r="N485" i="10"/>
  <c r="V485" i="10" s="1"/>
  <c r="N486" i="10"/>
  <c r="V486" i="10" s="1"/>
  <c r="N487" i="10"/>
  <c r="V487" i="10" s="1"/>
  <c r="N488" i="10"/>
  <c r="V488" i="10" s="1"/>
  <c r="N489" i="10"/>
  <c r="V489" i="10" s="1"/>
  <c r="N490" i="10"/>
  <c r="V490" i="10" s="1"/>
  <c r="N491" i="10"/>
  <c r="V491" i="10" s="1"/>
  <c r="N492" i="10"/>
  <c r="V492" i="10" s="1"/>
  <c r="N493" i="10"/>
  <c r="V493" i="10" s="1"/>
  <c r="N494" i="10"/>
  <c r="V494" i="10" s="1"/>
  <c r="N495" i="10"/>
  <c r="V495" i="10" s="1"/>
  <c r="N496" i="10"/>
  <c r="V496" i="10" s="1"/>
  <c r="N497" i="10"/>
  <c r="V497" i="10" s="1"/>
  <c r="N498" i="10"/>
  <c r="V498" i="10" s="1"/>
  <c r="N499" i="10"/>
  <c r="V499" i="10" s="1"/>
  <c r="N500" i="10"/>
  <c r="V500" i="10" s="1"/>
  <c r="N501" i="10"/>
  <c r="V501" i="10" s="1"/>
  <c r="N502" i="10"/>
  <c r="V502" i="10" s="1"/>
  <c r="N503" i="10"/>
  <c r="V503" i="10" s="1"/>
  <c r="N504" i="10"/>
  <c r="V504" i="10" s="1"/>
  <c r="N505" i="10"/>
  <c r="V505" i="10" s="1"/>
  <c r="N506" i="10"/>
  <c r="V506" i="10" s="1"/>
  <c r="N507" i="10"/>
  <c r="V507" i="10" s="1"/>
  <c r="N508" i="10"/>
  <c r="V508" i="10" s="1"/>
  <c r="N509" i="10"/>
  <c r="V509" i="10" s="1"/>
  <c r="N510" i="10"/>
  <c r="V510" i="10" s="1"/>
  <c r="N511" i="10"/>
  <c r="V511" i="10" s="1"/>
  <c r="N512" i="10"/>
  <c r="V512" i="10" s="1"/>
  <c r="N513" i="10"/>
  <c r="V513" i="10" s="1"/>
  <c r="N514" i="10"/>
  <c r="V514" i="10" s="1"/>
  <c r="N515" i="10"/>
  <c r="V515" i="10" s="1"/>
  <c r="N516" i="10"/>
  <c r="V516" i="10" s="1"/>
  <c r="N517" i="10"/>
  <c r="V517" i="10" s="1"/>
  <c r="N518" i="10"/>
  <c r="V518" i="10" s="1"/>
  <c r="N519" i="10"/>
  <c r="V519" i="10" s="1"/>
  <c r="N520" i="10"/>
  <c r="V520" i="10" s="1"/>
  <c r="N521" i="10"/>
  <c r="V521" i="10" s="1"/>
  <c r="N522" i="10"/>
  <c r="V522" i="10" s="1"/>
  <c r="N523" i="10"/>
  <c r="V523" i="10" s="1"/>
  <c r="N524" i="10"/>
  <c r="V524" i="10" s="1"/>
  <c r="N525" i="10"/>
  <c r="V525" i="10" s="1"/>
  <c r="N526" i="10"/>
  <c r="V526" i="10" s="1"/>
  <c r="N527" i="10"/>
  <c r="V527" i="10" s="1"/>
  <c r="N528" i="10"/>
  <c r="V528" i="10" s="1"/>
  <c r="N529" i="10"/>
  <c r="V529" i="10" s="1"/>
  <c r="N530" i="10"/>
  <c r="V530" i="10" s="1"/>
  <c r="N531" i="10"/>
  <c r="V531" i="10" s="1"/>
  <c r="N532" i="10"/>
  <c r="V532" i="10" s="1"/>
  <c r="N533" i="10"/>
  <c r="V533" i="10" s="1"/>
  <c r="N534" i="10"/>
  <c r="V534" i="10" s="1"/>
  <c r="N535" i="10"/>
  <c r="V535" i="10" s="1"/>
  <c r="N536" i="10"/>
  <c r="V536" i="10" s="1"/>
  <c r="N537" i="10"/>
  <c r="V537" i="10" s="1"/>
  <c r="N538" i="10"/>
  <c r="V538" i="10" s="1"/>
  <c r="N539" i="10"/>
  <c r="V539" i="10" s="1"/>
  <c r="N540" i="10"/>
  <c r="V540" i="10" s="1"/>
  <c r="N541" i="10"/>
  <c r="V541" i="10" s="1"/>
  <c r="N542" i="10"/>
  <c r="V542" i="10" s="1"/>
  <c r="N543" i="10"/>
  <c r="V543" i="10" s="1"/>
  <c r="N544" i="10"/>
  <c r="V544" i="10" s="1"/>
  <c r="N545" i="10"/>
  <c r="V545" i="10" s="1"/>
  <c r="N546" i="10"/>
  <c r="V546" i="10" s="1"/>
  <c r="N547" i="10"/>
  <c r="V547" i="10" s="1"/>
  <c r="N548" i="10"/>
  <c r="V548" i="10" s="1"/>
  <c r="N549" i="10"/>
  <c r="V549" i="10" s="1"/>
  <c r="N550" i="10"/>
  <c r="V550" i="10" s="1"/>
  <c r="N551" i="10"/>
  <c r="V551" i="10" s="1"/>
  <c r="N552" i="10"/>
  <c r="V552" i="10" s="1"/>
  <c r="N553" i="10"/>
  <c r="V553" i="10" s="1"/>
  <c r="N554" i="10"/>
  <c r="V554" i="10" s="1"/>
  <c r="N555" i="10"/>
  <c r="V555" i="10" s="1"/>
  <c r="N556" i="10"/>
  <c r="V556" i="10" s="1"/>
  <c r="N557" i="10"/>
  <c r="V557" i="10" s="1"/>
  <c r="N558" i="10"/>
  <c r="V558" i="10" s="1"/>
  <c r="N559" i="10"/>
  <c r="V559" i="10" s="1"/>
  <c r="N560" i="10"/>
  <c r="V560" i="10" s="1"/>
  <c r="N561" i="10"/>
  <c r="V561" i="10" s="1"/>
  <c r="N562" i="10"/>
  <c r="V562" i="10" s="1"/>
  <c r="N563" i="10"/>
  <c r="V563" i="10" s="1"/>
  <c r="N564" i="10"/>
  <c r="V564" i="10" s="1"/>
  <c r="N565" i="10"/>
  <c r="V565" i="10" s="1"/>
  <c r="N566" i="10"/>
  <c r="V566" i="10" s="1"/>
  <c r="N567" i="10"/>
  <c r="V567" i="10" s="1"/>
  <c r="N568" i="10"/>
  <c r="V568" i="10" s="1"/>
  <c r="N569" i="10"/>
  <c r="V569" i="10" s="1"/>
  <c r="N570" i="10"/>
  <c r="V570" i="10" s="1"/>
  <c r="N571" i="10"/>
  <c r="V571" i="10" s="1"/>
  <c r="N572" i="10"/>
  <c r="V572" i="10" s="1"/>
  <c r="N573" i="10"/>
  <c r="V573" i="10" s="1"/>
  <c r="N574" i="10"/>
  <c r="V574" i="10" s="1"/>
  <c r="N575" i="10"/>
  <c r="V575" i="10" s="1"/>
  <c r="N576" i="10"/>
  <c r="V576" i="10" s="1"/>
  <c r="N577" i="10"/>
  <c r="V577" i="10" s="1"/>
  <c r="N578" i="10"/>
  <c r="V578" i="10" s="1"/>
  <c r="N579" i="10"/>
  <c r="V579" i="10" s="1"/>
  <c r="N580" i="10"/>
  <c r="V580" i="10" s="1"/>
  <c r="N581" i="10"/>
  <c r="V581" i="10" s="1"/>
  <c r="N582" i="10"/>
  <c r="V582" i="10" s="1"/>
  <c r="N583" i="10"/>
  <c r="V583" i="10" s="1"/>
  <c r="N584" i="10"/>
  <c r="V584" i="10" s="1"/>
  <c r="N585" i="10"/>
  <c r="V585" i="10" s="1"/>
  <c r="N586" i="10"/>
  <c r="V586" i="10" s="1"/>
  <c r="N587" i="10"/>
  <c r="V587" i="10" s="1"/>
  <c r="N588" i="10"/>
  <c r="V588" i="10" s="1"/>
  <c r="N589" i="10"/>
  <c r="V589" i="10" s="1"/>
  <c r="N590" i="10"/>
  <c r="V590" i="10" s="1"/>
  <c r="N591" i="10"/>
  <c r="V591" i="10" s="1"/>
  <c r="N592" i="10"/>
  <c r="V592" i="10" s="1"/>
  <c r="N593" i="10"/>
  <c r="V593" i="10" s="1"/>
  <c r="N594" i="10"/>
  <c r="V594" i="10" s="1"/>
  <c r="N595" i="10"/>
  <c r="V595" i="10" s="1"/>
  <c r="N596" i="10"/>
  <c r="V596" i="10" s="1"/>
  <c r="N597" i="10"/>
  <c r="V597" i="10" s="1"/>
  <c r="N598" i="10"/>
  <c r="V598" i="10" s="1"/>
  <c r="N599" i="10"/>
  <c r="V599" i="10" s="1"/>
  <c r="N600" i="10"/>
  <c r="V600" i="10" s="1"/>
  <c r="N601" i="10"/>
  <c r="V601" i="10" s="1"/>
  <c r="N602" i="10"/>
  <c r="V602" i="10" s="1"/>
  <c r="N603" i="10"/>
  <c r="V603" i="10" s="1"/>
  <c r="N604" i="10"/>
  <c r="V604" i="10" s="1"/>
  <c r="N605" i="10"/>
  <c r="V605" i="10" s="1"/>
  <c r="N606" i="10"/>
  <c r="V606" i="10" s="1"/>
  <c r="N607" i="10"/>
  <c r="V607" i="10" s="1"/>
  <c r="N608" i="10"/>
  <c r="V608" i="10" s="1"/>
  <c r="N609" i="10"/>
  <c r="V609" i="10" s="1"/>
  <c r="N610" i="10"/>
  <c r="V610" i="10" s="1"/>
  <c r="N611" i="10"/>
  <c r="V611" i="10" s="1"/>
  <c r="N612" i="10"/>
  <c r="V612" i="10" s="1"/>
  <c r="N613" i="10"/>
  <c r="V613" i="10" s="1"/>
  <c r="N614" i="10"/>
  <c r="V614" i="10" s="1"/>
  <c r="N615" i="10"/>
  <c r="V615" i="10" s="1"/>
  <c r="N616" i="10"/>
  <c r="V616" i="10" s="1"/>
  <c r="N617" i="10"/>
  <c r="V617" i="10" s="1"/>
  <c r="N618" i="10"/>
  <c r="V618" i="10" s="1"/>
  <c r="N619" i="10"/>
  <c r="V619" i="10" s="1"/>
  <c r="N620" i="10"/>
  <c r="V620" i="10" s="1"/>
  <c r="N621" i="10"/>
  <c r="V621" i="10" s="1"/>
  <c r="N622" i="10"/>
  <c r="V622" i="10" s="1"/>
  <c r="N623" i="10"/>
  <c r="V623" i="10" s="1"/>
  <c r="N624" i="10"/>
  <c r="V624" i="10" s="1"/>
  <c r="N625" i="10"/>
  <c r="V625" i="10" s="1"/>
  <c r="N626" i="10"/>
  <c r="V626" i="10" s="1"/>
  <c r="N627" i="10"/>
  <c r="V627" i="10" s="1"/>
  <c r="N628" i="10"/>
  <c r="V628" i="10" s="1"/>
  <c r="N629" i="10"/>
  <c r="V629" i="10" s="1"/>
  <c r="N630" i="10"/>
  <c r="V630" i="10" s="1"/>
  <c r="N631" i="10"/>
  <c r="V631" i="10" s="1"/>
  <c r="N632" i="10"/>
  <c r="V632" i="10" s="1"/>
  <c r="N633" i="10"/>
  <c r="V633" i="10" s="1"/>
  <c r="N634" i="10"/>
  <c r="V634" i="10" s="1"/>
  <c r="N635" i="10"/>
  <c r="V635" i="10" s="1"/>
  <c r="N636" i="10"/>
  <c r="V636" i="10" s="1"/>
  <c r="N637" i="10"/>
  <c r="V637" i="10" s="1"/>
  <c r="N638" i="10"/>
  <c r="V638" i="10" s="1"/>
  <c r="N639" i="10"/>
  <c r="V639" i="10" s="1"/>
  <c r="N640" i="10"/>
  <c r="V640" i="10" s="1"/>
  <c r="N641" i="10"/>
  <c r="V641" i="10" s="1"/>
  <c r="N642" i="10"/>
  <c r="V642" i="10" s="1"/>
  <c r="N643" i="10"/>
  <c r="V643" i="10" s="1"/>
  <c r="N644" i="10"/>
  <c r="V644" i="10" s="1"/>
  <c r="N645" i="10"/>
  <c r="V645" i="10" s="1"/>
  <c r="N646" i="10"/>
  <c r="V646" i="10" s="1"/>
  <c r="N647" i="10"/>
  <c r="V647" i="10" s="1"/>
  <c r="N648" i="10"/>
  <c r="V648" i="10" s="1"/>
  <c r="N649" i="10"/>
  <c r="V649" i="10" s="1"/>
  <c r="N650" i="10"/>
  <c r="V650" i="10" s="1"/>
  <c r="N651" i="10"/>
  <c r="V651" i="10" s="1"/>
  <c r="N652" i="10"/>
  <c r="V652" i="10" s="1"/>
  <c r="N653" i="10"/>
  <c r="V653" i="10" s="1"/>
  <c r="N654" i="10"/>
  <c r="V654" i="10" s="1"/>
  <c r="N655" i="10"/>
  <c r="V655" i="10" s="1"/>
  <c r="N656" i="10"/>
  <c r="V656" i="10" s="1"/>
  <c r="N657" i="10"/>
  <c r="V657" i="10" s="1"/>
  <c r="N658" i="10"/>
  <c r="V658" i="10" s="1"/>
  <c r="N659" i="10"/>
  <c r="V659" i="10" s="1"/>
  <c r="N660" i="10"/>
  <c r="V660" i="10" s="1"/>
  <c r="N661" i="10"/>
  <c r="V661" i="10" s="1"/>
  <c r="N662" i="10"/>
  <c r="V662" i="10" s="1"/>
  <c r="N663" i="10"/>
  <c r="V663" i="10" s="1"/>
  <c r="N664" i="10"/>
  <c r="V664" i="10" s="1"/>
  <c r="N665" i="10"/>
  <c r="V665" i="10" s="1"/>
  <c r="N666" i="10"/>
  <c r="V666" i="10" s="1"/>
  <c r="N667" i="10"/>
  <c r="V667" i="10" s="1"/>
  <c r="N668" i="10"/>
  <c r="V668" i="10" s="1"/>
  <c r="N669" i="10"/>
  <c r="V669" i="10" s="1"/>
  <c r="N670" i="10"/>
  <c r="V670" i="10" s="1"/>
  <c r="N671" i="10"/>
  <c r="V671" i="10" s="1"/>
  <c r="N672" i="10"/>
  <c r="V672" i="10" s="1"/>
  <c r="N673" i="10"/>
  <c r="V673" i="10" s="1"/>
  <c r="N674" i="10"/>
  <c r="V674" i="10" s="1"/>
  <c r="N675" i="10"/>
  <c r="V675" i="10" s="1"/>
  <c r="N676" i="10"/>
  <c r="V676" i="10" s="1"/>
  <c r="N677" i="10"/>
  <c r="V677" i="10" s="1"/>
  <c r="N678" i="10"/>
  <c r="V678" i="10" s="1"/>
  <c r="N679" i="10"/>
  <c r="V679" i="10" s="1"/>
  <c r="N680" i="10"/>
  <c r="V680" i="10" s="1"/>
  <c r="N681" i="10"/>
  <c r="V681" i="10" s="1"/>
  <c r="N682" i="10"/>
  <c r="V682" i="10" s="1"/>
  <c r="N683" i="10"/>
  <c r="V683" i="10" s="1"/>
  <c r="N684" i="10"/>
  <c r="V684" i="10" s="1"/>
  <c r="N685" i="10"/>
  <c r="V685" i="10" s="1"/>
  <c r="N686" i="10"/>
  <c r="V686" i="10" s="1"/>
  <c r="N687" i="10"/>
  <c r="V687" i="10" s="1"/>
  <c r="N688" i="10"/>
  <c r="V688" i="10" s="1"/>
  <c r="N689" i="10"/>
  <c r="V689" i="10" s="1"/>
  <c r="N690" i="10"/>
  <c r="V690" i="10" s="1"/>
  <c r="N691" i="10"/>
  <c r="V691" i="10" s="1"/>
  <c r="N692" i="10"/>
  <c r="V692" i="10" s="1"/>
  <c r="N693" i="10"/>
  <c r="V693" i="10" s="1"/>
  <c r="N694" i="10"/>
  <c r="V694" i="10" s="1"/>
  <c r="N695" i="10"/>
  <c r="V695" i="10" s="1"/>
  <c r="N696" i="10"/>
  <c r="V696" i="10" s="1"/>
  <c r="N697" i="10"/>
  <c r="V697" i="10" s="1"/>
  <c r="N698" i="10"/>
  <c r="V698" i="10" s="1"/>
  <c r="N699" i="10"/>
  <c r="V699" i="10" s="1"/>
  <c r="N700" i="10"/>
  <c r="V700" i="10" s="1"/>
  <c r="N701" i="10"/>
  <c r="V701" i="10" s="1"/>
  <c r="N702" i="10"/>
  <c r="V702" i="10" s="1"/>
  <c r="N703" i="10"/>
  <c r="V703" i="10" s="1"/>
  <c r="N704" i="10"/>
  <c r="V704" i="10" s="1"/>
  <c r="N705" i="10"/>
  <c r="V705" i="10" s="1"/>
  <c r="N706" i="10"/>
  <c r="V706" i="10" s="1"/>
  <c r="N707" i="10"/>
  <c r="V707" i="10" s="1"/>
  <c r="N708" i="10"/>
  <c r="V708" i="10" s="1"/>
  <c r="N709" i="10"/>
  <c r="V709" i="10" s="1"/>
  <c r="N710" i="10"/>
  <c r="V710" i="10" s="1"/>
  <c r="N711" i="10"/>
  <c r="V711" i="10" s="1"/>
  <c r="N712" i="10"/>
  <c r="V712" i="10" s="1"/>
  <c r="N713" i="10"/>
  <c r="V713" i="10" s="1"/>
  <c r="N714" i="10"/>
  <c r="V714" i="10" s="1"/>
  <c r="N715" i="10"/>
  <c r="V715" i="10" s="1"/>
  <c r="N716" i="10"/>
  <c r="V716" i="10" s="1"/>
  <c r="N717" i="10"/>
  <c r="V717" i="10" s="1"/>
  <c r="N718" i="10"/>
  <c r="V718" i="10" s="1"/>
  <c r="N719" i="10"/>
  <c r="V719" i="10" s="1"/>
  <c r="N720" i="10"/>
  <c r="V720" i="10" s="1"/>
  <c r="N721" i="10"/>
  <c r="V721" i="10" s="1"/>
  <c r="N722" i="10"/>
  <c r="V722" i="10" s="1"/>
  <c r="N723" i="10"/>
  <c r="V723" i="10" s="1"/>
  <c r="N724" i="10"/>
  <c r="V724" i="10" s="1"/>
  <c r="N725" i="10"/>
  <c r="V725" i="10" s="1"/>
  <c r="N726" i="10"/>
  <c r="V726" i="10" s="1"/>
  <c r="N727" i="10"/>
  <c r="V727" i="10" s="1"/>
  <c r="N728" i="10"/>
  <c r="V728" i="10" s="1"/>
  <c r="N729" i="10"/>
  <c r="V729" i="10" s="1"/>
  <c r="N730" i="10"/>
  <c r="V730" i="10" s="1"/>
  <c r="N731" i="10"/>
  <c r="V731" i="10" s="1"/>
  <c r="N732" i="10"/>
  <c r="V732" i="10" s="1"/>
  <c r="N733" i="10"/>
  <c r="V733" i="10" s="1"/>
  <c r="N734" i="10"/>
  <c r="V734" i="10" s="1"/>
  <c r="N735" i="10"/>
  <c r="V735" i="10" s="1"/>
  <c r="N736" i="10"/>
  <c r="V736" i="10" s="1"/>
  <c r="N737" i="10"/>
  <c r="V737" i="10" s="1"/>
  <c r="N738" i="10"/>
  <c r="V738" i="10" s="1"/>
  <c r="N739" i="10"/>
  <c r="V739" i="10" s="1"/>
  <c r="N740" i="10"/>
  <c r="V740" i="10" s="1"/>
  <c r="N741" i="10"/>
  <c r="V741" i="10" s="1"/>
  <c r="N742" i="10"/>
  <c r="V742" i="10" s="1"/>
  <c r="N743" i="10"/>
  <c r="V743" i="10" s="1"/>
  <c r="N744" i="10"/>
  <c r="V744" i="10" s="1"/>
  <c r="N745" i="10"/>
  <c r="V745" i="10" s="1"/>
  <c r="N746" i="10"/>
  <c r="V746" i="10" s="1"/>
  <c r="N747" i="10"/>
  <c r="V747" i="10" s="1"/>
  <c r="N748" i="10"/>
  <c r="V748" i="10" s="1"/>
  <c r="N749" i="10"/>
  <c r="V749" i="10" s="1"/>
  <c r="N750" i="10"/>
  <c r="V750" i="10" s="1"/>
  <c r="N751" i="10"/>
  <c r="V751" i="10" s="1"/>
  <c r="N752" i="10"/>
  <c r="V752" i="10" s="1"/>
  <c r="N753" i="10"/>
  <c r="V753" i="10" s="1"/>
  <c r="N754" i="10"/>
  <c r="V754" i="10" s="1"/>
  <c r="N755" i="10"/>
  <c r="V755" i="10" s="1"/>
  <c r="N756" i="10"/>
  <c r="V756" i="10" s="1"/>
  <c r="N757" i="10"/>
  <c r="V757" i="10" s="1"/>
  <c r="N758" i="10"/>
  <c r="V758" i="10" s="1"/>
  <c r="N759" i="10"/>
  <c r="V759" i="10" s="1"/>
  <c r="N760" i="10"/>
  <c r="V760" i="10" s="1"/>
  <c r="N761" i="10"/>
  <c r="V761" i="10" s="1"/>
  <c r="N762" i="10"/>
  <c r="V762" i="10" s="1"/>
  <c r="N763" i="10"/>
  <c r="V763" i="10" s="1"/>
  <c r="N764" i="10"/>
  <c r="V764" i="10" s="1"/>
  <c r="N765" i="10"/>
  <c r="V765" i="10" s="1"/>
  <c r="N766" i="10"/>
  <c r="V766" i="10" s="1"/>
  <c r="N767" i="10"/>
  <c r="V767" i="10" s="1"/>
  <c r="N768" i="10"/>
  <c r="V768" i="10" s="1"/>
  <c r="N769" i="10"/>
  <c r="V769" i="10" s="1"/>
  <c r="N770" i="10"/>
  <c r="V770" i="10" s="1"/>
  <c r="N771" i="10"/>
  <c r="V771" i="10" s="1"/>
  <c r="N772" i="10"/>
  <c r="V772" i="10" s="1"/>
  <c r="N773" i="10"/>
  <c r="V773" i="10" s="1"/>
  <c r="N774" i="10"/>
  <c r="V774" i="10" s="1"/>
  <c r="N775" i="10"/>
  <c r="V775" i="10" s="1"/>
  <c r="N776" i="10"/>
  <c r="V776" i="10" s="1"/>
  <c r="N777" i="10"/>
  <c r="V777" i="10" s="1"/>
  <c r="N778" i="10"/>
  <c r="V778" i="10" s="1"/>
  <c r="N779" i="10"/>
  <c r="V779" i="10" s="1"/>
  <c r="N780" i="10"/>
  <c r="V780" i="10" s="1"/>
  <c r="N781" i="10"/>
  <c r="V781" i="10" s="1"/>
  <c r="N782" i="10"/>
  <c r="V782" i="10" s="1"/>
  <c r="N783" i="10"/>
  <c r="V783" i="10" s="1"/>
  <c r="N784" i="10"/>
  <c r="V784" i="10" s="1"/>
  <c r="N785" i="10"/>
  <c r="V785" i="10" s="1"/>
  <c r="N786" i="10"/>
  <c r="V786" i="10" s="1"/>
  <c r="N787" i="10"/>
  <c r="V787" i="10" s="1"/>
  <c r="N788" i="10"/>
  <c r="V788" i="10" s="1"/>
  <c r="N789" i="10"/>
  <c r="V789" i="10" s="1"/>
  <c r="N790" i="10"/>
  <c r="V790" i="10" s="1"/>
  <c r="N791" i="10"/>
  <c r="V791" i="10" s="1"/>
  <c r="N792" i="10"/>
  <c r="V792" i="10" s="1"/>
  <c r="N793" i="10"/>
  <c r="V793" i="10" s="1"/>
  <c r="N794" i="10"/>
  <c r="V794" i="10" s="1"/>
  <c r="N795" i="10"/>
  <c r="V795" i="10" s="1"/>
  <c r="N796" i="10"/>
  <c r="V796" i="10" s="1"/>
  <c r="N797" i="10"/>
  <c r="V797" i="10" s="1"/>
  <c r="N798" i="10"/>
  <c r="V798" i="10" s="1"/>
  <c r="N799" i="10"/>
  <c r="V799" i="10" s="1"/>
  <c r="N800" i="10"/>
  <c r="V800" i="10" s="1"/>
  <c r="N801" i="10"/>
  <c r="V801" i="10" s="1"/>
  <c r="N802" i="10"/>
  <c r="V802" i="10" s="1"/>
  <c r="N803" i="10"/>
  <c r="V803" i="10" s="1"/>
  <c r="N804" i="10"/>
  <c r="V804" i="10" s="1"/>
  <c r="N805" i="10"/>
  <c r="V805" i="10" s="1"/>
  <c r="N806" i="10"/>
  <c r="V806" i="10" s="1"/>
  <c r="N807" i="10"/>
  <c r="V807" i="10" s="1"/>
  <c r="N808" i="10"/>
  <c r="V808" i="10" s="1"/>
  <c r="N809" i="10"/>
  <c r="V809" i="10" s="1"/>
  <c r="N810" i="10"/>
  <c r="V810" i="10" s="1"/>
  <c r="N811" i="10"/>
  <c r="V811" i="10" s="1"/>
  <c r="N812" i="10"/>
  <c r="V812" i="10" s="1"/>
  <c r="N813" i="10"/>
  <c r="V813" i="10" s="1"/>
  <c r="N814" i="10"/>
  <c r="V814" i="10" s="1"/>
  <c r="N815" i="10"/>
  <c r="V815" i="10" s="1"/>
  <c r="N816" i="10"/>
  <c r="V816" i="10" s="1"/>
  <c r="N817" i="10"/>
  <c r="V817" i="10" s="1"/>
  <c r="N818" i="10"/>
  <c r="V818" i="10" s="1"/>
  <c r="N819" i="10"/>
  <c r="V819" i="10" s="1"/>
  <c r="N820" i="10"/>
  <c r="V820" i="10" s="1"/>
  <c r="N821" i="10"/>
  <c r="V821" i="10" s="1"/>
  <c r="N822" i="10"/>
  <c r="V822" i="10" s="1"/>
  <c r="N823" i="10"/>
  <c r="V823" i="10" s="1"/>
  <c r="N824" i="10"/>
  <c r="V824" i="10" s="1"/>
  <c r="N825" i="10"/>
  <c r="V825" i="10" s="1"/>
  <c r="N826" i="10"/>
  <c r="V826" i="10" s="1"/>
  <c r="N827" i="10"/>
  <c r="V827" i="10" s="1"/>
  <c r="N828" i="10"/>
  <c r="V828" i="10" s="1"/>
  <c r="N829" i="10"/>
  <c r="V829" i="10" s="1"/>
  <c r="N830" i="10"/>
  <c r="V830" i="10" s="1"/>
  <c r="N831" i="10"/>
  <c r="V831" i="10" s="1"/>
  <c r="N832" i="10"/>
  <c r="V832" i="10" s="1"/>
  <c r="N833" i="10"/>
  <c r="V833" i="10" s="1"/>
  <c r="N834" i="10"/>
  <c r="V834" i="10" s="1"/>
  <c r="N835" i="10"/>
  <c r="V835" i="10" s="1"/>
  <c r="N836" i="10"/>
  <c r="V836" i="10" s="1"/>
  <c r="N837" i="10"/>
  <c r="V837" i="10" s="1"/>
  <c r="N838" i="10"/>
  <c r="V838" i="10" s="1"/>
  <c r="N839" i="10"/>
  <c r="V839" i="10" s="1"/>
  <c r="N840" i="10"/>
  <c r="V840" i="10" s="1"/>
  <c r="N841" i="10"/>
  <c r="V841" i="10" s="1"/>
  <c r="N842" i="10"/>
  <c r="V842" i="10" s="1"/>
  <c r="N843" i="10"/>
  <c r="V843" i="10" s="1"/>
  <c r="N844" i="10"/>
  <c r="V844" i="10" s="1"/>
  <c r="N845" i="10"/>
  <c r="V845" i="10" s="1"/>
  <c r="N846" i="10"/>
  <c r="V846" i="10" s="1"/>
  <c r="N847" i="10"/>
  <c r="V847" i="10" s="1"/>
  <c r="N848" i="10"/>
  <c r="V848" i="10" s="1"/>
  <c r="N849" i="10"/>
  <c r="V849" i="10" s="1"/>
  <c r="N850" i="10"/>
  <c r="V850" i="10" s="1"/>
  <c r="N851" i="10"/>
  <c r="V851" i="10" s="1"/>
  <c r="N852" i="10"/>
  <c r="V852" i="10" s="1"/>
  <c r="N853" i="10"/>
  <c r="V853" i="10" s="1"/>
  <c r="N854" i="10"/>
  <c r="V854" i="10" s="1"/>
  <c r="N855" i="10"/>
  <c r="V855" i="10" s="1"/>
  <c r="N856" i="10"/>
  <c r="V856" i="10" s="1"/>
  <c r="N857" i="10"/>
  <c r="V857" i="10" s="1"/>
  <c r="N858" i="10"/>
  <c r="V858" i="10" s="1"/>
  <c r="N859" i="10"/>
  <c r="V859" i="10" s="1"/>
  <c r="N860" i="10"/>
  <c r="V860" i="10" s="1"/>
  <c r="N861" i="10"/>
  <c r="V861" i="10" s="1"/>
  <c r="N862" i="10"/>
  <c r="V862" i="10" s="1"/>
  <c r="N863" i="10"/>
  <c r="V863" i="10" s="1"/>
  <c r="N864" i="10"/>
  <c r="V864" i="10" s="1"/>
  <c r="N865" i="10"/>
  <c r="V865" i="10" s="1"/>
  <c r="N866" i="10"/>
  <c r="V866" i="10" s="1"/>
  <c r="N867" i="10"/>
  <c r="V867" i="10" s="1"/>
  <c r="N868" i="10"/>
  <c r="V868" i="10" s="1"/>
  <c r="N869" i="10"/>
  <c r="V869" i="10" s="1"/>
  <c r="N870" i="10"/>
  <c r="V870" i="10" s="1"/>
  <c r="N871" i="10"/>
  <c r="V871" i="10" s="1"/>
  <c r="N872" i="10"/>
  <c r="V872" i="10" s="1"/>
  <c r="N873" i="10"/>
  <c r="V873" i="10" s="1"/>
  <c r="N874" i="10"/>
  <c r="V874" i="10" s="1"/>
  <c r="N875" i="10"/>
  <c r="V875" i="10" s="1"/>
  <c r="N876" i="10"/>
  <c r="V876" i="10" s="1"/>
  <c r="N877" i="10"/>
  <c r="V877" i="10" s="1"/>
  <c r="N878" i="10"/>
  <c r="V878" i="10" s="1"/>
  <c r="N879" i="10"/>
  <c r="V879" i="10" s="1"/>
  <c r="N880" i="10"/>
  <c r="V880" i="10" s="1"/>
  <c r="N881" i="10"/>
  <c r="V881" i="10" s="1"/>
  <c r="N882" i="10"/>
  <c r="V882" i="10" s="1"/>
  <c r="N883" i="10"/>
  <c r="V883" i="10" s="1"/>
  <c r="N884" i="10"/>
  <c r="V884" i="10" s="1"/>
  <c r="N885" i="10"/>
  <c r="V885" i="10" s="1"/>
  <c r="N886" i="10"/>
  <c r="V886" i="10" s="1"/>
  <c r="N887" i="10"/>
  <c r="V887" i="10" s="1"/>
  <c r="N888" i="10"/>
  <c r="V888" i="10" s="1"/>
  <c r="N889" i="10"/>
  <c r="V889" i="10" s="1"/>
  <c r="N890" i="10"/>
  <c r="V890" i="10" s="1"/>
  <c r="N891" i="10"/>
  <c r="V891" i="10" s="1"/>
  <c r="N892" i="10"/>
  <c r="V892" i="10" s="1"/>
  <c r="N893" i="10"/>
  <c r="V893" i="10" s="1"/>
  <c r="N894" i="10"/>
  <c r="V894" i="10" s="1"/>
  <c r="N895" i="10"/>
  <c r="V895" i="10" s="1"/>
  <c r="N896" i="10"/>
  <c r="V896" i="10" s="1"/>
  <c r="N897" i="10"/>
  <c r="V897" i="10" s="1"/>
  <c r="N898" i="10"/>
  <c r="V898" i="10" s="1"/>
  <c r="N899" i="10"/>
  <c r="V899" i="10" s="1"/>
  <c r="N900" i="10"/>
  <c r="V900" i="10" s="1"/>
  <c r="N901" i="10"/>
  <c r="V901" i="10" s="1"/>
  <c r="N902" i="10"/>
  <c r="V902" i="10" s="1"/>
  <c r="N903" i="10"/>
  <c r="V903" i="10" s="1"/>
  <c r="N904" i="10"/>
  <c r="V904" i="10" s="1"/>
  <c r="N905" i="10"/>
  <c r="V905" i="10" s="1"/>
  <c r="N906" i="10"/>
  <c r="V906" i="10" s="1"/>
  <c r="N907" i="10"/>
  <c r="V907" i="10" s="1"/>
  <c r="N908" i="10"/>
  <c r="V908" i="10" s="1"/>
  <c r="N909" i="10"/>
  <c r="V909" i="10" s="1"/>
  <c r="N910" i="10"/>
  <c r="V910" i="10" s="1"/>
  <c r="N911" i="10"/>
  <c r="V911" i="10" s="1"/>
  <c r="N912" i="10"/>
  <c r="V912" i="10" s="1"/>
  <c r="N913" i="10"/>
  <c r="V913" i="10" s="1"/>
  <c r="N914" i="10"/>
  <c r="V914" i="10" s="1"/>
  <c r="N915" i="10"/>
  <c r="V915" i="10" s="1"/>
  <c r="N916" i="10"/>
  <c r="V916" i="10" s="1"/>
  <c r="N917" i="10"/>
  <c r="V917" i="10" s="1"/>
  <c r="N918" i="10"/>
  <c r="V918" i="10" s="1"/>
  <c r="N919" i="10"/>
  <c r="V919" i="10" s="1"/>
  <c r="N920" i="10"/>
  <c r="V920" i="10" s="1"/>
  <c r="N921" i="10"/>
  <c r="V921" i="10" s="1"/>
  <c r="N922" i="10"/>
  <c r="V922" i="10" s="1"/>
  <c r="N923" i="10"/>
  <c r="V923" i="10" s="1"/>
  <c r="N924" i="10"/>
  <c r="V924" i="10" s="1"/>
  <c r="N925" i="10"/>
  <c r="V925" i="10" s="1"/>
  <c r="N926" i="10"/>
  <c r="V926" i="10" s="1"/>
  <c r="N927" i="10"/>
  <c r="V927" i="10" s="1"/>
  <c r="N928" i="10"/>
  <c r="V928" i="10" s="1"/>
  <c r="N929" i="10"/>
  <c r="V929" i="10" s="1"/>
  <c r="N930" i="10"/>
  <c r="V930" i="10" s="1"/>
  <c r="N931" i="10"/>
  <c r="V931" i="10" s="1"/>
  <c r="N932" i="10"/>
  <c r="V932" i="10" s="1"/>
  <c r="N933" i="10"/>
  <c r="V933" i="10" s="1"/>
  <c r="N934" i="10"/>
  <c r="V934" i="10" s="1"/>
  <c r="N935" i="10"/>
  <c r="V935" i="10" s="1"/>
  <c r="N936" i="10"/>
  <c r="V936" i="10" s="1"/>
  <c r="N937" i="10"/>
  <c r="V937" i="10" s="1"/>
  <c r="N938" i="10"/>
  <c r="V938" i="10" s="1"/>
  <c r="N939" i="10"/>
  <c r="V939" i="10" s="1"/>
  <c r="N940" i="10"/>
  <c r="V940" i="10" s="1"/>
  <c r="N941" i="10"/>
  <c r="V941" i="10" s="1"/>
  <c r="N942" i="10"/>
  <c r="V942" i="10" s="1"/>
  <c r="N943" i="10"/>
  <c r="V943" i="10" s="1"/>
  <c r="N944" i="10"/>
  <c r="V944" i="10" s="1"/>
  <c r="N945" i="10"/>
  <c r="V945" i="10" s="1"/>
  <c r="N946" i="10"/>
  <c r="V946" i="10" s="1"/>
  <c r="N947" i="10"/>
  <c r="V947" i="10" s="1"/>
  <c r="N948" i="10"/>
  <c r="V948" i="10" s="1"/>
  <c r="N949" i="10"/>
  <c r="V949" i="10" s="1"/>
  <c r="N950" i="10"/>
  <c r="V950" i="10" s="1"/>
  <c r="N951" i="10"/>
  <c r="V951" i="10" s="1"/>
  <c r="N952" i="10"/>
  <c r="V952" i="10" s="1"/>
  <c r="N953" i="10"/>
  <c r="V953" i="10" s="1"/>
  <c r="N954" i="10"/>
  <c r="V954" i="10" s="1"/>
  <c r="N955" i="10"/>
  <c r="V955" i="10" s="1"/>
  <c r="N956" i="10"/>
  <c r="V956" i="10" s="1"/>
  <c r="N957" i="10"/>
  <c r="V957" i="10" s="1"/>
  <c r="N958" i="10"/>
  <c r="V958" i="10" s="1"/>
  <c r="N959" i="10"/>
  <c r="V959" i="10" s="1"/>
  <c r="N960" i="10"/>
  <c r="V960" i="10" s="1"/>
  <c r="N961" i="10"/>
  <c r="V961" i="10" s="1"/>
  <c r="N962" i="10"/>
  <c r="V962" i="10" s="1"/>
  <c r="N963" i="10"/>
  <c r="V963" i="10" s="1"/>
  <c r="N964" i="10"/>
  <c r="V964" i="10" s="1"/>
  <c r="N965" i="10"/>
  <c r="V965" i="10" s="1"/>
  <c r="N966" i="10"/>
  <c r="V966" i="10" s="1"/>
  <c r="N967" i="10"/>
  <c r="V967" i="10" s="1"/>
  <c r="N968" i="10"/>
  <c r="V968" i="10" s="1"/>
  <c r="N969" i="10"/>
  <c r="V969" i="10" s="1"/>
  <c r="N970" i="10"/>
  <c r="V970" i="10" s="1"/>
  <c r="N971" i="10"/>
  <c r="V971" i="10" s="1"/>
  <c r="N972" i="10"/>
  <c r="V972" i="10" s="1"/>
  <c r="N973" i="10"/>
  <c r="V973" i="10" s="1"/>
  <c r="N974" i="10"/>
  <c r="V974" i="10" s="1"/>
  <c r="N975" i="10"/>
  <c r="V975" i="10" s="1"/>
  <c r="N976" i="10"/>
  <c r="V976" i="10" s="1"/>
  <c r="N977" i="10"/>
  <c r="V977" i="10" s="1"/>
  <c r="N978" i="10"/>
  <c r="V978" i="10" s="1"/>
  <c r="N979" i="10"/>
  <c r="V979" i="10" s="1"/>
  <c r="N980" i="10"/>
  <c r="V980" i="10" s="1"/>
  <c r="N981" i="10"/>
  <c r="V981" i="10" s="1"/>
  <c r="N982" i="10"/>
  <c r="V982" i="10" s="1"/>
  <c r="N983" i="10"/>
  <c r="V983" i="10" s="1"/>
  <c r="N984" i="10"/>
  <c r="V984" i="10" s="1"/>
  <c r="N985" i="10"/>
  <c r="V985" i="10" s="1"/>
  <c r="N986" i="10"/>
  <c r="V986" i="10" s="1"/>
  <c r="N987" i="10"/>
  <c r="V987" i="10" s="1"/>
  <c r="N988" i="10"/>
  <c r="V988" i="10" s="1"/>
  <c r="N989" i="10"/>
  <c r="V989" i="10" s="1"/>
  <c r="N990" i="10"/>
  <c r="V990" i="10" s="1"/>
  <c r="N991" i="10"/>
  <c r="V991" i="10" s="1"/>
  <c r="N992" i="10"/>
  <c r="V992" i="10" s="1"/>
  <c r="N993" i="10"/>
  <c r="V993" i="10" s="1"/>
  <c r="N994" i="10"/>
  <c r="V994" i="10" s="1"/>
  <c r="N995" i="10"/>
  <c r="V995" i="10" s="1"/>
  <c r="N996" i="10"/>
  <c r="V996" i="10" s="1"/>
  <c r="N997" i="10"/>
  <c r="V997" i="10" s="1"/>
  <c r="N998" i="10"/>
  <c r="V998" i="10" s="1"/>
  <c r="N999" i="10"/>
  <c r="V999" i="10" s="1"/>
  <c r="N1000" i="10"/>
  <c r="V1000" i="10" s="1"/>
  <c r="N1001" i="10"/>
  <c r="V1001" i="10" s="1"/>
  <c r="N1002" i="10"/>
  <c r="V1002" i="10" s="1"/>
  <c r="N1003" i="10"/>
  <c r="V1003" i="10" s="1"/>
  <c r="N1004" i="10"/>
  <c r="V1004" i="10" s="1"/>
  <c r="N1005" i="10"/>
  <c r="V1005" i="10" s="1"/>
  <c r="N1006" i="10"/>
  <c r="V1006" i="10" s="1"/>
  <c r="N1007" i="10"/>
  <c r="V1007" i="10" s="1"/>
  <c r="N1008" i="10"/>
  <c r="V1008" i="10" s="1"/>
  <c r="N1009" i="10"/>
  <c r="V1009" i="10" s="1"/>
  <c r="N1010" i="10"/>
  <c r="V1010" i="10" s="1"/>
  <c r="N1011" i="10"/>
  <c r="V1011" i="10" s="1"/>
  <c r="N1012" i="10"/>
  <c r="V1012" i="10" s="1"/>
  <c r="N1013" i="10"/>
  <c r="V1013" i="10" s="1"/>
  <c r="N1014" i="10"/>
  <c r="V1014" i="10" s="1"/>
  <c r="N1015" i="10"/>
  <c r="V1015" i="10" s="1"/>
  <c r="N1016" i="10"/>
  <c r="V1016" i="10" s="1"/>
  <c r="N1017" i="10"/>
  <c r="V1017" i="10" s="1"/>
  <c r="N1018" i="10"/>
  <c r="V1018" i="10" s="1"/>
  <c r="N1019" i="10"/>
  <c r="V1019" i="10" s="1"/>
  <c r="N1020" i="10"/>
  <c r="V1020" i="10" s="1"/>
  <c r="N1021" i="10"/>
  <c r="V1021" i="10" s="1"/>
  <c r="N1022" i="10"/>
  <c r="V1022" i="10" s="1"/>
  <c r="N1023" i="10"/>
  <c r="V1023" i="10" s="1"/>
  <c r="N1024" i="10"/>
  <c r="V1024" i="10" s="1"/>
  <c r="N1025" i="10"/>
  <c r="V1025" i="10" s="1"/>
  <c r="N1026" i="10"/>
  <c r="V1026" i="10" s="1"/>
  <c r="N1027" i="10"/>
  <c r="V1027" i="10" s="1"/>
  <c r="N1028" i="10"/>
  <c r="V1028" i="10" s="1"/>
  <c r="N1029" i="10"/>
  <c r="V1029" i="10" s="1"/>
  <c r="N1030" i="10"/>
  <c r="V1030" i="10" s="1"/>
  <c r="N1031" i="10"/>
  <c r="V1031" i="10" s="1"/>
  <c r="N1032" i="10"/>
  <c r="V1032" i="10" s="1"/>
  <c r="N1033" i="10"/>
  <c r="V1033" i="10" s="1"/>
  <c r="N1034" i="10"/>
  <c r="V1034" i="10" s="1"/>
  <c r="N1035" i="10"/>
  <c r="V1035" i="10" s="1"/>
  <c r="N1036" i="10"/>
  <c r="V1036" i="10" s="1"/>
  <c r="N1037" i="10"/>
  <c r="V1037" i="10" s="1"/>
  <c r="N1038" i="10"/>
  <c r="V1038" i="10" s="1"/>
  <c r="N1039" i="10"/>
  <c r="V1039" i="10" s="1"/>
  <c r="N1040" i="10"/>
  <c r="V1040" i="10" s="1"/>
  <c r="N1041" i="10"/>
  <c r="V1041" i="10" s="1"/>
  <c r="N1042" i="10"/>
  <c r="V1042" i="10" s="1"/>
  <c r="N1043" i="10"/>
  <c r="V1043" i="10" s="1"/>
  <c r="N1044" i="10"/>
  <c r="V1044" i="10" s="1"/>
  <c r="N1045" i="10"/>
  <c r="V1045" i="10" s="1"/>
  <c r="N1046" i="10"/>
  <c r="V1046" i="10" s="1"/>
  <c r="N1047" i="10"/>
  <c r="V1047" i="10" s="1"/>
  <c r="N1048" i="10"/>
  <c r="V1048" i="10" s="1"/>
  <c r="N1049" i="10"/>
  <c r="V1049" i="10" s="1"/>
  <c r="N1050" i="10"/>
  <c r="V1050" i="10" s="1"/>
  <c r="N1051" i="10"/>
  <c r="V1051" i="10" s="1"/>
  <c r="N1052" i="10"/>
  <c r="V1052" i="10" s="1"/>
  <c r="N1053" i="10"/>
  <c r="V1053" i="10" s="1"/>
  <c r="N1054" i="10"/>
  <c r="V1054" i="10" s="1"/>
  <c r="N1055" i="10"/>
  <c r="V1055" i="10" s="1"/>
  <c r="N1056" i="10"/>
  <c r="V1056" i="10" s="1"/>
  <c r="N1057" i="10"/>
  <c r="V1057" i="10" s="1"/>
  <c r="N1058" i="10"/>
  <c r="V1058" i="10" s="1"/>
  <c r="N1059" i="10"/>
  <c r="V1059" i="10" s="1"/>
  <c r="N1060" i="10"/>
  <c r="V1060" i="10" s="1"/>
  <c r="N1061" i="10"/>
  <c r="V1061" i="10" s="1"/>
  <c r="N1062" i="10"/>
  <c r="V1062" i="10" s="1"/>
  <c r="N1063" i="10"/>
  <c r="V1063" i="10" s="1"/>
  <c r="N1064" i="10"/>
  <c r="V1064" i="10" s="1"/>
  <c r="N1065" i="10"/>
  <c r="V1065" i="10" s="1"/>
  <c r="N1066" i="10"/>
  <c r="V1066" i="10" s="1"/>
  <c r="N1067" i="10"/>
  <c r="V1067" i="10" s="1"/>
  <c r="N1068" i="10"/>
  <c r="V1068" i="10" s="1"/>
  <c r="N1069" i="10"/>
  <c r="V1069" i="10" s="1"/>
  <c r="N1070" i="10"/>
  <c r="V1070" i="10" s="1"/>
  <c r="N1071" i="10"/>
  <c r="V1071" i="10" s="1"/>
  <c r="N1072" i="10"/>
  <c r="V1072" i="10" s="1"/>
  <c r="N1073" i="10"/>
  <c r="V1073" i="10" s="1"/>
  <c r="N1074" i="10"/>
  <c r="V1074" i="10" s="1"/>
  <c r="N1075" i="10"/>
  <c r="V1075" i="10" s="1"/>
  <c r="N1076" i="10"/>
  <c r="V1076" i="10" s="1"/>
  <c r="N1077" i="10"/>
  <c r="V1077" i="10" s="1"/>
  <c r="N1078" i="10"/>
  <c r="V1078" i="10" s="1"/>
  <c r="N1079" i="10"/>
  <c r="V1079" i="10" s="1"/>
  <c r="N1080" i="10"/>
  <c r="V1080" i="10" s="1"/>
  <c r="N1081" i="10"/>
  <c r="V1081" i="10" s="1"/>
  <c r="N1082" i="10"/>
  <c r="V1082" i="10" s="1"/>
  <c r="N1083" i="10"/>
  <c r="V1083" i="10" s="1"/>
  <c r="N1084" i="10"/>
  <c r="V1084" i="10" s="1"/>
  <c r="N1085" i="10"/>
  <c r="V1085" i="10" s="1"/>
  <c r="N1086" i="10"/>
  <c r="V1086" i="10" s="1"/>
  <c r="N1087" i="10"/>
  <c r="V1087" i="10" s="1"/>
  <c r="N1088" i="10"/>
  <c r="V1088" i="10" s="1"/>
  <c r="N1089" i="10"/>
  <c r="V1089" i="10" s="1"/>
  <c r="N1090" i="10"/>
  <c r="V1090" i="10" s="1"/>
  <c r="N1091" i="10"/>
  <c r="V1091" i="10" s="1"/>
  <c r="N1092" i="10"/>
  <c r="V1092" i="10" s="1"/>
  <c r="N1093" i="10"/>
  <c r="V1093" i="10" s="1"/>
  <c r="N1094" i="10"/>
  <c r="V1094" i="10" s="1"/>
  <c r="N1095" i="10"/>
  <c r="V1095" i="10" s="1"/>
  <c r="N1096" i="10"/>
  <c r="V1096" i="10" s="1"/>
  <c r="N1097" i="10"/>
  <c r="V1097" i="10" s="1"/>
  <c r="N1098" i="10"/>
  <c r="V1098" i="10" s="1"/>
  <c r="N1099" i="10"/>
  <c r="V1099" i="10" s="1"/>
  <c r="N1100" i="10"/>
  <c r="V1100" i="10" s="1"/>
  <c r="N1101" i="10"/>
  <c r="V1101" i="10" s="1"/>
  <c r="N1102" i="10"/>
  <c r="V1102" i="10" s="1"/>
  <c r="N1103" i="10"/>
  <c r="V1103" i="10" s="1"/>
  <c r="N1104" i="10"/>
  <c r="V1104" i="10" s="1"/>
  <c r="N1105" i="10"/>
  <c r="V1105" i="10" s="1"/>
  <c r="N1106" i="10"/>
  <c r="V1106" i="10" s="1"/>
  <c r="N1107" i="10"/>
  <c r="V1107" i="10" s="1"/>
  <c r="N1108" i="10"/>
  <c r="V1108" i="10" s="1"/>
  <c r="N1109" i="10"/>
  <c r="V1109" i="10" s="1"/>
  <c r="N1110" i="10"/>
  <c r="V1110" i="10" s="1"/>
  <c r="N1111" i="10"/>
  <c r="V1111" i="10" s="1"/>
  <c r="N1112" i="10"/>
  <c r="V1112" i="10" s="1"/>
  <c r="N1113" i="10"/>
  <c r="V1113" i="10" s="1"/>
  <c r="N1114" i="10"/>
  <c r="V1114" i="10" s="1"/>
  <c r="N1115" i="10"/>
  <c r="V1115" i="10" s="1"/>
  <c r="N1116" i="10"/>
  <c r="V1116" i="10" s="1"/>
  <c r="N1117" i="10"/>
  <c r="V1117" i="10" s="1"/>
  <c r="N1118" i="10"/>
  <c r="V1118" i="10" s="1"/>
  <c r="N1119" i="10"/>
  <c r="V1119" i="10" s="1"/>
  <c r="N1120" i="10"/>
  <c r="V1120" i="10" s="1"/>
  <c r="N1121" i="10"/>
  <c r="V1121" i="10" s="1"/>
  <c r="N1122" i="10"/>
  <c r="V1122" i="10" s="1"/>
  <c r="N1123" i="10"/>
  <c r="V1123" i="10" s="1"/>
  <c r="N1124" i="10"/>
  <c r="V1124" i="10" s="1"/>
  <c r="N1125" i="10"/>
  <c r="V1125" i="10" s="1"/>
  <c r="N1126" i="10"/>
  <c r="V1126" i="10" s="1"/>
  <c r="N1127" i="10"/>
  <c r="V1127" i="10" s="1"/>
  <c r="N1128" i="10"/>
  <c r="V1128" i="10" s="1"/>
  <c r="N1129" i="10"/>
  <c r="V1129" i="10" s="1"/>
  <c r="N1130" i="10"/>
  <c r="V1130" i="10" s="1"/>
  <c r="N1131" i="10"/>
  <c r="V1131" i="10" s="1"/>
  <c r="N1132" i="10"/>
  <c r="V1132" i="10" s="1"/>
  <c r="N1133" i="10"/>
  <c r="V1133" i="10" s="1"/>
  <c r="N1134" i="10"/>
  <c r="V1134" i="10" s="1"/>
  <c r="N1135" i="10"/>
  <c r="V1135" i="10" s="1"/>
  <c r="N1136" i="10"/>
  <c r="V1136" i="10" s="1"/>
  <c r="N1137" i="10"/>
  <c r="V1137" i="10" s="1"/>
  <c r="N1138" i="10"/>
  <c r="V1138" i="10" s="1"/>
  <c r="N1139" i="10"/>
  <c r="V1139" i="10" s="1"/>
  <c r="N1140" i="10"/>
  <c r="V1140" i="10" s="1"/>
  <c r="N1141" i="10"/>
  <c r="V1141" i="10" s="1"/>
  <c r="N1142" i="10"/>
  <c r="V1142" i="10" s="1"/>
  <c r="N1143" i="10"/>
  <c r="V1143" i="10" s="1"/>
  <c r="N1144" i="10"/>
  <c r="V1144" i="10" s="1"/>
  <c r="N1145" i="10"/>
  <c r="V1145" i="10" s="1"/>
  <c r="N1146" i="10"/>
  <c r="V1146" i="10" s="1"/>
  <c r="N1147" i="10"/>
  <c r="V1147" i="10" s="1"/>
  <c r="N1148" i="10"/>
  <c r="V1148" i="10" s="1"/>
  <c r="N1149" i="10"/>
  <c r="V1149" i="10" s="1"/>
  <c r="N1150" i="10"/>
  <c r="V1150" i="10" s="1"/>
  <c r="N1151" i="10"/>
  <c r="V1151" i="10" s="1"/>
  <c r="N1152" i="10"/>
  <c r="V1152" i="10" s="1"/>
  <c r="N1153" i="10"/>
  <c r="V1153" i="10" s="1"/>
  <c r="N1154" i="10"/>
  <c r="V1154" i="10" s="1"/>
  <c r="N1155" i="10"/>
  <c r="V1155" i="10" s="1"/>
  <c r="N1156" i="10"/>
  <c r="V1156" i="10" s="1"/>
  <c r="N1157" i="10"/>
  <c r="V1157" i="10" s="1"/>
  <c r="N1158" i="10"/>
  <c r="V1158" i="10" s="1"/>
  <c r="N1159" i="10"/>
  <c r="V1159" i="10" s="1"/>
  <c r="N1160" i="10"/>
  <c r="V1160" i="10" s="1"/>
  <c r="N1161" i="10"/>
  <c r="V1161" i="10" s="1"/>
  <c r="N1162" i="10"/>
  <c r="V1162" i="10" s="1"/>
  <c r="N1163" i="10"/>
  <c r="V1163" i="10" s="1"/>
  <c r="N1164" i="10"/>
  <c r="V1164" i="10" s="1"/>
  <c r="N1165" i="10"/>
  <c r="V1165" i="10" s="1"/>
  <c r="N1166" i="10"/>
  <c r="V1166" i="10" s="1"/>
  <c r="N1167" i="10"/>
  <c r="V1167" i="10" s="1"/>
  <c r="N1168" i="10"/>
  <c r="V1168" i="10" s="1"/>
  <c r="N1169" i="10"/>
  <c r="V1169" i="10" s="1"/>
  <c r="N1170" i="10"/>
  <c r="V1170" i="10" s="1"/>
  <c r="N1171" i="10"/>
  <c r="V1171" i="10" s="1"/>
  <c r="N1172" i="10"/>
  <c r="V1172" i="10" s="1"/>
  <c r="N1173" i="10"/>
  <c r="V1173" i="10" s="1"/>
  <c r="N1174" i="10"/>
  <c r="V1174" i="10" s="1"/>
  <c r="N1175" i="10"/>
  <c r="V1175" i="10" s="1"/>
  <c r="N1176" i="10"/>
  <c r="V1176" i="10" s="1"/>
  <c r="N1177" i="10"/>
  <c r="V1177" i="10" s="1"/>
  <c r="N1178" i="10"/>
  <c r="V1178" i="10" s="1"/>
  <c r="N1179" i="10"/>
  <c r="V1179" i="10" s="1"/>
  <c r="N1180" i="10"/>
  <c r="V1180" i="10" s="1"/>
  <c r="N1181" i="10"/>
  <c r="V1181" i="10" s="1"/>
  <c r="N1182" i="10"/>
  <c r="V1182" i="10" s="1"/>
  <c r="N1183" i="10"/>
  <c r="V1183" i="10" s="1"/>
  <c r="N1184" i="10"/>
  <c r="V1184" i="10" s="1"/>
  <c r="N1185" i="10"/>
  <c r="V1185" i="10" s="1"/>
  <c r="N1186" i="10"/>
  <c r="V1186" i="10" s="1"/>
  <c r="N1187" i="10"/>
  <c r="V1187" i="10" s="1"/>
  <c r="N1188" i="10"/>
  <c r="V1188" i="10" s="1"/>
  <c r="N1189" i="10"/>
  <c r="V1189" i="10" s="1"/>
  <c r="N1190" i="10"/>
  <c r="V1190" i="10" s="1"/>
  <c r="N1191" i="10"/>
  <c r="V1191" i="10" s="1"/>
  <c r="N1192" i="10"/>
  <c r="V1192" i="10" s="1"/>
  <c r="N1193" i="10"/>
  <c r="V1193" i="10" s="1"/>
  <c r="N1194" i="10"/>
  <c r="V1194" i="10" s="1"/>
  <c r="N1195" i="10"/>
  <c r="V1195" i="10" s="1"/>
  <c r="N1196" i="10"/>
  <c r="V1196" i="10" s="1"/>
  <c r="N1197" i="10"/>
  <c r="V1197" i="10" s="1"/>
  <c r="N1198" i="10"/>
  <c r="V1198" i="10" s="1"/>
  <c r="N1199" i="10"/>
  <c r="V1199" i="10" s="1"/>
  <c r="N1200" i="10"/>
  <c r="V1200" i="10" s="1"/>
  <c r="N1201" i="10"/>
  <c r="V1201" i="10" s="1"/>
  <c r="N1202" i="10"/>
  <c r="V1202" i="10" s="1"/>
  <c r="N1203" i="10"/>
  <c r="V1203" i="10" s="1"/>
  <c r="N1204" i="10"/>
  <c r="V1204" i="10" s="1"/>
  <c r="N1205" i="10"/>
  <c r="V1205" i="10" s="1"/>
  <c r="N1206" i="10"/>
  <c r="V1206" i="10" s="1"/>
  <c r="N1207" i="10"/>
  <c r="V1207" i="10" s="1"/>
  <c r="N1208" i="10"/>
  <c r="V1208" i="10" s="1"/>
  <c r="N1209" i="10"/>
  <c r="V1209" i="10" s="1"/>
  <c r="N1210" i="10"/>
  <c r="V1210" i="10" s="1"/>
  <c r="N1211" i="10"/>
  <c r="V1211" i="10" s="1"/>
  <c r="N1212" i="10"/>
  <c r="V1212" i="10" s="1"/>
  <c r="N1213" i="10"/>
  <c r="V1213" i="10" s="1"/>
  <c r="N1214" i="10"/>
  <c r="V1214" i="10" s="1"/>
  <c r="N1215" i="10"/>
  <c r="V1215" i="10" s="1"/>
  <c r="N1216" i="10"/>
  <c r="V1216" i="10" s="1"/>
  <c r="N1217" i="10"/>
  <c r="V1217" i="10" s="1"/>
  <c r="N1218" i="10"/>
  <c r="V1218" i="10" s="1"/>
  <c r="N1219" i="10"/>
  <c r="V1219" i="10" s="1"/>
  <c r="N1220" i="10"/>
  <c r="V1220" i="10" s="1"/>
  <c r="N1221" i="10"/>
  <c r="V1221" i="10" s="1"/>
  <c r="N1222" i="10"/>
  <c r="V1222" i="10" s="1"/>
  <c r="N1223" i="10"/>
  <c r="V1223" i="10" s="1"/>
  <c r="N1224" i="10"/>
  <c r="V1224" i="10" s="1"/>
  <c r="N1225" i="10"/>
  <c r="V1225" i="10" s="1"/>
  <c r="N1226" i="10"/>
  <c r="V1226" i="10" s="1"/>
  <c r="N1227" i="10"/>
  <c r="V1227" i="10" s="1"/>
  <c r="N1228" i="10"/>
  <c r="V1228" i="10" s="1"/>
  <c r="N1229" i="10"/>
  <c r="V1229" i="10" s="1"/>
  <c r="N1230" i="10"/>
  <c r="V1230" i="10" s="1"/>
  <c r="N1231" i="10"/>
  <c r="V1231" i="10" s="1"/>
  <c r="N1232" i="10"/>
  <c r="V1232" i="10" s="1"/>
  <c r="N1233" i="10"/>
  <c r="V1233" i="10" s="1"/>
  <c r="N1234" i="10"/>
  <c r="V1234" i="10" s="1"/>
  <c r="N1235" i="10"/>
  <c r="V1235" i="10" s="1"/>
  <c r="N1236" i="10"/>
  <c r="V1236" i="10" s="1"/>
  <c r="N1237" i="10"/>
  <c r="V1237" i="10" s="1"/>
  <c r="N1238" i="10"/>
  <c r="V1238" i="10" s="1"/>
  <c r="N1239" i="10"/>
  <c r="V1239" i="10" s="1"/>
  <c r="N1240" i="10"/>
  <c r="V1240" i="10" s="1"/>
  <c r="N1241" i="10"/>
  <c r="V1241" i="10" s="1"/>
  <c r="N1242" i="10"/>
  <c r="V1242" i="10" s="1"/>
  <c r="N1243" i="10"/>
  <c r="V1243" i="10" s="1"/>
  <c r="N1244" i="10"/>
  <c r="V1244" i="10" s="1"/>
  <c r="N1245" i="10"/>
  <c r="V1245" i="10" s="1"/>
  <c r="N1246" i="10"/>
  <c r="V1246" i="10" s="1"/>
  <c r="N1247" i="10"/>
  <c r="V1247" i="10" s="1"/>
  <c r="N1248" i="10"/>
  <c r="V1248" i="10" s="1"/>
  <c r="N1249" i="10"/>
  <c r="V1249" i="10" s="1"/>
  <c r="N1250" i="10"/>
  <c r="V1250" i="10" s="1"/>
  <c r="N1251" i="10"/>
  <c r="V1251" i="10" s="1"/>
  <c r="N1252" i="10"/>
  <c r="V1252" i="10" s="1"/>
  <c r="N1253" i="10"/>
  <c r="V1253" i="10" s="1"/>
  <c r="N1254" i="10"/>
  <c r="V1254" i="10" s="1"/>
  <c r="N1255" i="10"/>
  <c r="V1255" i="10" s="1"/>
  <c r="N1256" i="10"/>
  <c r="V1256" i="10" s="1"/>
  <c r="N1257" i="10"/>
  <c r="V1257" i="10" s="1"/>
  <c r="N1258" i="10"/>
  <c r="V1258" i="10" s="1"/>
  <c r="N1259" i="10"/>
  <c r="V1259" i="10" s="1"/>
  <c r="N1260" i="10"/>
  <c r="V1260" i="10" s="1"/>
  <c r="N1261" i="10"/>
  <c r="V1261" i="10" s="1"/>
  <c r="N1262" i="10"/>
  <c r="V1262" i="10" s="1"/>
  <c r="N1263" i="10"/>
  <c r="V1263" i="10" s="1"/>
  <c r="N1264" i="10"/>
  <c r="V1264" i="10" s="1"/>
  <c r="N1265" i="10"/>
  <c r="V1265" i="10" s="1"/>
  <c r="N1266" i="10"/>
  <c r="V1266" i="10" s="1"/>
  <c r="N1267" i="10"/>
  <c r="V1267" i="10" s="1"/>
  <c r="N1268" i="10"/>
  <c r="V1268" i="10" s="1"/>
  <c r="N1269" i="10"/>
  <c r="V1269" i="10" s="1"/>
  <c r="N1270" i="10"/>
  <c r="V1270" i="10" s="1"/>
  <c r="N1271" i="10"/>
  <c r="V1271" i="10" s="1"/>
  <c r="N1272" i="10"/>
  <c r="V1272" i="10" s="1"/>
  <c r="N1273" i="10"/>
  <c r="V1273" i="10" s="1"/>
  <c r="N1274" i="10"/>
  <c r="V1274" i="10" s="1"/>
  <c r="N1275" i="10"/>
  <c r="V1275" i="10" s="1"/>
  <c r="N1276" i="10"/>
  <c r="V1276" i="10" s="1"/>
  <c r="N1277" i="10"/>
  <c r="V1277" i="10" s="1"/>
  <c r="N1278" i="10"/>
  <c r="V1278" i="10" s="1"/>
  <c r="N1279" i="10"/>
  <c r="V1279" i="10" s="1"/>
  <c r="N1280" i="10"/>
  <c r="V1280" i="10" s="1"/>
  <c r="N1281" i="10"/>
  <c r="V1281" i="10" s="1"/>
  <c r="N1282" i="10"/>
  <c r="V1282" i="10" s="1"/>
  <c r="N1283" i="10"/>
  <c r="V1283" i="10" s="1"/>
  <c r="N1284" i="10"/>
  <c r="V1284" i="10" s="1"/>
  <c r="N1285" i="10"/>
  <c r="V1285" i="10" s="1"/>
  <c r="N1286" i="10"/>
  <c r="V1286" i="10" s="1"/>
  <c r="N1287" i="10"/>
  <c r="V1287" i="10" s="1"/>
  <c r="N1288" i="10"/>
  <c r="V1288" i="10" s="1"/>
  <c r="N1289" i="10"/>
  <c r="V1289" i="10" s="1"/>
  <c r="N1290" i="10"/>
  <c r="V1290" i="10" s="1"/>
  <c r="N1291" i="10"/>
  <c r="V1291" i="10" s="1"/>
  <c r="N1292" i="10"/>
  <c r="V1292" i="10" s="1"/>
  <c r="N1293" i="10"/>
  <c r="V1293" i="10" s="1"/>
  <c r="N1294" i="10"/>
  <c r="V1294" i="10" s="1"/>
  <c r="N1295" i="10"/>
  <c r="V1295" i="10" s="1"/>
  <c r="N1296" i="10"/>
  <c r="V1296" i="10" s="1"/>
  <c r="N1297" i="10"/>
  <c r="V1297" i="10" s="1"/>
  <c r="N1298" i="10"/>
  <c r="V1298" i="10" s="1"/>
  <c r="N1299" i="10"/>
  <c r="V1299" i="10" s="1"/>
  <c r="N1300" i="10"/>
  <c r="V1300" i="10" s="1"/>
  <c r="N1301" i="10"/>
  <c r="V1301" i="10" s="1"/>
  <c r="N1302" i="10"/>
  <c r="V1302" i="10" s="1"/>
  <c r="N1303" i="10"/>
  <c r="V1303" i="10" s="1"/>
  <c r="N1304" i="10"/>
  <c r="V1304" i="10" s="1"/>
  <c r="N1305" i="10"/>
  <c r="V1305" i="10" s="1"/>
  <c r="N1306" i="10"/>
  <c r="V1306" i="10" s="1"/>
  <c r="N1307" i="10"/>
  <c r="V1307" i="10" s="1"/>
  <c r="N1308" i="10"/>
  <c r="V1308" i="10" s="1"/>
  <c r="N1309" i="10"/>
  <c r="V1309" i="10" s="1"/>
  <c r="N1310" i="10"/>
  <c r="V1310" i="10" s="1"/>
  <c r="N1311" i="10"/>
  <c r="V1311" i="10" s="1"/>
  <c r="N1312" i="10"/>
  <c r="V1312" i="10" s="1"/>
  <c r="N1313" i="10"/>
  <c r="V1313" i="10" s="1"/>
  <c r="N1314" i="10"/>
  <c r="V1314" i="10" s="1"/>
  <c r="N1315" i="10"/>
  <c r="V1315" i="10" s="1"/>
  <c r="N1316" i="10"/>
  <c r="V1316" i="10" s="1"/>
  <c r="N1317" i="10"/>
  <c r="V1317" i="10" s="1"/>
  <c r="N1318" i="10"/>
  <c r="V1318" i="10" s="1"/>
  <c r="N1319" i="10"/>
  <c r="V1319" i="10" s="1"/>
  <c r="N1320" i="10"/>
  <c r="V1320" i="10" s="1"/>
  <c r="N1321" i="10"/>
  <c r="V1321" i="10" s="1"/>
  <c r="N1322" i="10"/>
  <c r="V1322" i="10" s="1"/>
  <c r="N1323" i="10"/>
  <c r="V1323" i="10" s="1"/>
  <c r="N1324" i="10"/>
  <c r="V1324" i="10" s="1"/>
  <c r="N1325" i="10"/>
  <c r="V1325" i="10" s="1"/>
  <c r="N1326" i="10"/>
  <c r="V1326" i="10" s="1"/>
  <c r="N1327" i="10"/>
  <c r="V1327" i="10" s="1"/>
  <c r="N1328" i="10"/>
  <c r="V1328" i="10" s="1"/>
  <c r="N1329" i="10"/>
  <c r="V1329" i="10" s="1"/>
  <c r="N1330" i="10"/>
  <c r="V1330" i="10" s="1"/>
  <c r="N1331" i="10"/>
  <c r="V1331" i="10" s="1"/>
  <c r="N1332" i="10"/>
  <c r="V1332" i="10" s="1"/>
  <c r="N1333" i="10"/>
  <c r="V1333" i="10" s="1"/>
  <c r="N1334" i="10"/>
  <c r="V1334" i="10" s="1"/>
  <c r="N1335" i="10"/>
  <c r="V1335" i="10" s="1"/>
  <c r="N1336" i="10"/>
  <c r="V1336" i="10" s="1"/>
  <c r="N1337" i="10"/>
  <c r="V1337" i="10" s="1"/>
  <c r="N1338" i="10"/>
  <c r="V1338" i="10" s="1"/>
  <c r="N1339" i="10"/>
  <c r="V1339" i="10" s="1"/>
  <c r="N1340" i="10"/>
  <c r="V1340" i="10" s="1"/>
  <c r="N1341" i="10"/>
  <c r="V1341" i="10" s="1"/>
  <c r="N1342" i="10"/>
  <c r="V1342" i="10" s="1"/>
  <c r="N1343" i="10"/>
  <c r="V1343" i="10" s="1"/>
  <c r="N1344" i="10"/>
  <c r="V1344" i="10" s="1"/>
  <c r="N1345" i="10"/>
  <c r="V1345" i="10" s="1"/>
  <c r="N1346" i="10"/>
  <c r="V1346" i="10" s="1"/>
  <c r="N1347" i="10"/>
  <c r="V1347" i="10" s="1"/>
  <c r="N1348" i="10"/>
  <c r="V1348" i="10" s="1"/>
  <c r="N1349" i="10"/>
  <c r="V1349" i="10" s="1"/>
  <c r="N1350" i="10"/>
  <c r="V1350" i="10" s="1"/>
  <c r="N1351" i="10"/>
  <c r="V1351" i="10" s="1"/>
  <c r="N1352" i="10"/>
  <c r="V1352" i="10" s="1"/>
  <c r="N1353" i="10"/>
  <c r="V1353" i="10" s="1"/>
  <c r="N1354" i="10"/>
  <c r="V1354" i="10" s="1"/>
  <c r="N1355" i="10"/>
  <c r="V1355" i="10" s="1"/>
  <c r="N1356" i="10"/>
  <c r="V1356" i="10" s="1"/>
  <c r="N1357" i="10"/>
  <c r="V1357" i="10" s="1"/>
  <c r="N1358" i="10"/>
  <c r="V1358" i="10" s="1"/>
  <c r="N1359" i="10"/>
  <c r="V1359" i="10" s="1"/>
  <c r="N1360" i="10"/>
  <c r="V1360" i="10" s="1"/>
  <c r="N1361" i="10"/>
  <c r="V1361" i="10" s="1"/>
  <c r="N1362" i="10"/>
  <c r="V1362" i="10" s="1"/>
  <c r="N1363" i="10"/>
  <c r="V1363" i="10" s="1"/>
  <c r="N1364" i="10"/>
  <c r="V1364" i="10" s="1"/>
  <c r="N1365" i="10"/>
  <c r="V1365" i="10" s="1"/>
  <c r="N1366" i="10"/>
  <c r="V1366" i="10" s="1"/>
  <c r="N1367" i="10"/>
  <c r="V1367" i="10" s="1"/>
  <c r="N1368" i="10"/>
  <c r="V1368" i="10" s="1"/>
  <c r="N1369" i="10"/>
  <c r="V1369" i="10" s="1"/>
  <c r="N1370" i="10"/>
  <c r="V1370" i="10" s="1"/>
  <c r="N1371" i="10"/>
  <c r="V1371" i="10" s="1"/>
  <c r="N1372" i="10"/>
  <c r="V1372" i="10" s="1"/>
  <c r="N1373" i="10"/>
  <c r="V1373" i="10" s="1"/>
  <c r="N1374" i="10"/>
  <c r="V1374" i="10" s="1"/>
  <c r="N1375" i="10"/>
  <c r="V1375" i="10" s="1"/>
  <c r="N1376" i="10"/>
  <c r="V1376" i="10" s="1"/>
  <c r="N1377" i="10"/>
  <c r="V1377" i="10" s="1"/>
  <c r="N1378" i="10"/>
  <c r="V1378" i="10" s="1"/>
  <c r="N1379" i="10"/>
  <c r="V1379" i="10" s="1"/>
  <c r="N1380" i="10"/>
  <c r="V1380" i="10" s="1"/>
  <c r="N1381" i="10"/>
  <c r="V1381" i="10" s="1"/>
  <c r="N1382" i="10"/>
  <c r="V1382" i="10" s="1"/>
  <c r="N1383" i="10"/>
  <c r="V1383" i="10" s="1"/>
  <c r="N1384" i="10"/>
  <c r="V1384" i="10" s="1"/>
  <c r="N1385" i="10"/>
  <c r="V1385" i="10" s="1"/>
  <c r="N1386" i="10"/>
  <c r="V1386" i="10" s="1"/>
  <c r="N1387" i="10"/>
  <c r="V1387" i="10" s="1"/>
  <c r="N1388" i="10"/>
  <c r="V1388" i="10" s="1"/>
  <c r="N1389" i="10"/>
  <c r="V1389" i="10" s="1"/>
  <c r="N1390" i="10"/>
  <c r="V1390" i="10" s="1"/>
  <c r="N1391" i="10"/>
  <c r="V1391" i="10" s="1"/>
  <c r="N1392" i="10"/>
  <c r="V1392" i="10" s="1"/>
  <c r="N1393" i="10"/>
  <c r="V1393" i="10" s="1"/>
  <c r="N1394" i="10"/>
  <c r="V1394" i="10" s="1"/>
  <c r="N1395" i="10"/>
  <c r="V1395" i="10" s="1"/>
  <c r="N1396" i="10"/>
  <c r="V1396" i="10" s="1"/>
  <c r="N1397" i="10"/>
  <c r="V1397" i="10" s="1"/>
  <c r="N1398" i="10"/>
  <c r="V1398" i="10" s="1"/>
  <c r="N1399" i="10"/>
  <c r="V1399" i="10" s="1"/>
  <c r="N1400" i="10"/>
  <c r="V1400" i="10" s="1"/>
  <c r="N1401" i="10"/>
  <c r="V1401" i="10" s="1"/>
  <c r="N1402" i="10"/>
  <c r="V1402" i="10" s="1"/>
  <c r="N1403" i="10"/>
  <c r="V1403" i="10" s="1"/>
  <c r="N1404" i="10"/>
  <c r="V1404" i="10" s="1"/>
  <c r="N1405" i="10"/>
  <c r="V1405" i="10" s="1"/>
  <c r="N1406" i="10"/>
  <c r="V1406" i="10" s="1"/>
  <c r="N1407" i="10"/>
  <c r="V1407" i="10" s="1"/>
  <c r="N1408" i="10"/>
  <c r="V1408" i="10" s="1"/>
  <c r="N1409" i="10"/>
  <c r="V1409" i="10" s="1"/>
  <c r="N1410" i="10"/>
  <c r="V1410" i="10" s="1"/>
  <c r="N1411" i="10"/>
  <c r="V1411" i="10" s="1"/>
  <c r="N1412" i="10"/>
  <c r="V1412" i="10" s="1"/>
  <c r="N1413" i="10"/>
  <c r="V1413" i="10" s="1"/>
  <c r="N1414" i="10"/>
  <c r="V1414" i="10" s="1"/>
  <c r="N1415" i="10"/>
  <c r="V1415" i="10" s="1"/>
  <c r="N1416" i="10"/>
  <c r="V1416" i="10" s="1"/>
  <c r="N1417" i="10"/>
  <c r="V1417" i="10" s="1"/>
  <c r="N1418" i="10"/>
  <c r="V1418" i="10" s="1"/>
  <c r="N1419" i="10"/>
  <c r="V1419" i="10" s="1"/>
  <c r="N1420" i="10"/>
  <c r="V1420" i="10" s="1"/>
  <c r="N1421" i="10"/>
  <c r="V1421" i="10" s="1"/>
  <c r="N1422" i="10"/>
  <c r="V1422" i="10" s="1"/>
  <c r="N1423" i="10"/>
  <c r="V1423" i="10" s="1"/>
  <c r="N1424" i="10"/>
  <c r="V1424" i="10" s="1"/>
  <c r="N1425" i="10"/>
  <c r="V1425" i="10" s="1"/>
  <c r="N1426" i="10"/>
  <c r="V1426" i="10" s="1"/>
  <c r="N1427" i="10"/>
  <c r="V1427" i="10" s="1"/>
  <c r="N1428" i="10"/>
  <c r="V1428" i="10" s="1"/>
  <c r="N1429" i="10"/>
  <c r="V1429" i="10" s="1"/>
  <c r="N1430" i="10"/>
  <c r="V1430" i="10" s="1"/>
  <c r="N1431" i="10"/>
  <c r="V1431" i="10" s="1"/>
  <c r="N1432" i="10"/>
  <c r="V1432" i="10" s="1"/>
  <c r="N1433" i="10"/>
  <c r="V1433" i="10" s="1"/>
  <c r="N1434" i="10"/>
  <c r="V1434" i="10" s="1"/>
  <c r="N1435" i="10"/>
  <c r="V1435" i="10" s="1"/>
  <c r="N1436" i="10"/>
  <c r="V1436" i="10" s="1"/>
  <c r="N1437" i="10"/>
  <c r="V1437" i="10" s="1"/>
  <c r="N1438" i="10"/>
  <c r="V1438" i="10" s="1"/>
  <c r="N1439" i="10"/>
  <c r="V1439" i="10" s="1"/>
  <c r="N1440" i="10"/>
  <c r="V1440" i="10" s="1"/>
  <c r="N1441" i="10"/>
  <c r="V1441" i="10" s="1"/>
  <c r="N1442" i="10"/>
  <c r="V1442" i="10" s="1"/>
  <c r="N1443" i="10"/>
  <c r="V1443" i="10" s="1"/>
  <c r="N1444" i="10"/>
  <c r="V1444" i="10" s="1"/>
  <c r="N1445" i="10"/>
  <c r="V1445" i="10" s="1"/>
  <c r="N1446" i="10"/>
  <c r="V1446" i="10" s="1"/>
  <c r="N1447" i="10"/>
  <c r="V1447" i="10" s="1"/>
  <c r="N1448" i="10"/>
  <c r="V1448" i="10" s="1"/>
  <c r="N1449" i="10"/>
  <c r="V1449" i="10" s="1"/>
  <c r="N1450" i="10"/>
  <c r="V1450" i="10" s="1"/>
  <c r="N1451" i="10"/>
  <c r="V1451" i="10" s="1"/>
  <c r="N1452" i="10"/>
  <c r="V1452" i="10" s="1"/>
  <c r="N1453" i="10"/>
  <c r="V1453" i="10" s="1"/>
  <c r="N1454" i="10"/>
  <c r="V1454" i="10" s="1"/>
  <c r="N1455" i="10"/>
  <c r="V1455" i="10" s="1"/>
  <c r="N1456" i="10"/>
  <c r="V1456" i="10" s="1"/>
  <c r="N1457" i="10"/>
  <c r="V1457" i="10" s="1"/>
  <c r="N1458" i="10"/>
  <c r="V1458" i="10" s="1"/>
  <c r="N1459" i="10"/>
  <c r="V1459" i="10" s="1"/>
  <c r="N1460" i="10"/>
  <c r="V1460" i="10" s="1"/>
  <c r="N1461" i="10"/>
  <c r="V1461" i="10" s="1"/>
  <c r="N1462" i="10"/>
  <c r="V1462" i="10" s="1"/>
  <c r="N1463" i="10"/>
  <c r="V1463" i="10" s="1"/>
  <c r="N1464" i="10"/>
  <c r="V1464" i="10" s="1"/>
  <c r="N1465" i="10"/>
  <c r="V1465" i="10" s="1"/>
  <c r="N1466" i="10"/>
  <c r="V1466" i="10" s="1"/>
  <c r="N1467" i="10"/>
  <c r="V1467" i="10" s="1"/>
  <c r="N1468" i="10"/>
  <c r="V1468" i="10" s="1"/>
  <c r="N1469" i="10"/>
  <c r="V1469" i="10" s="1"/>
  <c r="N1470" i="10"/>
  <c r="V1470" i="10" s="1"/>
  <c r="N1471" i="10"/>
  <c r="V1471" i="10" s="1"/>
  <c r="N1472" i="10"/>
  <c r="V1472" i="10" s="1"/>
  <c r="N1473" i="10"/>
  <c r="V1473" i="10" s="1"/>
  <c r="N1474" i="10"/>
  <c r="V1474" i="10" s="1"/>
  <c r="N1475" i="10"/>
  <c r="V1475" i="10" s="1"/>
  <c r="N1476" i="10"/>
  <c r="V1476" i="10" s="1"/>
  <c r="N1477" i="10"/>
  <c r="V1477" i="10" s="1"/>
  <c r="N1478" i="10"/>
  <c r="V1478" i="10" s="1"/>
  <c r="N1479" i="10"/>
  <c r="V1479" i="10" s="1"/>
  <c r="N1480" i="10"/>
  <c r="V1480" i="10" s="1"/>
  <c r="N1481" i="10"/>
  <c r="V1481" i="10" s="1"/>
  <c r="N1482" i="10"/>
  <c r="V1482" i="10" s="1"/>
  <c r="N1483" i="10"/>
  <c r="V1483" i="10" s="1"/>
  <c r="N1484" i="10"/>
  <c r="V1484" i="10" s="1"/>
  <c r="N1485" i="10"/>
  <c r="V1485" i="10" s="1"/>
  <c r="N1486" i="10"/>
  <c r="V1486" i="10" s="1"/>
  <c r="N1487" i="10"/>
  <c r="V1487" i="10" s="1"/>
  <c r="N1488" i="10"/>
  <c r="V1488" i="10" s="1"/>
  <c r="N1489" i="10"/>
  <c r="V1489" i="10" s="1"/>
  <c r="N1490" i="10"/>
  <c r="V1490" i="10" s="1"/>
  <c r="N1491" i="10"/>
  <c r="V1491" i="10" s="1"/>
  <c r="N1492" i="10"/>
  <c r="V1492" i="10" s="1"/>
  <c r="N1493" i="10"/>
  <c r="V1493" i="10" s="1"/>
  <c r="N1494" i="10"/>
  <c r="V1494" i="10" s="1"/>
  <c r="N1495" i="10"/>
  <c r="V1495" i="10" s="1"/>
  <c r="N1496" i="10"/>
  <c r="V1496" i="10" s="1"/>
  <c r="N1497" i="10"/>
  <c r="V1497" i="10" s="1"/>
  <c r="N1498" i="10"/>
  <c r="V1498" i="10" s="1"/>
  <c r="N1499" i="10"/>
  <c r="V1499" i="10" s="1"/>
  <c r="N1500" i="10"/>
  <c r="V1500" i="10" s="1"/>
  <c r="N1501" i="10"/>
  <c r="V1501" i="10" s="1"/>
  <c r="N1502" i="10"/>
  <c r="V1502" i="10" s="1"/>
  <c r="N1503" i="10"/>
  <c r="V1503" i="10" s="1"/>
  <c r="N1504" i="10"/>
  <c r="V1504" i="10" s="1"/>
  <c r="N1505" i="10"/>
  <c r="V1505" i="10" s="1"/>
  <c r="N1506" i="10"/>
  <c r="V1506" i="10" s="1"/>
  <c r="N1507" i="10"/>
  <c r="V1507" i="10" s="1"/>
  <c r="N1508" i="10"/>
  <c r="V1508" i="10" s="1"/>
  <c r="N1509" i="10"/>
  <c r="V1509" i="10" s="1"/>
  <c r="N1510" i="10"/>
  <c r="V1510" i="10" s="1"/>
  <c r="N1511" i="10"/>
  <c r="V1511" i="10" s="1"/>
  <c r="N1512" i="10"/>
  <c r="V1512" i="10" s="1"/>
  <c r="N1513" i="10"/>
  <c r="V1513" i="10" s="1"/>
  <c r="N1514" i="10"/>
  <c r="V1514" i="10" s="1"/>
  <c r="N1515" i="10"/>
  <c r="V1515" i="10" s="1"/>
  <c r="N1516" i="10"/>
  <c r="V1516" i="10" s="1"/>
  <c r="N1517" i="10"/>
  <c r="V1517" i="10" s="1"/>
  <c r="N1518" i="10"/>
  <c r="V1518" i="10" s="1"/>
  <c r="N1519" i="10"/>
  <c r="V1519" i="10" s="1"/>
  <c r="N1520" i="10"/>
  <c r="V1520" i="10" s="1"/>
  <c r="N1521" i="10"/>
  <c r="V1521" i="10" s="1"/>
  <c r="N1522" i="10"/>
  <c r="V1522" i="10" s="1"/>
  <c r="N1523" i="10"/>
  <c r="V1523" i="10" s="1"/>
  <c r="N1524" i="10"/>
  <c r="V1524" i="10" s="1"/>
  <c r="N1525" i="10"/>
  <c r="V1525" i="10" s="1"/>
  <c r="N1526" i="10"/>
  <c r="V1526" i="10" s="1"/>
  <c r="N1527" i="10"/>
  <c r="V1527" i="10" s="1"/>
  <c r="N1528" i="10"/>
  <c r="V1528" i="10" s="1"/>
  <c r="N1529" i="10"/>
  <c r="V1529" i="10" s="1"/>
  <c r="N1530" i="10"/>
  <c r="V1530" i="10" s="1"/>
  <c r="N1531" i="10"/>
  <c r="V1531" i="10" s="1"/>
  <c r="N1532" i="10"/>
  <c r="V1532" i="10" s="1"/>
  <c r="N1533" i="10"/>
  <c r="V1533" i="10" s="1"/>
  <c r="N1534" i="10"/>
  <c r="V1534" i="10" s="1"/>
  <c r="N1535" i="10"/>
  <c r="V1535" i="10" s="1"/>
  <c r="N1536" i="10"/>
  <c r="V1536" i="10" s="1"/>
  <c r="N1537" i="10"/>
  <c r="V1537" i="10" s="1"/>
  <c r="N1538" i="10"/>
  <c r="V1538" i="10" s="1"/>
  <c r="N1539" i="10"/>
  <c r="V1539" i="10" s="1"/>
  <c r="N1540" i="10"/>
  <c r="V1540" i="10" s="1"/>
  <c r="N1541" i="10"/>
  <c r="V1541" i="10" s="1"/>
  <c r="N1542" i="10"/>
  <c r="V1542" i="10" s="1"/>
  <c r="N1543" i="10"/>
  <c r="V1543" i="10" s="1"/>
  <c r="N1544" i="10"/>
  <c r="V1544" i="10" s="1"/>
  <c r="N1545" i="10"/>
  <c r="V1545" i="10" s="1"/>
  <c r="N1546" i="10"/>
  <c r="V1546" i="10" s="1"/>
  <c r="N1547" i="10"/>
  <c r="V1547" i="10" s="1"/>
  <c r="N1548" i="10"/>
  <c r="V1548" i="10" s="1"/>
  <c r="N1549" i="10"/>
  <c r="V1549" i="10" s="1"/>
  <c r="N1550" i="10"/>
  <c r="V1550" i="10" s="1"/>
  <c r="N1551" i="10"/>
  <c r="V1551" i="10" s="1"/>
  <c r="N1552" i="10"/>
  <c r="V1552" i="10" s="1"/>
  <c r="N1553" i="10"/>
  <c r="V1553" i="10" s="1"/>
  <c r="N1554" i="10"/>
  <c r="V1554" i="10" s="1"/>
  <c r="N1555" i="10"/>
  <c r="V1555" i="10" s="1"/>
  <c r="N1556" i="10"/>
  <c r="V1556" i="10" s="1"/>
  <c r="N1557" i="10"/>
  <c r="V1557" i="10" s="1"/>
  <c r="N1558" i="10"/>
  <c r="V1558" i="10" s="1"/>
  <c r="N1559" i="10"/>
  <c r="V1559" i="10" s="1"/>
  <c r="N1560" i="10"/>
  <c r="V1560" i="10" s="1"/>
  <c r="N1561" i="10"/>
  <c r="V1561" i="10" s="1"/>
  <c r="N1562" i="10"/>
  <c r="V1562" i="10" s="1"/>
  <c r="N1563" i="10"/>
  <c r="V1563" i="10" s="1"/>
  <c r="N1564" i="10"/>
  <c r="V1564" i="10" s="1"/>
  <c r="N1565" i="10"/>
  <c r="V1565" i="10" s="1"/>
  <c r="N1566" i="10"/>
  <c r="V1566" i="10" s="1"/>
  <c r="N1567" i="10"/>
  <c r="V1567" i="10" s="1"/>
  <c r="N1568" i="10"/>
  <c r="V1568" i="10" s="1"/>
  <c r="N1569" i="10"/>
  <c r="V1569" i="10" s="1"/>
  <c r="N1570" i="10"/>
  <c r="V1570" i="10" s="1"/>
  <c r="N1571" i="10"/>
  <c r="V1571" i="10" s="1"/>
  <c r="N1572" i="10"/>
  <c r="V1572" i="10" s="1"/>
  <c r="N1573" i="10"/>
  <c r="V1573" i="10" s="1"/>
  <c r="N1574" i="10"/>
  <c r="V1574" i="10" s="1"/>
  <c r="N1575" i="10"/>
  <c r="V1575" i="10" s="1"/>
  <c r="N1576" i="10"/>
  <c r="V1576" i="10" s="1"/>
  <c r="N1577" i="10"/>
  <c r="V1577" i="10" s="1"/>
  <c r="N1578" i="10"/>
  <c r="V1578" i="10" s="1"/>
  <c r="N1579" i="10"/>
  <c r="V1579" i="10" s="1"/>
  <c r="N1580" i="10"/>
  <c r="V1580" i="10" s="1"/>
  <c r="N1581" i="10"/>
  <c r="V1581" i="10" s="1"/>
  <c r="N1582" i="10"/>
  <c r="V1582" i="10" s="1"/>
  <c r="N1583" i="10"/>
  <c r="V1583" i="10" s="1"/>
  <c r="N1584" i="10"/>
  <c r="V1584" i="10" s="1"/>
  <c r="N1585" i="10"/>
  <c r="V1585" i="10" s="1"/>
  <c r="N1586" i="10"/>
  <c r="V1586" i="10" s="1"/>
  <c r="N1587" i="10"/>
  <c r="V1587" i="10" s="1"/>
  <c r="N1588" i="10"/>
  <c r="V1588" i="10" s="1"/>
  <c r="N1589" i="10"/>
  <c r="V1589" i="10" s="1"/>
  <c r="N1590" i="10"/>
  <c r="V1590" i="10" s="1"/>
  <c r="N1591" i="10"/>
  <c r="V1591" i="10" s="1"/>
  <c r="N1592" i="10"/>
  <c r="V1592" i="10" s="1"/>
  <c r="N1593" i="10"/>
  <c r="V1593" i="10" s="1"/>
  <c r="N1594" i="10"/>
  <c r="V1594" i="10" s="1"/>
  <c r="N1595" i="10"/>
  <c r="V1595" i="10" s="1"/>
  <c r="N1596" i="10"/>
  <c r="V1596" i="10" s="1"/>
  <c r="N1597" i="10"/>
  <c r="V1597" i="10" s="1"/>
  <c r="N1598" i="10"/>
  <c r="V1598" i="10" s="1"/>
  <c r="N1599" i="10"/>
  <c r="V1599" i="10" s="1"/>
  <c r="N1600" i="10"/>
  <c r="V1600" i="10" s="1"/>
  <c r="N1601" i="10"/>
  <c r="V1601" i="10" s="1"/>
  <c r="N1602" i="10"/>
  <c r="V1602" i="10" s="1"/>
  <c r="N1603" i="10"/>
  <c r="V1603" i="10" s="1"/>
  <c r="N1604" i="10"/>
  <c r="V1604" i="10" s="1"/>
  <c r="N1605" i="10"/>
  <c r="V1605" i="10" s="1"/>
  <c r="N1606" i="10"/>
  <c r="V1606" i="10" s="1"/>
  <c r="N1607" i="10"/>
  <c r="V1607" i="10" s="1"/>
  <c r="N1608" i="10"/>
  <c r="V1608" i="10" s="1"/>
  <c r="N1609" i="10"/>
  <c r="V1609" i="10" s="1"/>
  <c r="N1610" i="10"/>
  <c r="V1610" i="10" s="1"/>
  <c r="N1611" i="10"/>
  <c r="V1611" i="10" s="1"/>
  <c r="N1612" i="10"/>
  <c r="V1612" i="10" s="1"/>
  <c r="N1613" i="10"/>
  <c r="V1613" i="10" s="1"/>
  <c r="N1614" i="10"/>
  <c r="V1614" i="10" s="1"/>
  <c r="N1615" i="10"/>
  <c r="V1615" i="10" s="1"/>
  <c r="N1616" i="10"/>
  <c r="V1616" i="10" s="1"/>
  <c r="N1617" i="10"/>
  <c r="V1617" i="10" s="1"/>
  <c r="N1618" i="10"/>
  <c r="V1618" i="10" s="1"/>
  <c r="N1619" i="10"/>
  <c r="V1619" i="10" s="1"/>
  <c r="N1620" i="10"/>
  <c r="V1620" i="10" s="1"/>
  <c r="N1621" i="10"/>
  <c r="V1621" i="10" s="1"/>
  <c r="N1622" i="10"/>
  <c r="V1622" i="10" s="1"/>
  <c r="N1623" i="10"/>
  <c r="V1623" i="10" s="1"/>
  <c r="N1624" i="10"/>
  <c r="V1624" i="10" s="1"/>
  <c r="N1625" i="10"/>
  <c r="V1625" i="10" s="1"/>
  <c r="N1626" i="10"/>
  <c r="V1626" i="10" s="1"/>
  <c r="N1627" i="10"/>
  <c r="V1627" i="10" s="1"/>
  <c r="N1628" i="10"/>
  <c r="V1628" i="10" s="1"/>
  <c r="N1629" i="10"/>
  <c r="V1629" i="10" s="1"/>
  <c r="N1630" i="10"/>
  <c r="V1630" i="10" s="1"/>
  <c r="N1631" i="10"/>
  <c r="V1631" i="10" s="1"/>
  <c r="N1632" i="10"/>
  <c r="V1632" i="10" s="1"/>
  <c r="N1633" i="10"/>
  <c r="V1633" i="10" s="1"/>
  <c r="N1634" i="10"/>
  <c r="V1634" i="10" s="1"/>
  <c r="N1635" i="10"/>
  <c r="V1635" i="10" s="1"/>
  <c r="N1636" i="10"/>
  <c r="V1636" i="10" s="1"/>
  <c r="N1637" i="10"/>
  <c r="V1637" i="10" s="1"/>
  <c r="N1638" i="10"/>
  <c r="V1638" i="10" s="1"/>
  <c r="N1639" i="10"/>
  <c r="V1639" i="10" s="1"/>
  <c r="N1640" i="10"/>
  <c r="V1640" i="10" s="1"/>
  <c r="N1641" i="10"/>
  <c r="V1641" i="10" s="1"/>
  <c r="N1642" i="10"/>
  <c r="V1642" i="10" s="1"/>
  <c r="N1643" i="10"/>
  <c r="V1643" i="10" s="1"/>
  <c r="N1644" i="10"/>
  <c r="V1644" i="10" s="1"/>
  <c r="N1645" i="10"/>
  <c r="V1645" i="10" s="1"/>
  <c r="N1646" i="10"/>
  <c r="V1646" i="10" s="1"/>
  <c r="N1647" i="10"/>
  <c r="V1647" i="10" s="1"/>
  <c r="N1648" i="10"/>
  <c r="V1648" i="10" s="1"/>
  <c r="N1649" i="10"/>
  <c r="V1649" i="10" s="1"/>
  <c r="N1650" i="10"/>
  <c r="V1650" i="10" s="1"/>
  <c r="N1651" i="10"/>
  <c r="V1651" i="10" s="1"/>
  <c r="N1652" i="10"/>
  <c r="V1652" i="10" s="1"/>
  <c r="N1653" i="10"/>
  <c r="V1653" i="10" s="1"/>
  <c r="N1654" i="10"/>
  <c r="V1654" i="10" s="1"/>
  <c r="N1655" i="10"/>
  <c r="V1655" i="10" s="1"/>
  <c r="N1656" i="10"/>
  <c r="V1656" i="10" s="1"/>
  <c r="N1657" i="10"/>
  <c r="V1657" i="10" s="1"/>
  <c r="N1658" i="10"/>
  <c r="V1658" i="10" s="1"/>
  <c r="N1659" i="10"/>
  <c r="V1659" i="10" s="1"/>
  <c r="N1660" i="10"/>
  <c r="V1660" i="10" s="1"/>
  <c r="N1661" i="10"/>
  <c r="V1661" i="10" s="1"/>
  <c r="N1662" i="10"/>
  <c r="V1662" i="10" s="1"/>
  <c r="N1663" i="10"/>
  <c r="V1663" i="10" s="1"/>
  <c r="N1664" i="10"/>
  <c r="V1664" i="10" s="1"/>
  <c r="N1665" i="10"/>
  <c r="V1665" i="10" s="1"/>
  <c r="N1666" i="10"/>
  <c r="V1666" i="10" s="1"/>
  <c r="N1667" i="10"/>
  <c r="V1667" i="10" s="1"/>
  <c r="N1668" i="10"/>
  <c r="V1668" i="10" s="1"/>
  <c r="N1669" i="10"/>
  <c r="V1669" i="10" s="1"/>
  <c r="N1670" i="10"/>
  <c r="V1670" i="10" s="1"/>
  <c r="N1671" i="10"/>
  <c r="V1671" i="10" s="1"/>
  <c r="N1672" i="10"/>
  <c r="V1672" i="10" s="1"/>
  <c r="N1673" i="10"/>
  <c r="V1673" i="10" s="1"/>
  <c r="N1674" i="10"/>
  <c r="V1674" i="10" s="1"/>
  <c r="N1675" i="10"/>
  <c r="V1675" i="10" s="1"/>
  <c r="N1676" i="10"/>
  <c r="V1676" i="10" s="1"/>
  <c r="N1677" i="10"/>
  <c r="V1677" i="10" s="1"/>
  <c r="N1678" i="10"/>
  <c r="V1678" i="10" s="1"/>
  <c r="N1679" i="10"/>
  <c r="V1679" i="10" s="1"/>
  <c r="N1680" i="10"/>
  <c r="V1680" i="10" s="1"/>
  <c r="N1681" i="10"/>
  <c r="V1681" i="10" s="1"/>
  <c r="N1682" i="10"/>
  <c r="V1682" i="10" s="1"/>
  <c r="N1683" i="10"/>
  <c r="V1683" i="10" s="1"/>
  <c r="N1684" i="10"/>
  <c r="V1684" i="10" s="1"/>
  <c r="N1685" i="10"/>
  <c r="V1685" i="10" s="1"/>
  <c r="N1686" i="10"/>
  <c r="V1686" i="10" s="1"/>
  <c r="N1687" i="10"/>
  <c r="V1687" i="10" s="1"/>
  <c r="N1688" i="10"/>
  <c r="V1688" i="10" s="1"/>
  <c r="N1689" i="10"/>
  <c r="V1689" i="10" s="1"/>
  <c r="N1690" i="10"/>
  <c r="V1690" i="10" s="1"/>
  <c r="N1691" i="10"/>
  <c r="V1691" i="10" s="1"/>
  <c r="N1692" i="10"/>
  <c r="V1692" i="10" s="1"/>
  <c r="N1693" i="10"/>
  <c r="V1693" i="10" s="1"/>
  <c r="N1694" i="10"/>
  <c r="V1694" i="10" s="1"/>
  <c r="N1695" i="10"/>
  <c r="V1695" i="10" s="1"/>
  <c r="N1696" i="10"/>
  <c r="V1696" i="10" s="1"/>
  <c r="N1697" i="10"/>
  <c r="V1697" i="10" s="1"/>
  <c r="N1698" i="10"/>
  <c r="V1698" i="10" s="1"/>
  <c r="N1699" i="10"/>
  <c r="V1699" i="10" s="1"/>
  <c r="N1700" i="10"/>
  <c r="V1700" i="10" s="1"/>
  <c r="N1701" i="10"/>
  <c r="V1701" i="10" s="1"/>
  <c r="N1702" i="10"/>
  <c r="V1702" i="10" s="1"/>
  <c r="N1703" i="10"/>
  <c r="V1703" i="10" s="1"/>
  <c r="N1704" i="10"/>
  <c r="V1704" i="10" s="1"/>
  <c r="N1705" i="10"/>
  <c r="V1705" i="10" s="1"/>
  <c r="N1706" i="10"/>
  <c r="V1706" i="10" s="1"/>
  <c r="N1707" i="10"/>
  <c r="V1707" i="10" s="1"/>
  <c r="N1708" i="10"/>
  <c r="V1708" i="10" s="1"/>
  <c r="N1709" i="10"/>
  <c r="V1709" i="10" s="1"/>
  <c r="N1710" i="10"/>
  <c r="V1710" i="10" s="1"/>
  <c r="N1711" i="10"/>
  <c r="V1711" i="10" s="1"/>
  <c r="N1712" i="10"/>
  <c r="V1712" i="10" s="1"/>
  <c r="N1713" i="10"/>
  <c r="V1713" i="10" s="1"/>
  <c r="N1714" i="10"/>
  <c r="V1714" i="10" s="1"/>
  <c r="N1715" i="10"/>
  <c r="V1715" i="10" s="1"/>
  <c r="N1716" i="10"/>
  <c r="V1716" i="10" s="1"/>
  <c r="N1717" i="10"/>
  <c r="V1717" i="10" s="1"/>
  <c r="N1718" i="10"/>
  <c r="V1718" i="10" s="1"/>
  <c r="N1719" i="10"/>
  <c r="V1719" i="10" s="1"/>
  <c r="N1720" i="10"/>
  <c r="V1720" i="10" s="1"/>
  <c r="N1721" i="10"/>
  <c r="V1721" i="10" s="1"/>
  <c r="N1722" i="10"/>
  <c r="V1722" i="10" s="1"/>
  <c r="N1723" i="10"/>
  <c r="V1723" i="10" s="1"/>
  <c r="N1724" i="10"/>
  <c r="V1724" i="10" s="1"/>
  <c r="N1725" i="10"/>
  <c r="V1725" i="10" s="1"/>
  <c r="N1726" i="10"/>
  <c r="V1726" i="10" s="1"/>
  <c r="N1727" i="10"/>
  <c r="V1727" i="10" s="1"/>
  <c r="N1728" i="10"/>
  <c r="V1728" i="10" s="1"/>
  <c r="N1729" i="10"/>
  <c r="V1729" i="10" s="1"/>
  <c r="N1730" i="10"/>
  <c r="V1730" i="10" s="1"/>
  <c r="N1731" i="10"/>
  <c r="V1731" i="10" s="1"/>
  <c r="N1732" i="10"/>
  <c r="V1732" i="10" s="1"/>
  <c r="N1733" i="10"/>
  <c r="V1733" i="10" s="1"/>
  <c r="N1734" i="10"/>
  <c r="V1734" i="10" s="1"/>
  <c r="N1735" i="10"/>
  <c r="V1735" i="10" s="1"/>
  <c r="N1736" i="10"/>
  <c r="V1736" i="10" s="1"/>
  <c r="N1737" i="10"/>
  <c r="V1737" i="10" s="1"/>
  <c r="N1738" i="10"/>
  <c r="V1738" i="10" s="1"/>
  <c r="N1739" i="10"/>
  <c r="V1739" i="10" s="1"/>
  <c r="N1740" i="10"/>
  <c r="V1740" i="10" s="1"/>
  <c r="N1741" i="10"/>
  <c r="V1741" i="10" s="1"/>
  <c r="N1742" i="10"/>
  <c r="V1742" i="10" s="1"/>
  <c r="N1743" i="10"/>
  <c r="V1743" i="10" s="1"/>
  <c r="N1744" i="10"/>
  <c r="V1744" i="10" s="1"/>
  <c r="N1745" i="10"/>
  <c r="V1745" i="10" s="1"/>
  <c r="N1746" i="10"/>
  <c r="V1746" i="10" s="1"/>
  <c r="N1747" i="10"/>
  <c r="V1747" i="10" s="1"/>
  <c r="N1748" i="10"/>
  <c r="V1748" i="10" s="1"/>
  <c r="N1749" i="10"/>
  <c r="V1749" i="10" s="1"/>
  <c r="N1750" i="10"/>
  <c r="V1750" i="10" s="1"/>
  <c r="N1751" i="10"/>
  <c r="V1751" i="10" s="1"/>
  <c r="N1752" i="10"/>
  <c r="V1752" i="10" s="1"/>
  <c r="N1753" i="10"/>
  <c r="V1753" i="10" s="1"/>
  <c r="N1754" i="10"/>
  <c r="V1754" i="10" s="1"/>
  <c r="N1755" i="10"/>
  <c r="V1755" i="10" s="1"/>
  <c r="N1756" i="10"/>
  <c r="V1756" i="10" s="1"/>
  <c r="N1757" i="10"/>
  <c r="V1757" i="10" s="1"/>
  <c r="N1758" i="10"/>
  <c r="V1758" i="10" s="1"/>
  <c r="N1759" i="10"/>
  <c r="V1759" i="10" s="1"/>
  <c r="N1760" i="10"/>
  <c r="V1760" i="10" s="1"/>
  <c r="N1761" i="10"/>
  <c r="V1761" i="10" s="1"/>
  <c r="N1762" i="10"/>
  <c r="V1762" i="10" s="1"/>
  <c r="N1763" i="10"/>
  <c r="V1763" i="10" s="1"/>
  <c r="N1764" i="10"/>
  <c r="V1764" i="10" s="1"/>
  <c r="N1765" i="10"/>
  <c r="V1765" i="10" s="1"/>
  <c r="N1766" i="10"/>
  <c r="V1766" i="10" s="1"/>
  <c r="N1767" i="10"/>
  <c r="V1767" i="10" s="1"/>
  <c r="N1768" i="10"/>
  <c r="V1768" i="10" s="1"/>
  <c r="N1769" i="10"/>
  <c r="V1769" i="10" s="1"/>
  <c r="N1770" i="10"/>
  <c r="V1770" i="10" s="1"/>
  <c r="N1771" i="10"/>
  <c r="V1771" i="10" s="1"/>
  <c r="N1772" i="10"/>
  <c r="V1772" i="10" s="1"/>
  <c r="N1773" i="10"/>
  <c r="V1773" i="10" s="1"/>
  <c r="N1774" i="10"/>
  <c r="V1774" i="10" s="1"/>
  <c r="N1775" i="10"/>
  <c r="V1775" i="10" s="1"/>
  <c r="N1776" i="10"/>
  <c r="V1776" i="10" s="1"/>
  <c r="N1777" i="10"/>
  <c r="V1777" i="10" s="1"/>
  <c r="N1778" i="10"/>
  <c r="V1778" i="10" s="1"/>
  <c r="N1779" i="10"/>
  <c r="V1779" i="10" s="1"/>
  <c r="N1780" i="10"/>
  <c r="V1780" i="10" s="1"/>
  <c r="N1781" i="10"/>
  <c r="V1781" i="10" s="1"/>
  <c r="N1782" i="10"/>
  <c r="V1782" i="10" s="1"/>
  <c r="N1783" i="10"/>
  <c r="V1783" i="10" s="1"/>
  <c r="N1784" i="10"/>
  <c r="V1784" i="10" s="1"/>
  <c r="N1785" i="10"/>
  <c r="V1785" i="10" s="1"/>
  <c r="N1786" i="10"/>
  <c r="V1786" i="10" s="1"/>
  <c r="N1787" i="10"/>
  <c r="V1787" i="10" s="1"/>
  <c r="N1788" i="10"/>
  <c r="V1788" i="10" s="1"/>
  <c r="N1789" i="10"/>
  <c r="V1789" i="10" s="1"/>
  <c r="N1790" i="10"/>
  <c r="V1790" i="10" s="1"/>
  <c r="N1791" i="10"/>
  <c r="V1791" i="10" s="1"/>
  <c r="N1792" i="10"/>
  <c r="V1792" i="10" s="1"/>
  <c r="N1793" i="10"/>
  <c r="V1793" i="10" s="1"/>
  <c r="N1794" i="10"/>
  <c r="V1794" i="10" s="1"/>
  <c r="N1795" i="10"/>
  <c r="V1795" i="10" s="1"/>
  <c r="N1796" i="10"/>
  <c r="V1796" i="10" s="1"/>
  <c r="N1797" i="10"/>
  <c r="V1797" i="10" s="1"/>
  <c r="N1798" i="10"/>
  <c r="V1798" i="10" s="1"/>
  <c r="N1799" i="10"/>
  <c r="V1799" i="10" s="1"/>
  <c r="N1800" i="10"/>
  <c r="V1800" i="10" s="1"/>
  <c r="N1801" i="10"/>
  <c r="V1801" i="10" s="1"/>
  <c r="N1802" i="10"/>
  <c r="V1802" i="10" s="1"/>
  <c r="N1803" i="10"/>
  <c r="V1803" i="10" s="1"/>
  <c r="N1804" i="10"/>
  <c r="V1804" i="10" s="1"/>
  <c r="N1805" i="10"/>
  <c r="V1805" i="10" s="1"/>
  <c r="N1806" i="10"/>
  <c r="V1806" i="10" s="1"/>
  <c r="N1807" i="10"/>
  <c r="V1807" i="10" s="1"/>
  <c r="N1808" i="10"/>
  <c r="V1808" i="10" s="1"/>
  <c r="N1809" i="10"/>
  <c r="V1809" i="10" s="1"/>
  <c r="N1810" i="10"/>
  <c r="V1810" i="10" s="1"/>
  <c r="N1811" i="10"/>
  <c r="V1811" i="10" s="1"/>
  <c r="N1812" i="10"/>
  <c r="V1812" i="10" s="1"/>
  <c r="N1813" i="10"/>
  <c r="V1813" i="10" s="1"/>
  <c r="N1814" i="10"/>
  <c r="V1814" i="10" s="1"/>
  <c r="N1815" i="10"/>
  <c r="V1815" i="10" s="1"/>
  <c r="N1816" i="10"/>
  <c r="V1816" i="10" s="1"/>
  <c r="N1817" i="10"/>
  <c r="V1817" i="10" s="1"/>
  <c r="N1818" i="10"/>
  <c r="V1818" i="10" s="1"/>
  <c r="N1819" i="10"/>
  <c r="V1819" i="10" s="1"/>
  <c r="N1820" i="10"/>
  <c r="V1820" i="10" s="1"/>
  <c r="N1821" i="10"/>
  <c r="V1821" i="10" s="1"/>
  <c r="N1822" i="10"/>
  <c r="V1822" i="10" s="1"/>
  <c r="N1823" i="10"/>
  <c r="V1823" i="10" s="1"/>
  <c r="N1824" i="10"/>
  <c r="V1824" i="10" s="1"/>
  <c r="N1825" i="10"/>
  <c r="V1825" i="10" s="1"/>
  <c r="N1826" i="10"/>
  <c r="V1826" i="10" s="1"/>
  <c r="N1827" i="10"/>
  <c r="V1827" i="10" s="1"/>
  <c r="N1828" i="10"/>
  <c r="V1828" i="10" s="1"/>
  <c r="N1829" i="10"/>
  <c r="V1829" i="10" s="1"/>
  <c r="N1830" i="10"/>
  <c r="V1830" i="10" s="1"/>
  <c r="N1831" i="10"/>
  <c r="V1831" i="10" s="1"/>
  <c r="N1832" i="10"/>
  <c r="V1832" i="10" s="1"/>
  <c r="N1833" i="10"/>
  <c r="V1833" i="10" s="1"/>
  <c r="N1834" i="10"/>
  <c r="V1834" i="10" s="1"/>
  <c r="N1835" i="10"/>
  <c r="V1835" i="10" s="1"/>
  <c r="N1836" i="10"/>
  <c r="V1836" i="10" s="1"/>
  <c r="N1837" i="10"/>
  <c r="V1837" i="10" s="1"/>
  <c r="N1838" i="10"/>
  <c r="V1838" i="10" s="1"/>
  <c r="N1839" i="10"/>
  <c r="V1839" i="10" s="1"/>
  <c r="N1840" i="10"/>
  <c r="V1840" i="10" s="1"/>
  <c r="N1841" i="10"/>
  <c r="V1841" i="10" s="1"/>
  <c r="N1842" i="10"/>
  <c r="V1842" i="10" s="1"/>
  <c r="N1843" i="10"/>
  <c r="V1843" i="10" s="1"/>
  <c r="N1844" i="10"/>
  <c r="V1844" i="10" s="1"/>
  <c r="N1845" i="10"/>
  <c r="V1845" i="10" s="1"/>
  <c r="N1846" i="10"/>
  <c r="V1846" i="10" s="1"/>
  <c r="N1847" i="10"/>
  <c r="V1847" i="10" s="1"/>
  <c r="N1848" i="10"/>
  <c r="V1848" i="10" s="1"/>
  <c r="N1849" i="10"/>
  <c r="V1849" i="10" s="1"/>
  <c r="N1850" i="10"/>
  <c r="V1850" i="10" s="1"/>
  <c r="N1851" i="10"/>
  <c r="V1851" i="10" s="1"/>
  <c r="N1852" i="10"/>
  <c r="V1852" i="10" s="1"/>
  <c r="N1853" i="10"/>
  <c r="V1853" i="10" s="1"/>
  <c r="N1854" i="10"/>
  <c r="V1854" i="10" s="1"/>
  <c r="N1855" i="10"/>
  <c r="V1855" i="10" s="1"/>
  <c r="N1856" i="10"/>
  <c r="V1856" i="10" s="1"/>
  <c r="N1857" i="10"/>
  <c r="V1857" i="10" s="1"/>
  <c r="N1858" i="10"/>
  <c r="V1858" i="10" s="1"/>
  <c r="N1859" i="10"/>
  <c r="V1859" i="10" s="1"/>
  <c r="N1860" i="10"/>
  <c r="V1860" i="10" s="1"/>
  <c r="N1861" i="10"/>
  <c r="V1861" i="10" s="1"/>
  <c r="N1862" i="10"/>
  <c r="V1862" i="10" s="1"/>
  <c r="N1863" i="10"/>
  <c r="V1863" i="10" s="1"/>
  <c r="N1864" i="10"/>
  <c r="V1864" i="10" s="1"/>
  <c r="N1865" i="10"/>
  <c r="V1865" i="10" s="1"/>
  <c r="N1866" i="10"/>
  <c r="V1866" i="10" s="1"/>
  <c r="N1867" i="10"/>
  <c r="V1867" i="10" s="1"/>
  <c r="N1868" i="10"/>
  <c r="V1868" i="10" s="1"/>
  <c r="N1869" i="10"/>
  <c r="V1869" i="10" s="1"/>
  <c r="N1870" i="10"/>
  <c r="V1870" i="10" s="1"/>
  <c r="N1871" i="10"/>
  <c r="V1871" i="10" s="1"/>
  <c r="N1872" i="10"/>
  <c r="V1872" i="10" s="1"/>
  <c r="N1873" i="10"/>
  <c r="V1873" i="10" s="1"/>
  <c r="N1874" i="10"/>
  <c r="V1874" i="10" s="1"/>
  <c r="N1875" i="10"/>
  <c r="V1875" i="10" s="1"/>
  <c r="N1876" i="10"/>
  <c r="V1876" i="10" s="1"/>
  <c r="N1877" i="10"/>
  <c r="V1877" i="10" s="1"/>
  <c r="N1878" i="10"/>
  <c r="V1878" i="10" s="1"/>
  <c r="N1879" i="10"/>
  <c r="V1879" i="10" s="1"/>
  <c r="N1880" i="10"/>
  <c r="V1880" i="10" s="1"/>
  <c r="N1881" i="10"/>
  <c r="V1881" i="10" s="1"/>
  <c r="N1882" i="10"/>
  <c r="V1882" i="10" s="1"/>
  <c r="N1883" i="10"/>
  <c r="V1883" i="10" s="1"/>
  <c r="N1884" i="10"/>
  <c r="V1884" i="10" s="1"/>
  <c r="N1885" i="10"/>
  <c r="V1885" i="10" s="1"/>
  <c r="N1886" i="10"/>
  <c r="V1886" i="10" s="1"/>
  <c r="N1887" i="10"/>
  <c r="V1887" i="10" s="1"/>
  <c r="N1888" i="10"/>
  <c r="V1888" i="10" s="1"/>
  <c r="N1889" i="10"/>
  <c r="V1889" i="10" s="1"/>
  <c r="N1890" i="10"/>
  <c r="V1890" i="10" s="1"/>
  <c r="N1891" i="10"/>
  <c r="V1891" i="10" s="1"/>
  <c r="N1892" i="10"/>
  <c r="V1892" i="10" s="1"/>
  <c r="N1893" i="10"/>
  <c r="V1893" i="10" s="1"/>
  <c r="N1894" i="10"/>
  <c r="V1894" i="10" s="1"/>
  <c r="N1895" i="10"/>
  <c r="V1895" i="10" s="1"/>
  <c r="N1896" i="10"/>
  <c r="V1896" i="10" s="1"/>
  <c r="N1897" i="10"/>
  <c r="V1897" i="10" s="1"/>
  <c r="N1898" i="10"/>
  <c r="V1898" i="10" s="1"/>
  <c r="N1899" i="10"/>
  <c r="V1899" i="10" s="1"/>
  <c r="N1900" i="10"/>
  <c r="V1900" i="10" s="1"/>
  <c r="N1901" i="10"/>
  <c r="V1901" i="10" s="1"/>
  <c r="N1902" i="10"/>
  <c r="V1902" i="10" s="1"/>
  <c r="N1903" i="10"/>
  <c r="V1903" i="10" s="1"/>
  <c r="N1904" i="10"/>
  <c r="V1904" i="10" s="1"/>
  <c r="N1905" i="10"/>
  <c r="V1905" i="10" s="1"/>
  <c r="N1906" i="10"/>
  <c r="V1906" i="10" s="1"/>
  <c r="N1907" i="10"/>
  <c r="V1907" i="10" s="1"/>
  <c r="N1908" i="10"/>
  <c r="V1908" i="10" s="1"/>
  <c r="N1909" i="10"/>
  <c r="V1909" i="10" s="1"/>
  <c r="N1910" i="10"/>
  <c r="V1910" i="10" s="1"/>
  <c r="N1911" i="10"/>
  <c r="V1911" i="10" s="1"/>
  <c r="N1912" i="10"/>
  <c r="V1912" i="10" s="1"/>
  <c r="N1913" i="10"/>
  <c r="V1913" i="10" s="1"/>
  <c r="N1914" i="10"/>
  <c r="V1914" i="10" s="1"/>
  <c r="N1915" i="10"/>
  <c r="V1915" i="10" s="1"/>
  <c r="N1916" i="10"/>
  <c r="V1916" i="10" s="1"/>
  <c r="N1917" i="10"/>
  <c r="V1917" i="10" s="1"/>
  <c r="N1918" i="10"/>
  <c r="V1918" i="10" s="1"/>
  <c r="N1919" i="10"/>
  <c r="V1919" i="10" s="1"/>
  <c r="N1920" i="10"/>
  <c r="V1920" i="10" s="1"/>
  <c r="N1921" i="10"/>
  <c r="V1921" i="10" s="1"/>
  <c r="N1922" i="10"/>
  <c r="V1922" i="10" s="1"/>
  <c r="N1923" i="10"/>
  <c r="V1923" i="10" s="1"/>
  <c r="N1924" i="10"/>
  <c r="V1924" i="10" s="1"/>
  <c r="N1925" i="10"/>
  <c r="V1925" i="10" s="1"/>
  <c r="N1926" i="10"/>
  <c r="V1926" i="10" s="1"/>
  <c r="N1927" i="10"/>
  <c r="V1927" i="10" s="1"/>
  <c r="N1928" i="10"/>
  <c r="V1928" i="10" s="1"/>
  <c r="N1929" i="10"/>
  <c r="V1929" i="10" s="1"/>
  <c r="N1930" i="10"/>
  <c r="V1930" i="10" s="1"/>
  <c r="N1931" i="10"/>
  <c r="V1931" i="10" s="1"/>
  <c r="N1932" i="10"/>
  <c r="V1932" i="10" s="1"/>
  <c r="N1933" i="10"/>
  <c r="V1933" i="10" s="1"/>
  <c r="N1934" i="10"/>
  <c r="V1934" i="10" s="1"/>
  <c r="N1935" i="10"/>
  <c r="V1935" i="10" s="1"/>
  <c r="N1936" i="10"/>
  <c r="V1936" i="10" s="1"/>
  <c r="N1937" i="10"/>
  <c r="V1937" i="10" s="1"/>
  <c r="N1938" i="10"/>
  <c r="V1938" i="10" s="1"/>
  <c r="N1939" i="10"/>
  <c r="V1939" i="10" s="1"/>
  <c r="N1940" i="10"/>
  <c r="V1940" i="10" s="1"/>
  <c r="N1941" i="10"/>
  <c r="V1941" i="10" s="1"/>
  <c r="N1942" i="10"/>
  <c r="V1942" i="10" s="1"/>
  <c r="N1943" i="10"/>
  <c r="V1943" i="10" s="1"/>
  <c r="N1944" i="10"/>
  <c r="V1944" i="10" s="1"/>
  <c r="N1945" i="10"/>
  <c r="V1945" i="10" s="1"/>
  <c r="N1946" i="10"/>
  <c r="V1946" i="10" s="1"/>
  <c r="N1947" i="10"/>
  <c r="V1947" i="10" s="1"/>
  <c r="N1948" i="10"/>
  <c r="V1948" i="10" s="1"/>
  <c r="N1949" i="10"/>
  <c r="V1949" i="10" s="1"/>
  <c r="N1950" i="10"/>
  <c r="V1950" i="10" s="1"/>
  <c r="N1951" i="10"/>
  <c r="V1951" i="10" s="1"/>
  <c r="N1952" i="10"/>
  <c r="V1952" i="10" s="1"/>
  <c r="N1953" i="10"/>
  <c r="V1953" i="10" s="1"/>
  <c r="N1954" i="10"/>
  <c r="V1954" i="10" s="1"/>
  <c r="N1955" i="10"/>
  <c r="V1955" i="10" s="1"/>
  <c r="N1956" i="10"/>
  <c r="V1956" i="10" s="1"/>
  <c r="N1957" i="10"/>
  <c r="V1957" i="10" s="1"/>
  <c r="N1958" i="10"/>
  <c r="V1958" i="10" s="1"/>
  <c r="N1959" i="10"/>
  <c r="V1959" i="10" s="1"/>
  <c r="N1960" i="10"/>
  <c r="V1960" i="10" s="1"/>
  <c r="N1961" i="10"/>
  <c r="V1961" i="10" s="1"/>
  <c r="N1962" i="10"/>
  <c r="V1962" i="10" s="1"/>
  <c r="N1963" i="10"/>
  <c r="V1963" i="10" s="1"/>
  <c r="N1964" i="10"/>
  <c r="V1964" i="10" s="1"/>
  <c r="N1965" i="10"/>
  <c r="V1965" i="10" s="1"/>
  <c r="N1966" i="10"/>
  <c r="V1966" i="10" s="1"/>
  <c r="N1967" i="10"/>
  <c r="V1967" i="10" s="1"/>
  <c r="N1968" i="10"/>
  <c r="V1968" i="10" s="1"/>
  <c r="N1969" i="10"/>
  <c r="V1969" i="10" s="1"/>
  <c r="N1970" i="10"/>
  <c r="V1970" i="10" s="1"/>
  <c r="N1971" i="10"/>
  <c r="V1971" i="10" s="1"/>
  <c r="N1972" i="10"/>
  <c r="V1972" i="10" s="1"/>
  <c r="N1973" i="10"/>
  <c r="V1973" i="10" s="1"/>
  <c r="N1974" i="10"/>
  <c r="V1974" i="10" s="1"/>
  <c r="N1975" i="10"/>
  <c r="V1975" i="10" s="1"/>
  <c r="N1976" i="10"/>
  <c r="V1976" i="10" s="1"/>
  <c r="N1977" i="10"/>
  <c r="V1977" i="10" s="1"/>
  <c r="N1978" i="10"/>
  <c r="V1978" i="10" s="1"/>
  <c r="N1979" i="10"/>
  <c r="V1979" i="10" s="1"/>
  <c r="N1980" i="10"/>
  <c r="V1980" i="10" s="1"/>
  <c r="N1981" i="10"/>
  <c r="V1981" i="10" s="1"/>
  <c r="N1982" i="10"/>
  <c r="V1982" i="10" s="1"/>
  <c r="N1983" i="10"/>
  <c r="V1983" i="10" s="1"/>
  <c r="N1984" i="10"/>
  <c r="V1984" i="10" s="1"/>
  <c r="N1985" i="10"/>
  <c r="V1985" i="10" s="1"/>
  <c r="N1986" i="10"/>
  <c r="V1986" i="10" s="1"/>
  <c r="N1987" i="10"/>
  <c r="V1987" i="10" s="1"/>
  <c r="N1988" i="10"/>
  <c r="V1988" i="10" s="1"/>
  <c r="N1989" i="10"/>
  <c r="V1989" i="10" s="1"/>
  <c r="N1990" i="10"/>
  <c r="V1990" i="10" s="1"/>
  <c r="N1991" i="10"/>
  <c r="V1991" i="10" s="1"/>
  <c r="N1992" i="10"/>
  <c r="V1992" i="10" s="1"/>
  <c r="N1993" i="10"/>
  <c r="V1993" i="10" s="1"/>
  <c r="N1994" i="10"/>
  <c r="V1994" i="10" s="1"/>
  <c r="N1995" i="10"/>
  <c r="V1995" i="10" s="1"/>
  <c r="N1996" i="10"/>
  <c r="V1996" i="10" s="1"/>
  <c r="N1997" i="10"/>
  <c r="V1997" i="10" s="1"/>
  <c r="N1998" i="10"/>
  <c r="V1998" i="10" s="1"/>
  <c r="N1999" i="10"/>
  <c r="V1999" i="10" s="1"/>
  <c r="N2000" i="10"/>
  <c r="V2000" i="10" s="1"/>
  <c r="N2001" i="10"/>
  <c r="V2001" i="10" s="1"/>
  <c r="N2002" i="10"/>
  <c r="V2002" i="10" s="1"/>
  <c r="N2003" i="10"/>
  <c r="V2003" i="10" s="1"/>
  <c r="N2004" i="10"/>
  <c r="V2004" i="10" s="1"/>
  <c r="N2005" i="10"/>
  <c r="V2005" i="10" s="1"/>
  <c r="N2006" i="10"/>
  <c r="V2006" i="10" s="1"/>
  <c r="N2007" i="10"/>
  <c r="V2007" i="10" s="1"/>
  <c r="N2008" i="10"/>
  <c r="V2008" i="10" s="1"/>
  <c r="N2009" i="10"/>
  <c r="V2009" i="10" s="1"/>
  <c r="N2010" i="10"/>
  <c r="V2010" i="10" s="1"/>
  <c r="N2011" i="10"/>
  <c r="V2011" i="10" s="1"/>
  <c r="N2012" i="10"/>
  <c r="V2012" i="10" s="1"/>
  <c r="N2013" i="10"/>
  <c r="V2013" i="10" s="1"/>
  <c r="N2014" i="10"/>
  <c r="V2014" i="10" s="1"/>
  <c r="N2015" i="10"/>
  <c r="V2015" i="10" s="1"/>
  <c r="N2016" i="10"/>
  <c r="V2016" i="10" s="1"/>
  <c r="N2017" i="10"/>
  <c r="V2017" i="10" s="1"/>
  <c r="N2018" i="10"/>
  <c r="V2018" i="10" s="1"/>
  <c r="N2019" i="10"/>
  <c r="V2019" i="10" s="1"/>
  <c r="N2020" i="10"/>
  <c r="V2020" i="10" s="1"/>
  <c r="N2021" i="10"/>
  <c r="V2021" i="10" s="1"/>
  <c r="N2022" i="10"/>
  <c r="V2022" i="10" s="1"/>
  <c r="N2023" i="10"/>
  <c r="V2023" i="10" s="1"/>
  <c r="N2024" i="10"/>
  <c r="V2024" i="10" s="1"/>
  <c r="N2025" i="10"/>
  <c r="V2025" i="10" s="1"/>
  <c r="N2026" i="10"/>
  <c r="V2026" i="10" s="1"/>
  <c r="N2027" i="10"/>
  <c r="V2027" i="10" s="1"/>
  <c r="N2028" i="10"/>
  <c r="V2028" i="10" s="1"/>
  <c r="N2029" i="10"/>
  <c r="V2029" i="10" s="1"/>
  <c r="N2030" i="10"/>
  <c r="V2030" i="10" s="1"/>
  <c r="N2031" i="10"/>
  <c r="V2031" i="10" s="1"/>
  <c r="N2032" i="10"/>
  <c r="V2032" i="10" s="1"/>
  <c r="N2033" i="10"/>
  <c r="V2033" i="10" s="1"/>
  <c r="N2034" i="10"/>
  <c r="V2034" i="10" s="1"/>
  <c r="N2035" i="10"/>
  <c r="V2035" i="10" s="1"/>
  <c r="N2036" i="10"/>
  <c r="V2036" i="10" s="1"/>
  <c r="N2037" i="10"/>
  <c r="V2037" i="10" s="1"/>
  <c r="N2038" i="10"/>
  <c r="V2038" i="10" s="1"/>
  <c r="N2039" i="10"/>
  <c r="V2039" i="10" s="1"/>
  <c r="N2040" i="10"/>
  <c r="V2040" i="10" s="1"/>
  <c r="N2041" i="10"/>
  <c r="V2041" i="10" s="1"/>
  <c r="N2042" i="10"/>
  <c r="V2042" i="10" s="1"/>
  <c r="N2043" i="10"/>
  <c r="V2043" i="10" s="1"/>
  <c r="N2044" i="10"/>
  <c r="V2044" i="10" s="1"/>
  <c r="N2045" i="10"/>
  <c r="V2045" i="10" s="1"/>
  <c r="N2046" i="10"/>
  <c r="V2046" i="10" s="1"/>
  <c r="N2047" i="10"/>
  <c r="V2047" i="10" s="1"/>
  <c r="N2048" i="10"/>
  <c r="V2048" i="10" s="1"/>
  <c r="N2049" i="10"/>
  <c r="V2049" i="10" s="1"/>
  <c r="N2050" i="10"/>
  <c r="V2050" i="10" s="1"/>
  <c r="N2051" i="10"/>
  <c r="V2051" i="10" s="1"/>
  <c r="N2052" i="10"/>
  <c r="V2052" i="10" s="1"/>
  <c r="N2053" i="10"/>
  <c r="V2053" i="10" s="1"/>
  <c r="N2054" i="10"/>
  <c r="V2054" i="10" s="1"/>
  <c r="N2055" i="10"/>
  <c r="V2055" i="10" s="1"/>
  <c r="N2056" i="10"/>
  <c r="V2056" i="10" s="1"/>
  <c r="N2057" i="10"/>
  <c r="V2057" i="10" s="1"/>
  <c r="N2058" i="10"/>
  <c r="V2058" i="10" s="1"/>
  <c r="N2059" i="10"/>
  <c r="V2059" i="10" s="1"/>
  <c r="N2060" i="10"/>
  <c r="V2060" i="10" s="1"/>
  <c r="N2061" i="10"/>
  <c r="V2061" i="10" s="1"/>
  <c r="N2062" i="10"/>
  <c r="V2062" i="10" s="1"/>
  <c r="N2063" i="10"/>
  <c r="V2063" i="10" s="1"/>
  <c r="N2064" i="10"/>
  <c r="V2064" i="10" s="1"/>
  <c r="N2065" i="10"/>
  <c r="V2065" i="10" s="1"/>
  <c r="N2066" i="10"/>
  <c r="V2066" i="10" s="1"/>
  <c r="N2067" i="10"/>
  <c r="V2067" i="10" s="1"/>
  <c r="N2068" i="10"/>
  <c r="V2068" i="10" s="1"/>
  <c r="N2069" i="10"/>
  <c r="V2069" i="10" s="1"/>
  <c r="N2070" i="10"/>
  <c r="V2070" i="10" s="1"/>
  <c r="N2071" i="10"/>
  <c r="V2071" i="10" s="1"/>
  <c r="N2072" i="10"/>
  <c r="V2072" i="10" s="1"/>
  <c r="N2073" i="10"/>
  <c r="V2073" i="10" s="1"/>
  <c r="N2074" i="10"/>
  <c r="V2074" i="10" s="1"/>
  <c r="N2075" i="10"/>
  <c r="V2075" i="10" s="1"/>
  <c r="N2076" i="10"/>
  <c r="V2076" i="10" s="1"/>
  <c r="N2077" i="10"/>
  <c r="V2077" i="10" s="1"/>
  <c r="N2078" i="10"/>
  <c r="V2078" i="10" s="1"/>
  <c r="N2079" i="10"/>
  <c r="V2079" i="10" s="1"/>
  <c r="N2080" i="10"/>
  <c r="V2080" i="10" s="1"/>
  <c r="N2081" i="10"/>
  <c r="V2081" i="10" s="1"/>
  <c r="N2082" i="10"/>
  <c r="V2082" i="10" s="1"/>
  <c r="N2083" i="10"/>
  <c r="V2083" i="10" s="1"/>
  <c r="N2084" i="10"/>
  <c r="V2084" i="10" s="1"/>
  <c r="N2085" i="10"/>
  <c r="V2085" i="10" s="1"/>
  <c r="N2086" i="10"/>
  <c r="V2086" i="10" s="1"/>
  <c r="N2087" i="10"/>
  <c r="V2087" i="10" s="1"/>
  <c r="N2088" i="10"/>
  <c r="V2088" i="10" s="1"/>
  <c r="N2089" i="10"/>
  <c r="V2089" i="10" s="1"/>
  <c r="N2090" i="10"/>
  <c r="V2090" i="10" s="1"/>
  <c r="N2091" i="10"/>
  <c r="V2091" i="10" s="1"/>
  <c r="N2092" i="10"/>
  <c r="V2092" i="10" s="1"/>
  <c r="N2093" i="10"/>
  <c r="V2093" i="10" s="1"/>
  <c r="N2094" i="10"/>
  <c r="V2094" i="10" s="1"/>
  <c r="N2095" i="10"/>
  <c r="V2095" i="10" s="1"/>
  <c r="N2096" i="10"/>
  <c r="V2096" i="10" s="1"/>
  <c r="N2097" i="10"/>
  <c r="V2097" i="10" s="1"/>
  <c r="N2098" i="10"/>
  <c r="V2098" i="10" s="1"/>
  <c r="N2099" i="10"/>
  <c r="V2099" i="10" s="1"/>
  <c r="N2100" i="10"/>
  <c r="V2100" i="10" s="1"/>
  <c r="N2101" i="10"/>
  <c r="V2101" i="10" s="1"/>
  <c r="N2102" i="10"/>
  <c r="V2102" i="10" s="1"/>
  <c r="N2103" i="10"/>
  <c r="V2103" i="10" s="1"/>
  <c r="N2104" i="10"/>
  <c r="V2104" i="10" s="1"/>
  <c r="N2105" i="10"/>
  <c r="V2105" i="10" s="1"/>
  <c r="N2106" i="10"/>
  <c r="V2106" i="10" s="1"/>
  <c r="N2107" i="10"/>
  <c r="V2107" i="10" s="1"/>
  <c r="N2108" i="10"/>
  <c r="V2108" i="10" s="1"/>
  <c r="N2109" i="10"/>
  <c r="V2109" i="10" s="1"/>
  <c r="N2110" i="10"/>
  <c r="V2110" i="10" s="1"/>
  <c r="N2111" i="10"/>
  <c r="V2111" i="10" s="1"/>
  <c r="N2112" i="10"/>
  <c r="V2112" i="10" s="1"/>
  <c r="N2113" i="10"/>
  <c r="V2113" i="10" s="1"/>
  <c r="N2114" i="10"/>
  <c r="V2114" i="10" s="1"/>
  <c r="N2115" i="10"/>
  <c r="V2115" i="10" s="1"/>
  <c r="N2116" i="10"/>
  <c r="V2116" i="10" s="1"/>
  <c r="N2117" i="10"/>
  <c r="V2117" i="10" s="1"/>
  <c r="N2118" i="10"/>
  <c r="V2118" i="10" s="1"/>
  <c r="N2119" i="10"/>
  <c r="V2119" i="10" s="1"/>
  <c r="N2120" i="10"/>
  <c r="V2120" i="10" s="1"/>
  <c r="N2121" i="10"/>
  <c r="V2121" i="10" s="1"/>
  <c r="N2122" i="10"/>
  <c r="V2122" i="10" s="1"/>
  <c r="N2123" i="10"/>
  <c r="V2123" i="10" s="1"/>
  <c r="N2124" i="10"/>
  <c r="V2124" i="10" s="1"/>
  <c r="N2125" i="10"/>
  <c r="V2125" i="10" s="1"/>
  <c r="N2126" i="10"/>
  <c r="V2126" i="10" s="1"/>
  <c r="N2127" i="10"/>
  <c r="V2127" i="10" s="1"/>
  <c r="N2128" i="10"/>
  <c r="V2128" i="10" s="1"/>
  <c r="N2129" i="10"/>
  <c r="V2129" i="10" s="1"/>
  <c r="N2130" i="10"/>
  <c r="V2130" i="10" s="1"/>
  <c r="N2131" i="10"/>
  <c r="V2131" i="10" s="1"/>
  <c r="N2132" i="10"/>
  <c r="V2132" i="10" s="1"/>
  <c r="N2133" i="10"/>
  <c r="V2133" i="10" s="1"/>
  <c r="N2134" i="10"/>
  <c r="V2134" i="10" s="1"/>
  <c r="N2135" i="10"/>
  <c r="V2135" i="10" s="1"/>
  <c r="N2136" i="10"/>
  <c r="V2136" i="10" s="1"/>
  <c r="N2137" i="10"/>
  <c r="V2137" i="10" s="1"/>
  <c r="N2138" i="10"/>
  <c r="V2138" i="10" s="1"/>
  <c r="N2139" i="10"/>
  <c r="V2139" i="10" s="1"/>
  <c r="N2140" i="10"/>
  <c r="V2140" i="10" s="1"/>
  <c r="N2141" i="10"/>
  <c r="V2141" i="10" s="1"/>
  <c r="N2142" i="10"/>
  <c r="V2142" i="10" s="1"/>
  <c r="N2143" i="10"/>
  <c r="V2143" i="10" s="1"/>
  <c r="N2144" i="10"/>
  <c r="V2144" i="10" s="1"/>
  <c r="N2145" i="10"/>
  <c r="V2145" i="10" s="1"/>
  <c r="N2146" i="10"/>
  <c r="V2146" i="10" s="1"/>
  <c r="N2147" i="10"/>
  <c r="V2147" i="10" s="1"/>
  <c r="N2148" i="10"/>
  <c r="V2148" i="10" s="1"/>
  <c r="N2149" i="10"/>
  <c r="V2149" i="10" s="1"/>
  <c r="N2150" i="10"/>
  <c r="V2150" i="10" s="1"/>
  <c r="N2151" i="10"/>
  <c r="V2151" i="10" s="1"/>
  <c r="N2152" i="10"/>
  <c r="V2152" i="10" s="1"/>
  <c r="N2153" i="10"/>
  <c r="V2153" i="10" s="1"/>
  <c r="N2154" i="10"/>
  <c r="V2154" i="10" s="1"/>
  <c r="N2155" i="10"/>
  <c r="V2155" i="10" s="1"/>
  <c r="N2156" i="10"/>
  <c r="V2156" i="10" s="1"/>
  <c r="N2157" i="10"/>
  <c r="V2157" i="10" s="1"/>
  <c r="N2158" i="10"/>
  <c r="V2158" i="10" s="1"/>
  <c r="N2159" i="10"/>
  <c r="V2159" i="10" s="1"/>
  <c r="N2160" i="10"/>
  <c r="V2160" i="10" s="1"/>
  <c r="N2161" i="10"/>
  <c r="V2161" i="10" s="1"/>
  <c r="N2162" i="10"/>
  <c r="V2162" i="10" s="1"/>
  <c r="N2163" i="10"/>
  <c r="V2163" i="10" s="1"/>
  <c r="N2164" i="10"/>
  <c r="V2164" i="10" s="1"/>
  <c r="N2165" i="10"/>
  <c r="V2165" i="10" s="1"/>
  <c r="N2166" i="10"/>
  <c r="V2166" i="10" s="1"/>
  <c r="N2167" i="10"/>
  <c r="V2167" i="10" s="1"/>
  <c r="N2168" i="10"/>
  <c r="V2168" i="10" s="1"/>
  <c r="N2169" i="10"/>
  <c r="V2169" i="10" s="1"/>
  <c r="N2170" i="10"/>
  <c r="V2170" i="10" s="1"/>
  <c r="N2171" i="10"/>
  <c r="V2171" i="10" s="1"/>
  <c r="N2172" i="10"/>
  <c r="V2172" i="10" s="1"/>
  <c r="N2173" i="10"/>
  <c r="V2173" i="10" s="1"/>
  <c r="N2174" i="10"/>
  <c r="V2174" i="10" s="1"/>
  <c r="N2175" i="10"/>
  <c r="V2175" i="10" s="1"/>
  <c r="N2176" i="10"/>
  <c r="V2176" i="10" s="1"/>
  <c r="N2177" i="10"/>
  <c r="V2177" i="10" s="1"/>
  <c r="N2178" i="10"/>
  <c r="V2178" i="10" s="1"/>
  <c r="N2179" i="10"/>
  <c r="V2179" i="10" s="1"/>
  <c r="N2180" i="10"/>
  <c r="V2180" i="10" s="1"/>
  <c r="N2181" i="10"/>
  <c r="V2181" i="10" s="1"/>
  <c r="N2182" i="10"/>
  <c r="V2182" i="10" s="1"/>
  <c r="N2183" i="10"/>
  <c r="V2183" i="10" s="1"/>
  <c r="N2184" i="10"/>
  <c r="V2184" i="10" s="1"/>
  <c r="N2185" i="10"/>
  <c r="V2185" i="10" s="1"/>
  <c r="N2186" i="10"/>
  <c r="V2186" i="10" s="1"/>
  <c r="N2187" i="10"/>
  <c r="V2187" i="10" s="1"/>
  <c r="N2188" i="10"/>
  <c r="V2188" i="10" s="1"/>
  <c r="N2189" i="10"/>
  <c r="V2189" i="10" s="1"/>
  <c r="N2190" i="10"/>
  <c r="V2190" i="10" s="1"/>
  <c r="N2191" i="10"/>
  <c r="V2191" i="10" s="1"/>
  <c r="N2192" i="10"/>
  <c r="V2192" i="10" s="1"/>
  <c r="N2193" i="10"/>
  <c r="V2193" i="10" s="1"/>
  <c r="N2194" i="10"/>
  <c r="V2194" i="10" s="1"/>
  <c r="N2195" i="10"/>
  <c r="V2195" i="10" s="1"/>
  <c r="N2196" i="10"/>
  <c r="V2196" i="10" s="1"/>
  <c r="N2197" i="10"/>
  <c r="V2197" i="10" s="1"/>
  <c r="N2198" i="10"/>
  <c r="V2198" i="10" s="1"/>
  <c r="N2199" i="10"/>
  <c r="V2199" i="10" s="1"/>
  <c r="N2200" i="10"/>
  <c r="V2200" i="10" s="1"/>
  <c r="N2201" i="10"/>
  <c r="V2201" i="10" s="1"/>
  <c r="N2202" i="10"/>
  <c r="V2202" i="10" s="1"/>
  <c r="N2203" i="10"/>
  <c r="V2203" i="10" s="1"/>
  <c r="N2204" i="10"/>
  <c r="V2204" i="10" s="1"/>
  <c r="N2205" i="10"/>
  <c r="V2205" i="10" s="1"/>
  <c r="N2206" i="10"/>
  <c r="V2206" i="10" s="1"/>
  <c r="N2207" i="10"/>
  <c r="V2207" i="10" s="1"/>
  <c r="N2208" i="10"/>
  <c r="V2208" i="10" s="1"/>
  <c r="N2209" i="10"/>
  <c r="V2209" i="10" s="1"/>
  <c r="N2210" i="10"/>
  <c r="V2210" i="10" s="1"/>
  <c r="N2211" i="10"/>
  <c r="V2211" i="10" s="1"/>
  <c r="N2212" i="10"/>
  <c r="V2212" i="10" s="1"/>
  <c r="N2213" i="10"/>
  <c r="V2213" i="10" s="1"/>
  <c r="N2214" i="10"/>
  <c r="V2214" i="10" s="1"/>
  <c r="N2215" i="10"/>
  <c r="V2215" i="10" s="1"/>
  <c r="N2216" i="10"/>
  <c r="V2216" i="10" s="1"/>
  <c r="N2217" i="10"/>
  <c r="V2217" i="10" s="1"/>
  <c r="N2218" i="10"/>
  <c r="V2218" i="10" s="1"/>
  <c r="N2219" i="10"/>
  <c r="V2219" i="10" s="1"/>
  <c r="N2220" i="10"/>
  <c r="V2220" i="10" s="1"/>
  <c r="N2221" i="10"/>
  <c r="V2221" i="10" s="1"/>
  <c r="N2222" i="10"/>
  <c r="V2222" i="10" s="1"/>
  <c r="N2223" i="10"/>
  <c r="V2223" i="10" s="1"/>
  <c r="N2224" i="10"/>
  <c r="V2224" i="10" s="1"/>
  <c r="N2225" i="10"/>
  <c r="V2225" i="10" s="1"/>
  <c r="N2226" i="10"/>
  <c r="V2226" i="10" s="1"/>
  <c r="N2227" i="10"/>
  <c r="V2227" i="10" s="1"/>
  <c r="N2228" i="10"/>
  <c r="V2228" i="10" s="1"/>
  <c r="N2229" i="10"/>
  <c r="V2229" i="10" s="1"/>
  <c r="N2230" i="10"/>
  <c r="V2230" i="10" s="1"/>
  <c r="N2231" i="10"/>
  <c r="V2231" i="10" s="1"/>
  <c r="N2232" i="10"/>
  <c r="V2232" i="10" s="1"/>
  <c r="N2233" i="10"/>
  <c r="V2233" i="10" s="1"/>
  <c r="N2234" i="10"/>
  <c r="V2234" i="10" s="1"/>
  <c r="N2235" i="10"/>
  <c r="V2235" i="10" s="1"/>
  <c r="N2236" i="10"/>
  <c r="V2236" i="10" s="1"/>
  <c r="N2237" i="10"/>
  <c r="V2237" i="10" s="1"/>
  <c r="N2238" i="10"/>
  <c r="V2238" i="10" s="1"/>
  <c r="N2239" i="10"/>
  <c r="V2239" i="10" s="1"/>
  <c r="N2240" i="10"/>
  <c r="V2240" i="10" s="1"/>
  <c r="N2241" i="10"/>
  <c r="V2241" i="10" s="1"/>
  <c r="N2242" i="10"/>
  <c r="V2242" i="10" s="1"/>
  <c r="N2243" i="10"/>
  <c r="V2243" i="10" s="1"/>
  <c r="N2244" i="10"/>
  <c r="V2244" i="10" s="1"/>
  <c r="N2245" i="10"/>
  <c r="V2245" i="10" s="1"/>
  <c r="N2246" i="10"/>
  <c r="V2246" i="10" s="1"/>
  <c r="N2247" i="10"/>
  <c r="V2247" i="10" s="1"/>
  <c r="N2248" i="10"/>
  <c r="V2248" i="10" s="1"/>
  <c r="N2249" i="10"/>
  <c r="V2249" i="10" s="1"/>
  <c r="N2250" i="10"/>
  <c r="V2250" i="10" s="1"/>
  <c r="N2251" i="10"/>
  <c r="V2251" i="10" s="1"/>
  <c r="N2252" i="10"/>
  <c r="V2252" i="10" s="1"/>
  <c r="N2253" i="10"/>
  <c r="V2253" i="10" s="1"/>
  <c r="N2254" i="10"/>
  <c r="V2254" i="10" s="1"/>
  <c r="N2255" i="10"/>
  <c r="V2255" i="10" s="1"/>
  <c r="N2256" i="10"/>
  <c r="V2256" i="10" s="1"/>
  <c r="N2257" i="10"/>
  <c r="V2257" i="10" s="1"/>
  <c r="N2258" i="10"/>
  <c r="V2258" i="10" s="1"/>
  <c r="N2259" i="10"/>
  <c r="V2259" i="10" s="1"/>
  <c r="N2260" i="10"/>
  <c r="V2260" i="10" s="1"/>
  <c r="N2261" i="10"/>
  <c r="V2261" i="10" s="1"/>
  <c r="N2262" i="10"/>
  <c r="V2262" i="10" s="1"/>
  <c r="N2263" i="10"/>
  <c r="V2263" i="10" s="1"/>
  <c r="N2264" i="10"/>
  <c r="V2264" i="10" s="1"/>
  <c r="N2265" i="10"/>
  <c r="V2265" i="10" s="1"/>
  <c r="N2266" i="10"/>
  <c r="V2266" i="10" s="1"/>
  <c r="N2267" i="10"/>
  <c r="V2267" i="10" s="1"/>
  <c r="N2268" i="10"/>
  <c r="V2268" i="10" s="1"/>
  <c r="N2269" i="10"/>
  <c r="V2269" i="10" s="1"/>
  <c r="N2270" i="10"/>
  <c r="V2270" i="10" s="1"/>
  <c r="N2271" i="10"/>
  <c r="V2271" i="10" s="1"/>
  <c r="N2272" i="10"/>
  <c r="V2272" i="10" s="1"/>
  <c r="N2273" i="10"/>
  <c r="V2273" i="10" s="1"/>
  <c r="N2274" i="10"/>
  <c r="V2274" i="10" s="1"/>
  <c r="N2275" i="10"/>
  <c r="V2275" i="10" s="1"/>
  <c r="N2276" i="10"/>
  <c r="V2276" i="10" s="1"/>
  <c r="N2277" i="10"/>
  <c r="V2277" i="10" s="1"/>
  <c r="N2278" i="10"/>
  <c r="V2278" i="10" s="1"/>
  <c r="N2279" i="10"/>
  <c r="V2279" i="10" s="1"/>
  <c r="N2280" i="10"/>
  <c r="V2280" i="10" s="1"/>
  <c r="N2281" i="10"/>
  <c r="V2281" i="10" s="1"/>
  <c r="N2282" i="10"/>
  <c r="V2282" i="10" s="1"/>
  <c r="N2283" i="10"/>
  <c r="V2283" i="10" s="1"/>
  <c r="N2284" i="10"/>
  <c r="V2284" i="10" s="1"/>
  <c r="N2285" i="10"/>
  <c r="V2285" i="10" s="1"/>
  <c r="N2286" i="10"/>
  <c r="V2286" i="10" s="1"/>
  <c r="N2287" i="10"/>
  <c r="V2287" i="10" s="1"/>
  <c r="N2288" i="10"/>
  <c r="V2288" i="10" s="1"/>
  <c r="N2289" i="10"/>
  <c r="V2289" i="10" s="1"/>
  <c r="N2290" i="10"/>
  <c r="V2290" i="10" s="1"/>
  <c r="N2291" i="10"/>
  <c r="V2291" i="10" s="1"/>
  <c r="N2292" i="10"/>
  <c r="V2292" i="10" s="1"/>
  <c r="N2293" i="10"/>
  <c r="V2293" i="10" s="1"/>
  <c r="N2294" i="10"/>
  <c r="V2294" i="10" s="1"/>
  <c r="N2295" i="10"/>
  <c r="V2295" i="10" s="1"/>
  <c r="N2296" i="10"/>
  <c r="V2296" i="10" s="1"/>
  <c r="N2297" i="10"/>
  <c r="V2297" i="10" s="1"/>
  <c r="N2298" i="10"/>
  <c r="V2298" i="10" s="1"/>
  <c r="N2299" i="10"/>
  <c r="V2299" i="10" s="1"/>
  <c r="N2300" i="10"/>
  <c r="V2300" i="10" s="1"/>
  <c r="N2301" i="10"/>
  <c r="V2301" i="10" s="1"/>
  <c r="N2302" i="10"/>
  <c r="V2302" i="10" s="1"/>
  <c r="N2303" i="10"/>
  <c r="V2303" i="10" s="1"/>
  <c r="N2304" i="10"/>
  <c r="V2304" i="10" s="1"/>
  <c r="N2305" i="10"/>
  <c r="V2305" i="10" s="1"/>
  <c r="N2306" i="10"/>
  <c r="V2306" i="10" s="1"/>
  <c r="N2307" i="10"/>
  <c r="V2307" i="10" s="1"/>
  <c r="N2308" i="10"/>
  <c r="V2308" i="10" s="1"/>
  <c r="N2309" i="10"/>
  <c r="V2309" i="10" s="1"/>
  <c r="N2310" i="10"/>
  <c r="V2310" i="10" s="1"/>
  <c r="N2311" i="10"/>
  <c r="V2311" i="10" s="1"/>
  <c r="N2312" i="10"/>
  <c r="V2312" i="10" s="1"/>
  <c r="N2313" i="10"/>
  <c r="V2313" i="10" s="1"/>
  <c r="N2314" i="10"/>
  <c r="V2314" i="10" s="1"/>
  <c r="N2315" i="10"/>
  <c r="V2315" i="10" s="1"/>
  <c r="N2316" i="10"/>
  <c r="V2316" i="10" s="1"/>
  <c r="N2317" i="10"/>
  <c r="V2317" i="10" s="1"/>
  <c r="N2318" i="10"/>
  <c r="V2318" i="10" s="1"/>
  <c r="N2319" i="10"/>
  <c r="V2319" i="10" s="1"/>
  <c r="N2320" i="10"/>
  <c r="V2320" i="10" s="1"/>
  <c r="N2321" i="10"/>
  <c r="V2321" i="10" s="1"/>
  <c r="N2322" i="10"/>
  <c r="V2322" i="10" s="1"/>
  <c r="N2323" i="10"/>
  <c r="V2323" i="10" s="1"/>
  <c r="N2324" i="10"/>
  <c r="V2324" i="10" s="1"/>
  <c r="N2325" i="10"/>
  <c r="V2325" i="10" s="1"/>
  <c r="N2326" i="10"/>
  <c r="V2326" i="10" s="1"/>
  <c r="N2327" i="10"/>
  <c r="V2327" i="10" s="1"/>
  <c r="N2328" i="10"/>
  <c r="V2328" i="10" s="1"/>
  <c r="N2329" i="10"/>
  <c r="V2329" i="10" s="1"/>
  <c r="N2330" i="10"/>
  <c r="V2330" i="10" s="1"/>
  <c r="N2331" i="10"/>
  <c r="V2331" i="10" s="1"/>
  <c r="N2332" i="10"/>
  <c r="V2332" i="10" s="1"/>
  <c r="N2333" i="10"/>
  <c r="V2333" i="10" s="1"/>
  <c r="N2334" i="10"/>
  <c r="V2334" i="10" s="1"/>
  <c r="N2335" i="10"/>
  <c r="V2335" i="10" s="1"/>
  <c r="N2336" i="10"/>
  <c r="V2336" i="10" s="1"/>
  <c r="N2337" i="10"/>
  <c r="V2337" i="10" s="1"/>
  <c r="N2338" i="10"/>
  <c r="V2338" i="10" s="1"/>
  <c r="N2339" i="10"/>
  <c r="V2339" i="10" s="1"/>
  <c r="N2340" i="10"/>
  <c r="V2340" i="10" s="1"/>
  <c r="N2341" i="10"/>
  <c r="V2341" i="10" s="1"/>
  <c r="N2342" i="10"/>
  <c r="V2342" i="10" s="1"/>
  <c r="N2343" i="10"/>
  <c r="V2343" i="10" s="1"/>
  <c r="N2344" i="10"/>
  <c r="V2344" i="10" s="1"/>
  <c r="N2345" i="10"/>
  <c r="V2345" i="10" s="1"/>
  <c r="N2346" i="10"/>
  <c r="V2346" i="10" s="1"/>
  <c r="N2347" i="10"/>
  <c r="V2347" i="10" s="1"/>
  <c r="N2348" i="10"/>
  <c r="V2348" i="10" s="1"/>
  <c r="N2349" i="10"/>
  <c r="V2349" i="10" s="1"/>
  <c r="N2350" i="10"/>
  <c r="V2350" i="10" s="1"/>
  <c r="N2351" i="10"/>
  <c r="V2351" i="10" s="1"/>
  <c r="N2352" i="10"/>
  <c r="V2352" i="10" s="1"/>
  <c r="N2353" i="10"/>
  <c r="V2353" i="10" s="1"/>
  <c r="N2354" i="10"/>
  <c r="V2354" i="10" s="1"/>
  <c r="N2355" i="10"/>
  <c r="V2355" i="10" s="1"/>
  <c r="N2356" i="10"/>
  <c r="V2356" i="10" s="1"/>
  <c r="N2357" i="10"/>
  <c r="V2357" i="10" s="1"/>
  <c r="N2358" i="10"/>
  <c r="V2358" i="10" s="1"/>
  <c r="N2359" i="10"/>
  <c r="V2359" i="10" s="1"/>
  <c r="N2360" i="10"/>
  <c r="V2360" i="10" s="1"/>
  <c r="N2361" i="10"/>
  <c r="V2361" i="10" s="1"/>
  <c r="N2362" i="10"/>
  <c r="V2362" i="10" s="1"/>
  <c r="N2363" i="10"/>
  <c r="V2363" i="10" s="1"/>
  <c r="N2364" i="10"/>
  <c r="V2364" i="10" s="1"/>
  <c r="N2365" i="10"/>
  <c r="V2365" i="10" s="1"/>
  <c r="N2366" i="10"/>
  <c r="V2366" i="10" s="1"/>
  <c r="N2367" i="10"/>
  <c r="V2367" i="10" s="1"/>
  <c r="N2368" i="10"/>
  <c r="V2368" i="10" s="1"/>
  <c r="N2369" i="10"/>
  <c r="V2369" i="10" s="1"/>
  <c r="N2370" i="10"/>
  <c r="V2370" i="10" s="1"/>
  <c r="N2371" i="10"/>
  <c r="V2371" i="10" s="1"/>
  <c r="N2372" i="10"/>
  <c r="V2372" i="10" s="1"/>
  <c r="N2373" i="10"/>
  <c r="V2373" i="10" s="1"/>
  <c r="N2374" i="10"/>
  <c r="V2374" i="10" s="1"/>
  <c r="N2375" i="10"/>
  <c r="V2375" i="10" s="1"/>
  <c r="N2376" i="10"/>
  <c r="V2376" i="10" s="1"/>
  <c r="N2377" i="10"/>
  <c r="V2377" i="10" s="1"/>
  <c r="N2378" i="10"/>
  <c r="V2378" i="10" s="1"/>
  <c r="N2379" i="10"/>
  <c r="V2379" i="10" s="1"/>
  <c r="N2380" i="10"/>
  <c r="V2380" i="10" s="1"/>
  <c r="N2381" i="10"/>
  <c r="V2381" i="10" s="1"/>
  <c r="N2382" i="10"/>
  <c r="V2382" i="10" s="1"/>
  <c r="N2383" i="10"/>
  <c r="V2383" i="10" s="1"/>
  <c r="N2384" i="10"/>
  <c r="V2384" i="10" s="1"/>
  <c r="N2385" i="10"/>
  <c r="V2385" i="10" s="1"/>
  <c r="N2386" i="10"/>
  <c r="V2386" i="10" s="1"/>
  <c r="N2387" i="10"/>
  <c r="V2387" i="10" s="1"/>
  <c r="N2388" i="10"/>
  <c r="V2388" i="10" s="1"/>
  <c r="N2389" i="10"/>
  <c r="V2389" i="10" s="1"/>
  <c r="N2390" i="10"/>
  <c r="V2390" i="10" s="1"/>
  <c r="N2391" i="10"/>
  <c r="V2391" i="10" s="1"/>
  <c r="N2392" i="10"/>
  <c r="V2392" i="10" s="1"/>
  <c r="N2393" i="10"/>
  <c r="V2393" i="10" s="1"/>
  <c r="N2394" i="10"/>
  <c r="V2394" i="10" s="1"/>
  <c r="N2395" i="10"/>
  <c r="V2395" i="10" s="1"/>
  <c r="N2396" i="10"/>
  <c r="V2396" i="10" s="1"/>
  <c r="N2397" i="10"/>
  <c r="V2397" i="10" s="1"/>
  <c r="N2398" i="10"/>
  <c r="V2398" i="10" s="1"/>
  <c r="N2399" i="10"/>
  <c r="V2399" i="10" s="1"/>
  <c r="N2400" i="10"/>
  <c r="V2400" i="10" s="1"/>
  <c r="N2401" i="10"/>
  <c r="V2401" i="10" s="1"/>
  <c r="N2402" i="10"/>
  <c r="V2402" i="10" s="1"/>
  <c r="N2403" i="10"/>
  <c r="V2403" i="10" s="1"/>
  <c r="N2404" i="10"/>
  <c r="V2404" i="10" s="1"/>
  <c r="N2405" i="10"/>
  <c r="V2405" i="10" s="1"/>
  <c r="N2406" i="10"/>
  <c r="V2406" i="10" s="1"/>
  <c r="N2407" i="10"/>
  <c r="V2407" i="10" s="1"/>
  <c r="N2408" i="10"/>
  <c r="V2408" i="10" s="1"/>
  <c r="N2409" i="10"/>
  <c r="V2409" i="10" s="1"/>
  <c r="N2410" i="10"/>
  <c r="V2410" i="10" s="1"/>
  <c r="N2411" i="10"/>
  <c r="V2411" i="10" s="1"/>
  <c r="N2412" i="10"/>
  <c r="V2412" i="10" s="1"/>
  <c r="N2413" i="10"/>
  <c r="V2413" i="10" s="1"/>
  <c r="N2414" i="10"/>
  <c r="V2414" i="10" s="1"/>
  <c r="N2415" i="10"/>
  <c r="V2415" i="10" s="1"/>
  <c r="N2416" i="10"/>
  <c r="V2416" i="10" s="1"/>
  <c r="N2417" i="10"/>
  <c r="V2417" i="10" s="1"/>
  <c r="N2418" i="10"/>
  <c r="V2418" i="10" s="1"/>
  <c r="N2419" i="10"/>
  <c r="V2419" i="10" s="1"/>
  <c r="N2420" i="10"/>
  <c r="V2420" i="10" s="1"/>
  <c r="N2421" i="10"/>
  <c r="V2421" i="10" s="1"/>
  <c r="N2422" i="10"/>
  <c r="V2422" i="10" s="1"/>
  <c r="N2423" i="10"/>
  <c r="V2423" i="10" s="1"/>
  <c r="N2424" i="10"/>
  <c r="V2424" i="10" s="1"/>
  <c r="N2425" i="10"/>
  <c r="V2425" i="10" s="1"/>
  <c r="N2426" i="10"/>
  <c r="V2426" i="10" s="1"/>
  <c r="N2427" i="10"/>
  <c r="V2427" i="10" s="1"/>
  <c r="N2428" i="10"/>
  <c r="V2428" i="10" s="1"/>
  <c r="N2429" i="10"/>
  <c r="V2429" i="10" s="1"/>
  <c r="N2430" i="10"/>
  <c r="V2430" i="10" s="1"/>
  <c r="N2431" i="10"/>
  <c r="V2431" i="10" s="1"/>
  <c r="N2432" i="10"/>
  <c r="V2432" i="10" s="1"/>
  <c r="N2433" i="10"/>
  <c r="V2433" i="10" s="1"/>
  <c r="N2434" i="10"/>
  <c r="V2434" i="10" s="1"/>
  <c r="N2435" i="10"/>
  <c r="V2435" i="10" s="1"/>
  <c r="N4" i="10"/>
  <c r="V4" i="10" s="1"/>
  <c r="V69" i="4"/>
  <c r="O54" i="4"/>
  <c r="O56" i="4"/>
  <c r="O58" i="4"/>
  <c r="O60" i="4"/>
  <c r="O62" i="4"/>
  <c r="O64" i="4"/>
  <c r="O66" i="4"/>
  <c r="O68" i="4"/>
  <c r="O70" i="4"/>
  <c r="O72" i="4"/>
  <c r="O74" i="4"/>
  <c r="O76" i="4"/>
  <c r="O78" i="4"/>
  <c r="O80" i="4"/>
  <c r="O82" i="4"/>
  <c r="O84" i="4"/>
  <c r="O86" i="4"/>
  <c r="O88" i="4"/>
  <c r="O90" i="4"/>
  <c r="O92" i="4"/>
  <c r="O94" i="4"/>
  <c r="O96" i="4"/>
  <c r="O98" i="4"/>
  <c r="O100" i="4"/>
  <c r="O102" i="4"/>
  <c r="O104" i="4"/>
  <c r="O106" i="4"/>
  <c r="O108" i="4"/>
  <c r="O110" i="4"/>
  <c r="O112" i="4"/>
  <c r="O114" i="4"/>
  <c r="O52" i="4"/>
  <c r="P2428" i="10" l="1"/>
  <c r="P2420" i="10"/>
  <c r="P2396" i="10"/>
  <c r="P2372" i="10"/>
  <c r="P2340" i="10"/>
  <c r="P2308" i="10"/>
  <c r="P2276" i="10"/>
  <c r="P2236" i="10"/>
  <c r="P2204" i="10"/>
  <c r="P2172" i="10"/>
  <c r="P2140" i="10"/>
  <c r="P2116" i="10"/>
  <c r="P2084" i="10"/>
  <c r="P2052" i="10"/>
  <c r="P2020" i="10"/>
  <c r="P1980" i="10"/>
  <c r="P1948" i="10"/>
  <c r="P1924" i="10"/>
  <c r="P1892" i="10"/>
  <c r="P1852" i="10"/>
  <c r="P1820" i="10"/>
  <c r="P1796" i="10"/>
  <c r="P1764" i="10"/>
  <c r="P1724" i="10"/>
  <c r="P1692" i="10"/>
  <c r="P1668" i="10"/>
  <c r="P1636" i="10"/>
  <c r="P1596" i="10"/>
  <c r="P1564" i="10"/>
  <c r="P1540" i="10"/>
  <c r="P1508" i="10"/>
  <c r="P1468" i="10"/>
  <c r="P1436" i="10"/>
  <c r="P1412" i="10"/>
  <c r="P1380" i="10"/>
  <c r="P1348" i="10"/>
  <c r="P1316" i="10"/>
  <c r="P1276" i="10"/>
  <c r="P1244" i="10"/>
  <c r="P1220" i="10"/>
  <c r="P1188" i="10"/>
  <c r="P1148" i="10"/>
  <c r="P1116" i="10"/>
  <c r="P1084" i="10"/>
  <c r="P1052" i="10"/>
  <c r="P1028" i="10"/>
  <c r="P996" i="10"/>
  <c r="P972" i="10"/>
  <c r="P940" i="10"/>
  <c r="P908" i="10"/>
  <c r="P900" i="10"/>
  <c r="P868" i="10"/>
  <c r="P836" i="10"/>
  <c r="P804" i="10"/>
  <c r="P764" i="10"/>
  <c r="P732" i="10"/>
  <c r="P692" i="10"/>
  <c r="P660" i="10"/>
  <c r="P644" i="10"/>
  <c r="P612" i="10"/>
  <c r="P588" i="10"/>
  <c r="P556" i="10"/>
  <c r="P508" i="10"/>
  <c r="P476" i="10"/>
  <c r="P452" i="10"/>
  <c r="P420" i="10"/>
  <c r="P388" i="10"/>
  <c r="P356" i="10"/>
  <c r="P316" i="10"/>
  <c r="P284" i="10"/>
  <c r="P244" i="10"/>
  <c r="P212" i="10"/>
  <c r="P180" i="10"/>
  <c r="P148" i="10"/>
  <c r="P132" i="10"/>
  <c r="P100" i="10"/>
  <c r="P60" i="10"/>
  <c r="P28" i="10"/>
  <c r="P2419" i="10"/>
  <c r="P2387" i="10"/>
  <c r="P2355" i="10"/>
  <c r="P2323" i="10"/>
  <c r="P2291" i="10"/>
  <c r="P2259" i="10"/>
  <c r="P2227" i="10"/>
  <c r="P2195" i="10"/>
  <c r="P2163" i="10"/>
  <c r="P2131" i="10"/>
  <c r="P2099" i="10"/>
  <c r="P2067" i="10"/>
  <c r="P2035" i="10"/>
  <c r="P1987" i="10"/>
  <c r="P1955" i="10"/>
  <c r="P1915" i="10"/>
  <c r="P1883" i="10"/>
  <c r="P1851" i="10"/>
  <c r="P1819" i="10"/>
  <c r="P1787" i="10"/>
  <c r="P1755" i="10"/>
  <c r="P1723" i="10"/>
  <c r="P1675" i="10"/>
  <c r="P1643" i="10"/>
  <c r="P1619" i="10"/>
  <c r="P1587" i="10"/>
  <c r="P1555" i="10"/>
  <c r="P1515" i="10"/>
  <c r="P1475" i="10"/>
  <c r="P1443" i="10"/>
  <c r="P1403" i="10"/>
  <c r="P1371" i="10"/>
  <c r="P1339" i="10"/>
  <c r="P1307" i="10"/>
  <c r="P1275" i="10"/>
  <c r="P1243" i="10"/>
  <c r="P1227" i="10"/>
  <c r="P1195" i="10"/>
  <c r="P1171" i="10"/>
  <c r="P1139" i="10"/>
  <c r="P1107" i="10"/>
  <c r="P1075" i="10"/>
  <c r="P1043" i="10"/>
  <c r="P1011" i="10"/>
  <c r="P979" i="10"/>
  <c r="P947" i="10"/>
  <c r="P915" i="10"/>
  <c r="P883" i="10"/>
  <c r="P851" i="10"/>
  <c r="P819" i="10"/>
  <c r="P787" i="10"/>
  <c r="P755" i="10"/>
  <c r="P707" i="10"/>
  <c r="P675" i="10"/>
  <c r="P643" i="10"/>
  <c r="P611" i="10"/>
  <c r="P587" i="10"/>
  <c r="P555" i="10"/>
  <c r="P515" i="10"/>
  <c r="P483" i="10"/>
  <c r="P451" i="10"/>
  <c r="P427" i="10"/>
  <c r="P395" i="10"/>
  <c r="P363" i="10"/>
  <c r="P339" i="10"/>
  <c r="P315" i="10"/>
  <c r="P291" i="10"/>
  <c r="P259" i="10"/>
  <c r="P235" i="10"/>
  <c r="P211" i="10"/>
  <c r="P187" i="10"/>
  <c r="P163" i="10"/>
  <c r="P139" i="10"/>
  <c r="P115" i="10"/>
  <c r="P91" i="10"/>
  <c r="P67" i="10"/>
  <c r="P43" i="10"/>
  <c r="P19" i="10"/>
  <c r="P2410" i="10"/>
  <c r="P2378" i="10"/>
  <c r="P2346" i="10"/>
  <c r="P2314" i="10"/>
  <c r="P2282" i="10"/>
  <c r="P2242" i="10"/>
  <c r="P2210" i="10"/>
  <c r="P2186" i="10"/>
  <c r="P2154" i="10"/>
  <c r="P2114" i="10"/>
  <c r="P2082" i="10"/>
  <c r="P2042" i="10"/>
  <c r="P2002" i="10"/>
  <c r="P1970" i="10"/>
  <c r="P1938" i="10"/>
  <c r="P1906" i="10"/>
  <c r="P1874" i="10"/>
  <c r="P1842" i="10"/>
  <c r="P1810" i="10"/>
  <c r="P1778" i="10"/>
  <c r="P1746" i="10"/>
  <c r="P1722" i="10"/>
  <c r="P1690" i="10"/>
  <c r="P1658" i="10"/>
  <c r="P1626" i="10"/>
  <c r="P1594" i="10"/>
  <c r="P1562" i="10"/>
  <c r="P1530" i="10"/>
  <c r="P1498" i="10"/>
  <c r="P1482" i="10"/>
  <c r="P1450" i="10"/>
  <c r="P1426" i="10"/>
  <c r="P1394" i="10"/>
  <c r="P1362" i="10"/>
  <c r="P1330" i="10"/>
  <c r="P1282" i="10"/>
  <c r="P1250" i="10"/>
  <c r="P1226" i="10"/>
  <c r="P1194" i="10"/>
  <c r="P1154" i="10"/>
  <c r="P1122" i="10"/>
  <c r="P1082" i="10"/>
  <c r="P1050" i="10"/>
  <c r="P1018" i="10"/>
  <c r="P986" i="10"/>
  <c r="P954" i="10"/>
  <c r="P922" i="10"/>
  <c r="P890" i="10"/>
  <c r="P858" i="10"/>
  <c r="P826" i="10"/>
  <c r="P794" i="10"/>
  <c r="P762" i="10"/>
  <c r="P730" i="10"/>
  <c r="P698" i="10"/>
  <c r="P666" i="10"/>
  <c r="P634" i="10"/>
  <c r="P602" i="10"/>
  <c r="P570" i="10"/>
  <c r="P538" i="10"/>
  <c r="P506" i="10"/>
  <c r="P474" i="10"/>
  <c r="P442" i="10"/>
  <c r="P410" i="10"/>
  <c r="P378" i="10"/>
  <c r="P346" i="10"/>
  <c r="P330" i="10"/>
  <c r="P298" i="10"/>
  <c r="P258" i="10"/>
  <c r="P226" i="10"/>
  <c r="P202" i="10"/>
  <c r="P170" i="10"/>
  <c r="P130" i="10"/>
  <c r="P98" i="10"/>
  <c r="P58" i="10"/>
  <c r="P26" i="10"/>
  <c r="P2417" i="10"/>
  <c r="P2385" i="10"/>
  <c r="P2353" i="10"/>
  <c r="P2321" i="10"/>
  <c r="P2289" i="10"/>
  <c r="P2241" i="10"/>
  <c r="P2209" i="10"/>
  <c r="P2169" i="10"/>
  <c r="P2137" i="10"/>
  <c r="P2105" i="10"/>
  <c r="P2073" i="10"/>
  <c r="P2041" i="10"/>
  <c r="P2009" i="10"/>
  <c r="P1977" i="10"/>
  <c r="P1945" i="10"/>
  <c r="P1913" i="10"/>
  <c r="P1881" i="10"/>
  <c r="P1841" i="10"/>
  <c r="P1809" i="10"/>
  <c r="P1769" i="10"/>
  <c r="P1729" i="10"/>
  <c r="P1697" i="10"/>
  <c r="P1673" i="10"/>
  <c r="P1641" i="10"/>
  <c r="P1601" i="10"/>
  <c r="P1569" i="10"/>
  <c r="P1545" i="10"/>
  <c r="P1513" i="10"/>
  <c r="P1473" i="10"/>
  <c r="P1441" i="10"/>
  <c r="P1417" i="10"/>
  <c r="P1385" i="10"/>
  <c r="P1345" i="10"/>
  <c r="P1305" i="10"/>
  <c r="P1273" i="10"/>
  <c r="P1241" i="10"/>
  <c r="P1209" i="10"/>
  <c r="P1177" i="10"/>
  <c r="P1145" i="10"/>
  <c r="P1105" i="10"/>
  <c r="P1057" i="10"/>
  <c r="P1025" i="10"/>
  <c r="P993" i="10"/>
  <c r="P969" i="10"/>
  <c r="P937" i="10"/>
  <c r="P913" i="10"/>
  <c r="P881" i="10"/>
  <c r="P849" i="10"/>
  <c r="P817" i="10"/>
  <c r="P785" i="10"/>
  <c r="P753" i="10"/>
  <c r="P721" i="10"/>
  <c r="P689" i="10"/>
  <c r="P641" i="10"/>
  <c r="P609" i="10"/>
  <c r="P569" i="10"/>
  <c r="P537" i="10"/>
  <c r="P505" i="10"/>
  <c r="P473" i="10"/>
  <c r="P441" i="10"/>
  <c r="P409" i="10"/>
  <c r="P393" i="10"/>
  <c r="P361" i="10"/>
  <c r="P329" i="10"/>
  <c r="P297" i="10"/>
  <c r="P249" i="10"/>
  <c r="P217" i="10"/>
  <c r="P185" i="10"/>
  <c r="P153" i="10"/>
  <c r="P137" i="10"/>
  <c r="P113" i="10"/>
  <c r="P81" i="10"/>
  <c r="P73" i="10"/>
  <c r="P65" i="10"/>
  <c r="P57" i="10"/>
  <c r="P49" i="10"/>
  <c r="P41" i="10"/>
  <c r="P9" i="10"/>
  <c r="P2432" i="10"/>
  <c r="P2424" i="10"/>
  <c r="P2416" i="10"/>
  <c r="P2408" i="10"/>
  <c r="P2400" i="10"/>
  <c r="P2392" i="10"/>
  <c r="P2384" i="10"/>
  <c r="P2376" i="10"/>
  <c r="P2368" i="10"/>
  <c r="P2360" i="10"/>
  <c r="P2352" i="10"/>
  <c r="P2344" i="10"/>
  <c r="P2336" i="10"/>
  <c r="P2328" i="10"/>
  <c r="P2320" i="10"/>
  <c r="P2312" i="10"/>
  <c r="P2304" i="10"/>
  <c r="P2296" i="10"/>
  <c r="P2288" i="10"/>
  <c r="P2280" i="10"/>
  <c r="P2272" i="10"/>
  <c r="P2264" i="10"/>
  <c r="P2256" i="10"/>
  <c r="P2248" i="10"/>
  <c r="P2240" i="10"/>
  <c r="P2232" i="10"/>
  <c r="P2224" i="10"/>
  <c r="P2216" i="10"/>
  <c r="P2208" i="10"/>
  <c r="P2200" i="10"/>
  <c r="P2192" i="10"/>
  <c r="P2184" i="10"/>
  <c r="P2176" i="10"/>
  <c r="P2168" i="10"/>
  <c r="P2160" i="10"/>
  <c r="P2152" i="10"/>
  <c r="P2144" i="10"/>
  <c r="P2136" i="10"/>
  <c r="P2128" i="10"/>
  <c r="P2120" i="10"/>
  <c r="P2112" i="10"/>
  <c r="P2104" i="10"/>
  <c r="P2096" i="10"/>
  <c r="P2088" i="10"/>
  <c r="P2080" i="10"/>
  <c r="P2072" i="10"/>
  <c r="P2064" i="10"/>
  <c r="P2056" i="10"/>
  <c r="P2048" i="10"/>
  <c r="P2040" i="10"/>
  <c r="P2032" i="10"/>
  <c r="P2024" i="10"/>
  <c r="P2016" i="10"/>
  <c r="P2008" i="10"/>
  <c r="P2000" i="10"/>
  <c r="P1992" i="10"/>
  <c r="P1984" i="10"/>
  <c r="P1976" i="10"/>
  <c r="P1968" i="10"/>
  <c r="P1960" i="10"/>
  <c r="P1952" i="10"/>
  <c r="P1944" i="10"/>
  <c r="P1936" i="10"/>
  <c r="P1928" i="10"/>
  <c r="P1920" i="10"/>
  <c r="P1912" i="10"/>
  <c r="P1904" i="10"/>
  <c r="P1896" i="10"/>
  <c r="P1888" i="10"/>
  <c r="P1880" i="10"/>
  <c r="P1872" i="10"/>
  <c r="P1864" i="10"/>
  <c r="P1856" i="10"/>
  <c r="P1848" i="10"/>
  <c r="P1840" i="10"/>
  <c r="P1832" i="10"/>
  <c r="P1824" i="10"/>
  <c r="P1816" i="10"/>
  <c r="P1808" i="10"/>
  <c r="P1800" i="10"/>
  <c r="P1792" i="10"/>
  <c r="P1784" i="10"/>
  <c r="P1776" i="10"/>
  <c r="P1768" i="10"/>
  <c r="P1760" i="10"/>
  <c r="P1752" i="10"/>
  <c r="P1744" i="10"/>
  <c r="P1736" i="10"/>
  <c r="P1728" i="10"/>
  <c r="P1720" i="10"/>
  <c r="P1712" i="10"/>
  <c r="P1704" i="10"/>
  <c r="P1696" i="10"/>
  <c r="P1688" i="10"/>
  <c r="P1680" i="10"/>
  <c r="P1672" i="10"/>
  <c r="P1664" i="10"/>
  <c r="P1656" i="10"/>
  <c r="P1648" i="10"/>
  <c r="P1640" i="10"/>
  <c r="P1632" i="10"/>
  <c r="P1624" i="10"/>
  <c r="P1616" i="10"/>
  <c r="P1608" i="10"/>
  <c r="P1600" i="10"/>
  <c r="P1592" i="10"/>
  <c r="P1584" i="10"/>
  <c r="P1576" i="10"/>
  <c r="P1568" i="10"/>
  <c r="P1560" i="10"/>
  <c r="P1552" i="10"/>
  <c r="P1544" i="10"/>
  <c r="P1536" i="10"/>
  <c r="P1528" i="10"/>
  <c r="P1520" i="10"/>
  <c r="P1512" i="10"/>
  <c r="P1504" i="10"/>
  <c r="P1496" i="10"/>
  <c r="P1488" i="10"/>
  <c r="P1480" i="10"/>
  <c r="P1472" i="10"/>
  <c r="P1464" i="10"/>
  <c r="P1456" i="10"/>
  <c r="P1448" i="10"/>
  <c r="P1440" i="10"/>
  <c r="P1432" i="10"/>
  <c r="P1424" i="10"/>
  <c r="P1416" i="10"/>
  <c r="P1408" i="10"/>
  <c r="P1400" i="10"/>
  <c r="P1392" i="10"/>
  <c r="P1384" i="10"/>
  <c r="P1376" i="10"/>
  <c r="P1368" i="10"/>
  <c r="P1360" i="10"/>
  <c r="P1352" i="10"/>
  <c r="P1344" i="10"/>
  <c r="P1336" i="10"/>
  <c r="P1328" i="10"/>
  <c r="P1320" i="10"/>
  <c r="P1312" i="10"/>
  <c r="P1304" i="10"/>
  <c r="P1296" i="10"/>
  <c r="P1288" i="10"/>
  <c r="P1280" i="10"/>
  <c r="P1272" i="10"/>
  <c r="P1264" i="10"/>
  <c r="P1256" i="10"/>
  <c r="P1248" i="10"/>
  <c r="P1240" i="10"/>
  <c r="P1232" i="10"/>
  <c r="P1224" i="10"/>
  <c r="P1216" i="10"/>
  <c r="P1208" i="10"/>
  <c r="P1200" i="10"/>
  <c r="P1192" i="10"/>
  <c r="P1184" i="10"/>
  <c r="P1176" i="10"/>
  <c r="P1168" i="10"/>
  <c r="P1160" i="10"/>
  <c r="P1152" i="10"/>
  <c r="P1144" i="10"/>
  <c r="P1136" i="10"/>
  <c r="P1128" i="10"/>
  <c r="P1120" i="10"/>
  <c r="P1112" i="10"/>
  <c r="P1104" i="10"/>
  <c r="P1096" i="10"/>
  <c r="P1088" i="10"/>
  <c r="P1080" i="10"/>
  <c r="P1072" i="10"/>
  <c r="P1064" i="10"/>
  <c r="P1056" i="10"/>
  <c r="P1048" i="10"/>
  <c r="P1040" i="10"/>
  <c r="P1032" i="10"/>
  <c r="P1024" i="10"/>
  <c r="P1016" i="10"/>
  <c r="P1008" i="10"/>
  <c r="P1000" i="10"/>
  <c r="P992" i="10"/>
  <c r="P984" i="10"/>
  <c r="P976" i="10"/>
  <c r="P968" i="10"/>
  <c r="P960" i="10"/>
  <c r="P952" i="10"/>
  <c r="P944" i="10"/>
  <c r="P936" i="10"/>
  <c r="P928" i="10"/>
  <c r="P920" i="10"/>
  <c r="P912" i="10"/>
  <c r="P904" i="10"/>
  <c r="P896" i="10"/>
  <c r="P888" i="10"/>
  <c r="P880" i="10"/>
  <c r="P872" i="10"/>
  <c r="P864" i="10"/>
  <c r="P856" i="10"/>
  <c r="P848" i="10"/>
  <c r="P840" i="10"/>
  <c r="P832" i="10"/>
  <c r="P824" i="10"/>
  <c r="P816" i="10"/>
  <c r="P808" i="10"/>
  <c r="P800" i="10"/>
  <c r="P792" i="10"/>
  <c r="P784" i="10"/>
  <c r="P776" i="10"/>
  <c r="P768" i="10"/>
  <c r="P760" i="10"/>
  <c r="P752" i="10"/>
  <c r="P744" i="10"/>
  <c r="P736" i="10"/>
  <c r="P728" i="10"/>
  <c r="P720" i="10"/>
  <c r="P712" i="10"/>
  <c r="P704" i="10"/>
  <c r="P696" i="10"/>
  <c r="P688" i="10"/>
  <c r="P680" i="10"/>
  <c r="P672" i="10"/>
  <c r="P664" i="10"/>
  <c r="P656" i="10"/>
  <c r="P648" i="10"/>
  <c r="P640" i="10"/>
  <c r="P632" i="10"/>
  <c r="P624" i="10"/>
  <c r="P616" i="10"/>
  <c r="P608" i="10"/>
  <c r="P600" i="10"/>
  <c r="P592" i="10"/>
  <c r="P584" i="10"/>
  <c r="P576" i="10"/>
  <c r="P568" i="10"/>
  <c r="P560" i="10"/>
  <c r="P552" i="10"/>
  <c r="P544" i="10"/>
  <c r="P536" i="10"/>
  <c r="P528" i="10"/>
  <c r="P520" i="10"/>
  <c r="P512" i="10"/>
  <c r="P504" i="10"/>
  <c r="P496" i="10"/>
  <c r="P488" i="10"/>
  <c r="P480" i="10"/>
  <c r="P472" i="10"/>
  <c r="P464" i="10"/>
  <c r="P456" i="10"/>
  <c r="P448" i="10"/>
  <c r="P440" i="10"/>
  <c r="P432" i="10"/>
  <c r="P424" i="10"/>
  <c r="P416" i="10"/>
  <c r="P408" i="10"/>
  <c r="P400" i="10"/>
  <c r="P392" i="10"/>
  <c r="P384" i="10"/>
  <c r="P376" i="10"/>
  <c r="P368" i="10"/>
  <c r="P360" i="10"/>
  <c r="P352" i="10"/>
  <c r="P344" i="10"/>
  <c r="P336" i="10"/>
  <c r="P328" i="10"/>
  <c r="P320" i="10"/>
  <c r="P312" i="10"/>
  <c r="P304" i="10"/>
  <c r="P296" i="10"/>
  <c r="P288" i="10"/>
  <c r="P280" i="10"/>
  <c r="P272" i="10"/>
  <c r="P264" i="10"/>
  <c r="P256" i="10"/>
  <c r="P248" i="10"/>
  <c r="P240" i="10"/>
  <c r="P232" i="10"/>
  <c r="P224" i="10"/>
  <c r="P216" i="10"/>
  <c r="P208" i="10"/>
  <c r="P200" i="10"/>
  <c r="P192" i="10"/>
  <c r="P184" i="10"/>
  <c r="P176" i="10"/>
  <c r="P168" i="10"/>
  <c r="P160" i="10"/>
  <c r="P152" i="10"/>
  <c r="P144" i="10"/>
  <c r="P136" i="10"/>
  <c r="P128" i="10"/>
  <c r="P120" i="10"/>
  <c r="P112" i="10"/>
  <c r="P104" i="10"/>
  <c r="P96" i="10"/>
  <c r="P88" i="10"/>
  <c r="P80" i="10"/>
  <c r="P72" i="10"/>
  <c r="P64" i="10"/>
  <c r="P56" i="10"/>
  <c r="P48" i="10"/>
  <c r="P40" i="10"/>
  <c r="P32" i="10"/>
  <c r="P24" i="10"/>
  <c r="P16" i="10"/>
  <c r="P8" i="10"/>
  <c r="P2404" i="10"/>
  <c r="P2364" i="10"/>
  <c r="P2332" i="10"/>
  <c r="P2300" i="10"/>
  <c r="P2268" i="10"/>
  <c r="P2244" i="10"/>
  <c r="P2212" i="10"/>
  <c r="P2180" i="10"/>
  <c r="P2148" i="10"/>
  <c r="P2108" i="10"/>
  <c r="P2076" i="10"/>
  <c r="P2044" i="10"/>
  <c r="P2012" i="10"/>
  <c r="P1988" i="10"/>
  <c r="P1964" i="10"/>
  <c r="P1932" i="10"/>
  <c r="P1900" i="10"/>
  <c r="P1868" i="10"/>
  <c r="P1836" i="10"/>
  <c r="P1788" i="10"/>
  <c r="P1756" i="10"/>
  <c r="P1716" i="10"/>
  <c r="P1684" i="10"/>
  <c r="P1652" i="10"/>
  <c r="P1628" i="10"/>
  <c r="P1604" i="10"/>
  <c r="P1572" i="10"/>
  <c r="P1532" i="10"/>
  <c r="P1500" i="10"/>
  <c r="P1476" i="10"/>
  <c r="P1444" i="10"/>
  <c r="P1420" i="10"/>
  <c r="P1388" i="10"/>
  <c r="P1356" i="10"/>
  <c r="P1324" i="10"/>
  <c r="P1292" i="10"/>
  <c r="P1260" i="10"/>
  <c r="P1236" i="10"/>
  <c r="P1204" i="10"/>
  <c r="P1172" i="10"/>
  <c r="P1140" i="10"/>
  <c r="P1108" i="10"/>
  <c r="P1076" i="10"/>
  <c r="P1044" i="10"/>
  <c r="P1012" i="10"/>
  <c r="P980" i="10"/>
  <c r="P964" i="10"/>
  <c r="P932" i="10"/>
  <c r="P892" i="10"/>
  <c r="P860" i="10"/>
  <c r="P828" i="10"/>
  <c r="P796" i="10"/>
  <c r="P772" i="10"/>
  <c r="P740" i="10"/>
  <c r="P716" i="10"/>
  <c r="P684" i="10"/>
  <c r="P652" i="10"/>
  <c r="P620" i="10"/>
  <c r="P572" i="10"/>
  <c r="P540" i="10"/>
  <c r="P500" i="10"/>
  <c r="P468" i="10"/>
  <c r="P436" i="10"/>
  <c r="P412" i="10"/>
  <c r="P380" i="10"/>
  <c r="P348" i="10"/>
  <c r="P324" i="10"/>
  <c r="P292" i="10"/>
  <c r="P268" i="10"/>
  <c r="P236" i="10"/>
  <c r="P188" i="10"/>
  <c r="P156" i="10"/>
  <c r="P116" i="10"/>
  <c r="P84" i="10"/>
  <c r="P68" i="10"/>
  <c r="P44" i="10"/>
  <c r="P12" i="10"/>
  <c r="P2427" i="10"/>
  <c r="P2395" i="10"/>
  <c r="P2363" i="10"/>
  <c r="P2331" i="10"/>
  <c r="P2299" i="10"/>
  <c r="P2267" i="10"/>
  <c r="P2235" i="10"/>
  <c r="P2203" i="10"/>
  <c r="P2171" i="10"/>
  <c r="P2139" i="10"/>
  <c r="P2107" i="10"/>
  <c r="P2075" i="10"/>
  <c r="P2043" i="10"/>
  <c r="P2011" i="10"/>
  <c r="P1979" i="10"/>
  <c r="P1947" i="10"/>
  <c r="P1931" i="10"/>
  <c r="P1899" i="10"/>
  <c r="P1859" i="10"/>
  <c r="P1827" i="10"/>
  <c r="P1803" i="10"/>
  <c r="P1771" i="10"/>
  <c r="P1747" i="10"/>
  <c r="P1715" i="10"/>
  <c r="P1691" i="10"/>
  <c r="P1659" i="10"/>
  <c r="P1627" i="10"/>
  <c r="P1595" i="10"/>
  <c r="P1563" i="10"/>
  <c r="P1531" i="10"/>
  <c r="P1499" i="10"/>
  <c r="P1467" i="10"/>
  <c r="P1435" i="10"/>
  <c r="P1419" i="10"/>
  <c r="P1395" i="10"/>
  <c r="P1363" i="10"/>
  <c r="P1331" i="10"/>
  <c r="P1299" i="10"/>
  <c r="P1267" i="10"/>
  <c r="P1219" i="10"/>
  <c r="P1187" i="10"/>
  <c r="P1155" i="10"/>
  <c r="P1123" i="10"/>
  <c r="P1099" i="10"/>
  <c r="P1067" i="10"/>
  <c r="P1027" i="10"/>
  <c r="P995" i="10"/>
  <c r="P963" i="10"/>
  <c r="P931" i="10"/>
  <c r="P907" i="10"/>
  <c r="P875" i="10"/>
  <c r="P835" i="10"/>
  <c r="P803" i="10"/>
  <c r="P771" i="10"/>
  <c r="P739" i="10"/>
  <c r="P715" i="10"/>
  <c r="P683" i="10"/>
  <c r="P651" i="10"/>
  <c r="P627" i="10"/>
  <c r="P595" i="10"/>
  <c r="P563" i="10"/>
  <c r="P531" i="10"/>
  <c r="P499" i="10"/>
  <c r="P475" i="10"/>
  <c r="P443" i="10"/>
  <c r="P419" i="10"/>
  <c r="P403" i="10"/>
  <c r="P371" i="10"/>
  <c r="P347" i="10"/>
  <c r="P331" i="10"/>
  <c r="P307" i="10"/>
  <c r="P283" i="10"/>
  <c r="P267" i="10"/>
  <c r="P243" i="10"/>
  <c r="P219" i="10"/>
  <c r="P195" i="10"/>
  <c r="P171" i="10"/>
  <c r="P147" i="10"/>
  <c r="P123" i="10"/>
  <c r="P99" i="10"/>
  <c r="P75" i="10"/>
  <c r="P51" i="10"/>
  <c r="P27" i="10"/>
  <c r="P2434" i="10"/>
  <c r="P2402" i="10"/>
  <c r="P2370" i="10"/>
  <c r="P2338" i="10"/>
  <c r="P2306" i="10"/>
  <c r="P2274" i="10"/>
  <c r="P2250" i="10"/>
  <c r="P2218" i="10"/>
  <c r="P2194" i="10"/>
  <c r="P2162" i="10"/>
  <c r="P2130" i="10"/>
  <c r="P2098" i="10"/>
  <c r="P2066" i="10"/>
  <c r="P2034" i="10"/>
  <c r="P2010" i="10"/>
  <c r="P1994" i="10"/>
  <c r="P1962" i="10"/>
  <c r="P1922" i="10"/>
  <c r="P1890" i="10"/>
  <c r="P1866" i="10"/>
  <c r="P1834" i="10"/>
  <c r="P1802" i="10"/>
  <c r="P1770" i="10"/>
  <c r="P1730" i="10"/>
  <c r="P1698" i="10"/>
  <c r="P1666" i="10"/>
  <c r="P1634" i="10"/>
  <c r="P1610" i="10"/>
  <c r="P1578" i="10"/>
  <c r="P1554" i="10"/>
  <c r="P1522" i="10"/>
  <c r="P1490" i="10"/>
  <c r="P1458" i="10"/>
  <c r="P1410" i="10"/>
  <c r="P1378" i="10"/>
  <c r="P1338" i="10"/>
  <c r="P1306" i="10"/>
  <c r="P1274" i="10"/>
  <c r="P1242" i="10"/>
  <c r="P1210" i="10"/>
  <c r="P1178" i="10"/>
  <c r="P1162" i="10"/>
  <c r="P1130" i="10"/>
  <c r="P1090" i="10"/>
  <c r="P1058" i="10"/>
  <c r="P1034" i="10"/>
  <c r="P1002" i="10"/>
  <c r="P978" i="10"/>
  <c r="P946" i="10"/>
  <c r="P914" i="10"/>
  <c r="P882" i="10"/>
  <c r="P850" i="10"/>
  <c r="P818" i="10"/>
  <c r="P770" i="10"/>
  <c r="P738" i="10"/>
  <c r="P714" i="10"/>
  <c r="P682" i="10"/>
  <c r="P642" i="10"/>
  <c r="P610" i="10"/>
  <c r="P586" i="10"/>
  <c r="P554" i="10"/>
  <c r="P514" i="10"/>
  <c r="P482" i="10"/>
  <c r="P458" i="10"/>
  <c r="P426" i="10"/>
  <c r="P386" i="10"/>
  <c r="P354" i="10"/>
  <c r="P314" i="10"/>
  <c r="P282" i="10"/>
  <c r="P266" i="10"/>
  <c r="P234" i="10"/>
  <c r="P194" i="10"/>
  <c r="P162" i="10"/>
  <c r="P138" i="10"/>
  <c r="P106" i="10"/>
  <c r="P66" i="10"/>
  <c r="P18" i="10"/>
  <c r="P2433" i="10"/>
  <c r="P2401" i="10"/>
  <c r="P2369" i="10"/>
  <c r="P2337" i="10"/>
  <c r="P2313" i="10"/>
  <c r="P2273" i="10"/>
  <c r="P2233" i="10"/>
  <c r="P2201" i="10"/>
  <c r="P2177" i="10"/>
  <c r="P2145" i="10"/>
  <c r="P2121" i="10"/>
  <c r="P2089" i="10"/>
  <c r="P2057" i="10"/>
  <c r="P2025" i="10"/>
  <c r="P1985" i="10"/>
  <c r="P1953" i="10"/>
  <c r="P1929" i="10"/>
  <c r="P1905" i="10"/>
  <c r="P1873" i="10"/>
  <c r="P1849" i="10"/>
  <c r="P1817" i="10"/>
  <c r="P1785" i="10"/>
  <c r="P1753" i="10"/>
  <c r="P1721" i="10"/>
  <c r="P1689" i="10"/>
  <c r="P1657" i="10"/>
  <c r="P1625" i="10"/>
  <c r="P1593" i="10"/>
  <c r="P1561" i="10"/>
  <c r="P1529" i="10"/>
  <c r="P1497" i="10"/>
  <c r="P1465" i="10"/>
  <c r="P1433" i="10"/>
  <c r="P1401" i="10"/>
  <c r="P1369" i="10"/>
  <c r="P1353" i="10"/>
  <c r="P1321" i="10"/>
  <c r="P1297" i="10"/>
  <c r="P1265" i="10"/>
  <c r="P1233" i="10"/>
  <c r="P1201" i="10"/>
  <c r="P1169" i="10"/>
  <c r="P1137" i="10"/>
  <c r="P1113" i="10"/>
  <c r="P1081" i="10"/>
  <c r="P1049" i="10"/>
  <c r="P1017" i="10"/>
  <c r="P985" i="10"/>
  <c r="P953" i="10"/>
  <c r="P921" i="10"/>
  <c r="P889" i="10"/>
  <c r="P857" i="10"/>
  <c r="P825" i="10"/>
  <c r="P793" i="10"/>
  <c r="P761" i="10"/>
  <c r="P729" i="10"/>
  <c r="P713" i="10"/>
  <c r="P681" i="10"/>
  <c r="P657" i="10"/>
  <c r="P625" i="10"/>
  <c r="P577" i="10"/>
  <c r="P545" i="10"/>
  <c r="P513" i="10"/>
  <c r="P481" i="10"/>
  <c r="P457" i="10"/>
  <c r="P425" i="10"/>
  <c r="P385" i="10"/>
  <c r="P353" i="10"/>
  <c r="P321" i="10"/>
  <c r="P289" i="10"/>
  <c r="P273" i="10"/>
  <c r="P241" i="10"/>
  <c r="P209" i="10"/>
  <c r="P177" i="10"/>
  <c r="P129" i="10"/>
  <c r="P97" i="10"/>
  <c r="P17" i="10"/>
  <c r="P2431" i="10"/>
  <c r="P2423" i="10"/>
  <c r="P2415" i="10"/>
  <c r="P2407" i="10"/>
  <c r="P2399" i="10"/>
  <c r="P2391" i="10"/>
  <c r="P2383" i="10"/>
  <c r="P2375" i="10"/>
  <c r="P2367" i="10"/>
  <c r="P2359" i="10"/>
  <c r="P2351" i="10"/>
  <c r="P2343" i="10"/>
  <c r="P2335" i="10"/>
  <c r="P2327" i="10"/>
  <c r="P2319" i="10"/>
  <c r="P2311" i="10"/>
  <c r="P2303" i="10"/>
  <c r="P2295" i="10"/>
  <c r="P2287" i="10"/>
  <c r="P2279" i="10"/>
  <c r="P2271" i="10"/>
  <c r="P2263" i="10"/>
  <c r="P2255" i="10"/>
  <c r="P2247" i="10"/>
  <c r="P2239" i="10"/>
  <c r="P2231" i="10"/>
  <c r="P2223" i="10"/>
  <c r="P2215" i="10"/>
  <c r="P2207" i="10"/>
  <c r="P2199" i="10"/>
  <c r="P2191" i="10"/>
  <c r="P2183" i="10"/>
  <c r="P2175" i="10"/>
  <c r="P2167" i="10"/>
  <c r="P2159" i="10"/>
  <c r="P2151" i="10"/>
  <c r="P2143" i="10"/>
  <c r="P2135" i="10"/>
  <c r="P2127" i="10"/>
  <c r="P2119" i="10"/>
  <c r="P2111" i="10"/>
  <c r="P2103" i="10"/>
  <c r="P2095" i="10"/>
  <c r="P2087" i="10"/>
  <c r="P2079" i="10"/>
  <c r="P2071" i="10"/>
  <c r="P2063" i="10"/>
  <c r="P2055" i="10"/>
  <c r="P2047" i="10"/>
  <c r="P2039" i="10"/>
  <c r="P2031" i="10"/>
  <c r="P2023" i="10"/>
  <c r="P2015" i="10"/>
  <c r="P2007" i="10"/>
  <c r="P1999" i="10"/>
  <c r="P1991" i="10"/>
  <c r="P1983" i="10"/>
  <c r="P1975" i="10"/>
  <c r="P1967" i="10"/>
  <c r="P1959" i="10"/>
  <c r="P1951" i="10"/>
  <c r="P1943" i="10"/>
  <c r="P1935" i="10"/>
  <c r="P1927" i="10"/>
  <c r="P1919" i="10"/>
  <c r="P1911" i="10"/>
  <c r="P1903" i="10"/>
  <c r="P1895" i="10"/>
  <c r="P1887" i="10"/>
  <c r="P1879" i="10"/>
  <c r="P1871" i="10"/>
  <c r="P1863" i="10"/>
  <c r="P1855" i="10"/>
  <c r="P1847" i="10"/>
  <c r="P1839" i="10"/>
  <c r="P1831" i="10"/>
  <c r="P1823" i="10"/>
  <c r="P1815" i="10"/>
  <c r="P1807" i="10"/>
  <c r="P1799" i="10"/>
  <c r="P1791" i="10"/>
  <c r="P1783" i="10"/>
  <c r="P1775" i="10"/>
  <c r="P1767" i="10"/>
  <c r="P1759" i="10"/>
  <c r="P1751" i="10"/>
  <c r="P1743" i="10"/>
  <c r="P1735" i="10"/>
  <c r="P1727" i="10"/>
  <c r="P1719" i="10"/>
  <c r="P1711" i="10"/>
  <c r="P1703" i="10"/>
  <c r="P1695" i="10"/>
  <c r="P1687" i="10"/>
  <c r="P1679" i="10"/>
  <c r="P1671" i="10"/>
  <c r="P1663" i="10"/>
  <c r="P1655" i="10"/>
  <c r="P1647" i="10"/>
  <c r="P1639" i="10"/>
  <c r="P1631" i="10"/>
  <c r="P1623" i="10"/>
  <c r="P1615" i="10"/>
  <c r="P1607" i="10"/>
  <c r="P1599" i="10"/>
  <c r="P1591" i="10"/>
  <c r="P1583" i="10"/>
  <c r="P1575" i="10"/>
  <c r="P1567" i="10"/>
  <c r="P1559" i="10"/>
  <c r="P1551" i="10"/>
  <c r="P1543" i="10"/>
  <c r="P1535" i="10"/>
  <c r="P1527" i="10"/>
  <c r="P1519" i="10"/>
  <c r="P1511" i="10"/>
  <c r="P1503" i="10"/>
  <c r="P1495" i="10"/>
  <c r="P1487" i="10"/>
  <c r="P1479" i="10"/>
  <c r="P1471" i="10"/>
  <c r="P1463" i="10"/>
  <c r="P1455" i="10"/>
  <c r="P1447" i="10"/>
  <c r="P1439" i="10"/>
  <c r="P1431" i="10"/>
  <c r="P1423" i="10"/>
  <c r="P1415" i="10"/>
  <c r="P1407" i="10"/>
  <c r="P1399" i="10"/>
  <c r="P1391" i="10"/>
  <c r="P1383" i="10"/>
  <c r="P1375" i="10"/>
  <c r="P1367" i="10"/>
  <c r="P1359" i="10"/>
  <c r="P1351" i="10"/>
  <c r="P1343" i="10"/>
  <c r="P1335" i="10"/>
  <c r="P1327" i="10"/>
  <c r="P1319" i="10"/>
  <c r="P1311" i="10"/>
  <c r="P1303" i="10"/>
  <c r="P1295" i="10"/>
  <c r="P1287" i="10"/>
  <c r="P1279" i="10"/>
  <c r="P1271" i="10"/>
  <c r="P1263" i="10"/>
  <c r="P1255" i="10"/>
  <c r="P1247" i="10"/>
  <c r="P1239" i="10"/>
  <c r="P1231" i="10"/>
  <c r="P1223" i="10"/>
  <c r="P1215" i="10"/>
  <c r="P1207" i="10"/>
  <c r="P1199" i="10"/>
  <c r="P1191" i="10"/>
  <c r="P1183" i="10"/>
  <c r="P1175" i="10"/>
  <c r="P1167" i="10"/>
  <c r="P1159" i="10"/>
  <c r="P1151" i="10"/>
  <c r="P1143" i="10"/>
  <c r="P1135" i="10"/>
  <c r="P1127" i="10"/>
  <c r="P1119" i="10"/>
  <c r="P1111" i="10"/>
  <c r="P1103" i="10"/>
  <c r="P1095" i="10"/>
  <c r="P1087" i="10"/>
  <c r="P1079" i="10"/>
  <c r="P1071" i="10"/>
  <c r="P1063" i="10"/>
  <c r="P1055" i="10"/>
  <c r="P1047" i="10"/>
  <c r="P1039" i="10"/>
  <c r="P1031" i="10"/>
  <c r="P1023" i="10"/>
  <c r="P1015" i="10"/>
  <c r="P1007" i="10"/>
  <c r="P999" i="10"/>
  <c r="P991" i="10"/>
  <c r="P983" i="10"/>
  <c r="P975" i="10"/>
  <c r="P967" i="10"/>
  <c r="P959" i="10"/>
  <c r="P951" i="10"/>
  <c r="P943" i="10"/>
  <c r="P935" i="10"/>
  <c r="P927" i="10"/>
  <c r="P919" i="10"/>
  <c r="P911" i="10"/>
  <c r="P903" i="10"/>
  <c r="P895" i="10"/>
  <c r="P887" i="10"/>
  <c r="P879" i="10"/>
  <c r="P871" i="10"/>
  <c r="P863" i="10"/>
  <c r="P855" i="10"/>
  <c r="P847" i="10"/>
  <c r="P839" i="10"/>
  <c r="P831" i="10"/>
  <c r="P823" i="10"/>
  <c r="P815" i="10"/>
  <c r="P807" i="10"/>
  <c r="P799" i="10"/>
  <c r="P791" i="10"/>
  <c r="P783" i="10"/>
  <c r="P775" i="10"/>
  <c r="P767" i="10"/>
  <c r="P759" i="10"/>
  <c r="P751" i="10"/>
  <c r="P743" i="10"/>
  <c r="P73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607" i="10"/>
  <c r="P599" i="10"/>
  <c r="P591" i="10"/>
  <c r="P583" i="10"/>
  <c r="P575" i="10"/>
  <c r="P567" i="10"/>
  <c r="P559" i="10"/>
  <c r="P551" i="10"/>
  <c r="P543" i="10"/>
  <c r="P535" i="10"/>
  <c r="P527" i="10"/>
  <c r="P519" i="10"/>
  <c r="P511" i="10"/>
  <c r="P503" i="10"/>
  <c r="P495" i="10"/>
  <c r="P487" i="10"/>
  <c r="P479" i="10"/>
  <c r="P471" i="10"/>
  <c r="P463" i="10"/>
  <c r="P455" i="10"/>
  <c r="P447" i="10"/>
  <c r="P439" i="10"/>
  <c r="P431" i="10"/>
  <c r="P423" i="10"/>
  <c r="P415" i="10"/>
  <c r="P407" i="10"/>
  <c r="P399" i="10"/>
  <c r="P391" i="10"/>
  <c r="P383" i="10"/>
  <c r="P375" i="10"/>
  <c r="P367" i="10"/>
  <c r="P359" i="10"/>
  <c r="P351" i="10"/>
  <c r="P343" i="10"/>
  <c r="P335" i="10"/>
  <c r="P327" i="10"/>
  <c r="P319" i="10"/>
  <c r="P311" i="10"/>
  <c r="P303" i="10"/>
  <c r="P295" i="10"/>
  <c r="P287" i="10"/>
  <c r="P279" i="10"/>
  <c r="P271" i="10"/>
  <c r="P263" i="10"/>
  <c r="P255" i="10"/>
  <c r="P247" i="10"/>
  <c r="P239" i="10"/>
  <c r="P231" i="10"/>
  <c r="P223" i="10"/>
  <c r="P215" i="10"/>
  <c r="P207" i="10"/>
  <c r="P199" i="10"/>
  <c r="P191" i="10"/>
  <c r="P183" i="10"/>
  <c r="P175" i="10"/>
  <c r="P167" i="10"/>
  <c r="P159" i="10"/>
  <c r="P151" i="10"/>
  <c r="P143" i="10"/>
  <c r="P135" i="10"/>
  <c r="P127" i="10"/>
  <c r="P119" i="10"/>
  <c r="P111" i="10"/>
  <c r="P103" i="10"/>
  <c r="P95" i="10"/>
  <c r="P87" i="10"/>
  <c r="P79" i="10"/>
  <c r="P71" i="10"/>
  <c r="P63" i="10"/>
  <c r="P55" i="10"/>
  <c r="P47" i="10"/>
  <c r="P39" i="10"/>
  <c r="P31" i="10"/>
  <c r="P23" i="10"/>
  <c r="P15" i="10"/>
  <c r="P7" i="10"/>
  <c r="P2388" i="10"/>
  <c r="P2356" i="10"/>
  <c r="P2324" i="10"/>
  <c r="P2292" i="10"/>
  <c r="P2260" i="10"/>
  <c r="P2228" i="10"/>
  <c r="P2196" i="10"/>
  <c r="P2164" i="10"/>
  <c r="P2132" i="10"/>
  <c r="P2100" i="10"/>
  <c r="P2068" i="10"/>
  <c r="P2036" i="10"/>
  <c r="P2004" i="10"/>
  <c r="P1972" i="10"/>
  <c r="P1940" i="10"/>
  <c r="P1908" i="10"/>
  <c r="P1876" i="10"/>
  <c r="P1860" i="10"/>
  <c r="P1828" i="10"/>
  <c r="P1804" i="10"/>
  <c r="P1772" i="10"/>
  <c r="P1740" i="10"/>
  <c r="P1708" i="10"/>
  <c r="P1660" i="10"/>
  <c r="P1620" i="10"/>
  <c r="P1588" i="10"/>
  <c r="P1556" i="10"/>
  <c r="P1524" i="10"/>
  <c r="P1492" i="10"/>
  <c r="P1460" i="10"/>
  <c r="P1428" i="10"/>
  <c r="P1396" i="10"/>
  <c r="P1364" i="10"/>
  <c r="P1332" i="10"/>
  <c r="P1300" i="10"/>
  <c r="P1268" i="10"/>
  <c r="P1228" i="10"/>
  <c r="P1196" i="10"/>
  <c r="P1164" i="10"/>
  <c r="P1132" i="10"/>
  <c r="P1100" i="10"/>
  <c r="P1068" i="10"/>
  <c r="P1036" i="10"/>
  <c r="P1004" i="10"/>
  <c r="P956" i="10"/>
  <c r="P924" i="10"/>
  <c r="P884" i="10"/>
  <c r="P852" i="10"/>
  <c r="P820" i="10"/>
  <c r="P788" i="10"/>
  <c r="P756" i="10"/>
  <c r="P724" i="10"/>
  <c r="P708" i="10"/>
  <c r="P676" i="10"/>
  <c r="P636" i="10"/>
  <c r="P604" i="10"/>
  <c r="P580" i="10"/>
  <c r="P548" i="10"/>
  <c r="P524" i="10"/>
  <c r="P492" i="10"/>
  <c r="P444" i="10"/>
  <c r="P404" i="10"/>
  <c r="P372" i="10"/>
  <c r="P340" i="10"/>
  <c r="P308" i="10"/>
  <c r="P276" i="10"/>
  <c r="P260" i="10"/>
  <c r="P228" i="10"/>
  <c r="P204" i="10"/>
  <c r="P172" i="10"/>
  <c r="P124" i="10"/>
  <c r="P92" i="10"/>
  <c r="P52" i="10"/>
  <c r="P20" i="10"/>
  <c r="P2411" i="10"/>
  <c r="P2371" i="10"/>
  <c r="P2347" i="10"/>
  <c r="P2315" i="10"/>
  <c r="P2283" i="10"/>
  <c r="P2243" i="10"/>
  <c r="P2211" i="10"/>
  <c r="P2179" i="10"/>
  <c r="P2147" i="10"/>
  <c r="P2115" i="10"/>
  <c r="P2083" i="10"/>
  <c r="P2059" i="10"/>
  <c r="P2027" i="10"/>
  <c r="P2003" i="10"/>
  <c r="P1971" i="10"/>
  <c r="P1939" i="10"/>
  <c r="P1907" i="10"/>
  <c r="P1875" i="10"/>
  <c r="P1843" i="10"/>
  <c r="P1811" i="10"/>
  <c r="P1779" i="10"/>
  <c r="P1731" i="10"/>
  <c r="P1699" i="10"/>
  <c r="P1667" i="10"/>
  <c r="P1635" i="10"/>
  <c r="P1611" i="10"/>
  <c r="P1579" i="10"/>
  <c r="P1547" i="10"/>
  <c r="P1523" i="10"/>
  <c r="P1491" i="10"/>
  <c r="P1459" i="10"/>
  <c r="P1411" i="10"/>
  <c r="P1379" i="10"/>
  <c r="P1355" i="10"/>
  <c r="P1323" i="10"/>
  <c r="P1283" i="10"/>
  <c r="P1251" i="10"/>
  <c r="P1211" i="10"/>
  <c r="P1179" i="10"/>
  <c r="P1147" i="10"/>
  <c r="P1115" i="10"/>
  <c r="P1083" i="10"/>
  <c r="P1051" i="10"/>
  <c r="P1035" i="10"/>
  <c r="P1003" i="10"/>
  <c r="P971" i="10"/>
  <c r="P939" i="10"/>
  <c r="P899" i="10"/>
  <c r="P867" i="10"/>
  <c r="P827" i="10"/>
  <c r="P795" i="10"/>
  <c r="P763" i="10"/>
  <c r="P731" i="10"/>
  <c r="P699" i="10"/>
  <c r="P667" i="10"/>
  <c r="P635" i="10"/>
  <c r="P603" i="10"/>
  <c r="P571" i="10"/>
  <c r="P539" i="10"/>
  <c r="P523" i="10"/>
  <c r="P491" i="10"/>
  <c r="P459" i="10"/>
  <c r="P435" i="10"/>
  <c r="P411" i="10"/>
  <c r="P379" i="10"/>
  <c r="P355" i="10"/>
  <c r="P323" i="10"/>
  <c r="P299" i="10"/>
  <c r="P275" i="10"/>
  <c r="P251" i="10"/>
  <c r="P227" i="10"/>
  <c r="P203" i="10"/>
  <c r="P179" i="10"/>
  <c r="P155" i="10"/>
  <c r="P131" i="10"/>
  <c r="P107" i="10"/>
  <c r="P83" i="10"/>
  <c r="P59" i="10"/>
  <c r="P11" i="10"/>
  <c r="P2418" i="10"/>
  <c r="P2386" i="10"/>
  <c r="P2354" i="10"/>
  <c r="P2322" i="10"/>
  <c r="P2290" i="10"/>
  <c r="P2258" i="10"/>
  <c r="P2226" i="10"/>
  <c r="P2178" i="10"/>
  <c r="P2146" i="10"/>
  <c r="P2122" i="10"/>
  <c r="P2090" i="10"/>
  <c r="P2050" i="10"/>
  <c r="P2018" i="10"/>
  <c r="P1978" i="10"/>
  <c r="P1946" i="10"/>
  <c r="P1914" i="10"/>
  <c r="P1882" i="10"/>
  <c r="P1850" i="10"/>
  <c r="P1818" i="10"/>
  <c r="P1786" i="10"/>
  <c r="P1754" i="10"/>
  <c r="P1714" i="10"/>
  <c r="P1682" i="10"/>
  <c r="P1650" i="10"/>
  <c r="P1618" i="10"/>
  <c r="P1586" i="10"/>
  <c r="P1538" i="10"/>
  <c r="P1506" i="10"/>
  <c r="P1466" i="10"/>
  <c r="P1434" i="10"/>
  <c r="P1402" i="10"/>
  <c r="P1370" i="10"/>
  <c r="P1354" i="10"/>
  <c r="P1322" i="10"/>
  <c r="P1298" i="10"/>
  <c r="P1266" i="10"/>
  <c r="P1234" i="10"/>
  <c r="P1202" i="10"/>
  <c r="P1170" i="10"/>
  <c r="P1138" i="10"/>
  <c r="P1106" i="10"/>
  <c r="P1074" i="10"/>
  <c r="P1042" i="10"/>
  <c r="P1010" i="10"/>
  <c r="P962" i="10"/>
  <c r="P930" i="10"/>
  <c r="P898" i="10"/>
  <c r="P866" i="10"/>
  <c r="P842" i="10"/>
  <c r="P810" i="10"/>
  <c r="P786" i="10"/>
  <c r="P754" i="10"/>
  <c r="P722" i="10"/>
  <c r="P690" i="10"/>
  <c r="P658" i="10"/>
  <c r="P626" i="10"/>
  <c r="P594" i="10"/>
  <c r="P562" i="10"/>
  <c r="P530" i="10"/>
  <c r="P498" i="10"/>
  <c r="P450" i="10"/>
  <c r="P418" i="10"/>
  <c r="P394" i="10"/>
  <c r="P362" i="10"/>
  <c r="P322" i="10"/>
  <c r="P290" i="10"/>
  <c r="P250" i="10"/>
  <c r="P218" i="10"/>
  <c r="P186" i="10"/>
  <c r="P154" i="10"/>
  <c r="P122" i="10"/>
  <c r="P90" i="10"/>
  <c r="P74" i="10"/>
  <c r="P42" i="10"/>
  <c r="P10" i="10"/>
  <c r="P2409" i="10"/>
  <c r="P2377" i="10"/>
  <c r="P2345" i="10"/>
  <c r="P2305" i="10"/>
  <c r="P2281" i="10"/>
  <c r="P2257" i="10"/>
  <c r="P2225" i="10"/>
  <c r="P2193" i="10"/>
  <c r="P2161" i="10"/>
  <c r="P2129" i="10"/>
  <c r="P2097" i="10"/>
  <c r="P2065" i="10"/>
  <c r="P2033" i="10"/>
  <c r="P2001" i="10"/>
  <c r="P1969" i="10"/>
  <c r="P1921" i="10"/>
  <c r="P1889" i="10"/>
  <c r="P1865" i="10"/>
  <c r="P1833" i="10"/>
  <c r="P1801" i="10"/>
  <c r="P1777" i="10"/>
  <c r="P1745" i="10"/>
  <c r="P1713" i="10"/>
  <c r="P1681" i="10"/>
  <c r="P1649" i="10"/>
  <c r="P1617" i="10"/>
  <c r="P1585" i="10"/>
  <c r="P1537" i="10"/>
  <c r="P1505" i="10"/>
  <c r="P1481" i="10"/>
  <c r="P1449" i="10"/>
  <c r="P1409" i="10"/>
  <c r="P1377" i="10"/>
  <c r="P1337" i="10"/>
  <c r="P1313" i="10"/>
  <c r="P1289" i="10"/>
  <c r="P1257" i="10"/>
  <c r="P1225" i="10"/>
  <c r="P1193" i="10"/>
  <c r="P1161" i="10"/>
  <c r="P1129" i="10"/>
  <c r="P1089" i="10"/>
  <c r="P1065" i="10"/>
  <c r="P1033" i="10"/>
  <c r="P1001" i="10"/>
  <c r="P961" i="10"/>
  <c r="P929" i="10"/>
  <c r="P905" i="10"/>
  <c r="P873" i="10"/>
  <c r="P841" i="10"/>
  <c r="P809" i="10"/>
  <c r="P769" i="10"/>
  <c r="P737" i="10"/>
  <c r="P697" i="10"/>
  <c r="P665" i="10"/>
  <c r="P633" i="10"/>
  <c r="P601" i="10"/>
  <c r="P585" i="10"/>
  <c r="P553" i="10"/>
  <c r="P521" i="10"/>
  <c r="P489" i="10"/>
  <c r="P449" i="10"/>
  <c r="P417" i="10"/>
  <c r="P377" i="10"/>
  <c r="P345" i="10"/>
  <c r="P313" i="10"/>
  <c r="P281" i="10"/>
  <c r="P265" i="10"/>
  <c r="P233" i="10"/>
  <c r="P201" i="10"/>
  <c r="P169" i="10"/>
  <c r="P121" i="10"/>
  <c r="P89" i="10"/>
  <c r="P25" i="10"/>
  <c r="P2430" i="10"/>
  <c r="P2422" i="10"/>
  <c r="P2414" i="10"/>
  <c r="P2406" i="10"/>
  <c r="P2398" i="10"/>
  <c r="P2390" i="10"/>
  <c r="P2382" i="10"/>
  <c r="P2374" i="10"/>
  <c r="P2366" i="10"/>
  <c r="P2358" i="10"/>
  <c r="P2350" i="10"/>
  <c r="P2342" i="10"/>
  <c r="P2334" i="10"/>
  <c r="P2326" i="10"/>
  <c r="P2318" i="10"/>
  <c r="P2310" i="10"/>
  <c r="P2302" i="10"/>
  <c r="P2294" i="10"/>
  <c r="P2286" i="10"/>
  <c r="P2278" i="10"/>
  <c r="P2270" i="10"/>
  <c r="P2262" i="10"/>
  <c r="P2254" i="10"/>
  <c r="P2246" i="10"/>
  <c r="P2238" i="10"/>
  <c r="P2230" i="10"/>
  <c r="P2222" i="10"/>
  <c r="P2214" i="10"/>
  <c r="P2206" i="10"/>
  <c r="P2198" i="10"/>
  <c r="P2190" i="10"/>
  <c r="P2182" i="10"/>
  <c r="P2174" i="10"/>
  <c r="P2166" i="10"/>
  <c r="P2158" i="10"/>
  <c r="P2150" i="10"/>
  <c r="P2142" i="10"/>
  <c r="P2134" i="10"/>
  <c r="P2126" i="10"/>
  <c r="P2118" i="10"/>
  <c r="P2110" i="10"/>
  <c r="P2102" i="10"/>
  <c r="P2094" i="10"/>
  <c r="P2086" i="10"/>
  <c r="P2078" i="10"/>
  <c r="P2070" i="10"/>
  <c r="P2062" i="10"/>
  <c r="P2054" i="10"/>
  <c r="P2046" i="10"/>
  <c r="P2038" i="10"/>
  <c r="P2030" i="10"/>
  <c r="P2022" i="10"/>
  <c r="P2014" i="10"/>
  <c r="P2006" i="10"/>
  <c r="P1998" i="10"/>
  <c r="P1990" i="10"/>
  <c r="P1982" i="10"/>
  <c r="P1974" i="10"/>
  <c r="P1966" i="10"/>
  <c r="P1958" i="10"/>
  <c r="P1950" i="10"/>
  <c r="P1942" i="10"/>
  <c r="P1934" i="10"/>
  <c r="P1926" i="10"/>
  <c r="P1918" i="10"/>
  <c r="P1910" i="10"/>
  <c r="P1902" i="10"/>
  <c r="P1894" i="10"/>
  <c r="P1886" i="10"/>
  <c r="P1878" i="10"/>
  <c r="P1870" i="10"/>
  <c r="P1862" i="10"/>
  <c r="P1854" i="10"/>
  <c r="P1846" i="10"/>
  <c r="P1838" i="10"/>
  <c r="P1830" i="10"/>
  <c r="P1822" i="10"/>
  <c r="P1814" i="10"/>
  <c r="P1806" i="10"/>
  <c r="P1798" i="10"/>
  <c r="P1790" i="10"/>
  <c r="P1782" i="10"/>
  <c r="P1774" i="10"/>
  <c r="P1766" i="10"/>
  <c r="P1758" i="10"/>
  <c r="P1750" i="10"/>
  <c r="P1742" i="10"/>
  <c r="P1734" i="10"/>
  <c r="P1726" i="10"/>
  <c r="P1718" i="10"/>
  <c r="P1710" i="10"/>
  <c r="P1702" i="10"/>
  <c r="P1694" i="10"/>
  <c r="P1686" i="10"/>
  <c r="P1678" i="10"/>
  <c r="P1670" i="10"/>
  <c r="P1662" i="10"/>
  <c r="P1654" i="10"/>
  <c r="P1646" i="10"/>
  <c r="P1638" i="10"/>
  <c r="P1630" i="10"/>
  <c r="P1622" i="10"/>
  <c r="P1614" i="10"/>
  <c r="P1606" i="10"/>
  <c r="P1598" i="10"/>
  <c r="P1590" i="10"/>
  <c r="P1582" i="10"/>
  <c r="P1574" i="10"/>
  <c r="P1566" i="10"/>
  <c r="P1558" i="10"/>
  <c r="P1550" i="10"/>
  <c r="P1542" i="10"/>
  <c r="P1534" i="10"/>
  <c r="P1526" i="10"/>
  <c r="P1518" i="10"/>
  <c r="P1510" i="10"/>
  <c r="P1502" i="10"/>
  <c r="P1494" i="10"/>
  <c r="P1486" i="10"/>
  <c r="P1478" i="10"/>
  <c r="P1470" i="10"/>
  <c r="P1462" i="10"/>
  <c r="P1454" i="10"/>
  <c r="P1446" i="10"/>
  <c r="P1438" i="10"/>
  <c r="P1430" i="10"/>
  <c r="P1422" i="10"/>
  <c r="P1414" i="10"/>
  <c r="P1406" i="10"/>
  <c r="P1398" i="10"/>
  <c r="P1390" i="10"/>
  <c r="P1382" i="10"/>
  <c r="P1374" i="10"/>
  <c r="P1366" i="10"/>
  <c r="P1358" i="10"/>
  <c r="P1350" i="10"/>
  <c r="P1342" i="10"/>
  <c r="P1334" i="10"/>
  <c r="P1326" i="10"/>
  <c r="P1318" i="10"/>
  <c r="P1310" i="10"/>
  <c r="P1302" i="10"/>
  <c r="P1294" i="10"/>
  <c r="P1286" i="10"/>
  <c r="P1278" i="10"/>
  <c r="P1270" i="10"/>
  <c r="P1262" i="10"/>
  <c r="P1254" i="10"/>
  <c r="P1246" i="10"/>
  <c r="P1238" i="10"/>
  <c r="P1230" i="10"/>
  <c r="P1222" i="10"/>
  <c r="P1214" i="10"/>
  <c r="P1206" i="10"/>
  <c r="P1198" i="10"/>
  <c r="P1190" i="10"/>
  <c r="P1182" i="10"/>
  <c r="P1174" i="10"/>
  <c r="P1166" i="10"/>
  <c r="P1158" i="10"/>
  <c r="P1150" i="10"/>
  <c r="P1142" i="10"/>
  <c r="P1134" i="10"/>
  <c r="P1126" i="10"/>
  <c r="P1118" i="10"/>
  <c r="P1110" i="10"/>
  <c r="P1102" i="10"/>
  <c r="P1094" i="10"/>
  <c r="P1086" i="10"/>
  <c r="P1078" i="10"/>
  <c r="P1070" i="10"/>
  <c r="P1062" i="10"/>
  <c r="P1054" i="10"/>
  <c r="P1046" i="10"/>
  <c r="P1038" i="10"/>
  <c r="P1030" i="10"/>
  <c r="P1022" i="10"/>
  <c r="P1014" i="10"/>
  <c r="P1006" i="10"/>
  <c r="P998" i="10"/>
  <c r="P990" i="10"/>
  <c r="P982" i="10"/>
  <c r="P974" i="10"/>
  <c r="P966" i="10"/>
  <c r="P958" i="10"/>
  <c r="P950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846" i="10"/>
  <c r="P838" i="10"/>
  <c r="P830" i="10"/>
  <c r="P822" i="10"/>
  <c r="P814" i="10"/>
  <c r="P806" i="10"/>
  <c r="P798" i="10"/>
  <c r="P790" i="10"/>
  <c r="P782" i="10"/>
  <c r="P774" i="10"/>
  <c r="P766" i="10"/>
  <c r="P758" i="10"/>
  <c r="P750" i="10"/>
  <c r="P742" i="10"/>
  <c r="P734" i="10"/>
  <c r="P726" i="10"/>
  <c r="P718" i="10"/>
  <c r="P710" i="10"/>
  <c r="P702" i="10"/>
  <c r="P694" i="10"/>
  <c r="P686" i="10"/>
  <c r="P678" i="10"/>
  <c r="P670" i="10"/>
  <c r="P662" i="10"/>
  <c r="P654" i="10"/>
  <c r="P646" i="10"/>
  <c r="P638" i="10"/>
  <c r="P630" i="10"/>
  <c r="P622" i="10"/>
  <c r="P614" i="10"/>
  <c r="P606" i="10"/>
  <c r="P598" i="10"/>
  <c r="P590" i="10"/>
  <c r="P582" i="10"/>
  <c r="P574" i="10"/>
  <c r="P566" i="10"/>
  <c r="P558" i="10"/>
  <c r="P550" i="10"/>
  <c r="P542" i="10"/>
  <c r="P534" i="10"/>
  <c r="P526" i="10"/>
  <c r="P518" i="10"/>
  <c r="P510" i="10"/>
  <c r="P502" i="10"/>
  <c r="P494" i="10"/>
  <c r="P486" i="10"/>
  <c r="P478" i="10"/>
  <c r="P470" i="10"/>
  <c r="P462" i="10"/>
  <c r="P454" i="10"/>
  <c r="P446" i="10"/>
  <c r="P438" i="10"/>
  <c r="P430" i="10"/>
  <c r="P422" i="10"/>
  <c r="P414" i="10"/>
  <c r="P406" i="10"/>
  <c r="P398" i="10"/>
  <c r="P390" i="10"/>
  <c r="P382" i="10"/>
  <c r="P374" i="10"/>
  <c r="P366" i="10"/>
  <c r="P358" i="10"/>
  <c r="P350" i="10"/>
  <c r="P342" i="10"/>
  <c r="P334" i="10"/>
  <c r="P326" i="10"/>
  <c r="P318" i="10"/>
  <c r="P310" i="10"/>
  <c r="P302" i="10"/>
  <c r="P294" i="10"/>
  <c r="P286" i="10"/>
  <c r="P278" i="10"/>
  <c r="P270" i="10"/>
  <c r="P262" i="10"/>
  <c r="P254" i="10"/>
  <c r="P246" i="10"/>
  <c r="P238" i="10"/>
  <c r="P230" i="10"/>
  <c r="P222" i="10"/>
  <c r="P214" i="10"/>
  <c r="P206" i="10"/>
  <c r="P198" i="10"/>
  <c r="P190" i="10"/>
  <c r="P182" i="10"/>
  <c r="P174" i="10"/>
  <c r="P166" i="10"/>
  <c r="P158" i="10"/>
  <c r="P150" i="10"/>
  <c r="P142" i="10"/>
  <c r="P134" i="10"/>
  <c r="P126" i="10"/>
  <c r="P118" i="10"/>
  <c r="P110" i="10"/>
  <c r="P102" i="10"/>
  <c r="P94" i="10"/>
  <c r="P86" i="10"/>
  <c r="P78" i="10"/>
  <c r="P70" i="10"/>
  <c r="P62" i="10"/>
  <c r="P54" i="10"/>
  <c r="P46" i="10"/>
  <c r="P38" i="10"/>
  <c r="P30" i="10"/>
  <c r="P22" i="10"/>
  <c r="P14" i="10"/>
  <c r="P6" i="10"/>
  <c r="P2412" i="10"/>
  <c r="P2380" i="10"/>
  <c r="P2348" i="10"/>
  <c r="P2316" i="10"/>
  <c r="P2284" i="10"/>
  <c r="P2252" i="10"/>
  <c r="P2220" i="10"/>
  <c r="P2188" i="10"/>
  <c r="P2156" i="10"/>
  <c r="P2124" i="10"/>
  <c r="P2092" i="10"/>
  <c r="P2060" i="10"/>
  <c r="P2028" i="10"/>
  <c r="P1996" i="10"/>
  <c r="P1956" i="10"/>
  <c r="P1916" i="10"/>
  <c r="P1884" i="10"/>
  <c r="P1844" i="10"/>
  <c r="P1812" i="10"/>
  <c r="P1780" i="10"/>
  <c r="P1748" i="10"/>
  <c r="P1732" i="10"/>
  <c r="P1700" i="10"/>
  <c r="P1676" i="10"/>
  <c r="P1644" i="10"/>
  <c r="P1612" i="10"/>
  <c r="P1580" i="10"/>
  <c r="P1548" i="10"/>
  <c r="P1516" i="10"/>
  <c r="P1484" i="10"/>
  <c r="P1452" i="10"/>
  <c r="P1404" i="10"/>
  <c r="P1372" i="10"/>
  <c r="P1340" i="10"/>
  <c r="P1308" i="10"/>
  <c r="P1284" i="10"/>
  <c r="P1252" i="10"/>
  <c r="P1212" i="10"/>
  <c r="P1180" i="10"/>
  <c r="P1156" i="10"/>
  <c r="P1124" i="10"/>
  <c r="P1092" i="10"/>
  <c r="P1060" i="10"/>
  <c r="P1020" i="10"/>
  <c r="P988" i="10"/>
  <c r="P948" i="10"/>
  <c r="P916" i="10"/>
  <c r="P876" i="10"/>
  <c r="P844" i="10"/>
  <c r="P812" i="10"/>
  <c r="P780" i="10"/>
  <c r="P748" i="10"/>
  <c r="P700" i="10"/>
  <c r="P668" i="10"/>
  <c r="P628" i="10"/>
  <c r="P596" i="10"/>
  <c r="P564" i="10"/>
  <c r="P532" i="10"/>
  <c r="P516" i="10"/>
  <c r="P484" i="10"/>
  <c r="P460" i="10"/>
  <c r="P428" i="10"/>
  <c r="P396" i="10"/>
  <c r="P364" i="10"/>
  <c r="P332" i="10"/>
  <c r="P300" i="10"/>
  <c r="P252" i="10"/>
  <c r="P220" i="10"/>
  <c r="P196" i="10"/>
  <c r="P164" i="10"/>
  <c r="P140" i="10"/>
  <c r="P108" i="10"/>
  <c r="P76" i="10"/>
  <c r="P36" i="10"/>
  <c r="P2435" i="10"/>
  <c r="P2403" i="10"/>
  <c r="P2379" i="10"/>
  <c r="P2339" i="10"/>
  <c r="P2307" i="10"/>
  <c r="P2275" i="10"/>
  <c r="P2251" i="10"/>
  <c r="P2219" i="10"/>
  <c r="P2187" i="10"/>
  <c r="P2155" i="10"/>
  <c r="P2123" i="10"/>
  <c r="P2091" i="10"/>
  <c r="P2051" i="10"/>
  <c r="P2019" i="10"/>
  <c r="P1995" i="10"/>
  <c r="P1963" i="10"/>
  <c r="P1923" i="10"/>
  <c r="P1891" i="10"/>
  <c r="P1867" i="10"/>
  <c r="P1835" i="10"/>
  <c r="P1795" i="10"/>
  <c r="P1763" i="10"/>
  <c r="P1739" i="10"/>
  <c r="P1707" i="10"/>
  <c r="P1683" i="10"/>
  <c r="P1651" i="10"/>
  <c r="P1603" i="10"/>
  <c r="P1571" i="10"/>
  <c r="P1539" i="10"/>
  <c r="P1507" i="10"/>
  <c r="P1483" i="10"/>
  <c r="P1451" i="10"/>
  <c r="P1427" i="10"/>
  <c r="P1387" i="10"/>
  <c r="P1347" i="10"/>
  <c r="P1315" i="10"/>
  <c r="P1291" i="10"/>
  <c r="P1259" i="10"/>
  <c r="P1235" i="10"/>
  <c r="P1203" i="10"/>
  <c r="P1163" i="10"/>
  <c r="P1131" i="10"/>
  <c r="P1091" i="10"/>
  <c r="P1059" i="10"/>
  <c r="P1019" i="10"/>
  <c r="P987" i="10"/>
  <c r="P955" i="10"/>
  <c r="P923" i="10"/>
  <c r="P891" i="10"/>
  <c r="P859" i="10"/>
  <c r="P843" i="10"/>
  <c r="P811" i="10"/>
  <c r="P779" i="10"/>
  <c r="P747" i="10"/>
  <c r="P723" i="10"/>
  <c r="P691" i="10"/>
  <c r="P659" i="10"/>
  <c r="P619" i="10"/>
  <c r="P579" i="10"/>
  <c r="P547" i="10"/>
  <c r="P507" i="10"/>
  <c r="P467" i="10"/>
  <c r="P387" i="10"/>
  <c r="P35" i="10"/>
  <c r="P2426" i="10"/>
  <c r="P2394" i="10"/>
  <c r="P2362" i="10"/>
  <c r="P2330" i="10"/>
  <c r="P2298" i="10"/>
  <c r="P2266" i="10"/>
  <c r="P2234" i="10"/>
  <c r="P2202" i="10"/>
  <c r="P2170" i="10"/>
  <c r="P2138" i="10"/>
  <c r="P2106" i="10"/>
  <c r="P2074" i="10"/>
  <c r="P2058" i="10"/>
  <c r="P2026" i="10"/>
  <c r="P1986" i="10"/>
  <c r="P1954" i="10"/>
  <c r="P1930" i="10"/>
  <c r="P1898" i="10"/>
  <c r="P1858" i="10"/>
  <c r="P1826" i="10"/>
  <c r="P1794" i="10"/>
  <c r="P1762" i="10"/>
  <c r="P1738" i="10"/>
  <c r="P1706" i="10"/>
  <c r="P1674" i="10"/>
  <c r="P1642" i="10"/>
  <c r="P1602" i="10"/>
  <c r="P1570" i="10"/>
  <c r="P1546" i="10"/>
  <c r="P1514" i="10"/>
  <c r="P1474" i="10"/>
  <c r="P1442" i="10"/>
  <c r="P1418" i="10"/>
  <c r="P1386" i="10"/>
  <c r="P1346" i="10"/>
  <c r="P1314" i="10"/>
  <c r="P1290" i="10"/>
  <c r="P1258" i="10"/>
  <c r="P1218" i="10"/>
  <c r="P1186" i="10"/>
  <c r="P1146" i="10"/>
  <c r="P1114" i="10"/>
  <c r="P1098" i="10"/>
  <c r="P1066" i="10"/>
  <c r="P1026" i="10"/>
  <c r="P994" i="10"/>
  <c r="P970" i="10"/>
  <c r="P938" i="10"/>
  <c r="P906" i="10"/>
  <c r="P874" i="10"/>
  <c r="P834" i="10"/>
  <c r="P802" i="10"/>
  <c r="P778" i="10"/>
  <c r="P746" i="10"/>
  <c r="P706" i="10"/>
  <c r="P674" i="10"/>
  <c r="P650" i="10"/>
  <c r="P618" i="10"/>
  <c r="P578" i="10"/>
  <c r="P546" i="10"/>
  <c r="P522" i="10"/>
  <c r="P490" i="10"/>
  <c r="P466" i="10"/>
  <c r="P434" i="10"/>
  <c r="P402" i="10"/>
  <c r="P370" i="10"/>
  <c r="P338" i="10"/>
  <c r="P306" i="10"/>
  <c r="P274" i="10"/>
  <c r="P242" i="10"/>
  <c r="P210" i="10"/>
  <c r="P178" i="10"/>
  <c r="P146" i="10"/>
  <c r="P114" i="10"/>
  <c r="P82" i="10"/>
  <c r="P50" i="10"/>
  <c r="P34" i="10"/>
  <c r="P2425" i="10"/>
  <c r="P2393" i="10"/>
  <c r="P2361" i="10"/>
  <c r="P2329" i="10"/>
  <c r="P2297" i="10"/>
  <c r="P2265" i="10"/>
  <c r="P2249" i="10"/>
  <c r="P2217" i="10"/>
  <c r="P2185" i="10"/>
  <c r="P2153" i="10"/>
  <c r="P2113" i="10"/>
  <c r="P2081" i="10"/>
  <c r="P2049" i="10"/>
  <c r="P2017" i="10"/>
  <c r="P1993" i="10"/>
  <c r="P1961" i="10"/>
  <c r="P1937" i="10"/>
  <c r="P1897" i="10"/>
  <c r="P1857" i="10"/>
  <c r="P1825" i="10"/>
  <c r="P1793" i="10"/>
  <c r="P1761" i="10"/>
  <c r="P1737" i="10"/>
  <c r="P1705" i="10"/>
  <c r="P1665" i="10"/>
  <c r="P1633" i="10"/>
  <c r="P1609" i="10"/>
  <c r="P1577" i="10"/>
  <c r="P1553" i="10"/>
  <c r="P1521" i="10"/>
  <c r="P1489" i="10"/>
  <c r="P1457" i="10"/>
  <c r="P1425" i="10"/>
  <c r="P1393" i="10"/>
  <c r="P1361" i="10"/>
  <c r="P1329" i="10"/>
  <c r="P1281" i="10"/>
  <c r="P1249" i="10"/>
  <c r="P1217" i="10"/>
  <c r="P1185" i="10"/>
  <c r="P1153" i="10"/>
  <c r="P1121" i="10"/>
  <c r="P1097" i="10"/>
  <c r="P1073" i="10"/>
  <c r="P1041" i="10"/>
  <c r="P1009" i="10"/>
  <c r="P977" i="10"/>
  <c r="P945" i="10"/>
  <c r="P897" i="10"/>
  <c r="P865" i="10"/>
  <c r="P833" i="10"/>
  <c r="P801" i="10"/>
  <c r="P777" i="10"/>
  <c r="P745" i="10"/>
  <c r="P705" i="10"/>
  <c r="P673" i="10"/>
  <c r="P649" i="10"/>
  <c r="P617" i="10"/>
  <c r="P593" i="10"/>
  <c r="P561" i="10"/>
  <c r="P529" i="10"/>
  <c r="P497" i="10"/>
  <c r="P465" i="10"/>
  <c r="P433" i="10"/>
  <c r="P401" i="10"/>
  <c r="P369" i="10"/>
  <c r="P337" i="10"/>
  <c r="P305" i="10"/>
  <c r="P257" i="10"/>
  <c r="P225" i="10"/>
  <c r="P193" i="10"/>
  <c r="P161" i="10"/>
  <c r="P145" i="10"/>
  <c r="P105" i="10"/>
  <c r="P33" i="10"/>
  <c r="P2429" i="10"/>
  <c r="P2421" i="10"/>
  <c r="P2413" i="10"/>
  <c r="P2405" i="10"/>
  <c r="P2397" i="10"/>
  <c r="P2389" i="10"/>
  <c r="P2381" i="10"/>
  <c r="P2373" i="10"/>
  <c r="P2365" i="10"/>
  <c r="P2357" i="10"/>
  <c r="P2349" i="10"/>
  <c r="P2341" i="10"/>
  <c r="P2333" i="10"/>
  <c r="P2325" i="10"/>
  <c r="P2317" i="10"/>
  <c r="P2309" i="10"/>
  <c r="P2301" i="10"/>
  <c r="P2293" i="10"/>
  <c r="P2285" i="10"/>
  <c r="P2277" i="10"/>
  <c r="P2269" i="10"/>
  <c r="P2261" i="10"/>
  <c r="P2253" i="10"/>
  <c r="P2245" i="10"/>
  <c r="P2237" i="10"/>
  <c r="P2229" i="10"/>
  <c r="P2221" i="10"/>
  <c r="P2213" i="10"/>
  <c r="P2205" i="10"/>
  <c r="P2197" i="10"/>
  <c r="P2189" i="10"/>
  <c r="P2181" i="10"/>
  <c r="P2173" i="10"/>
  <c r="P2165" i="10"/>
  <c r="P2157" i="10"/>
  <c r="P2149" i="10"/>
  <c r="P2141" i="10"/>
  <c r="P2133" i="10"/>
  <c r="P2125" i="10"/>
  <c r="P2117" i="10"/>
  <c r="P2109" i="10"/>
  <c r="P2101" i="10"/>
  <c r="P2093" i="10"/>
  <c r="P2085" i="10"/>
  <c r="P2077" i="10"/>
  <c r="P2069" i="10"/>
  <c r="P2061" i="10"/>
  <c r="P2053" i="10"/>
  <c r="P2045" i="10"/>
  <c r="P2037" i="10"/>
  <c r="P2029" i="10"/>
  <c r="P2021" i="10"/>
  <c r="P2013" i="10"/>
  <c r="P2005" i="10"/>
  <c r="P1997" i="10"/>
  <c r="P1989" i="10"/>
  <c r="P1981" i="10"/>
  <c r="P1973" i="10"/>
  <c r="P1965" i="10"/>
  <c r="P1957" i="10"/>
  <c r="P1949" i="10"/>
  <c r="P1941" i="10"/>
  <c r="P1933" i="10"/>
  <c r="P1925" i="10"/>
  <c r="P1917" i="10"/>
  <c r="P1909" i="10"/>
  <c r="P1901" i="10"/>
  <c r="P1893" i="10"/>
  <c r="P1885" i="10"/>
  <c r="P1877" i="10"/>
  <c r="P1869" i="10"/>
  <c r="P1861" i="10"/>
  <c r="P1853" i="10"/>
  <c r="P1845" i="10"/>
  <c r="P1837" i="10"/>
  <c r="P1829" i="10"/>
  <c r="P1821" i="10"/>
  <c r="P1813" i="10"/>
  <c r="P1805" i="10"/>
  <c r="P1797" i="10"/>
  <c r="P1789" i="10"/>
  <c r="P1781" i="10"/>
  <c r="P1773" i="10"/>
  <c r="P1765" i="10"/>
  <c r="P1757" i="10"/>
  <c r="P1749" i="10"/>
  <c r="P1741" i="10"/>
  <c r="P1733" i="10"/>
  <c r="P1725" i="10"/>
  <c r="P1717" i="10"/>
  <c r="P1709" i="10"/>
  <c r="P1701" i="10"/>
  <c r="P1693" i="10"/>
  <c r="P1685" i="10"/>
  <c r="P1677" i="10"/>
  <c r="P1669" i="10"/>
  <c r="P1661" i="10"/>
  <c r="P1653" i="10"/>
  <c r="P1645" i="10"/>
  <c r="P1637" i="10"/>
  <c r="P1629" i="10"/>
  <c r="P1621" i="10"/>
  <c r="P1613" i="10"/>
  <c r="P1605" i="10"/>
  <c r="P1597" i="10"/>
  <c r="P1589" i="10"/>
  <c r="P1581" i="10"/>
  <c r="P1573" i="10"/>
  <c r="P1565" i="10"/>
  <c r="P1557" i="10"/>
  <c r="P1549" i="10"/>
  <c r="P1541" i="10"/>
  <c r="P1533" i="10"/>
  <c r="P1525" i="10"/>
  <c r="P1517" i="10"/>
  <c r="P1509" i="10"/>
  <c r="P1501" i="10"/>
  <c r="P1493" i="10"/>
  <c r="P1485" i="10"/>
  <c r="P1477" i="10"/>
  <c r="P1469" i="10"/>
  <c r="P1461" i="10"/>
  <c r="P1453" i="10"/>
  <c r="P1445" i="10"/>
  <c r="P1437" i="10"/>
  <c r="P1429" i="10"/>
  <c r="P1421" i="10"/>
  <c r="P1413" i="10"/>
  <c r="P1405" i="10"/>
  <c r="P1397" i="10"/>
  <c r="P1389" i="10"/>
  <c r="P1381" i="10"/>
  <c r="P1373" i="10"/>
  <c r="P1365" i="10"/>
  <c r="P1357" i="10"/>
  <c r="P1349" i="10"/>
  <c r="P1341" i="10"/>
  <c r="P1333" i="10"/>
  <c r="P1325" i="10"/>
  <c r="P1317" i="10"/>
  <c r="P1309" i="10"/>
  <c r="P1301" i="10"/>
  <c r="P1293" i="10"/>
  <c r="P1285" i="10"/>
  <c r="P1277" i="10"/>
  <c r="P1269" i="10"/>
  <c r="P1261" i="10"/>
  <c r="P1253" i="10"/>
  <c r="P1245" i="10"/>
  <c r="P1237" i="10"/>
  <c r="P1229" i="10"/>
  <c r="P1221" i="10"/>
  <c r="P1213" i="10"/>
  <c r="P1205" i="10"/>
  <c r="P1197" i="10"/>
  <c r="P1189" i="10"/>
  <c r="P1181" i="10"/>
  <c r="P1173" i="10"/>
  <c r="P1165" i="10"/>
  <c r="P1157" i="10"/>
  <c r="P1149" i="10"/>
  <c r="P1141" i="10"/>
  <c r="P1133" i="10"/>
  <c r="P1125" i="10"/>
  <c r="P1117" i="10"/>
  <c r="P1109" i="10"/>
  <c r="P1101" i="10"/>
  <c r="P1093" i="10"/>
  <c r="P1085" i="10"/>
  <c r="P1077" i="10"/>
  <c r="P1069" i="10"/>
  <c r="P1061" i="10"/>
  <c r="P1053" i="10"/>
  <c r="P1045" i="10"/>
  <c r="P1037" i="10"/>
  <c r="P1029" i="10"/>
  <c r="P1021" i="10"/>
  <c r="P1013" i="10"/>
  <c r="P1005" i="10"/>
  <c r="P997" i="10"/>
  <c r="P989" i="10"/>
  <c r="P981" i="10"/>
  <c r="P973" i="10"/>
  <c r="P965" i="10"/>
  <c r="P957" i="10"/>
  <c r="P949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845" i="10"/>
  <c r="P837" i="10"/>
  <c r="P829" i="10"/>
  <c r="P821" i="10"/>
  <c r="P813" i="10"/>
  <c r="P805" i="10"/>
  <c r="P797" i="10"/>
  <c r="P789" i="10"/>
  <c r="P781" i="10"/>
  <c r="P773" i="10"/>
  <c r="P765" i="10"/>
  <c r="P757" i="10"/>
  <c r="P749" i="10"/>
  <c r="P741" i="10"/>
  <c r="P733" i="10"/>
  <c r="P725" i="10"/>
  <c r="P717" i="10"/>
  <c r="P709" i="10"/>
  <c r="P701" i="10"/>
  <c r="P693" i="10"/>
  <c r="P685" i="10"/>
  <c r="P677" i="10"/>
  <c r="P669" i="10"/>
  <c r="P661" i="10"/>
  <c r="P653" i="10"/>
  <c r="P645" i="10"/>
  <c r="P637" i="10"/>
  <c r="P629" i="10"/>
  <c r="P621" i="10"/>
  <c r="P613" i="10"/>
  <c r="P605" i="10"/>
  <c r="P597" i="10"/>
  <c r="P589" i="10"/>
  <c r="P581" i="10"/>
  <c r="P573" i="10"/>
  <c r="P565" i="10"/>
  <c r="P557" i="10"/>
  <c r="P549" i="10"/>
  <c r="P541" i="10"/>
  <c r="P533" i="10"/>
  <c r="P525" i="10"/>
  <c r="P517" i="10"/>
  <c r="P509" i="10"/>
  <c r="P501" i="10"/>
  <c r="P493" i="10"/>
  <c r="P485" i="10"/>
  <c r="P477" i="10"/>
  <c r="P469" i="10"/>
  <c r="P461" i="10"/>
  <c r="P453" i="10"/>
  <c r="P445" i="10"/>
  <c r="P437" i="10"/>
  <c r="P429" i="10"/>
  <c r="P421" i="10"/>
  <c r="P413" i="10"/>
  <c r="P405" i="10"/>
  <c r="P397" i="10"/>
  <c r="P389" i="10"/>
  <c r="P381" i="10"/>
  <c r="P373" i="10"/>
  <c r="P365" i="10"/>
  <c r="P357" i="10"/>
  <c r="P349" i="10"/>
  <c r="P341" i="10"/>
  <c r="P333" i="10"/>
  <c r="P325" i="10"/>
  <c r="P317" i="10"/>
  <c r="P309" i="10"/>
  <c r="P301" i="10"/>
  <c r="P293" i="10"/>
  <c r="P285" i="10"/>
  <c r="P277" i="10"/>
  <c r="P269" i="10"/>
  <c r="P261" i="10"/>
  <c r="P253" i="10"/>
  <c r="P245" i="10"/>
  <c r="P237" i="10"/>
  <c r="P229" i="10"/>
  <c r="P221" i="10"/>
  <c r="P213" i="10"/>
  <c r="P205" i="10"/>
  <c r="P197" i="10"/>
  <c r="P189" i="10"/>
  <c r="P181" i="10"/>
  <c r="P173" i="10"/>
  <c r="P165" i="10"/>
  <c r="P157" i="10"/>
  <c r="P149" i="10"/>
  <c r="P141" i="10"/>
  <c r="P133" i="10"/>
  <c r="P125" i="10"/>
  <c r="P117" i="10"/>
  <c r="P109" i="10"/>
  <c r="P101" i="10"/>
  <c r="P93" i="10"/>
  <c r="P85" i="10"/>
  <c r="P77" i="10"/>
  <c r="P69" i="10"/>
  <c r="P61" i="10"/>
  <c r="P53" i="10"/>
  <c r="P45" i="10"/>
  <c r="P37" i="10"/>
  <c r="P29" i="10"/>
  <c r="P21" i="10"/>
  <c r="P13" i="10"/>
  <c r="P5" i="10"/>
  <c r="I2308" i="10"/>
  <c r="I2304" i="10"/>
  <c r="I2300" i="10"/>
  <c r="I2296" i="10"/>
  <c r="I2292" i="10"/>
  <c r="I2278" i="10"/>
  <c r="I2265" i="10"/>
  <c r="I2243" i="10"/>
  <c r="I1282" i="10"/>
  <c r="I2187" i="10"/>
  <c r="I2176" i="10"/>
  <c r="I2160" i="10"/>
  <c r="I2144" i="10"/>
  <c r="I2139" i="10"/>
  <c r="I2096" i="10"/>
  <c r="I1873" i="10"/>
  <c r="I1841" i="10"/>
  <c r="I1805" i="10"/>
  <c r="I1615" i="10"/>
  <c r="I2433" i="10"/>
  <c r="I2417" i="10"/>
  <c r="I2393" i="10"/>
  <c r="I2377" i="10"/>
  <c r="I2361" i="10"/>
  <c r="I2345" i="10"/>
  <c r="I2321" i="10"/>
  <c r="I2305" i="10"/>
  <c r="I2285" i="10"/>
  <c r="I2279" i="10"/>
  <c r="I2269" i="10"/>
  <c r="I2263" i="10"/>
  <c r="I2079" i="10"/>
  <c r="I2022" i="10"/>
  <c r="I1683" i="10"/>
  <c r="I1555" i="10"/>
  <c r="I1493" i="10"/>
  <c r="I1213" i="10"/>
  <c r="J1" i="10"/>
  <c r="I2228" i="10"/>
  <c r="I2207" i="10"/>
  <c r="I2196" i="10"/>
  <c r="I2175" i="10"/>
  <c r="I2164" i="10"/>
  <c r="I2127" i="10"/>
  <c r="I2111" i="10"/>
  <c r="I2100" i="10"/>
  <c r="I1986" i="10"/>
  <c r="I1926" i="10"/>
  <c r="I1894" i="10"/>
  <c r="I1830" i="10"/>
  <c r="I1798" i="10"/>
  <c r="I1012" i="10"/>
  <c r="I840" i="10"/>
  <c r="I2284" i="10"/>
  <c r="I2268" i="10"/>
  <c r="I2252" i="10"/>
  <c r="I2236" i="10"/>
  <c r="I2231" i="10"/>
  <c r="I2220" i="10"/>
  <c r="I2215" i="10"/>
  <c r="I2204" i="10"/>
  <c r="I2199" i="10"/>
  <c r="I2188" i="10"/>
  <c r="I2183" i="10"/>
  <c r="I2172" i="10"/>
  <c r="I2167" i="10"/>
  <c r="I2156" i="10"/>
  <c r="I2151" i="10"/>
  <c r="I2140" i="10"/>
  <c r="I2135" i="10"/>
  <c r="I2124" i="10"/>
  <c r="I2119" i="10"/>
  <c r="I2108" i="10"/>
  <c r="I2103" i="10"/>
  <c r="I2092" i="10"/>
  <c r="I2082" i="10"/>
  <c r="I2060" i="10"/>
  <c r="I2050" i="10"/>
  <c r="I2028" i="10"/>
  <c r="I2018" i="10"/>
  <c r="I1974" i="10"/>
  <c r="I1970" i="10"/>
  <c r="I1942" i="10"/>
  <c r="I1938" i="10"/>
  <c r="I1910" i="10"/>
  <c r="I1906" i="10"/>
  <c r="I1878" i="10"/>
  <c r="I1874" i="10"/>
  <c r="I1846" i="10"/>
  <c r="I1842" i="10"/>
  <c r="I1814" i="10"/>
  <c r="I1810" i="10"/>
  <c r="I1742" i="10"/>
  <c r="I1470" i="10"/>
  <c r="I1455" i="10"/>
  <c r="I5" i="10"/>
  <c r="I9" i="10"/>
  <c r="I13" i="10"/>
  <c r="I17" i="10"/>
  <c r="I21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I97" i="10"/>
  <c r="I101" i="10"/>
  <c r="I105" i="10"/>
  <c r="I109" i="10"/>
  <c r="I113" i="10"/>
  <c r="I117" i="10"/>
  <c r="I8" i="10"/>
  <c r="I12" i="10"/>
  <c r="I16" i="10"/>
  <c r="I20" i="10"/>
  <c r="I24" i="10"/>
  <c r="I28" i="10"/>
  <c r="I32" i="10"/>
  <c r="I36" i="10"/>
  <c r="I40" i="10"/>
  <c r="I44" i="10"/>
  <c r="I48" i="10"/>
  <c r="I52" i="10"/>
  <c r="I56" i="10"/>
  <c r="I60" i="10"/>
  <c r="I64" i="10"/>
  <c r="I68" i="10"/>
  <c r="I72" i="10"/>
  <c r="I76" i="10"/>
  <c r="I80" i="10"/>
  <c r="I84" i="10"/>
  <c r="I88" i="10"/>
  <c r="I92" i="10"/>
  <c r="I96" i="10"/>
  <c r="I100" i="10"/>
  <c r="I104" i="10"/>
  <c r="I108" i="10"/>
  <c r="I112" i="10"/>
  <c r="I116" i="10"/>
  <c r="I111" i="10"/>
  <c r="I118" i="10"/>
  <c r="I122" i="10"/>
  <c r="I126" i="10"/>
  <c r="I130" i="10"/>
  <c r="I134" i="10"/>
  <c r="I138" i="10"/>
  <c r="I142" i="10"/>
  <c r="I146" i="10"/>
  <c r="I150" i="10"/>
  <c r="I154" i="10"/>
  <c r="I158" i="10"/>
  <c r="I162" i="10"/>
  <c r="I166" i="10"/>
  <c r="I170" i="10"/>
  <c r="I174" i="10"/>
  <c r="I178" i="10"/>
  <c r="I182" i="10"/>
  <c r="I10" i="10"/>
  <c r="I15" i="10"/>
  <c r="I26" i="10"/>
  <c r="I31" i="10"/>
  <c r="I42" i="10"/>
  <c r="I47" i="10"/>
  <c r="I58" i="10"/>
  <c r="I63" i="10"/>
  <c r="I74" i="10"/>
  <c r="I79" i="10"/>
  <c r="I90" i="10"/>
  <c r="I95" i="10"/>
  <c r="I115" i="10"/>
  <c r="I121" i="10"/>
  <c r="I125" i="10"/>
  <c r="I129" i="10"/>
  <c r="I133" i="10"/>
  <c r="I137" i="10"/>
  <c r="I141" i="10"/>
  <c r="I145" i="10"/>
  <c r="I149" i="10"/>
  <c r="I153" i="10"/>
  <c r="I157" i="10"/>
  <c r="I161" i="10"/>
  <c r="I165" i="10"/>
  <c r="I169" i="10"/>
  <c r="I173" i="10"/>
  <c r="I177" i="10"/>
  <c r="I181" i="10"/>
  <c r="I185" i="10"/>
  <c r="I7" i="10"/>
  <c r="I18" i="10"/>
  <c r="I23" i="10"/>
  <c r="I34" i="10"/>
  <c r="I39" i="10"/>
  <c r="I50" i="10"/>
  <c r="I55" i="10"/>
  <c r="I66" i="10"/>
  <c r="I71" i="10"/>
  <c r="I82" i="10"/>
  <c r="I87" i="10"/>
  <c r="I98" i="10"/>
  <c r="I107" i="10"/>
  <c r="I110" i="10"/>
  <c r="I128" i="10"/>
  <c r="I144" i="10"/>
  <c r="I160" i="10"/>
  <c r="I176" i="10"/>
  <c r="I188" i="10"/>
  <c r="I191" i="10"/>
  <c r="I194" i="10"/>
  <c r="I204" i="10"/>
  <c r="I30" i="10"/>
  <c r="I62" i="10"/>
  <c r="I94" i="10"/>
  <c r="I119" i="10"/>
  <c r="I135" i="10"/>
  <c r="I151" i="10"/>
  <c r="I167" i="10"/>
  <c r="I183" i="10"/>
  <c r="I197" i="10"/>
  <c r="I207" i="10"/>
  <c r="I211" i="10"/>
  <c r="I215" i="10"/>
  <c r="I219" i="10"/>
  <c r="I223" i="10"/>
  <c r="I227" i="10"/>
  <c r="I231" i="10"/>
  <c r="I235" i="10"/>
  <c r="I6" i="10"/>
  <c r="I27" i="10"/>
  <c r="I38" i="10"/>
  <c r="I59" i="10"/>
  <c r="I70" i="10"/>
  <c r="I91" i="10"/>
  <c r="I102" i="10"/>
  <c r="I124" i="10"/>
  <c r="I140" i="10"/>
  <c r="I156" i="10"/>
  <c r="I172" i="10"/>
  <c r="I187" i="10"/>
  <c r="I190" i="10"/>
  <c r="I200" i="10"/>
  <c r="I203" i="10"/>
  <c r="I120" i="10"/>
  <c r="I123" i="10"/>
  <c r="I136" i="10"/>
  <c r="I139" i="10"/>
  <c r="I152" i="10"/>
  <c r="I155" i="10"/>
  <c r="I168" i="10"/>
  <c r="I171" i="10"/>
  <c r="I184" i="10"/>
  <c r="I193" i="10"/>
  <c r="I195" i="10"/>
  <c r="I217" i="10"/>
  <c r="I228" i="10"/>
  <c r="I234" i="10"/>
  <c r="I241" i="10"/>
  <c r="I244" i="10"/>
  <c r="I14" i="10"/>
  <c r="I19" i="10"/>
  <c r="I54" i="10"/>
  <c r="I67" i="10"/>
  <c r="I75" i="10"/>
  <c r="I189" i="10"/>
  <c r="I202" i="10"/>
  <c r="I206" i="10"/>
  <c r="I221" i="10"/>
  <c r="I232" i="10"/>
  <c r="I238" i="10"/>
  <c r="I247" i="10"/>
  <c r="I250" i="10"/>
  <c r="I253" i="10"/>
  <c r="I11" i="10"/>
  <c r="I131" i="10"/>
  <c r="I147" i="10"/>
  <c r="I163" i="10"/>
  <c r="I179" i="10"/>
  <c r="I196" i="10"/>
  <c r="I198" i="10"/>
  <c r="I46" i="10"/>
  <c r="I51" i="10"/>
  <c r="I86" i="10"/>
  <c r="I99" i="10"/>
  <c r="I212" i="10"/>
  <c r="I218" i="10"/>
  <c r="I233" i="10"/>
  <c r="I240" i="10"/>
  <c r="I252" i="10"/>
  <c r="I35" i="10"/>
  <c r="I210" i="10"/>
  <c r="I257" i="10"/>
  <c r="I262" i="10"/>
  <c r="I267" i="10"/>
  <c r="I277" i="10"/>
  <c r="I280" i="10"/>
  <c r="I283" i="10"/>
  <c r="I293" i="10"/>
  <c r="I296" i="10"/>
  <c r="I299" i="10"/>
  <c r="I309" i="10"/>
  <c r="I312" i="10"/>
  <c r="I315" i="10"/>
  <c r="I325" i="10"/>
  <c r="I143" i="10"/>
  <c r="I148" i="10"/>
  <c r="I213" i="10"/>
  <c r="I226" i="10"/>
  <c r="I229" i="10"/>
  <c r="I264" i="10"/>
  <c r="I270" i="10"/>
  <c r="I286" i="10"/>
  <c r="I302" i="10"/>
  <c r="I318" i="10"/>
  <c r="I328" i="10"/>
  <c r="I332" i="10"/>
  <c r="I336" i="10"/>
  <c r="I340" i="10"/>
  <c r="I344" i="10"/>
  <c r="I348" i="10"/>
  <c r="I43" i="10"/>
  <c r="I114" i="10"/>
  <c r="I127" i="10"/>
  <c r="I132" i="10"/>
  <c r="I224" i="10"/>
  <c r="I230" i="10"/>
  <c r="I256" i="10"/>
  <c r="I269" i="10"/>
  <c r="I272" i="10"/>
  <c r="I275" i="10"/>
  <c r="I285" i="10"/>
  <c r="I288" i="10"/>
  <c r="I291" i="10"/>
  <c r="I301" i="10"/>
  <c r="I304" i="10"/>
  <c r="I307" i="10"/>
  <c r="I317" i="10"/>
  <c r="I320" i="10"/>
  <c r="I323" i="10"/>
  <c r="I78" i="10"/>
  <c r="I106" i="10"/>
  <c r="I192" i="10"/>
  <c r="I220" i="10"/>
  <c r="I236" i="10"/>
  <c r="I243" i="10"/>
  <c r="I255" i="10"/>
  <c r="I274" i="10"/>
  <c r="I290" i="10"/>
  <c r="I306" i="10"/>
  <c r="I322" i="10"/>
  <c r="I329" i="10"/>
  <c r="I333" i="10"/>
  <c r="I337" i="10"/>
  <c r="I341" i="10"/>
  <c r="I345" i="10"/>
  <c r="I103" i="10"/>
  <c r="I199" i="10"/>
  <c r="I208" i="10"/>
  <c r="I239" i="10"/>
  <c r="I258" i="10"/>
  <c r="I261" i="10"/>
  <c r="I263" i="10"/>
  <c r="I266" i="10"/>
  <c r="I271" i="10"/>
  <c r="I298" i="10"/>
  <c r="I303" i="10"/>
  <c r="I339" i="10"/>
  <c r="I349" i="10"/>
  <c r="I353" i="10"/>
  <c r="I357" i="10"/>
  <c r="I361" i="10"/>
  <c r="I365" i="10"/>
  <c r="I369" i="10"/>
  <c r="I373" i="10"/>
  <c r="I377" i="10"/>
  <c r="I381" i="10"/>
  <c r="I385" i="10"/>
  <c r="I389" i="10"/>
  <c r="I393" i="10"/>
  <c r="I397" i="10"/>
  <c r="I401" i="10"/>
  <c r="I405" i="10"/>
  <c r="I409" i="10"/>
  <c r="I413" i="10"/>
  <c r="I417" i="10"/>
  <c r="I421" i="10"/>
  <c r="I425" i="10"/>
  <c r="I429" i="10"/>
  <c r="I433" i="10"/>
  <c r="I437" i="10"/>
  <c r="I441" i="10"/>
  <c r="I445" i="10"/>
  <c r="I180" i="10"/>
  <c r="I216" i="10"/>
  <c r="I330" i="10"/>
  <c r="I346" i="10"/>
  <c r="I164" i="10"/>
  <c r="I175" i="10"/>
  <c r="I186" i="10"/>
  <c r="I205" i="10"/>
  <c r="I209" i="10"/>
  <c r="I279" i="10"/>
  <c r="I281" i="10"/>
  <c r="I289" i="10"/>
  <c r="I311" i="10"/>
  <c r="I313" i="10"/>
  <c r="I321" i="10"/>
  <c r="I335" i="10"/>
  <c r="I352" i="10"/>
  <c r="I356" i="10"/>
  <c r="I360" i="10"/>
  <c r="I364" i="10"/>
  <c r="I368" i="10"/>
  <c r="I372" i="10"/>
  <c r="I376" i="10"/>
  <c r="I380" i="10"/>
  <c r="I384" i="10"/>
  <c r="I388" i="10"/>
  <c r="I392" i="10"/>
  <c r="I396" i="10"/>
  <c r="I400" i="10"/>
  <c r="I404" i="10"/>
  <c r="I408" i="10"/>
  <c r="I412" i="10"/>
  <c r="I416" i="10"/>
  <c r="I420" i="10"/>
  <c r="I424" i="10"/>
  <c r="I428" i="10"/>
  <c r="I432" i="10"/>
  <c r="I436" i="10"/>
  <c r="I440" i="10"/>
  <c r="I444" i="10"/>
  <c r="I83" i="10"/>
  <c r="I222" i="10"/>
  <c r="I245" i="10"/>
  <c r="I251" i="10"/>
  <c r="I338" i="10"/>
  <c r="I347" i="10"/>
  <c r="I259" i="10"/>
  <c r="I294" i="10"/>
  <c r="I305" i="10"/>
  <c r="I342" i="10"/>
  <c r="I350" i="10"/>
  <c r="I366" i="10"/>
  <c r="I382" i="10"/>
  <c r="I398" i="10"/>
  <c r="I414" i="10"/>
  <c r="I430" i="10"/>
  <c r="I446" i="10"/>
  <c r="I452" i="10"/>
  <c r="I468" i="10"/>
  <c r="I484" i="10"/>
  <c r="I159" i="10"/>
  <c r="I287" i="10"/>
  <c r="I297" i="10"/>
  <c r="I331" i="10"/>
  <c r="I355" i="10"/>
  <c r="I371" i="10"/>
  <c r="I387" i="10"/>
  <c r="I403" i="10"/>
  <c r="I419" i="10"/>
  <c r="I435" i="10"/>
  <c r="I455" i="10"/>
  <c r="I458" i="10"/>
  <c r="I461" i="10"/>
  <c r="I471" i="10"/>
  <c r="I474" i="10"/>
  <c r="I477" i="10"/>
  <c r="I487" i="10"/>
  <c r="I491" i="10"/>
  <c r="I495" i="10"/>
  <c r="I499" i="10"/>
  <c r="I503" i="10"/>
  <c r="I507" i="10"/>
  <c r="I511" i="10"/>
  <c r="I515" i="10"/>
  <c r="I519" i="10"/>
  <c r="I523" i="10"/>
  <c r="I527" i="10"/>
  <c r="I531" i="10"/>
  <c r="I535" i="10"/>
  <c r="I539" i="10"/>
  <c r="I543" i="10"/>
  <c r="I547" i="10"/>
  <c r="I551" i="10"/>
  <c r="I555" i="10"/>
  <c r="I559" i="10"/>
  <c r="I563" i="10"/>
  <c r="I567" i="10"/>
  <c r="I571" i="10"/>
  <c r="I575" i="10"/>
  <c r="I22" i="10"/>
  <c r="I237" i="10"/>
  <c r="I246" i="10"/>
  <c r="I268" i="10"/>
  <c r="I276" i="10"/>
  <c r="I284" i="10"/>
  <c r="I310" i="10"/>
  <c r="I314" i="10"/>
  <c r="I362" i="10"/>
  <c r="I378" i="10"/>
  <c r="I394" i="10"/>
  <c r="I410" i="10"/>
  <c r="I426" i="10"/>
  <c r="I442" i="10"/>
  <c r="I448" i="10"/>
  <c r="I464" i="10"/>
  <c r="I480" i="10"/>
  <c r="I260" i="10"/>
  <c r="I292" i="10"/>
  <c r="I295" i="10"/>
  <c r="I343" i="10"/>
  <c r="I351" i="10"/>
  <c r="I367" i="10"/>
  <c r="I383" i="10"/>
  <c r="I399" i="10"/>
  <c r="I415" i="10"/>
  <c r="I431" i="10"/>
  <c r="I451" i="10"/>
  <c r="I454" i="10"/>
  <c r="I457" i="10"/>
  <c r="I467" i="10"/>
  <c r="I470" i="10"/>
  <c r="I473" i="10"/>
  <c r="I483" i="10"/>
  <c r="I486" i="10"/>
  <c r="I490" i="10"/>
  <c r="I494" i="10"/>
  <c r="I498" i="10"/>
  <c r="I502" i="10"/>
  <c r="I506" i="10"/>
  <c r="I510" i="10"/>
  <c r="I514" i="10"/>
  <c r="I518" i="10"/>
  <c r="I522" i="10"/>
  <c r="I526" i="10"/>
  <c r="I530" i="10"/>
  <c r="I534" i="10"/>
  <c r="I538" i="10"/>
  <c r="I542" i="10"/>
  <c r="I546" i="10"/>
  <c r="I550" i="10"/>
  <c r="I554" i="10"/>
  <c r="I558" i="10"/>
  <c r="I562" i="10"/>
  <c r="I566" i="10"/>
  <c r="I570" i="10"/>
  <c r="I574" i="10"/>
  <c r="I578" i="10"/>
  <c r="I582" i="10"/>
  <c r="I586" i="10"/>
  <c r="I590" i="10"/>
  <c r="I594" i="10"/>
  <c r="I598" i="10"/>
  <c r="I602" i="10"/>
  <c r="I300" i="10"/>
  <c r="I316" i="10"/>
  <c r="I326" i="10"/>
  <c r="I359" i="10"/>
  <c r="I363" i="10"/>
  <c r="I370" i="10"/>
  <c r="I391" i="10"/>
  <c r="I395" i="10"/>
  <c r="I402" i="10"/>
  <c r="I423" i="10"/>
  <c r="I427" i="10"/>
  <c r="I434" i="10"/>
  <c r="I465" i="10"/>
  <c r="I593" i="10"/>
  <c r="I596" i="10"/>
  <c r="I599" i="10"/>
  <c r="I605" i="10"/>
  <c r="I609" i="10"/>
  <c r="I613" i="10"/>
  <c r="I617" i="10"/>
  <c r="I621" i="10"/>
  <c r="I625" i="10"/>
  <c r="I629" i="10"/>
  <c r="I633" i="10"/>
  <c r="I637" i="10"/>
  <c r="I641" i="10"/>
  <c r="I645" i="10"/>
  <c r="I649" i="10"/>
  <c r="I653" i="10"/>
  <c r="I657" i="10"/>
  <c r="I661" i="10"/>
  <c r="I665" i="10"/>
  <c r="I669" i="10"/>
  <c r="I673" i="10"/>
  <c r="I677" i="10"/>
  <c r="I681" i="10"/>
  <c r="I685" i="10"/>
  <c r="I689" i="10"/>
  <c r="I693" i="10"/>
  <c r="I697" i="10"/>
  <c r="I374" i="10"/>
  <c r="I406" i="10"/>
  <c r="I438" i="10"/>
  <c r="I463" i="10"/>
  <c r="I475" i="10"/>
  <c r="I492" i="10"/>
  <c r="I497" i="10"/>
  <c r="I508" i="10"/>
  <c r="I513" i="10"/>
  <c r="I524" i="10"/>
  <c r="I529" i="10"/>
  <c r="I540" i="10"/>
  <c r="I545" i="10"/>
  <c r="I556" i="10"/>
  <c r="I561" i="10"/>
  <c r="I572" i="10"/>
  <c r="I581" i="10"/>
  <c r="I584" i="10"/>
  <c r="I587" i="10"/>
  <c r="I242" i="10"/>
  <c r="I248" i="10"/>
  <c r="I265" i="10"/>
  <c r="I282" i="10"/>
  <c r="I456" i="10"/>
  <c r="I466" i="10"/>
  <c r="I601" i="10"/>
  <c r="I604" i="10"/>
  <c r="I608" i="10"/>
  <c r="I612" i="10"/>
  <c r="I616" i="10"/>
  <c r="I620" i="10"/>
  <c r="I624" i="10"/>
  <c r="I628" i="10"/>
  <c r="I632" i="10"/>
  <c r="I201" i="10"/>
  <c r="I214" i="10"/>
  <c r="I273" i="10"/>
  <c r="I278" i="10"/>
  <c r="I319" i="10"/>
  <c r="I324" i="10"/>
  <c r="I358" i="10"/>
  <c r="I390" i="10"/>
  <c r="I422" i="10"/>
  <c r="I447" i="10"/>
  <c r="I459" i="10"/>
  <c r="I479" i="10"/>
  <c r="I489" i="10"/>
  <c r="I500" i="10"/>
  <c r="I505" i="10"/>
  <c r="I516" i="10"/>
  <c r="I521" i="10"/>
  <c r="I532" i="10"/>
  <c r="I537" i="10"/>
  <c r="I548" i="10"/>
  <c r="I553" i="10"/>
  <c r="I564" i="10"/>
  <c r="I569" i="10"/>
  <c r="I597" i="10"/>
  <c r="I600" i="10"/>
  <c r="I603" i="10"/>
  <c r="I225" i="10"/>
  <c r="I254" i="10"/>
  <c r="I439" i="10"/>
  <c r="I485" i="10"/>
  <c r="I517" i="10"/>
  <c r="I549" i="10"/>
  <c r="I577" i="10"/>
  <c r="I607" i="10"/>
  <c r="I623" i="10"/>
  <c r="I634" i="10"/>
  <c r="I636" i="10"/>
  <c r="I651" i="10"/>
  <c r="I354" i="10"/>
  <c r="I443" i="10"/>
  <c r="I481" i="10"/>
  <c r="I488" i="10"/>
  <c r="I509" i="10"/>
  <c r="I520" i="10"/>
  <c r="I541" i="10"/>
  <c r="I552" i="10"/>
  <c r="I573" i="10"/>
  <c r="I579" i="10"/>
  <c r="I618" i="10"/>
  <c r="I647" i="10"/>
  <c r="I662" i="10"/>
  <c r="I664" i="10"/>
  <c r="I679" i="10"/>
  <c r="I694" i="10"/>
  <c r="I696" i="10"/>
  <c r="I701" i="10"/>
  <c r="I709" i="10"/>
  <c r="I717" i="10"/>
  <c r="I723" i="10"/>
  <c r="I726" i="10"/>
  <c r="I375" i="10"/>
  <c r="I386" i="10"/>
  <c r="I462" i="10"/>
  <c r="I504" i="10"/>
  <c r="I512" i="10"/>
  <c r="I525" i="10"/>
  <c r="I568" i="10"/>
  <c r="I576" i="10"/>
  <c r="I588" i="10"/>
  <c r="I611" i="10"/>
  <c r="I614" i="10"/>
  <c r="I642" i="10"/>
  <c r="I658" i="10"/>
  <c r="I683" i="10"/>
  <c r="I705" i="10"/>
  <c r="I712" i="10"/>
  <c r="I721" i="10"/>
  <c r="I729" i="10"/>
  <c r="I739" i="10"/>
  <c r="I742" i="10"/>
  <c r="I745" i="10"/>
  <c r="I755" i="10"/>
  <c r="I758" i="10"/>
  <c r="I472" i="10"/>
  <c r="I580" i="10"/>
  <c r="I583" i="10"/>
  <c r="I591" i="10"/>
  <c r="I606" i="10"/>
  <c r="I631" i="10"/>
  <c r="I640" i="10"/>
  <c r="I656" i="10"/>
  <c r="I675" i="10"/>
  <c r="I698" i="10"/>
  <c r="I714" i="10"/>
  <c r="I732" i="10"/>
  <c r="I748" i="10"/>
  <c r="I761" i="10"/>
  <c r="I765" i="10"/>
  <c r="I769" i="10"/>
  <c r="I773" i="10"/>
  <c r="I777" i="10"/>
  <c r="I781" i="10"/>
  <c r="I785" i="10"/>
  <c r="I789" i="10"/>
  <c r="I793" i="10"/>
  <c r="I797" i="10"/>
  <c r="I801" i="10"/>
  <c r="I805" i="10"/>
  <c r="I809" i="10"/>
  <c r="I813" i="10"/>
  <c r="I817" i="10"/>
  <c r="I821" i="10"/>
  <c r="I825" i="10"/>
  <c r="I829" i="10"/>
  <c r="I833" i="10"/>
  <c r="I837" i="10"/>
  <c r="I841" i="10"/>
  <c r="I845" i="10"/>
  <c r="I849" i="10"/>
  <c r="I853" i="10"/>
  <c r="I857" i="10"/>
  <c r="I861" i="10"/>
  <c r="I865" i="10"/>
  <c r="I869" i="10"/>
  <c r="I873" i="10"/>
  <c r="I877" i="10"/>
  <c r="I411" i="10"/>
  <c r="I450" i="10"/>
  <c r="I482" i="10"/>
  <c r="I646" i="10"/>
  <c r="I654" i="10"/>
  <c r="I667" i="10"/>
  <c r="I672" i="10"/>
  <c r="I682" i="10"/>
  <c r="I702" i="10"/>
  <c r="I720" i="10"/>
  <c r="I734" i="10"/>
  <c r="I752" i="10"/>
  <c r="I754" i="10"/>
  <c r="I766" i="10"/>
  <c r="I768" i="10"/>
  <c r="I783" i="10"/>
  <c r="I798" i="10"/>
  <c r="I800" i="10"/>
  <c r="I815" i="10"/>
  <c r="I830" i="10"/>
  <c r="I832" i="10"/>
  <c r="I847" i="10"/>
  <c r="I862" i="10"/>
  <c r="I864" i="10"/>
  <c r="I872" i="10"/>
  <c r="I875" i="10"/>
  <c r="I878" i="10"/>
  <c r="I308" i="10"/>
  <c r="I334" i="10"/>
  <c r="I407" i="10"/>
  <c r="I418" i="10"/>
  <c r="I460" i="10"/>
  <c r="I496" i="10"/>
  <c r="I501" i="10"/>
  <c r="I536" i="10"/>
  <c r="I585" i="10"/>
  <c r="I592" i="10"/>
  <c r="I595" i="10"/>
  <c r="I619" i="10"/>
  <c r="I622" i="10"/>
  <c r="I643" i="10"/>
  <c r="I652" i="10"/>
  <c r="I680" i="10"/>
  <c r="I688" i="10"/>
  <c r="I700" i="10"/>
  <c r="I718" i="10"/>
  <c r="I725" i="10"/>
  <c r="I743" i="10"/>
  <c r="I747" i="10"/>
  <c r="I756" i="10"/>
  <c r="I763" i="10"/>
  <c r="I778" i="10"/>
  <c r="I780" i="10"/>
  <c r="I795" i="10"/>
  <c r="I810" i="10"/>
  <c r="I812" i="10"/>
  <c r="I827" i="10"/>
  <c r="I842" i="10"/>
  <c r="I844" i="10"/>
  <c r="I859" i="10"/>
  <c r="I881" i="10"/>
  <c r="I885" i="10"/>
  <c r="I889" i="10"/>
  <c r="I893" i="10"/>
  <c r="I897" i="10"/>
  <c r="I901" i="10"/>
  <c r="I905" i="10"/>
  <c r="I909" i="10"/>
  <c r="I913" i="10"/>
  <c r="I917" i="10"/>
  <c r="I921" i="10"/>
  <c r="I925" i="10"/>
  <c r="I929" i="10"/>
  <c r="I478" i="10"/>
  <c r="I560" i="10"/>
  <c r="I565" i="10"/>
  <c r="I589" i="10"/>
  <c r="I635" i="10"/>
  <c r="I638" i="10"/>
  <c r="I660" i="10"/>
  <c r="I663" i="10"/>
  <c r="I670" i="10"/>
  <c r="I691" i="10"/>
  <c r="I707" i="10"/>
  <c r="I716" i="10"/>
  <c r="I736" i="10"/>
  <c r="I738" i="10"/>
  <c r="I749" i="10"/>
  <c r="I760" i="10"/>
  <c r="I775" i="10"/>
  <c r="I790" i="10"/>
  <c r="I792" i="10"/>
  <c r="I807" i="10"/>
  <c r="I822" i="10"/>
  <c r="I469" i="10"/>
  <c r="I544" i="10"/>
  <c r="I615" i="10"/>
  <c r="I674" i="10"/>
  <c r="I687" i="10"/>
  <c r="I690" i="10"/>
  <c r="I695" i="10"/>
  <c r="I704" i="10"/>
  <c r="I711" i="10"/>
  <c r="I715" i="10"/>
  <c r="I722" i="10"/>
  <c r="I724" i="10"/>
  <c r="I730" i="10"/>
  <c r="I741" i="10"/>
  <c r="I759" i="10"/>
  <c r="I771" i="10"/>
  <c r="I786" i="10"/>
  <c r="I788" i="10"/>
  <c r="I803" i="10"/>
  <c r="I818" i="10"/>
  <c r="I820" i="10"/>
  <c r="I835" i="10"/>
  <c r="I850" i="10"/>
  <c r="I852" i="10"/>
  <c r="I867" i="10"/>
  <c r="I882" i="10"/>
  <c r="I886" i="10"/>
  <c r="I890" i="10"/>
  <c r="I894" i="10"/>
  <c r="I898" i="10"/>
  <c r="I902" i="10"/>
  <c r="I906" i="10"/>
  <c r="I910" i="10"/>
  <c r="I914" i="10"/>
  <c r="I918" i="10"/>
  <c r="I922" i="10"/>
  <c r="I926" i="10"/>
  <c r="I930" i="10"/>
  <c r="I934" i="10"/>
  <c r="I938" i="10"/>
  <c r="I942" i="10"/>
  <c r="I610" i="10"/>
  <c r="I708" i="10"/>
  <c r="I750" i="10"/>
  <c r="I753" i="10"/>
  <c r="I764" i="10"/>
  <c r="I808" i="10"/>
  <c r="I811" i="10"/>
  <c r="I814" i="10"/>
  <c r="I858" i="10"/>
  <c r="I863" i="10"/>
  <c r="I870" i="10"/>
  <c r="I879" i="10"/>
  <c r="I883" i="10"/>
  <c r="I887" i="10"/>
  <c r="I896" i="10"/>
  <c r="I903" i="10"/>
  <c r="I912" i="10"/>
  <c r="I919" i="10"/>
  <c r="I928" i="10"/>
  <c r="I948" i="10"/>
  <c r="I952" i="10"/>
  <c r="I956" i="10"/>
  <c r="I960" i="10"/>
  <c r="I964" i="10"/>
  <c r="I968" i="10"/>
  <c r="I972" i="10"/>
  <c r="I976" i="10"/>
  <c r="I980" i="10"/>
  <c r="I984" i="10"/>
  <c r="I988" i="10"/>
  <c r="I327" i="10"/>
  <c r="I449" i="10"/>
  <c r="I528" i="10"/>
  <c r="I666" i="10"/>
  <c r="I678" i="10"/>
  <c r="I686" i="10"/>
  <c r="I713" i="10"/>
  <c r="I727" i="10"/>
  <c r="I733" i="10"/>
  <c r="I767" i="10"/>
  <c r="I784" i="10"/>
  <c r="I854" i="10"/>
  <c r="I941" i="10"/>
  <c r="I944" i="10"/>
  <c r="I379" i="10"/>
  <c r="I493" i="10"/>
  <c r="I630" i="10"/>
  <c r="I655" i="10"/>
  <c r="I659" i="10"/>
  <c r="I751" i="10"/>
  <c r="I770" i="10"/>
  <c r="I787" i="10"/>
  <c r="I823" i="10"/>
  <c r="I866" i="10"/>
  <c r="I871" i="10"/>
  <c r="I891" i="10"/>
  <c r="I900" i="10"/>
  <c r="I907" i="10"/>
  <c r="I916" i="10"/>
  <c r="I923" i="10"/>
  <c r="I932" i="10"/>
  <c r="I935" i="10"/>
  <c r="I947" i="10"/>
  <c r="I951" i="10"/>
  <c r="I955" i="10"/>
  <c r="I959" i="10"/>
  <c r="I963" i="10"/>
  <c r="I967" i="10"/>
  <c r="I971" i="10"/>
  <c r="I975" i="10"/>
  <c r="I979" i="10"/>
  <c r="I983" i="10"/>
  <c r="I987" i="10"/>
  <c r="I991" i="10"/>
  <c r="I995" i="10"/>
  <c r="I999" i="10"/>
  <c r="I1003" i="10"/>
  <c r="I1007" i="10"/>
  <c r="I1011" i="10"/>
  <c r="I1015" i="10"/>
  <c r="I1019" i="10"/>
  <c r="I1023" i="10"/>
  <c r="I1027" i="10"/>
  <c r="I1031" i="10"/>
  <c r="I1035" i="10"/>
  <c r="I1039" i="10"/>
  <c r="I1043" i="10"/>
  <c r="I1047" i="10"/>
  <c r="I533" i="10"/>
  <c r="I650" i="10"/>
  <c r="I719" i="10"/>
  <c r="I735" i="10"/>
  <c r="I744" i="10"/>
  <c r="I772" i="10"/>
  <c r="I774" i="10"/>
  <c r="I794" i="10"/>
  <c r="I834" i="10"/>
  <c r="I839" i="10"/>
  <c r="I846" i="10"/>
  <c r="I851" i="10"/>
  <c r="I856" i="10"/>
  <c r="I868" i="10"/>
  <c r="I933" i="10"/>
  <c r="I936" i="10"/>
  <c r="I939" i="10"/>
  <c r="I453" i="10"/>
  <c r="I644" i="10"/>
  <c r="I692" i="10"/>
  <c r="I757" i="10"/>
  <c r="I782" i="10"/>
  <c r="I806" i="10"/>
  <c r="I949" i="10"/>
  <c r="I954" i="10"/>
  <c r="I965" i="10"/>
  <c r="I970" i="10"/>
  <c r="I981" i="10"/>
  <c r="I986" i="10"/>
  <c r="I992" i="10"/>
  <c r="I998" i="10"/>
  <c r="I1009" i="10"/>
  <c r="I1024" i="10"/>
  <c r="I1030" i="10"/>
  <c r="I1041" i="10"/>
  <c r="I1052" i="10"/>
  <c r="I1055" i="10"/>
  <c r="I1062" i="10"/>
  <c r="I1066" i="10"/>
  <c r="I1070" i="10"/>
  <c r="I1074" i="10"/>
  <c r="I1078" i="10"/>
  <c r="I1082" i="10"/>
  <c r="I1086" i="10"/>
  <c r="I1090" i="10"/>
  <c r="I1094" i="10"/>
  <c r="I1098" i="10"/>
  <c r="I1102" i="10"/>
  <c r="I1106" i="10"/>
  <c r="I1110" i="10"/>
  <c r="I1114" i="10"/>
  <c r="I1118" i="10"/>
  <c r="I1122" i="10"/>
  <c r="I1126" i="10"/>
  <c r="I1130" i="10"/>
  <c r="I1134" i="10"/>
  <c r="I1138" i="10"/>
  <c r="I1142" i="10"/>
  <c r="I1146" i="10"/>
  <c r="I1150" i="10"/>
  <c r="I1154" i="10"/>
  <c r="I1158" i="10"/>
  <c r="I1162" i="10"/>
  <c r="I639" i="10"/>
  <c r="I671" i="10"/>
  <c r="I676" i="10"/>
  <c r="I703" i="10"/>
  <c r="I728" i="10"/>
  <c r="I799" i="10"/>
  <c r="I819" i="10"/>
  <c r="I824" i="10"/>
  <c r="I838" i="10"/>
  <c r="I888" i="10"/>
  <c r="I899" i="10"/>
  <c r="I908" i="10"/>
  <c r="I911" i="10"/>
  <c r="I920" i="10"/>
  <c r="I931" i="10"/>
  <c r="I937" i="10"/>
  <c r="I996" i="10"/>
  <c r="I1002" i="10"/>
  <c r="I1013" i="10"/>
  <c r="I1028" i="10"/>
  <c r="I1034" i="10"/>
  <c r="I1045" i="10"/>
  <c r="I1058" i="10"/>
  <c r="I249" i="10"/>
  <c r="I737" i="10"/>
  <c r="I746" i="10"/>
  <c r="I762" i="10"/>
  <c r="I804" i="10"/>
  <c r="I831" i="10"/>
  <c r="I876" i="10"/>
  <c r="I940" i="10"/>
  <c r="I945" i="10"/>
  <c r="I950" i="10"/>
  <c r="I961" i="10"/>
  <c r="I966" i="10"/>
  <c r="I977" i="10"/>
  <c r="I982" i="10"/>
  <c r="I1000" i="10"/>
  <c r="I1006" i="10"/>
  <c r="I1017" i="10"/>
  <c r="I1032" i="10"/>
  <c r="I1038" i="10"/>
  <c r="I1049" i="10"/>
  <c r="I1051" i="10"/>
  <c r="I1061" i="10"/>
  <c r="I1065" i="10"/>
  <c r="I1069" i="10"/>
  <c r="I1073" i="10"/>
  <c r="I1077" i="10"/>
  <c r="I1081" i="10"/>
  <c r="I1085" i="10"/>
  <c r="I1089" i="10"/>
  <c r="I1093" i="10"/>
  <c r="I1097" i="10"/>
  <c r="I1101" i="10"/>
  <c r="I1105" i="10"/>
  <c r="I1109" i="10"/>
  <c r="I1113" i="10"/>
  <c r="I1117" i="10"/>
  <c r="I1121" i="10"/>
  <c r="I1125" i="10"/>
  <c r="I1129" i="10"/>
  <c r="I1133" i="10"/>
  <c r="I1137" i="10"/>
  <c r="I1141" i="10"/>
  <c r="I1145" i="10"/>
  <c r="I1149" i="10"/>
  <c r="I1153" i="10"/>
  <c r="I1157" i="10"/>
  <c r="I1161" i="10"/>
  <c r="I627" i="10"/>
  <c r="I740" i="10"/>
  <c r="I802" i="10"/>
  <c r="I826" i="10"/>
  <c r="I860" i="10"/>
  <c r="I994" i="10"/>
  <c r="I1005" i="10"/>
  <c r="I1020" i="10"/>
  <c r="I1026" i="10"/>
  <c r="I1037" i="10"/>
  <c r="I796" i="10"/>
  <c r="I943" i="10"/>
  <c r="I953" i="10"/>
  <c r="I957" i="10"/>
  <c r="I985" i="10"/>
  <c r="I989" i="10"/>
  <c r="I1008" i="10"/>
  <c r="I1014" i="10"/>
  <c r="I1029" i="10"/>
  <c r="I1044" i="10"/>
  <c r="I1176" i="10"/>
  <c r="I1192" i="10"/>
  <c r="I1208" i="10"/>
  <c r="I1224" i="10"/>
  <c r="I1240" i="10"/>
  <c r="I626" i="10"/>
  <c r="I731" i="10"/>
  <c r="I791" i="10"/>
  <c r="I1042" i="10"/>
  <c r="I1067" i="10"/>
  <c r="I1072" i="10"/>
  <c r="I1083" i="10"/>
  <c r="I1088" i="10"/>
  <c r="I1099" i="10"/>
  <c r="I1104" i="10"/>
  <c r="I1115" i="10"/>
  <c r="I1120" i="10"/>
  <c r="I1131" i="10"/>
  <c r="I1136" i="10"/>
  <c r="I1147" i="10"/>
  <c r="I1152" i="10"/>
  <c r="I1163" i="10"/>
  <c r="I1166" i="10"/>
  <c r="I1169" i="10"/>
  <c r="I1179" i="10"/>
  <c r="I1182" i="10"/>
  <c r="I1185" i="10"/>
  <c r="I1195" i="10"/>
  <c r="I1198" i="10"/>
  <c r="I1201" i="10"/>
  <c r="I1211" i="10"/>
  <c r="I1214" i="10"/>
  <c r="I1217" i="10"/>
  <c r="I1227" i="10"/>
  <c r="I1230" i="10"/>
  <c r="I1233" i="10"/>
  <c r="I1243" i="10"/>
  <c r="I1247" i="10"/>
  <c r="I1251" i="10"/>
  <c r="I1255" i="10"/>
  <c r="I1259" i="10"/>
  <c r="I1263" i="10"/>
  <c r="I1267" i="10"/>
  <c r="I1271" i="10"/>
  <c r="I1275" i="10"/>
  <c r="I1279" i="10"/>
  <c r="I1283" i="10"/>
  <c r="I1287" i="10"/>
  <c r="I1291" i="10"/>
  <c r="I1295" i="10"/>
  <c r="I1299" i="10"/>
  <c r="I1303" i="10"/>
  <c r="I1307" i="10"/>
  <c r="I1311" i="10"/>
  <c r="I1315" i="10"/>
  <c r="I1319" i="10"/>
  <c r="I1323" i="10"/>
  <c r="I1327" i="10"/>
  <c r="I1331" i="10"/>
  <c r="I1335" i="10"/>
  <c r="I1339" i="10"/>
  <c r="I1343" i="10"/>
  <c r="I1347" i="10"/>
  <c r="I1351" i="10"/>
  <c r="I1355" i="10"/>
  <c r="I1359" i="10"/>
  <c r="I1363" i="10"/>
  <c r="I1367" i="10"/>
  <c r="I1371" i="10"/>
  <c r="I1375" i="10"/>
  <c r="I1379" i="10"/>
  <c r="I1383" i="10"/>
  <c r="I1387" i="10"/>
  <c r="I1391" i="10"/>
  <c r="I1395" i="10"/>
  <c r="I1399" i="10"/>
  <c r="I1403" i="10"/>
  <c r="I1407" i="10"/>
  <c r="I1411" i="10"/>
  <c r="I1415" i="10"/>
  <c r="I1419" i="10"/>
  <c r="I1423" i="10"/>
  <c r="I1427" i="10"/>
  <c r="I1431" i="10"/>
  <c r="I476" i="10"/>
  <c r="I828" i="10"/>
  <c r="I915" i="10"/>
  <c r="I958" i="10"/>
  <c r="I962" i="10"/>
  <c r="I990" i="10"/>
  <c r="I993" i="10"/>
  <c r="I1036" i="10"/>
  <c r="I1053" i="10"/>
  <c r="I1172" i="10"/>
  <c r="I1188" i="10"/>
  <c r="I1204" i="10"/>
  <c r="I1220" i="10"/>
  <c r="I1236" i="10"/>
  <c r="I648" i="10"/>
  <c r="I668" i="10"/>
  <c r="I779" i="10"/>
  <c r="I816" i="10"/>
  <c r="I836" i="10"/>
  <c r="I855" i="10"/>
  <c r="I884" i="10"/>
  <c r="I892" i="10"/>
  <c r="I927" i="10"/>
  <c r="I1001" i="10"/>
  <c r="I1016" i="10"/>
  <c r="I1050" i="10"/>
  <c r="I1060" i="10"/>
  <c r="I1071" i="10"/>
  <c r="I1076" i="10"/>
  <c r="I1087" i="10"/>
  <c r="I1092" i="10"/>
  <c r="I1103" i="10"/>
  <c r="I1108" i="10"/>
  <c r="I1119" i="10"/>
  <c r="I1124" i="10"/>
  <c r="I1135" i="10"/>
  <c r="I1140" i="10"/>
  <c r="I1151" i="10"/>
  <c r="I1156" i="10"/>
  <c r="I1167" i="10"/>
  <c r="I1170" i="10"/>
  <c r="I1173" i="10"/>
  <c r="I1183" i="10"/>
  <c r="I1186" i="10"/>
  <c r="I1189" i="10"/>
  <c r="I1199" i="10"/>
  <c r="I1202" i="10"/>
  <c r="I1205" i="10"/>
  <c r="I1215" i="10"/>
  <c r="I1218" i="10"/>
  <c r="I1221" i="10"/>
  <c r="I1231" i="10"/>
  <c r="I1234" i="10"/>
  <c r="I1237" i="10"/>
  <c r="I1244" i="10"/>
  <c r="I1248" i="10"/>
  <c r="I1252" i="10"/>
  <c r="I1256" i="10"/>
  <c r="I1260" i="10"/>
  <c r="I1264" i="10"/>
  <c r="I1268" i="10"/>
  <c r="I1272" i="10"/>
  <c r="I1276" i="10"/>
  <c r="I1280" i="10"/>
  <c r="I1284" i="10"/>
  <c r="I1288" i="10"/>
  <c r="I1292" i="10"/>
  <c r="I1296" i="10"/>
  <c r="I1300" i="10"/>
  <c r="I1304" i="10"/>
  <c r="I1308" i="10"/>
  <c r="I1312" i="10"/>
  <c r="I1316" i="10"/>
  <c r="I1320" i="10"/>
  <c r="I1324" i="10"/>
  <c r="I1328" i="10"/>
  <c r="I1332" i="10"/>
  <c r="I1336" i="10"/>
  <c r="I1340" i="10"/>
  <c r="I1344" i="10"/>
  <c r="I1348" i="10"/>
  <c r="I1352" i="10"/>
  <c r="I1356" i="10"/>
  <c r="I1360" i="10"/>
  <c r="I1364" i="10"/>
  <c r="I1368" i="10"/>
  <c r="I1372" i="10"/>
  <c r="I1376" i="10"/>
  <c r="I1380" i="10"/>
  <c r="I1384" i="10"/>
  <c r="I1388" i="10"/>
  <c r="I1392" i="10"/>
  <c r="I1396" i="10"/>
  <c r="I1400" i="10"/>
  <c r="I1404" i="10"/>
  <c r="I1408" i="10"/>
  <c r="I1412" i="10"/>
  <c r="I1416" i="10"/>
  <c r="I1420" i="10"/>
  <c r="I1424" i="10"/>
  <c r="I1428" i="10"/>
  <c r="I1432" i="10"/>
  <c r="I1436" i="10"/>
  <c r="I1440" i="10"/>
  <c r="I1444" i="10"/>
  <c r="I1448" i="10"/>
  <c r="I1452" i="10"/>
  <c r="I1456" i="10"/>
  <c r="I1460" i="10"/>
  <c r="I1464" i="10"/>
  <c r="I1468" i="10"/>
  <c r="I1472" i="10"/>
  <c r="I1476" i="10"/>
  <c r="I1480" i="10"/>
  <c r="I1484" i="10"/>
  <c r="I1488" i="10"/>
  <c r="I1492" i="10"/>
  <c r="I1496" i="10"/>
  <c r="I1500" i="10"/>
  <c r="I1504" i="10"/>
  <c r="I1508" i="10"/>
  <c r="I710" i="10"/>
  <c r="I776" i="10"/>
  <c r="I924" i="10"/>
  <c r="I1004" i="10"/>
  <c r="I1018" i="10"/>
  <c r="I1059" i="10"/>
  <c r="I1084" i="10"/>
  <c r="I1091" i="10"/>
  <c r="I1116" i="10"/>
  <c r="I1123" i="10"/>
  <c r="I1148" i="10"/>
  <c r="I1155" i="10"/>
  <c r="I1165" i="10"/>
  <c r="I1175" i="10"/>
  <c r="I1187" i="10"/>
  <c r="I1197" i="10"/>
  <c r="I1207" i="10"/>
  <c r="I1219" i="10"/>
  <c r="I1229" i="10"/>
  <c r="I1239" i="10"/>
  <c r="I1246" i="10"/>
  <c r="I1262" i="10"/>
  <c r="I1278" i="10"/>
  <c r="I1294" i="10"/>
  <c r="I1310" i="10"/>
  <c r="I1326" i="10"/>
  <c r="I1342" i="10"/>
  <c r="I1358" i="10"/>
  <c r="I1374" i="10"/>
  <c r="I1390" i="10"/>
  <c r="I1406" i="10"/>
  <c r="I1422" i="10"/>
  <c r="I1451" i="10"/>
  <c r="I1454" i="10"/>
  <c r="I1457" i="10"/>
  <c r="I1483" i="10"/>
  <c r="I1486" i="10"/>
  <c r="I1489" i="10"/>
  <c r="I843" i="10"/>
  <c r="I848" i="10"/>
  <c r="I874" i="10"/>
  <c r="I880" i="10"/>
  <c r="I1022" i="10"/>
  <c r="I1040" i="10"/>
  <c r="I1063" i="10"/>
  <c r="I1095" i="10"/>
  <c r="I1127" i="10"/>
  <c r="I1159" i="10"/>
  <c r="I1190" i="10"/>
  <c r="I1222" i="10"/>
  <c r="I1253" i="10"/>
  <c r="I1269" i="10"/>
  <c r="I1285" i="10"/>
  <c r="I1301" i="10"/>
  <c r="I1317" i="10"/>
  <c r="I1333" i="10"/>
  <c r="I1349" i="10"/>
  <c r="I1365" i="10"/>
  <c r="I1381" i="10"/>
  <c r="I1397" i="10"/>
  <c r="I1413" i="10"/>
  <c r="I1429" i="10"/>
  <c r="I1439" i="10"/>
  <c r="I1442" i="10"/>
  <c r="I1445" i="10"/>
  <c r="I1471" i="10"/>
  <c r="I1474" i="10"/>
  <c r="I1477" i="10"/>
  <c r="I1503" i="10"/>
  <c r="I1506" i="10"/>
  <c r="I1509" i="10"/>
  <c r="I1512" i="10"/>
  <c r="I1516" i="10"/>
  <c r="I1520" i="10"/>
  <c r="I1524" i="10"/>
  <c r="I1528" i="10"/>
  <c r="I1532" i="10"/>
  <c r="I1536" i="10"/>
  <c r="I1540" i="10"/>
  <c r="I1544" i="10"/>
  <c r="I1548" i="10"/>
  <c r="I1552" i="10"/>
  <c r="I1556" i="10"/>
  <c r="I1560" i="10"/>
  <c r="I1564" i="10"/>
  <c r="I1568" i="10"/>
  <c r="I1572" i="10"/>
  <c r="I1576" i="10"/>
  <c r="I1580" i="10"/>
  <c r="I1584" i="10"/>
  <c r="I1588" i="10"/>
  <c r="I1592" i="10"/>
  <c r="I1596" i="10"/>
  <c r="I1600" i="10"/>
  <c r="I1604" i="10"/>
  <c r="I1608" i="10"/>
  <c r="I1612" i="10"/>
  <c r="I1616" i="10"/>
  <c r="I1620" i="10"/>
  <c r="I1624" i="10"/>
  <c r="I1628" i="10"/>
  <c r="I1632" i="10"/>
  <c r="I1636" i="10"/>
  <c r="I1640" i="10"/>
  <c r="I1644" i="10"/>
  <c r="I1648" i="10"/>
  <c r="I1652" i="10"/>
  <c r="I1656" i="10"/>
  <c r="I1660" i="10"/>
  <c r="I1664" i="10"/>
  <c r="I1668" i="10"/>
  <c r="I1672" i="10"/>
  <c r="I1676" i="10"/>
  <c r="I1680" i="10"/>
  <c r="I1684" i="10"/>
  <c r="I1688" i="10"/>
  <c r="I1692" i="10"/>
  <c r="I1696" i="10"/>
  <c r="I1700" i="10"/>
  <c r="I1704" i="10"/>
  <c r="I1708" i="10"/>
  <c r="I1712" i="10"/>
  <c r="I1716" i="10"/>
  <c r="I1720" i="10"/>
  <c r="I904" i="10"/>
  <c r="I1010" i="10"/>
  <c r="I1048" i="10"/>
  <c r="I1056" i="10"/>
  <c r="I1168" i="10"/>
  <c r="I1178" i="10"/>
  <c r="I1180" i="10"/>
  <c r="I1200" i="10"/>
  <c r="I1210" i="10"/>
  <c r="I1212" i="10"/>
  <c r="I1232" i="10"/>
  <c r="I1242" i="10"/>
  <c r="I1258" i="10"/>
  <c r="I1274" i="10"/>
  <c r="I1290" i="10"/>
  <c r="I1306" i="10"/>
  <c r="I1322" i="10"/>
  <c r="I1338" i="10"/>
  <c r="I1354" i="10"/>
  <c r="I1370" i="10"/>
  <c r="I1386" i="10"/>
  <c r="I1402" i="10"/>
  <c r="I1418" i="10"/>
  <c r="I1433" i="10"/>
  <c r="I1459" i="10"/>
  <c r="I1462" i="10"/>
  <c r="I1465" i="10"/>
  <c r="I1491" i="10"/>
  <c r="I1494" i="10"/>
  <c r="I1497" i="10"/>
  <c r="I946" i="10"/>
  <c r="I969" i="10"/>
  <c r="I1080" i="10"/>
  <c r="I1112" i="10"/>
  <c r="I1144" i="10"/>
  <c r="I1177" i="10"/>
  <c r="I1209" i="10"/>
  <c r="I1241" i="10"/>
  <c r="I1257" i="10"/>
  <c r="I1273" i="10"/>
  <c r="I1289" i="10"/>
  <c r="I1305" i="10"/>
  <c r="I1321" i="10"/>
  <c r="I1337" i="10"/>
  <c r="I1353" i="10"/>
  <c r="I1369" i="10"/>
  <c r="I1385" i="10"/>
  <c r="I1401" i="10"/>
  <c r="I1417" i="10"/>
  <c r="I1434" i="10"/>
  <c r="I1437" i="10"/>
  <c r="I1463" i="10"/>
  <c r="I1466" i="10"/>
  <c r="I1469" i="10"/>
  <c r="I1495" i="10"/>
  <c r="I1498" i="10"/>
  <c r="I1501" i="10"/>
  <c r="I1513" i="10"/>
  <c r="I1517" i="10"/>
  <c r="I1521" i="10"/>
  <c r="I1525" i="10"/>
  <c r="I1529" i="10"/>
  <c r="I1533" i="10"/>
  <c r="I1537" i="10"/>
  <c r="I1541" i="10"/>
  <c r="I1545" i="10"/>
  <c r="I1549" i="10"/>
  <c r="I1553" i="10"/>
  <c r="I1557" i="10"/>
  <c r="I1561" i="10"/>
  <c r="I1565" i="10"/>
  <c r="I1569" i="10"/>
  <c r="I1573" i="10"/>
  <c r="I1577" i="10"/>
  <c r="I1581" i="10"/>
  <c r="I1585" i="10"/>
  <c r="I1589" i="10"/>
  <c r="I1593" i="10"/>
  <c r="I1597" i="10"/>
  <c r="I1601" i="10"/>
  <c r="I1605" i="10"/>
  <c r="I1609" i="10"/>
  <c r="I1613" i="10"/>
  <c r="I1617" i="10"/>
  <c r="I1621" i="10"/>
  <c r="I1625" i="10"/>
  <c r="I1629" i="10"/>
  <c r="I1633" i="10"/>
  <c r="I1637" i="10"/>
  <c r="I1641" i="10"/>
  <c r="I1645" i="10"/>
  <c r="I1649" i="10"/>
  <c r="I1653" i="10"/>
  <c r="I1657" i="10"/>
  <c r="I1661" i="10"/>
  <c r="I1665" i="10"/>
  <c r="I1669" i="10"/>
  <c r="I1673" i="10"/>
  <c r="I1677" i="10"/>
  <c r="I1681" i="10"/>
  <c r="I1685" i="10"/>
  <c r="I1689" i="10"/>
  <c r="I1693" i="10"/>
  <c r="I1697" i="10"/>
  <c r="I1701" i="10"/>
  <c r="I1705" i="10"/>
  <c r="I1709" i="10"/>
  <c r="I1713" i="10"/>
  <c r="I1717" i="10"/>
  <c r="I1721" i="10"/>
  <c r="I1725" i="10"/>
  <c r="I1729" i="10"/>
  <c r="I1733" i="10"/>
  <c r="I1737" i="10"/>
  <c r="I1741" i="10"/>
  <c r="I1745" i="10"/>
  <c r="I1749" i="10"/>
  <c r="I1753" i="10"/>
  <c r="I1757" i="10"/>
  <c r="I1761" i="10"/>
  <c r="I1765" i="10"/>
  <c r="I1769" i="10"/>
  <c r="I1773" i="10"/>
  <c r="I1777" i="10"/>
  <c r="I1781" i="10"/>
  <c r="I1785" i="10"/>
  <c r="I1064" i="10"/>
  <c r="I1128" i="10"/>
  <c r="I1223" i="10"/>
  <c r="I1226" i="10"/>
  <c r="I1245" i="10"/>
  <c r="I1266" i="10"/>
  <c r="I1270" i="10"/>
  <c r="I1277" i="10"/>
  <c r="I1298" i="10"/>
  <c r="I1302" i="10"/>
  <c r="I1309" i="10"/>
  <c r="I1330" i="10"/>
  <c r="I1334" i="10"/>
  <c r="I1341" i="10"/>
  <c r="I1362" i="10"/>
  <c r="I1366" i="10"/>
  <c r="I1373" i="10"/>
  <c r="I1394" i="10"/>
  <c r="I1398" i="10"/>
  <c r="I1405" i="10"/>
  <c r="I1426" i="10"/>
  <c r="I1430" i="10"/>
  <c r="I1441" i="10"/>
  <c r="I1446" i="10"/>
  <c r="I1482" i="10"/>
  <c r="I1505" i="10"/>
  <c r="I1510" i="10"/>
  <c r="I1515" i="10"/>
  <c r="I1531" i="10"/>
  <c r="I1547" i="10"/>
  <c r="I1563" i="10"/>
  <c r="I1579" i="10"/>
  <c r="I1595" i="10"/>
  <c r="I1611" i="10"/>
  <c r="I1627" i="10"/>
  <c r="I1643" i="10"/>
  <c r="I1659" i="10"/>
  <c r="I1675" i="10"/>
  <c r="I1691" i="10"/>
  <c r="I1707" i="10"/>
  <c r="I1732" i="10"/>
  <c r="I1735" i="10"/>
  <c r="I1738" i="10"/>
  <c r="I1764" i="10"/>
  <c r="I1767" i="10"/>
  <c r="I1770" i="10"/>
  <c r="I1788" i="10"/>
  <c r="I1792" i="10"/>
  <c r="I1796" i="10"/>
  <c r="I1800" i="10"/>
  <c r="I1804" i="10"/>
  <c r="I1808" i="10"/>
  <c r="I1812" i="10"/>
  <c r="I1816" i="10"/>
  <c r="I1820" i="10"/>
  <c r="I1824" i="10"/>
  <c r="I1828" i="10"/>
  <c r="I1832" i="10"/>
  <c r="I1836" i="10"/>
  <c r="I1840" i="10"/>
  <c r="I1844" i="10"/>
  <c r="I1848" i="10"/>
  <c r="I1852" i="10"/>
  <c r="I1856" i="10"/>
  <c r="I1860" i="10"/>
  <c r="I1864" i="10"/>
  <c r="I1868" i="10"/>
  <c r="I1872" i="10"/>
  <c r="I1876" i="10"/>
  <c r="I1880" i="10"/>
  <c r="I1884" i="10"/>
  <c r="I1888" i="10"/>
  <c r="I1892" i="10"/>
  <c r="I1896" i="10"/>
  <c r="I1900" i="10"/>
  <c r="I1904" i="10"/>
  <c r="I1908" i="10"/>
  <c r="I1912" i="10"/>
  <c r="I1916" i="10"/>
  <c r="I1920" i="10"/>
  <c r="I1924" i="10"/>
  <c r="I1928" i="10"/>
  <c r="I1932" i="10"/>
  <c r="I1936" i="10"/>
  <c r="I1940" i="10"/>
  <c r="I1944" i="10"/>
  <c r="I1948" i="10"/>
  <c r="I1952" i="10"/>
  <c r="I1956" i="10"/>
  <c r="I1960" i="10"/>
  <c r="I1964" i="10"/>
  <c r="I1968" i="10"/>
  <c r="I1972" i="10"/>
  <c r="I1976" i="10"/>
  <c r="I1980" i="10"/>
  <c r="I1984" i="10"/>
  <c r="I1988" i="10"/>
  <c r="I1992" i="10"/>
  <c r="I1996" i="10"/>
  <c r="I557" i="10"/>
  <c r="I895" i="10"/>
  <c r="I1021" i="10"/>
  <c r="I1033" i="10"/>
  <c r="I1174" i="10"/>
  <c r="I1193" i="10"/>
  <c r="I1196" i="10"/>
  <c r="I1238" i="10"/>
  <c r="I1249" i="10"/>
  <c r="I1281" i="10"/>
  <c r="I1313" i="10"/>
  <c r="I1345" i="10"/>
  <c r="I1377" i="10"/>
  <c r="I1409" i="10"/>
  <c r="I1461" i="10"/>
  <c r="I1487" i="10"/>
  <c r="I1522" i="10"/>
  <c r="I1538" i="10"/>
  <c r="I1554" i="10"/>
  <c r="I1570" i="10"/>
  <c r="I1586" i="10"/>
  <c r="I1602" i="10"/>
  <c r="I1618" i="10"/>
  <c r="I1634" i="10"/>
  <c r="I1650" i="10"/>
  <c r="I1666" i="10"/>
  <c r="I1682" i="10"/>
  <c r="I1698" i="10"/>
  <c r="I1714" i="10"/>
  <c r="I1723" i="10"/>
  <c r="I1726" i="10"/>
  <c r="I1752" i="10"/>
  <c r="I1755" i="10"/>
  <c r="I1758" i="10"/>
  <c r="I1784" i="10"/>
  <c r="I978" i="10"/>
  <c r="I1075" i="10"/>
  <c r="I1139" i="10"/>
  <c r="I1216" i="10"/>
  <c r="I1447" i="10"/>
  <c r="I1449" i="10"/>
  <c r="I1467" i="10"/>
  <c r="I1485" i="10"/>
  <c r="I1511" i="10"/>
  <c r="I1527" i="10"/>
  <c r="I1543" i="10"/>
  <c r="I1559" i="10"/>
  <c r="I1575" i="10"/>
  <c r="I1591" i="10"/>
  <c r="I1607" i="10"/>
  <c r="I1623" i="10"/>
  <c r="I1639" i="10"/>
  <c r="I1655" i="10"/>
  <c r="I1671" i="10"/>
  <c r="I1687" i="10"/>
  <c r="I1703" i="10"/>
  <c r="I1719" i="10"/>
  <c r="I1740" i="10"/>
  <c r="I1743" i="10"/>
  <c r="I1746" i="10"/>
  <c r="I1772" i="10"/>
  <c r="I1775" i="10"/>
  <c r="I1778" i="10"/>
  <c r="I1787" i="10"/>
  <c r="I1791" i="10"/>
  <c r="I1795" i="10"/>
  <c r="I1799" i="10"/>
  <c r="I1803" i="10"/>
  <c r="I1807" i="10"/>
  <c r="I1811" i="10"/>
  <c r="I1815" i="10"/>
  <c r="I1819" i="10"/>
  <c r="I1823" i="10"/>
  <c r="I1827" i="10"/>
  <c r="I1831" i="10"/>
  <c r="I1835" i="10"/>
  <c r="I1839" i="10"/>
  <c r="I1843" i="10"/>
  <c r="I1847" i="10"/>
  <c r="I1851" i="10"/>
  <c r="I1855" i="10"/>
  <c r="I1859" i="10"/>
  <c r="I1863" i="10"/>
  <c r="I1867" i="10"/>
  <c r="I1871" i="10"/>
  <c r="I1875" i="10"/>
  <c r="I1879" i="10"/>
  <c r="I1883" i="10"/>
  <c r="I1887" i="10"/>
  <c r="I1891" i="10"/>
  <c r="I1895" i="10"/>
  <c r="I1899" i="10"/>
  <c r="I1903" i="10"/>
  <c r="I1907" i="10"/>
  <c r="I1911" i="10"/>
  <c r="I1915" i="10"/>
  <c r="I1919" i="10"/>
  <c r="I1923" i="10"/>
  <c r="I1927" i="10"/>
  <c r="I1931" i="10"/>
  <c r="I1935" i="10"/>
  <c r="I1939" i="10"/>
  <c r="I1943" i="10"/>
  <c r="I1947" i="10"/>
  <c r="I1951" i="10"/>
  <c r="I1955" i="10"/>
  <c r="I1959" i="10"/>
  <c r="I1963" i="10"/>
  <c r="I1967" i="10"/>
  <c r="I1971" i="10"/>
  <c r="I1975" i="10"/>
  <c r="I1979" i="10"/>
  <c r="I1983" i="10"/>
  <c r="I1987" i="10"/>
  <c r="I1991" i="10"/>
  <c r="I1995" i="10"/>
  <c r="I1025" i="10"/>
  <c r="I1068" i="10"/>
  <c r="I1079" i="10"/>
  <c r="I1132" i="10"/>
  <c r="I1143" i="10"/>
  <c r="I1181" i="10"/>
  <c r="I1203" i="10"/>
  <c r="I1438" i="10"/>
  <c r="I1443" i="10"/>
  <c r="I1458" i="10"/>
  <c r="I1502" i="10"/>
  <c r="I1507" i="10"/>
  <c r="I1526" i="10"/>
  <c r="I1542" i="10"/>
  <c r="I1558" i="10"/>
  <c r="I1574" i="10"/>
  <c r="I1590" i="10"/>
  <c r="I1606" i="10"/>
  <c r="I1622" i="10"/>
  <c r="I1638" i="10"/>
  <c r="I1654" i="10"/>
  <c r="I1670" i="10"/>
  <c r="I1686" i="10"/>
  <c r="I1702" i="10"/>
  <c r="I1718" i="10"/>
  <c r="I1744" i="10"/>
  <c r="I1747" i="10"/>
  <c r="I1750" i="10"/>
  <c r="I1776" i="10"/>
  <c r="I1779" i="10"/>
  <c r="I1782" i="10"/>
  <c r="I684" i="10"/>
  <c r="I699" i="10"/>
  <c r="I706" i="10"/>
  <c r="I1046" i="10"/>
  <c r="I1225" i="10"/>
  <c r="I1235" i="10"/>
  <c r="I1250" i="10"/>
  <c r="I1265" i="10"/>
  <c r="I1314" i="10"/>
  <c r="I1329" i="10"/>
  <c r="I1378" i="10"/>
  <c r="I1393" i="10"/>
  <c r="I1518" i="10"/>
  <c r="I1550" i="10"/>
  <c r="I1582" i="10"/>
  <c r="I1614" i="10"/>
  <c r="I1646" i="10"/>
  <c r="I1678" i="10"/>
  <c r="I1710" i="10"/>
  <c r="I1734" i="10"/>
  <c r="I1760" i="10"/>
  <c r="I1762" i="10"/>
  <c r="I1780" i="10"/>
  <c r="I1790" i="10"/>
  <c r="I1801" i="10"/>
  <c r="I1806" i="10"/>
  <c r="I1817" i="10"/>
  <c r="I1822" i="10"/>
  <c r="I1833" i="10"/>
  <c r="I1838" i="10"/>
  <c r="I1849" i="10"/>
  <c r="I1854" i="10"/>
  <c r="I1865" i="10"/>
  <c r="I1870" i="10"/>
  <c r="I1881" i="10"/>
  <c r="I1886" i="10"/>
  <c r="I1897" i="10"/>
  <c r="I1902" i="10"/>
  <c r="I1913" i="10"/>
  <c r="I1918" i="10"/>
  <c r="I1929" i="10"/>
  <c r="I1934" i="10"/>
  <c r="I1945" i="10"/>
  <c r="I1950" i="10"/>
  <c r="I1961" i="10"/>
  <c r="I1966" i="10"/>
  <c r="I1977" i="10"/>
  <c r="I1982" i="10"/>
  <c r="I1993" i="10"/>
  <c r="I1998" i="10"/>
  <c r="I2001" i="10"/>
  <c r="I2004" i="10"/>
  <c r="I2007" i="10"/>
  <c r="I2017" i="10"/>
  <c r="I2020" i="10"/>
  <c r="I2023" i="10"/>
  <c r="I2033" i="10"/>
  <c r="I2036" i="10"/>
  <c r="I2039" i="10"/>
  <c r="I2049" i="10"/>
  <c r="I2052" i="10"/>
  <c r="I2055" i="10"/>
  <c r="I2065" i="10"/>
  <c r="I2068" i="10"/>
  <c r="I2071" i="10"/>
  <c r="I2081" i="10"/>
  <c r="I2084" i="10"/>
  <c r="I2087" i="10"/>
  <c r="I2094" i="10"/>
  <c r="I2098" i="10"/>
  <c r="I2102" i="10"/>
  <c r="I2106" i="10"/>
  <c r="I2110" i="10"/>
  <c r="I2114" i="10"/>
  <c r="I2118" i="10"/>
  <c r="I2122" i="10"/>
  <c r="I2126" i="10"/>
  <c r="I2130" i="10"/>
  <c r="I2134" i="10"/>
  <c r="I2138" i="10"/>
  <c r="I2142" i="10"/>
  <c r="I2146" i="10"/>
  <c r="I2150" i="10"/>
  <c r="I2154" i="10"/>
  <c r="I2158" i="10"/>
  <c r="I2162" i="10"/>
  <c r="I2166" i="10"/>
  <c r="I2170" i="10"/>
  <c r="I2174" i="10"/>
  <c r="I2178" i="10"/>
  <c r="I2182" i="10"/>
  <c r="I2186" i="10"/>
  <c r="I2190" i="10"/>
  <c r="I2194" i="10"/>
  <c r="I2198" i="10"/>
  <c r="I2202" i="10"/>
  <c r="I2206" i="10"/>
  <c r="I2210" i="10"/>
  <c r="I2214" i="10"/>
  <c r="I2218" i="10"/>
  <c r="I2222" i="10"/>
  <c r="I2226" i="10"/>
  <c r="I2230" i="10"/>
  <c r="I2234" i="10"/>
  <c r="I1191" i="10"/>
  <c r="I1453" i="10"/>
  <c r="I1499" i="10"/>
  <c r="I1724" i="10"/>
  <c r="I1739" i="10"/>
  <c r="I1783" i="10"/>
  <c r="I2010" i="10"/>
  <c r="I2026" i="10"/>
  <c r="I2042" i="10"/>
  <c r="I2058" i="10"/>
  <c r="I2074" i="10"/>
  <c r="I2090" i="10"/>
  <c r="I1054" i="10"/>
  <c r="I1164" i="10"/>
  <c r="I1206" i="10"/>
  <c r="I1261" i="10"/>
  <c r="I1286" i="10"/>
  <c r="I1325" i="10"/>
  <c r="I1350" i="10"/>
  <c r="I1389" i="10"/>
  <c r="I1414" i="10"/>
  <c r="I1450" i="10"/>
  <c r="I1473" i="10"/>
  <c r="I1727" i="10"/>
  <c r="I1763" i="10"/>
  <c r="I1786" i="10"/>
  <c r="I1797" i="10"/>
  <c r="I1802" i="10"/>
  <c r="I1813" i="10"/>
  <c r="I1818" i="10"/>
  <c r="I1829" i="10"/>
  <c r="I1834" i="10"/>
  <c r="I1845" i="10"/>
  <c r="I1850" i="10"/>
  <c r="I1861" i="10"/>
  <c r="I1866" i="10"/>
  <c r="I1877" i="10"/>
  <c r="I1882" i="10"/>
  <c r="I1893" i="10"/>
  <c r="I1898" i="10"/>
  <c r="I1909" i="10"/>
  <c r="I1914" i="10"/>
  <c r="I1925" i="10"/>
  <c r="I1930" i="10"/>
  <c r="I1941" i="10"/>
  <c r="I1946" i="10"/>
  <c r="I1957" i="10"/>
  <c r="I1962" i="10"/>
  <c r="I1973" i="10"/>
  <c r="I1978" i="10"/>
  <c r="I1989" i="10"/>
  <c r="I1994" i="10"/>
  <c r="I2000" i="10"/>
  <c r="I2003" i="10"/>
  <c r="I2013" i="10"/>
  <c r="I2016" i="10"/>
  <c r="I2019" i="10"/>
  <c r="I2029" i="10"/>
  <c r="I2032" i="10"/>
  <c r="I2035" i="10"/>
  <c r="I2045" i="10"/>
  <c r="I2048" i="10"/>
  <c r="I2051" i="10"/>
  <c r="I2061" i="10"/>
  <c r="I2064" i="10"/>
  <c r="I2067" i="10"/>
  <c r="I2077" i="10"/>
  <c r="I2080" i="10"/>
  <c r="I2083" i="10"/>
  <c r="I2093" i="10"/>
  <c r="I2097" i="10"/>
  <c r="I2101" i="10"/>
  <c r="I2105" i="10"/>
  <c r="I2109" i="10"/>
  <c r="I2113" i="10"/>
  <c r="I2117" i="10"/>
  <c r="I2121" i="10"/>
  <c r="I2125" i="10"/>
  <c r="I2129" i="10"/>
  <c r="I2133" i="10"/>
  <c r="I2137" i="10"/>
  <c r="I2141" i="10"/>
  <c r="I2145" i="10"/>
  <c r="I2149" i="10"/>
  <c r="I2153" i="10"/>
  <c r="I2157" i="10"/>
  <c r="I2161" i="10"/>
  <c r="I2165" i="10"/>
  <c r="I2169" i="10"/>
  <c r="I2173" i="10"/>
  <c r="I2177" i="10"/>
  <c r="I2181" i="10"/>
  <c r="I2185" i="10"/>
  <c r="I2189" i="10"/>
  <c r="I2193" i="10"/>
  <c r="I2197" i="10"/>
  <c r="I2201" i="10"/>
  <c r="I2205" i="10"/>
  <c r="I2209" i="10"/>
  <c r="I2213" i="10"/>
  <c r="I2217" i="10"/>
  <c r="I2221" i="10"/>
  <c r="I2225" i="10"/>
  <c r="I2229" i="10"/>
  <c r="I2233" i="10"/>
  <c r="I974" i="10"/>
  <c r="I1096" i="10"/>
  <c r="I1107" i="10"/>
  <c r="I1184" i="10"/>
  <c r="I1194" i="10"/>
  <c r="I1475" i="10"/>
  <c r="I1479" i="10"/>
  <c r="I1490" i="10"/>
  <c r="I1514" i="10"/>
  <c r="I1535" i="10"/>
  <c r="I1539" i="10"/>
  <c r="I1546" i="10"/>
  <c r="I1567" i="10"/>
  <c r="I1571" i="10"/>
  <c r="I1578" i="10"/>
  <c r="I1599" i="10"/>
  <c r="I1603" i="10"/>
  <c r="I1610" i="10"/>
  <c r="I1631" i="10"/>
  <c r="I1635" i="10"/>
  <c r="I1642" i="10"/>
  <c r="I1663" i="10"/>
  <c r="I1667" i="10"/>
  <c r="I1674" i="10"/>
  <c r="I1695" i="10"/>
  <c r="I1699" i="10"/>
  <c r="I1706" i="10"/>
  <c r="I1736" i="10"/>
  <c r="I1774" i="10"/>
  <c r="I2014" i="10"/>
  <c r="I2030" i="10"/>
  <c r="I2046" i="10"/>
  <c r="I2062" i="10"/>
  <c r="I2078" i="10"/>
  <c r="I2372" i="10"/>
  <c r="I2368" i="10"/>
  <c r="I2364" i="10"/>
  <c r="I2360" i="10"/>
  <c r="I2356" i="10"/>
  <c r="I2352" i="10"/>
  <c r="I2348" i="10"/>
  <c r="I2344" i="10"/>
  <c r="I2340" i="10"/>
  <c r="I2336" i="10"/>
  <c r="I2332" i="10"/>
  <c r="I2328" i="10"/>
  <c r="I2324" i="10"/>
  <c r="I2320" i="10"/>
  <c r="I2316" i="10"/>
  <c r="I2281" i="10"/>
  <c r="I2259" i="10"/>
  <c r="I2246" i="10"/>
  <c r="I2069" i="10"/>
  <c r="I2057" i="10"/>
  <c r="I2025" i="10"/>
  <c r="I2005" i="10"/>
  <c r="I1766" i="10"/>
  <c r="I1754" i="10"/>
  <c r="I1410" i="10"/>
  <c r="I1361" i="10"/>
  <c r="I1318" i="10"/>
  <c r="I4" i="10"/>
  <c r="Q4" i="10" s="1"/>
  <c r="I2272" i="10"/>
  <c r="I2235" i="10"/>
  <c r="I2224" i="10"/>
  <c r="I2219" i="10"/>
  <c r="I2208" i="10"/>
  <c r="I2203" i="10"/>
  <c r="I2171" i="10"/>
  <c r="I2155" i="10"/>
  <c r="Q2155" i="10" s="1"/>
  <c r="I2123" i="10"/>
  <c r="I2107" i="10"/>
  <c r="I2059" i="10"/>
  <c r="I1965" i="10"/>
  <c r="I1937" i="10"/>
  <c r="I1901" i="10"/>
  <c r="I1722" i="10"/>
  <c r="I1679" i="10"/>
  <c r="Q1679" i="10" s="1"/>
  <c r="I1658" i="10"/>
  <c r="I1594" i="10"/>
  <c r="I1293" i="10"/>
  <c r="I1057" i="10"/>
  <c r="I973" i="10"/>
  <c r="I2429" i="10"/>
  <c r="I2413" i="10"/>
  <c r="I2401" i="10"/>
  <c r="Q2401" i="10" s="1"/>
  <c r="I2385" i="10"/>
  <c r="I2381" i="10"/>
  <c r="I2373" i="10"/>
  <c r="I2353" i="10"/>
  <c r="I2337" i="10"/>
  <c r="I2325" i="10"/>
  <c r="I2309" i="10"/>
  <c r="I2289" i="10"/>
  <c r="Q2289" i="10" s="1"/>
  <c r="I2250" i="10"/>
  <c r="I2237" i="10"/>
  <c r="I2047" i="10"/>
  <c r="I1619" i="10"/>
  <c r="I1534" i="10"/>
  <c r="I2223" i="10"/>
  <c r="I2212" i="10"/>
  <c r="I2191" i="10"/>
  <c r="Q2191" i="10" s="1"/>
  <c r="I2143" i="10"/>
  <c r="I2132" i="10"/>
  <c r="I2012" i="10"/>
  <c r="I1990" i="10"/>
  <c r="I1954" i="10"/>
  <c r="I1858" i="10"/>
  <c r="I1826" i="10"/>
  <c r="I1768" i="10"/>
  <c r="Q1768" i="10" s="1"/>
  <c r="I1160" i="10"/>
  <c r="I1111" i="10"/>
  <c r="I2434" i="10"/>
  <c r="I2430" i="10"/>
  <c r="I2426" i="10"/>
  <c r="I2422" i="10"/>
  <c r="I2418" i="10"/>
  <c r="I2414" i="10"/>
  <c r="Q2414" i="10" s="1"/>
  <c r="I2410" i="10"/>
  <c r="I2406" i="10"/>
  <c r="I2402" i="10"/>
  <c r="I2398" i="10"/>
  <c r="I2394" i="10"/>
  <c r="I2390" i="10"/>
  <c r="I2386" i="10"/>
  <c r="I2382" i="10"/>
  <c r="Q2382" i="10" s="1"/>
  <c r="I2378" i="10"/>
  <c r="I2374" i="10"/>
  <c r="I2370" i="10"/>
  <c r="I2366" i="10"/>
  <c r="I2362" i="10"/>
  <c r="I2358" i="10"/>
  <c r="I2354" i="10"/>
  <c r="I2350" i="10"/>
  <c r="Q2350" i="10" s="1"/>
  <c r="I2346" i="10"/>
  <c r="I2342" i="10"/>
  <c r="I2338" i="10"/>
  <c r="I2334" i="10"/>
  <c r="I2330" i="10"/>
  <c r="I2326" i="10"/>
  <c r="I2322" i="10"/>
  <c r="I2318" i="10"/>
  <c r="Q2318" i="10" s="1"/>
  <c r="I2314" i="10"/>
  <c r="I2310" i="10"/>
  <c r="I2306" i="10"/>
  <c r="I2302" i="10"/>
  <c r="I2298" i="10"/>
  <c r="I2294" i="10"/>
  <c r="I2290" i="10"/>
  <c r="I2286" i="10"/>
  <c r="Q2286" i="10" s="1"/>
  <c r="I2283" i="10"/>
  <c r="I2273" i="10"/>
  <c r="I2270" i="10"/>
  <c r="I2267" i="10"/>
  <c r="I2257" i="10"/>
  <c r="I2254" i="10"/>
  <c r="I2251" i="10"/>
  <c r="I2241" i="10"/>
  <c r="Q2241" i="10" s="1"/>
  <c r="I2238" i="10"/>
  <c r="I2085" i="10"/>
  <c r="I2073" i="10"/>
  <c r="I2053" i="10"/>
  <c r="I2041" i="10"/>
  <c r="I2021" i="10"/>
  <c r="I2009" i="10"/>
  <c r="I1771" i="10"/>
  <c r="Q1771" i="10" s="1"/>
  <c r="I1756" i="10"/>
  <c r="I1748" i="10"/>
  <c r="I1425" i="10"/>
  <c r="I1382" i="10"/>
  <c r="I1346" i="10"/>
  <c r="I1297" i="10"/>
  <c r="I1254" i="10"/>
  <c r="I997" i="10"/>
  <c r="Q997" i="10" s="1"/>
  <c r="I2432" i="10"/>
  <c r="I2428" i="10"/>
  <c r="I2424" i="10"/>
  <c r="I2420" i="10"/>
  <c r="I2416" i="10"/>
  <c r="I2412" i="10"/>
  <c r="I2408" i="10"/>
  <c r="I2404" i="10"/>
  <c r="Q2404" i="10" s="1"/>
  <c r="I2400" i="10"/>
  <c r="I2396" i="10"/>
  <c r="I2392" i="10"/>
  <c r="I2388" i="10"/>
  <c r="I2384" i="10"/>
  <c r="I2380" i="10"/>
  <c r="I2376" i="10"/>
  <c r="I2312" i="10"/>
  <c r="Q2312" i="10" s="1"/>
  <c r="I2288" i="10"/>
  <c r="I2275" i="10"/>
  <c r="I2262" i="10"/>
  <c r="I2249" i="10"/>
  <c r="I2089" i="10"/>
  <c r="I2037" i="10"/>
  <c r="I1730" i="10"/>
  <c r="I1100" i="10"/>
  <c r="Q1100" i="10" s="1"/>
  <c r="I2256" i="10"/>
  <c r="I2240" i="10"/>
  <c r="I2192" i="10"/>
  <c r="I2128" i="10"/>
  <c r="I2112" i="10"/>
  <c r="I2091" i="10"/>
  <c r="I2027" i="10"/>
  <c r="I1997" i="10"/>
  <c r="Q1997" i="10" s="1"/>
  <c r="I1969" i="10"/>
  <c r="I1933" i="10"/>
  <c r="I1905" i="10"/>
  <c r="I1869" i="10"/>
  <c r="I1837" i="10"/>
  <c r="I1809" i="10"/>
  <c r="I1551" i="10"/>
  <c r="I1530" i="10"/>
  <c r="Q1530" i="10" s="1"/>
  <c r="I1421" i="10"/>
  <c r="I2425" i="10"/>
  <c r="I2409" i="10"/>
  <c r="I2397" i="10"/>
  <c r="I2365" i="10"/>
  <c r="I2349" i="10"/>
  <c r="I2333" i="10"/>
  <c r="I2317" i="10"/>
  <c r="Q2317" i="10" s="1"/>
  <c r="I2301" i="10"/>
  <c r="I2293" i="10"/>
  <c r="I2282" i="10"/>
  <c r="I2253" i="10"/>
  <c r="I2247" i="10"/>
  <c r="I2088" i="10"/>
  <c r="I2056" i="10"/>
  <c r="I2024" i="10"/>
  <c r="Q2024" i="10" s="1"/>
  <c r="I1598" i="10"/>
  <c r="I2260" i="10"/>
  <c r="I2180" i="10"/>
  <c r="I2159" i="10"/>
  <c r="I2148" i="10"/>
  <c r="I2116" i="10"/>
  <c r="I2095" i="10"/>
  <c r="I2044" i="10"/>
  <c r="Q2044" i="10" s="1"/>
  <c r="I2034" i="10"/>
  <c r="I2002" i="10"/>
  <c r="I1922" i="10"/>
  <c r="I1862" i="10"/>
  <c r="I2280" i="10"/>
  <c r="I2264" i="10"/>
  <c r="I2248" i="10"/>
  <c r="I2232" i="10"/>
  <c r="Q2232" i="10" s="1"/>
  <c r="I2227" i="10"/>
  <c r="I2216" i="10"/>
  <c r="I2211" i="10"/>
  <c r="I2200" i="10"/>
  <c r="I2195" i="10"/>
  <c r="I2184" i="10"/>
  <c r="I2179" i="10"/>
  <c r="I2168" i="10"/>
  <c r="Q2168" i="10" s="1"/>
  <c r="I2163" i="10"/>
  <c r="I2152" i="10"/>
  <c r="I2147" i="10"/>
  <c r="I2136" i="10"/>
  <c r="I2131" i="10"/>
  <c r="I2120" i="10"/>
  <c r="I2115" i="10"/>
  <c r="I2104" i="10"/>
  <c r="Q2104" i="10" s="1"/>
  <c r="I2099" i="10"/>
  <c r="I2075" i="10"/>
  <c r="I2043" i="10"/>
  <c r="I2011" i="10"/>
  <c r="I1985" i="10"/>
  <c r="I1981" i="10"/>
  <c r="I1953" i="10"/>
  <c r="I1949" i="10"/>
  <c r="Q1949" i="10" s="1"/>
  <c r="I1921" i="10"/>
  <c r="I1917" i="10"/>
  <c r="I1889" i="10"/>
  <c r="I1885" i="10"/>
  <c r="I1857" i="10"/>
  <c r="I1853" i="10"/>
  <c r="I1825" i="10"/>
  <c r="I1821" i="10"/>
  <c r="Q1821" i="10" s="1"/>
  <c r="I1793" i="10"/>
  <c r="I1789" i="10"/>
  <c r="I1728" i="10"/>
  <c r="I1711" i="10"/>
  <c r="I1690" i="10"/>
  <c r="I1647" i="10"/>
  <c r="I1626" i="10"/>
  <c r="I1583" i="10"/>
  <c r="Q1583" i="10" s="1"/>
  <c r="I1562" i="10"/>
  <c r="I1519" i="10"/>
  <c r="I1357" i="10"/>
  <c r="I2421" i="10"/>
  <c r="I2405" i="10"/>
  <c r="I2389" i="10"/>
  <c r="I2369" i="10"/>
  <c r="I2357" i="10"/>
  <c r="Q2357" i="10" s="1"/>
  <c r="I2341" i="10"/>
  <c r="I2329" i="10"/>
  <c r="I2313" i="10"/>
  <c r="I2297" i="10"/>
  <c r="I2266" i="10"/>
  <c r="I2086" i="10"/>
  <c r="I2054" i="10"/>
  <c r="I2015" i="10"/>
  <c r="Q2015" i="10" s="1"/>
  <c r="I1662" i="10"/>
  <c r="I1478" i="10"/>
  <c r="I2276" i="10"/>
  <c r="I2244" i="10"/>
  <c r="I2076" i="10"/>
  <c r="I2066" i="10"/>
  <c r="I1958" i="10"/>
  <c r="I1890" i="10"/>
  <c r="Q1890" i="10" s="1"/>
  <c r="I1794" i="10"/>
  <c r="I2435" i="10"/>
  <c r="I2431" i="10"/>
  <c r="I2427" i="10"/>
  <c r="I2423" i="10"/>
  <c r="I2419" i="10"/>
  <c r="I2415" i="10"/>
  <c r="I2411" i="10"/>
  <c r="Q2411" i="10" s="1"/>
  <c r="I2407" i="10"/>
  <c r="I2403" i="10"/>
  <c r="I2399" i="10"/>
  <c r="I2395" i="10"/>
  <c r="I2391" i="10"/>
  <c r="I2387" i="10"/>
  <c r="I2383" i="10"/>
  <c r="I2379" i="10"/>
  <c r="Q2379" i="10" s="1"/>
  <c r="I2375" i="10"/>
  <c r="I2371" i="10"/>
  <c r="I2367" i="10"/>
  <c r="I2363" i="10"/>
  <c r="I2359" i="10"/>
  <c r="I2355" i="10"/>
  <c r="I2351" i="10"/>
  <c r="I2347" i="10"/>
  <c r="Q2347" i="10" s="1"/>
  <c r="I2343" i="10"/>
  <c r="I2339" i="10"/>
  <c r="I2335" i="10"/>
  <c r="I2331" i="10"/>
  <c r="I2327" i="10"/>
  <c r="I2323" i="10"/>
  <c r="I2319" i="10"/>
  <c r="I2315" i="10"/>
  <c r="Q2315" i="10" s="1"/>
  <c r="I2311" i="10"/>
  <c r="I2307" i="10"/>
  <c r="I2303" i="10"/>
  <c r="I2299" i="10"/>
  <c r="I2295" i="10"/>
  <c r="I2291" i="10"/>
  <c r="I2287" i="10"/>
  <c r="I2277" i="10"/>
  <c r="Q2277" i="10" s="1"/>
  <c r="I2274" i="10"/>
  <c r="I2271" i="10"/>
  <c r="I2261" i="10"/>
  <c r="I2258" i="10"/>
  <c r="I2255" i="10"/>
  <c r="I2245" i="10"/>
  <c r="I2242" i="10"/>
  <c r="I2239" i="10"/>
  <c r="Q2239" i="10" s="1"/>
  <c r="I2072" i="10"/>
  <c r="I2070" i="10"/>
  <c r="I2063" i="10"/>
  <c r="I2040" i="10"/>
  <c r="I2038" i="10"/>
  <c r="I2031" i="10"/>
  <c r="I2008" i="10"/>
  <c r="I2006" i="10"/>
  <c r="Q2006" i="10" s="1"/>
  <c r="I1999" i="10"/>
  <c r="I1759" i="10"/>
  <c r="I1751" i="10"/>
  <c r="I1731" i="10"/>
  <c r="I1715" i="10"/>
  <c r="I1694" i="10"/>
  <c r="I1651" i="10"/>
  <c r="I1630" i="10"/>
  <c r="Q1630" i="10" s="1"/>
  <c r="I1587" i="10"/>
  <c r="I1566" i="10"/>
  <c r="I1523" i="10"/>
  <c r="I1481" i="10"/>
  <c r="I1228" i="10"/>
  <c r="I1171" i="10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19" i="4"/>
  <c r="Q2014" i="10" l="1"/>
  <c r="Q2225" i="10"/>
  <c r="Q2097" i="10"/>
  <c r="Q1893" i="10"/>
  <c r="Q2010" i="10"/>
  <c r="Q2134" i="10"/>
  <c r="Q2020" i="10"/>
  <c r="Q1780" i="10"/>
  <c r="Q1670" i="10"/>
  <c r="Q1955" i="10"/>
  <c r="Q1827" i="10"/>
  <c r="Q1607" i="10"/>
  <c r="Q1538" i="10"/>
  <c r="Q1940" i="10"/>
  <c r="Q1767" i="10"/>
  <c r="Q1334" i="10"/>
  <c r="Q1741" i="10"/>
  <c r="Q1613" i="10"/>
  <c r="Q1437" i="10"/>
  <c r="Q1354" i="10"/>
  <c r="Q1668" i="10"/>
  <c r="Q1540" i="10"/>
  <c r="Q1127" i="10"/>
  <c r="Q1187" i="10"/>
  <c r="Q1408" i="10"/>
  <c r="Q1280" i="10"/>
  <c r="Q1103" i="10"/>
  <c r="Q1431" i="10"/>
  <c r="Q1303" i="10"/>
  <c r="Q1195" i="10"/>
  <c r="Q989" i="10"/>
  <c r="Q1000" i="10"/>
  <c r="Q1154" i="10"/>
  <c r="Q757" i="10"/>
  <c r="Q1003" i="10"/>
  <c r="Q379" i="10"/>
  <c r="Q883" i="10"/>
  <c r="Q835" i="10"/>
  <c r="Q792" i="10"/>
  <c r="Q859" i="10"/>
  <c r="Q585" i="10"/>
  <c r="Q646" i="10"/>
  <c r="Q640" i="10"/>
  <c r="Q717" i="10"/>
  <c r="Q603" i="10"/>
  <c r="Q608" i="10"/>
  <c r="Q463" i="10"/>
  <c r="Q359" i="10"/>
  <c r="Q451" i="10"/>
  <c r="Q495" i="10"/>
  <c r="Q259" i="10"/>
  <c r="Q376" i="10"/>
  <c r="Q409" i="10"/>
  <c r="Q220" i="10"/>
  <c r="Q315" i="10"/>
  <c r="Q247" i="10"/>
  <c r="Q139" i="10"/>
  <c r="Q119" i="10"/>
  <c r="Q18" i="10"/>
  <c r="Q182" i="10"/>
  <c r="Q60" i="10"/>
  <c r="Q45" i="10"/>
  <c r="Q2103" i="10"/>
  <c r="Q2175" i="10"/>
  <c r="Q2321" i="10"/>
  <c r="Q2242" i="10"/>
  <c r="Q2383" i="10"/>
  <c r="Q2369" i="10"/>
  <c r="Q2115" i="10"/>
  <c r="Q2333" i="10"/>
  <c r="Q2408" i="10"/>
  <c r="Q2290" i="10"/>
  <c r="Q2418" i="10"/>
  <c r="Q2309" i="10"/>
  <c r="Q2171" i="10"/>
  <c r="Q2364" i="10"/>
  <c r="Q1567" i="10"/>
  <c r="Q2189" i="10"/>
  <c r="Q2093" i="10"/>
  <c r="Q1946" i="10"/>
  <c r="Q1450" i="10"/>
  <c r="Q2194" i="10"/>
  <c r="Q2098" i="10"/>
  <c r="Q1966" i="10"/>
  <c r="Q1762" i="10"/>
  <c r="Q1776" i="10"/>
  <c r="Q1143" i="10"/>
  <c r="Q1919" i="10"/>
  <c r="Q1823" i="10"/>
  <c r="Q1591" i="10"/>
  <c r="Q1755" i="10"/>
  <c r="Q1249" i="10"/>
  <c r="Q1904" i="10"/>
  <c r="Q1764" i="10"/>
  <c r="Q1405" i="10"/>
  <c r="Q1769" i="10"/>
  <c r="Q1641" i="10"/>
  <c r="Q1545" i="10"/>
  <c r="Q1462" i="10"/>
  <c r="Q1696" i="10"/>
  <c r="Q1568" i="10"/>
  <c r="Q1301" i="10"/>
  <c r="Q1262" i="10"/>
  <c r="Q1500" i="10"/>
  <c r="Q1372" i="10"/>
  <c r="Q1244" i="10"/>
  <c r="Q927" i="10"/>
  <c r="Q1395" i="10"/>
  <c r="Q1267" i="10"/>
  <c r="Q1136" i="10"/>
  <c r="Q1005" i="10"/>
  <c r="Q1093" i="10"/>
  <c r="Q1034" i="10"/>
  <c r="Q1118" i="10"/>
  <c r="Q692" i="10"/>
  <c r="Q1031" i="10"/>
  <c r="Q787" i="10"/>
  <c r="Q948" i="10"/>
  <c r="Q894" i="10"/>
  <c r="Q790" i="10"/>
  <c r="Q763" i="10"/>
  <c r="Q815" i="10"/>
  <c r="Q825" i="10"/>
  <c r="Q745" i="10"/>
  <c r="Q481" i="10"/>
  <c r="Q201" i="10"/>
  <c r="Q438" i="10"/>
  <c r="Q613" i="10"/>
  <c r="Q550" i="10"/>
  <c r="Q292" i="10"/>
  <c r="Q523" i="10"/>
  <c r="Q398" i="10"/>
  <c r="Q372" i="10"/>
  <c r="Q405" i="10"/>
  <c r="Q208" i="10"/>
  <c r="Q230" i="10"/>
  <c r="Q267" i="10"/>
  <c r="Q238" i="10"/>
  <c r="Q156" i="10"/>
  <c r="Q160" i="10"/>
  <c r="Q157" i="10"/>
  <c r="Q146" i="10"/>
  <c r="Q105" i="10"/>
  <c r="Q1974" i="10"/>
  <c r="Q2196" i="10"/>
  <c r="Q1282" i="10"/>
  <c r="Q2291" i="10"/>
  <c r="Q2387" i="10"/>
  <c r="Q2389" i="10"/>
  <c r="Q2120" i="10"/>
  <c r="Q2349" i="10"/>
  <c r="Q2412" i="10"/>
  <c r="Q2294" i="10"/>
  <c r="Q2422" i="10"/>
  <c r="Q2325" i="10"/>
  <c r="Q1361" i="10"/>
  <c r="Q1736" i="10"/>
  <c r="Q2217" i="10"/>
  <c r="Q2083" i="10"/>
  <c r="Q1877" i="10"/>
  <c r="Q1739" i="10"/>
  <c r="Q2126" i="10"/>
  <c r="Q1961" i="10"/>
  <c r="Q1518" i="10"/>
  <c r="Q1507" i="10"/>
  <c r="Q1915" i="10"/>
  <c r="Q1819" i="10"/>
  <c r="Q1447" i="10"/>
  <c r="Q1996" i="10"/>
  <c r="Q1836" i="10"/>
  <c r="Q1510" i="10"/>
  <c r="Q1223" i="10"/>
  <c r="Q1637" i="10"/>
  <c r="Q1501" i="10"/>
  <c r="Q1459" i="10"/>
  <c r="Q1660" i="10"/>
  <c r="Q1564" i="10"/>
  <c r="Q1285" i="10"/>
  <c r="Q1246" i="10"/>
  <c r="Q1496" i="10"/>
  <c r="Q1368" i="10"/>
  <c r="Q1237" i="10"/>
  <c r="Q892" i="10"/>
  <c r="Q1391" i="10"/>
  <c r="Q1263" i="10"/>
  <c r="Q1067" i="10"/>
  <c r="Q994" i="10"/>
  <c r="Q1051" i="10"/>
  <c r="Q908" i="10"/>
  <c r="Q1082" i="10"/>
  <c r="Q644" i="10"/>
  <c r="Q995" i="10"/>
  <c r="Q941" i="10"/>
  <c r="Q870" i="10"/>
  <c r="Q818" i="10"/>
  <c r="Q670" i="10"/>
  <c r="Q842" i="10"/>
  <c r="Q800" i="10"/>
  <c r="Q821" i="10"/>
  <c r="Q742" i="10"/>
  <c r="Q579" i="10"/>
  <c r="Q632" i="10"/>
  <c r="Q524" i="10"/>
  <c r="Q609" i="10"/>
  <c r="Q546" i="10"/>
  <c r="Q378" i="10"/>
  <c r="Q487" i="10"/>
  <c r="Q338" i="10"/>
  <c r="Q311" i="10"/>
  <c r="Q369" i="10"/>
  <c r="Q106" i="10"/>
  <c r="Q229" i="10"/>
  <c r="Q163" i="10"/>
  <c r="Q123" i="10"/>
  <c r="Q62" i="10"/>
  <c r="Q153" i="10"/>
  <c r="Q116" i="10"/>
  <c r="Q101" i="10"/>
  <c r="Q1874" i="10"/>
  <c r="Q2252" i="10"/>
  <c r="Q2079" i="10"/>
  <c r="Q2255" i="10"/>
  <c r="Q2423" i="10"/>
  <c r="Q1857" i="10"/>
  <c r="Q2280" i="10"/>
  <c r="Q2112" i="10"/>
  <c r="Q1346" i="10"/>
  <c r="Q2362" i="10"/>
  <c r="Q1534" i="10"/>
  <c r="Q2208" i="10"/>
  <c r="Q2372" i="10"/>
  <c r="Q1107" i="10"/>
  <c r="Q2117" i="10"/>
  <c r="Q1930" i="10"/>
  <c r="Q1724" i="10"/>
  <c r="Q2049" i="10"/>
  <c r="Q1822" i="10"/>
  <c r="Q1046" i="10"/>
  <c r="Q1079" i="10"/>
  <c r="Q1879" i="10"/>
  <c r="Q1687" i="10"/>
  <c r="Q1461" i="10"/>
  <c r="Q1896" i="10"/>
  <c r="Q1735" i="10"/>
  <c r="Q1302" i="10"/>
  <c r="Q1697" i="10"/>
  <c r="Q1569" i="10"/>
  <c r="Q1273" i="10"/>
  <c r="Q1200" i="10"/>
  <c r="Q1624" i="10"/>
  <c r="Q1477" i="10"/>
  <c r="Q1483" i="10"/>
  <c r="Q1004" i="10"/>
  <c r="Q1396" i="10"/>
  <c r="Q1268" i="10"/>
  <c r="Q1076" i="10"/>
  <c r="Q1419" i="10"/>
  <c r="Q1291" i="10"/>
  <c r="Q1120" i="10"/>
  <c r="Q860" i="10"/>
  <c r="Q1049" i="10"/>
  <c r="Q899" i="10"/>
  <c r="Q1110" i="10"/>
  <c r="Q453" i="10"/>
  <c r="Q991" i="10"/>
  <c r="Q854" i="10"/>
  <c r="Q863" i="10"/>
  <c r="Q803" i="10"/>
  <c r="Q663" i="10"/>
  <c r="Q643" i="10"/>
  <c r="Q702" i="10"/>
  <c r="Q785" i="10"/>
  <c r="Q614" i="10"/>
  <c r="Q569" i="10"/>
  <c r="Q466" i="10"/>
  <c r="Q637" i="10"/>
  <c r="Q300" i="10"/>
  <c r="Q473" i="10"/>
  <c r="Q22" i="10"/>
  <c r="Q484" i="10"/>
  <c r="Q364" i="10"/>
  <c r="Q397" i="10"/>
  <c r="Q290" i="10"/>
  <c r="Q332" i="10"/>
  <c r="Q99" i="10"/>
  <c r="Q14" i="10"/>
  <c r="Q235" i="10"/>
  <c r="Q197" i="10"/>
  <c r="Q128" i="10"/>
  <c r="Q149" i="10"/>
  <c r="Q115" i="10"/>
  <c r="Q42" i="10"/>
  <c r="Q170" i="10"/>
  <c r="Q138" i="10"/>
  <c r="Q112" i="10"/>
  <c r="Q80" i="10"/>
  <c r="Q48" i="10"/>
  <c r="Q16" i="10"/>
  <c r="Q97" i="10"/>
  <c r="Q65" i="10"/>
  <c r="Q33" i="10"/>
  <c r="Q1455" i="10"/>
  <c r="Q1878" i="10"/>
  <c r="Q2028" i="10"/>
  <c r="Q2124" i="10"/>
  <c r="Q2228" i="10"/>
  <c r="Q2263" i="10"/>
  <c r="Q2377" i="10"/>
  <c r="Q2096" i="10"/>
  <c r="Q2265" i="10"/>
  <c r="Q1481" i="10"/>
  <c r="Q1731" i="10"/>
  <c r="Q2040" i="10"/>
  <c r="Q2258" i="10"/>
  <c r="Q2299" i="10"/>
  <c r="Q2331" i="10"/>
  <c r="Q2363" i="10"/>
  <c r="Q2395" i="10"/>
  <c r="Q2427" i="10"/>
  <c r="Q2244" i="10"/>
  <c r="Q2297" i="10"/>
  <c r="Q2421" i="10"/>
  <c r="Q1711" i="10"/>
  <c r="Q1885" i="10"/>
  <c r="Q2011" i="10"/>
  <c r="Q2136" i="10"/>
  <c r="Q2200" i="10"/>
  <c r="Q1862" i="10"/>
  <c r="Q2159" i="10"/>
  <c r="Q2253" i="10"/>
  <c r="Q2397" i="10"/>
  <c r="Q1869" i="10"/>
  <c r="Q2128" i="10"/>
  <c r="Q2249" i="10"/>
  <c r="Q2388" i="10"/>
  <c r="Q2420" i="10"/>
  <c r="Q1382" i="10"/>
  <c r="Q2053" i="10"/>
  <c r="Q2267" i="10"/>
  <c r="Q2302" i="10"/>
  <c r="Q2334" i="10"/>
  <c r="Q2366" i="10"/>
  <c r="Q2398" i="10"/>
  <c r="Q2430" i="10"/>
  <c r="Q1990" i="10"/>
  <c r="Q1619" i="10"/>
  <c r="Q2353" i="10"/>
  <c r="Q1057" i="10"/>
  <c r="Q1965" i="10"/>
  <c r="Q2219" i="10"/>
  <c r="Q1754" i="10"/>
  <c r="Q2281" i="10"/>
  <c r="Q2344" i="10"/>
  <c r="Q2078" i="10"/>
  <c r="Q1699" i="10"/>
  <c r="Q1610" i="10"/>
  <c r="Q1535" i="10"/>
  <c r="Q1096" i="10"/>
  <c r="Q2209" i="10"/>
  <c r="Q2177" i="10"/>
  <c r="Q2145" i="10"/>
  <c r="Q2113" i="10"/>
  <c r="Q2077" i="10"/>
  <c r="Q2032" i="10"/>
  <c r="Q1989" i="10"/>
  <c r="Q1925" i="10"/>
  <c r="Q1861" i="10"/>
  <c r="Q1797" i="10"/>
  <c r="Q1350" i="10"/>
  <c r="Q2074" i="10"/>
  <c r="Q1499" i="10"/>
  <c r="Q2214" i="10"/>
  <c r="Q2182" i="10"/>
  <c r="Q2150" i="10"/>
  <c r="Q2118" i="10"/>
  <c r="Q2084" i="10"/>
  <c r="Q2039" i="10"/>
  <c r="Q2001" i="10"/>
  <c r="Q1945" i="10"/>
  <c r="Q1881" i="10"/>
  <c r="Q1817" i="10"/>
  <c r="Q1710" i="10"/>
  <c r="Q1378" i="10"/>
  <c r="Q706" i="10"/>
  <c r="Q1744" i="10"/>
  <c r="Q1606" i="10"/>
  <c r="Q1458" i="10"/>
  <c r="Q1068" i="10"/>
  <c r="Q1971" i="10"/>
  <c r="Q1939" i="10"/>
  <c r="Q1907" i="10"/>
  <c r="Q1875" i="10"/>
  <c r="Q1843" i="10"/>
  <c r="Q1811" i="10"/>
  <c r="Q1775" i="10"/>
  <c r="Q1671" i="10"/>
  <c r="Q1543" i="10"/>
  <c r="Q1139" i="10"/>
  <c r="Q1723" i="10"/>
  <c r="Q1602" i="10"/>
  <c r="Q1409" i="10"/>
  <c r="Q1193" i="10"/>
  <c r="Q1988" i="10"/>
  <c r="Q1956" i="10"/>
  <c r="Q1924" i="10"/>
  <c r="Q1892" i="10"/>
  <c r="Q1860" i="10"/>
  <c r="Q1828" i="10"/>
  <c r="Q1796" i="10"/>
  <c r="Q1732" i="10"/>
  <c r="Q1595" i="10"/>
  <c r="Q1482" i="10"/>
  <c r="Q1373" i="10"/>
  <c r="Q1298" i="10"/>
  <c r="Q1064" i="10"/>
  <c r="Q1757" i="10"/>
  <c r="Q1725" i="10"/>
  <c r="Q1693" i="10"/>
  <c r="Q1661" i="10"/>
  <c r="Q1629" i="10"/>
  <c r="Q1597" i="10"/>
  <c r="Q1565" i="10"/>
  <c r="Q1533" i="10"/>
  <c r="Q1495" i="10"/>
  <c r="Q1385" i="10"/>
  <c r="Q1257" i="10"/>
  <c r="Q946" i="10"/>
  <c r="Q1418" i="10"/>
  <c r="Q1290" i="10"/>
  <c r="Q1180" i="10"/>
  <c r="Q1716" i="10"/>
  <c r="Q1684" i="10"/>
  <c r="Q1652" i="10"/>
  <c r="Q1620" i="10"/>
  <c r="Q1588" i="10"/>
  <c r="Q1556" i="10"/>
  <c r="Q1524" i="10"/>
  <c r="Q1474" i="10"/>
  <c r="Q1381" i="10"/>
  <c r="Q1253" i="10"/>
  <c r="Q1022" i="10"/>
  <c r="Q1457" i="10"/>
  <c r="Q1342" i="10"/>
  <c r="Q1229" i="10"/>
  <c r="Q1148" i="10"/>
  <c r="Q924" i="10"/>
  <c r="Q1488" i="10"/>
  <c r="Q1456" i="10"/>
  <c r="Q1424" i="10"/>
  <c r="Q1392" i="10"/>
  <c r="Q1360" i="10"/>
  <c r="Q1328" i="10"/>
  <c r="Q1296" i="10"/>
  <c r="Q1264" i="10"/>
  <c r="Q1231" i="10"/>
  <c r="Q1186" i="10"/>
  <c r="Q1135" i="10"/>
  <c r="Q1071" i="10"/>
  <c r="Q855" i="10"/>
  <c r="Q1204" i="10"/>
  <c r="Q958" i="10"/>
  <c r="Q1415" i="10"/>
  <c r="Q1383" i="10"/>
  <c r="Q1351" i="10"/>
  <c r="Q1319" i="10"/>
  <c r="Q1287" i="10"/>
  <c r="Q1255" i="10"/>
  <c r="Q1214" i="10"/>
  <c r="Q1169" i="10"/>
  <c r="Q1115" i="10"/>
  <c r="Q791" i="10"/>
  <c r="Q1044" i="10"/>
  <c r="Q943" i="10"/>
  <c r="Q826" i="10"/>
  <c r="Q1145" i="10"/>
  <c r="Q1113" i="10"/>
  <c r="Q1081" i="10"/>
  <c r="Q1038" i="10"/>
  <c r="Q961" i="10"/>
  <c r="Q746" i="10"/>
  <c r="Q1002" i="10"/>
  <c r="Q888" i="10"/>
  <c r="Q671" i="10"/>
  <c r="Q1138" i="10"/>
  <c r="Q1106" i="10"/>
  <c r="Q1074" i="10"/>
  <c r="Q1024" i="10"/>
  <c r="Q954" i="10"/>
  <c r="Q939" i="10"/>
  <c r="Q834" i="10"/>
  <c r="Q533" i="10"/>
  <c r="Q1019" i="10"/>
  <c r="Q987" i="10"/>
  <c r="Q955" i="10"/>
  <c r="Q900" i="10"/>
  <c r="Q659" i="10"/>
  <c r="Q784" i="10"/>
  <c r="Q528" i="10"/>
  <c r="Q968" i="10"/>
  <c r="Q912" i="10"/>
  <c r="Q858" i="10"/>
  <c r="Q610" i="10"/>
  <c r="Q914" i="10"/>
  <c r="Q882" i="10"/>
  <c r="Q788" i="10"/>
  <c r="Q715" i="10"/>
  <c r="Q544" i="10"/>
  <c r="Q749" i="10"/>
  <c r="Q660" i="10"/>
  <c r="Q925" i="10"/>
  <c r="Q893" i="10"/>
  <c r="Q812" i="10"/>
  <c r="Q743" i="10"/>
  <c r="Q622" i="10"/>
  <c r="Q460" i="10"/>
  <c r="Q864" i="10"/>
  <c r="Q783" i="10"/>
  <c r="Q682" i="10"/>
  <c r="Q877" i="10"/>
  <c r="Q845" i="10"/>
  <c r="Q813" i="10"/>
  <c r="Q781" i="10"/>
  <c r="Q714" i="10"/>
  <c r="Q583" i="10"/>
  <c r="Q729" i="10"/>
  <c r="Q611" i="10"/>
  <c r="Q386" i="10"/>
  <c r="Q694" i="10"/>
  <c r="Q552" i="10"/>
  <c r="Q651" i="10"/>
  <c r="Q485" i="10"/>
  <c r="Q564" i="10"/>
  <c r="Q500" i="10"/>
  <c r="Q324" i="10"/>
  <c r="Q624" i="10"/>
  <c r="Q456" i="10"/>
  <c r="Q572" i="10"/>
  <c r="Q508" i="10"/>
  <c r="Q697" i="10"/>
  <c r="Q665" i="10"/>
  <c r="Q633" i="10"/>
  <c r="Q599" i="10"/>
  <c r="Q395" i="10"/>
  <c r="Q602" i="10"/>
  <c r="Q570" i="10"/>
  <c r="Q538" i="10"/>
  <c r="Q506" i="10"/>
  <c r="Q470" i="10"/>
  <c r="Q383" i="10"/>
  <c r="Q464" i="10"/>
  <c r="Q314" i="10"/>
  <c r="Q575" i="10"/>
  <c r="Q543" i="10"/>
  <c r="Q511" i="10"/>
  <c r="Q474" i="10"/>
  <c r="Q387" i="10"/>
  <c r="Q468" i="10"/>
  <c r="Q350" i="10"/>
  <c r="Q245" i="10"/>
  <c r="Q424" i="10"/>
  <c r="Q392" i="10"/>
  <c r="Q360" i="10"/>
  <c r="Q281" i="10"/>
  <c r="Q330" i="10"/>
  <c r="Q425" i="10"/>
  <c r="Q393" i="10"/>
  <c r="Q361" i="10"/>
  <c r="Q266" i="10"/>
  <c r="Q345" i="10"/>
  <c r="Q274" i="10"/>
  <c r="Q323" i="10"/>
  <c r="Q285" i="10"/>
  <c r="Q127" i="10"/>
  <c r="Q328" i="10"/>
  <c r="Q213" i="10"/>
  <c r="Q296" i="10"/>
  <c r="Q210" i="10"/>
  <c r="Q86" i="10"/>
  <c r="Q131" i="10"/>
  <c r="Q206" i="10"/>
  <c r="Q244" i="10"/>
  <c r="Q171" i="10"/>
  <c r="Q203" i="10"/>
  <c r="Q102" i="10"/>
  <c r="Q231" i="10"/>
  <c r="Q183" i="10"/>
  <c r="Q204" i="10"/>
  <c r="Q110" i="10"/>
  <c r="Q50" i="10"/>
  <c r="Q177" i="10"/>
  <c r="Q145" i="10"/>
  <c r="Q95" i="10"/>
  <c r="Q31" i="10"/>
  <c r="Q166" i="10"/>
  <c r="Q134" i="10"/>
  <c r="Q108" i="10"/>
  <c r="Q76" i="10"/>
  <c r="Q44" i="10"/>
  <c r="Q12" i="10"/>
  <c r="Q93" i="10"/>
  <c r="Q61" i="10"/>
  <c r="Q29" i="10"/>
  <c r="Q1470" i="10"/>
  <c r="Q1906" i="10"/>
  <c r="Q2050" i="10"/>
  <c r="Q2135" i="10"/>
  <c r="Q2199" i="10"/>
  <c r="Q2284" i="10"/>
  <c r="Q2100" i="10"/>
  <c r="Q2269" i="10"/>
  <c r="Q2393" i="10"/>
  <c r="Q2139" i="10"/>
  <c r="Q2278" i="10"/>
  <c r="Q2057" i="10"/>
  <c r="Q1663" i="10"/>
  <c r="Q2193" i="10"/>
  <c r="Q2129" i="10"/>
  <c r="Q1957" i="10"/>
  <c r="Q1206" i="10"/>
  <c r="Q2198" i="10"/>
  <c r="Q2065" i="10"/>
  <c r="Q1849" i="10"/>
  <c r="Q1779" i="10"/>
  <c r="Q1987" i="10"/>
  <c r="Q1891" i="10"/>
  <c r="Q1740" i="10"/>
  <c r="Q1666" i="10"/>
  <c r="Q1972" i="10"/>
  <c r="Q1844" i="10"/>
  <c r="Q1531" i="10"/>
  <c r="Q1773" i="10"/>
  <c r="Q1645" i="10"/>
  <c r="Q1517" i="10"/>
  <c r="Q1465" i="10"/>
  <c r="Q1700" i="10"/>
  <c r="Q1604" i="10"/>
  <c r="Q1439" i="10"/>
  <c r="Q1406" i="10"/>
  <c r="Q1472" i="10"/>
  <c r="Q1344" i="10"/>
  <c r="Q1205" i="10"/>
  <c r="Q668" i="10"/>
  <c r="Q1367" i="10"/>
  <c r="Q1147" i="10"/>
  <c r="Q1020" i="10"/>
  <c r="Q1097" i="10"/>
  <c r="Q1045" i="10"/>
  <c r="Q1122" i="10"/>
  <c r="Q986" i="10"/>
  <c r="Q1035" i="10"/>
  <c r="Q823" i="10"/>
  <c r="Q952" i="10"/>
  <c r="Q930" i="10"/>
  <c r="Q690" i="10"/>
  <c r="Q909" i="10"/>
  <c r="Q308" i="10"/>
  <c r="Q861" i="10"/>
  <c r="Q765" i="10"/>
  <c r="Q525" i="10"/>
  <c r="Q607" i="10"/>
  <c r="Q214" i="10"/>
  <c r="Q681" i="10"/>
  <c r="Q434" i="10"/>
  <c r="Q522" i="10"/>
  <c r="Q410" i="10"/>
  <c r="Q527" i="10"/>
  <c r="Q297" i="10"/>
  <c r="Q408" i="10"/>
  <c r="Q441" i="10"/>
  <c r="Q239" i="10"/>
  <c r="Q256" i="10"/>
  <c r="Q277" i="10"/>
  <c r="Q67" i="10"/>
  <c r="Q38" i="10"/>
  <c r="Q82" i="10"/>
  <c r="Q63" i="10"/>
  <c r="Q92" i="10"/>
  <c r="Q109" i="10"/>
  <c r="Q13" i="10"/>
  <c r="Q2167" i="10"/>
  <c r="Q1683" i="10"/>
  <c r="Q2187" i="10"/>
  <c r="Q2287" i="10"/>
  <c r="Q2415" i="10"/>
  <c r="Q1626" i="10"/>
  <c r="Q2179" i="10"/>
  <c r="Q2056" i="10"/>
  <c r="Q1730" i="10"/>
  <c r="Q2009" i="10"/>
  <c r="Q2322" i="10"/>
  <c r="Q1826" i="10"/>
  <c r="Q2413" i="10"/>
  <c r="Q1318" i="10"/>
  <c r="Q1774" i="10"/>
  <c r="Q1194" i="10"/>
  <c r="Q2157" i="10"/>
  <c r="Q2048" i="10"/>
  <c r="Q1882" i="10"/>
  <c r="Q1783" i="10"/>
  <c r="Q2162" i="10"/>
  <c r="Q2055" i="10"/>
  <c r="Q1902" i="10"/>
  <c r="Q1550" i="10"/>
  <c r="Q1654" i="10"/>
  <c r="Q1983" i="10"/>
  <c r="Q1887" i="10"/>
  <c r="Q1791" i="10"/>
  <c r="Q1449" i="10"/>
  <c r="Q1522" i="10"/>
  <c r="Q1968" i="10"/>
  <c r="Q1872" i="10"/>
  <c r="Q1808" i="10"/>
  <c r="Q1515" i="10"/>
  <c r="Q1226" i="10"/>
  <c r="Q1673" i="10"/>
  <c r="Q1513" i="10"/>
  <c r="Q1338" i="10"/>
  <c r="Q1664" i="10"/>
  <c r="Q1536" i="10"/>
  <c r="Q1095" i="10"/>
  <c r="Q1175" i="10"/>
  <c r="Q1404" i="10"/>
  <c r="Q1276" i="10"/>
  <c r="Q1156" i="10"/>
  <c r="Q993" i="10"/>
  <c r="Q1331" i="10"/>
  <c r="Q1185" i="10"/>
  <c r="Q985" i="10"/>
  <c r="Q1061" i="10"/>
  <c r="Q1150" i="10"/>
  <c r="Q981" i="10"/>
  <c r="Q999" i="10"/>
  <c r="Q944" i="10"/>
  <c r="Q879" i="10"/>
  <c r="Q820" i="10"/>
  <c r="Q691" i="10"/>
  <c r="Q844" i="10"/>
  <c r="Q878" i="10"/>
  <c r="Q857" i="10"/>
  <c r="Q631" i="10"/>
  <c r="Q709" i="10"/>
  <c r="Q600" i="10"/>
  <c r="Q604" i="10"/>
  <c r="Q677" i="10"/>
  <c r="Q326" i="10"/>
  <c r="Q431" i="10"/>
  <c r="Q555" i="10"/>
  <c r="Q287" i="10"/>
  <c r="Q404" i="10"/>
  <c r="Q437" i="10"/>
  <c r="Q322" i="10"/>
  <c r="Q340" i="10"/>
  <c r="Q218" i="10"/>
  <c r="Q195" i="10"/>
  <c r="Q211" i="10"/>
  <c r="Q7" i="10"/>
  <c r="Q178" i="10"/>
  <c r="Q56" i="10"/>
  <c r="Q73" i="10"/>
  <c r="Q9" i="10"/>
  <c r="Q2172" i="10"/>
  <c r="Q2022" i="10"/>
  <c r="Q2308" i="10"/>
  <c r="Q1171" i="10"/>
  <c r="Q2245" i="10"/>
  <c r="Q2419" i="10"/>
  <c r="Q1647" i="10"/>
  <c r="Q2184" i="10"/>
  <c r="Q2088" i="10"/>
  <c r="Q2037" i="10"/>
  <c r="Q2021" i="10"/>
  <c r="Q2358" i="10"/>
  <c r="Q2223" i="10"/>
  <c r="Q2203" i="10"/>
  <c r="Q2368" i="10"/>
  <c r="Q1184" i="10"/>
  <c r="Q2121" i="10"/>
  <c r="Q1941" i="10"/>
  <c r="Q1414" i="10"/>
  <c r="Q2190" i="10"/>
  <c r="Q2052" i="10"/>
  <c r="Q1760" i="10"/>
  <c r="Q1638" i="10"/>
  <c r="Q1947" i="10"/>
  <c r="Q1787" i="10"/>
  <c r="Q1752" i="10"/>
  <c r="Q1964" i="10"/>
  <c r="Q1868" i="10"/>
  <c r="Q1627" i="10"/>
  <c r="Q1765" i="10"/>
  <c r="Q1669" i="10"/>
  <c r="Q1541" i="10"/>
  <c r="Q1080" i="10"/>
  <c r="Q904" i="10"/>
  <c r="Q1628" i="10"/>
  <c r="Q1503" i="10"/>
  <c r="Q1486" i="10"/>
  <c r="Q1165" i="10"/>
  <c r="Q1432" i="10"/>
  <c r="Q1304" i="10"/>
  <c r="Q1151" i="10"/>
  <c r="Q990" i="10"/>
  <c r="Q1327" i="10"/>
  <c r="Q1227" i="10"/>
  <c r="Q1192" i="10"/>
  <c r="Q1121" i="10"/>
  <c r="Q804" i="10"/>
  <c r="Q1146" i="10"/>
  <c r="Q970" i="10"/>
  <c r="Q719" i="10"/>
  <c r="Q916" i="10"/>
  <c r="Q976" i="10"/>
  <c r="Q890" i="10"/>
  <c r="Q775" i="10"/>
  <c r="Q756" i="10"/>
  <c r="Q875" i="10"/>
  <c r="Q853" i="10"/>
  <c r="Q606" i="10"/>
  <c r="Q701" i="10"/>
  <c r="Q597" i="10"/>
  <c r="Q601" i="10"/>
  <c r="Q673" i="10"/>
  <c r="Q423" i="10"/>
  <c r="Q514" i="10"/>
  <c r="Q260" i="10"/>
  <c r="Q519" i="10"/>
  <c r="Q382" i="10"/>
  <c r="Q400" i="10"/>
  <c r="Q433" i="10"/>
  <c r="Q306" i="10"/>
  <c r="Q336" i="10"/>
  <c r="Q212" i="10"/>
  <c r="Q193" i="10"/>
  <c r="Q207" i="10"/>
  <c r="Q185" i="10"/>
  <c r="Q174" i="10"/>
  <c r="Q84" i="10"/>
  <c r="Q69" i="10"/>
  <c r="Q5" i="10"/>
  <c r="Q2183" i="10"/>
  <c r="Q2361" i="10"/>
  <c r="Q1228" i="10"/>
  <c r="Q2295" i="10"/>
  <c r="Q2391" i="10"/>
  <c r="Q2405" i="10"/>
  <c r="Q2131" i="10"/>
  <c r="Q2247" i="10"/>
  <c r="Q2089" i="10"/>
  <c r="Q2041" i="10"/>
  <c r="Q2330" i="10"/>
  <c r="Q1954" i="10"/>
  <c r="Q1937" i="10"/>
  <c r="Q2259" i="10"/>
  <c r="Q1631" i="10"/>
  <c r="Q2181" i="10"/>
  <c r="Q2035" i="10"/>
  <c r="Q1802" i="10"/>
  <c r="Q2218" i="10"/>
  <c r="Q2087" i="10"/>
  <c r="Q1886" i="10"/>
  <c r="Q1393" i="10"/>
  <c r="Q1502" i="10"/>
  <c r="Q1943" i="10"/>
  <c r="Q1815" i="10"/>
  <c r="Q1216" i="10"/>
  <c r="Q1196" i="10"/>
  <c r="Q1928" i="10"/>
  <c r="Q1800" i="10"/>
  <c r="Q1394" i="10"/>
  <c r="Q1761" i="10"/>
  <c r="Q1633" i="10"/>
  <c r="Q1401" i="10"/>
  <c r="Q1306" i="10"/>
  <c r="Q1656" i="10"/>
  <c r="Q1528" i="10"/>
  <c r="Q1040" i="10"/>
  <c r="Q1155" i="10"/>
  <c r="Q1428" i="10"/>
  <c r="Q1300" i="10"/>
  <c r="Q1140" i="10"/>
  <c r="Q1220" i="10"/>
  <c r="Q1355" i="10"/>
  <c r="Q1259" i="10"/>
  <c r="Q1176" i="10"/>
  <c r="Q1085" i="10"/>
  <c r="Q1013" i="10"/>
  <c r="Q1078" i="10"/>
  <c r="Q1023" i="10"/>
  <c r="Q751" i="10"/>
  <c r="Q919" i="10"/>
  <c r="Q708" i="10"/>
  <c r="Q722" i="10"/>
  <c r="Q929" i="10"/>
  <c r="Q747" i="10"/>
  <c r="Q798" i="10"/>
  <c r="Q411" i="10"/>
  <c r="Q732" i="10"/>
  <c r="Q696" i="10"/>
  <c r="Q517" i="10"/>
  <c r="Q628" i="10"/>
  <c r="Q374" i="10"/>
  <c r="Q574" i="10"/>
  <c r="Q399" i="10"/>
  <c r="Q515" i="10"/>
  <c r="Q366" i="10"/>
  <c r="Q396" i="10"/>
  <c r="Q429" i="10"/>
  <c r="Q103" i="10"/>
  <c r="Q132" i="10"/>
  <c r="Q257" i="10"/>
  <c r="Q184" i="10"/>
  <c r="Q181" i="10"/>
  <c r="Q2188" i="10"/>
  <c r="Q1523" i="10"/>
  <c r="Q1751" i="10"/>
  <c r="Q2063" i="10"/>
  <c r="Q2261" i="10"/>
  <c r="Q2303" i="10"/>
  <c r="Q2335" i="10"/>
  <c r="Q2367" i="10"/>
  <c r="Q2399" i="10"/>
  <c r="Q2431" i="10"/>
  <c r="Q2276" i="10"/>
  <c r="Q2313" i="10"/>
  <c r="Q1357" i="10"/>
  <c r="Q1728" i="10"/>
  <c r="Q1889" i="10"/>
  <c r="Q2043" i="10"/>
  <c r="Q2147" i="10"/>
  <c r="Q2211" i="10"/>
  <c r="Q1922" i="10"/>
  <c r="Q2180" i="10"/>
  <c r="Q2282" i="10"/>
  <c r="Q2409" i="10"/>
  <c r="Q1905" i="10"/>
  <c r="Q2192" i="10"/>
  <c r="Q2262" i="10"/>
  <c r="Q2392" i="10"/>
  <c r="Q2424" i="10"/>
  <c r="Q1425" i="10"/>
  <c r="Q2073" i="10"/>
  <c r="Q2270" i="10"/>
  <c r="Q2306" i="10"/>
  <c r="Q2338" i="10"/>
  <c r="Q2370" i="10"/>
  <c r="Q2402" i="10"/>
  <c r="Q2434" i="10"/>
  <c r="Q2012" i="10"/>
  <c r="Q2047" i="10"/>
  <c r="Q2373" i="10"/>
  <c r="Q1293" i="10"/>
  <c r="Q2059" i="10"/>
  <c r="Q2224" i="10"/>
  <c r="Q1766" i="10"/>
  <c r="Q2316" i="10"/>
  <c r="Q2348" i="10"/>
  <c r="Q2062" i="10"/>
  <c r="Q1695" i="10"/>
  <c r="Q1603" i="10"/>
  <c r="Q1514" i="10"/>
  <c r="Q974" i="10"/>
  <c r="Q2205" i="10"/>
  <c r="Q2173" i="10"/>
  <c r="Q2141" i="10"/>
  <c r="Q2109" i="10"/>
  <c r="Q2067" i="10"/>
  <c r="Q2029" i="10"/>
  <c r="Q1978" i="10"/>
  <c r="Q1914" i="10"/>
  <c r="Q1850" i="10"/>
  <c r="Q1786" i="10"/>
  <c r="Q1325" i="10"/>
  <c r="Q2058" i="10"/>
  <c r="Q1453" i="10"/>
  <c r="Q2210" i="10"/>
  <c r="Q2178" i="10"/>
  <c r="Q2146" i="10"/>
  <c r="Q2114" i="10"/>
  <c r="Q2081" i="10"/>
  <c r="Q2036" i="10"/>
  <c r="Q1998" i="10"/>
  <c r="Q1934" i="10"/>
  <c r="Q1870" i="10"/>
  <c r="Q1806" i="10"/>
  <c r="Q1678" i="10"/>
  <c r="Q1329" i="10"/>
  <c r="Q699" i="10"/>
  <c r="Q1718" i="10"/>
  <c r="Q1590" i="10"/>
  <c r="Q1443" i="10"/>
  <c r="Q1025" i="10"/>
  <c r="Q1967" i="10"/>
  <c r="Q1935" i="10"/>
  <c r="Q1903" i="10"/>
  <c r="Q1871" i="10"/>
  <c r="Q1839" i="10"/>
  <c r="Q1807" i="10"/>
  <c r="Q1772" i="10"/>
  <c r="Q1655" i="10"/>
  <c r="Q1527" i="10"/>
  <c r="Q1075" i="10"/>
  <c r="Q1714" i="10"/>
  <c r="Q1586" i="10"/>
  <c r="Q1377" i="10"/>
  <c r="Q1174" i="10"/>
  <c r="Q1984" i="10"/>
  <c r="Q1952" i="10"/>
  <c r="Q1920" i="10"/>
  <c r="Q1888" i="10"/>
  <c r="Q1856" i="10"/>
  <c r="Q1824" i="10"/>
  <c r="Q1792" i="10"/>
  <c r="Q1707" i="10"/>
  <c r="Q1579" i="10"/>
  <c r="Q1446" i="10"/>
  <c r="Q1366" i="10"/>
  <c r="Q1277" i="10"/>
  <c r="Q1785" i="10"/>
  <c r="Q1753" i="10"/>
  <c r="Q1721" i="10"/>
  <c r="Q1689" i="10"/>
  <c r="Q1657" i="10"/>
  <c r="Q1625" i="10"/>
  <c r="Q1593" i="10"/>
  <c r="Q1561" i="10"/>
  <c r="Q1529" i="10"/>
  <c r="Q1469" i="10"/>
  <c r="Q1369" i="10"/>
  <c r="Q1241" i="10"/>
  <c r="Q1497" i="10"/>
  <c r="Q1402" i="10"/>
  <c r="Q1274" i="10"/>
  <c r="Q1178" i="10"/>
  <c r="Q1712" i="10"/>
  <c r="Q1680" i="10"/>
  <c r="Q1648" i="10"/>
  <c r="Q1616" i="10"/>
  <c r="Q1584" i="10"/>
  <c r="Q1552" i="10"/>
  <c r="Q1520" i="10"/>
  <c r="Q1471" i="10"/>
  <c r="Q1365" i="10"/>
  <c r="Q1222" i="10"/>
  <c r="Q880" i="10"/>
  <c r="Q1454" i="10"/>
  <c r="Q1326" i="10"/>
  <c r="Q1219" i="10"/>
  <c r="Q1123" i="10"/>
  <c r="Q776" i="10"/>
  <c r="Q1484" i="10"/>
  <c r="Q1452" i="10"/>
  <c r="Q1420" i="10"/>
  <c r="Q1388" i="10"/>
  <c r="Q1356" i="10"/>
  <c r="Q1324" i="10"/>
  <c r="Q1292" i="10"/>
  <c r="Q1260" i="10"/>
  <c r="Q1221" i="10"/>
  <c r="Q1183" i="10"/>
  <c r="Q1124" i="10"/>
  <c r="Q1060" i="10"/>
  <c r="Q836" i="10"/>
  <c r="Q1188" i="10"/>
  <c r="Q915" i="10"/>
  <c r="Q1411" i="10"/>
  <c r="Q1379" i="10"/>
  <c r="Q1347" i="10"/>
  <c r="Q1315" i="10"/>
  <c r="Q1283" i="10"/>
  <c r="Q1251" i="10"/>
  <c r="Q1211" i="10"/>
  <c r="Q1166" i="10"/>
  <c r="Q1104" i="10"/>
  <c r="Q731" i="10"/>
  <c r="Q1029" i="10"/>
  <c r="Q796" i="10"/>
  <c r="Q802" i="10"/>
  <c r="Q1141" i="10"/>
  <c r="Q1109" i="10"/>
  <c r="Q1077" i="10"/>
  <c r="Q1032" i="10"/>
  <c r="Q950" i="10"/>
  <c r="Q737" i="10"/>
  <c r="Q996" i="10"/>
  <c r="Q838" i="10"/>
  <c r="Q639" i="10"/>
  <c r="Q1134" i="10"/>
  <c r="Q1102" i="10"/>
  <c r="Q1070" i="10"/>
  <c r="Q1009" i="10"/>
  <c r="Q949" i="10"/>
  <c r="Q936" i="10"/>
  <c r="Q794" i="10"/>
  <c r="Q1047" i="10"/>
  <c r="Q1015" i="10"/>
  <c r="Q983" i="10"/>
  <c r="Q951" i="10"/>
  <c r="Q891" i="10"/>
  <c r="Q655" i="10"/>
  <c r="Q767" i="10"/>
  <c r="Q449" i="10"/>
  <c r="Q964" i="10"/>
  <c r="Q903" i="10"/>
  <c r="Q814" i="10"/>
  <c r="Q942" i="10"/>
  <c r="Q910" i="10"/>
  <c r="Q867" i="10"/>
  <c r="Q786" i="10"/>
  <c r="Q711" i="10"/>
  <c r="Q469" i="10"/>
  <c r="Q738" i="10"/>
  <c r="Q638" i="10"/>
  <c r="Q921" i="10"/>
  <c r="Q889" i="10"/>
  <c r="Q810" i="10"/>
  <c r="Q725" i="10"/>
  <c r="Q619" i="10"/>
  <c r="Q418" i="10"/>
  <c r="Q862" i="10"/>
  <c r="Q768" i="10"/>
  <c r="Q672" i="10"/>
  <c r="Q873" i="10"/>
  <c r="Q841" i="10"/>
  <c r="Q809" i="10"/>
  <c r="Q777" i="10"/>
  <c r="Q698" i="10"/>
  <c r="Q580" i="10"/>
  <c r="Q721" i="10"/>
  <c r="Q588" i="10"/>
  <c r="Q375" i="10"/>
  <c r="Q679" i="10"/>
  <c r="Q541" i="10"/>
  <c r="Q636" i="10"/>
  <c r="Q439" i="10"/>
  <c r="Q553" i="10"/>
  <c r="Q489" i="10"/>
  <c r="Q319" i="10"/>
  <c r="Q620" i="10"/>
  <c r="Q282" i="10"/>
  <c r="Q561" i="10"/>
  <c r="Q497" i="10"/>
  <c r="Q693" i="10"/>
  <c r="Q661" i="10"/>
  <c r="Q629" i="10"/>
  <c r="Q596" i="10"/>
  <c r="Q391" i="10"/>
  <c r="Q598" i="10"/>
  <c r="Q566" i="10"/>
  <c r="Q534" i="10"/>
  <c r="Q502" i="10"/>
  <c r="Q467" i="10"/>
  <c r="Q367" i="10"/>
  <c r="Q448" i="10"/>
  <c r="Q310" i="10"/>
  <c r="Q571" i="10"/>
  <c r="Q539" i="10"/>
  <c r="Q507" i="10"/>
  <c r="Q471" i="10"/>
  <c r="Q371" i="10"/>
  <c r="Q452" i="10"/>
  <c r="Q342" i="10"/>
  <c r="Q222" i="10"/>
  <c r="Q420" i="10"/>
  <c r="Q388" i="10"/>
  <c r="Q356" i="10"/>
  <c r="Q279" i="10"/>
  <c r="Q216" i="10"/>
  <c r="Q421" i="10"/>
  <c r="Q389" i="10"/>
  <c r="Q357" i="10"/>
  <c r="Q263" i="10"/>
  <c r="Q341" i="10"/>
  <c r="Q255" i="10"/>
  <c r="Q320" i="10"/>
  <c r="Q275" i="10"/>
  <c r="Q114" i="10"/>
  <c r="Q318" i="10"/>
  <c r="Q148" i="10"/>
  <c r="Q293" i="10"/>
  <c r="Q35" i="10"/>
  <c r="Q51" i="10"/>
  <c r="Q11" i="10"/>
  <c r="Q202" i="10"/>
  <c r="Q241" i="10"/>
  <c r="Q168" i="10"/>
  <c r="Q200" i="10"/>
  <c r="Q91" i="10"/>
  <c r="Q227" i="10"/>
  <c r="Q167" i="10"/>
  <c r="Q194" i="10"/>
  <c r="Q107" i="10"/>
  <c r="Q39" i="10"/>
  <c r="Q173" i="10"/>
  <c r="Q141" i="10"/>
  <c r="Q90" i="10"/>
  <c r="Q26" i="10"/>
  <c r="Q162" i="10"/>
  <c r="Q130" i="10"/>
  <c r="Q104" i="10"/>
  <c r="Q72" i="10"/>
  <c r="Q40" i="10"/>
  <c r="Q8" i="10"/>
  <c r="Q89" i="10"/>
  <c r="Q57" i="10"/>
  <c r="Q25" i="10"/>
  <c r="Q1742" i="10"/>
  <c r="Q1910" i="10"/>
  <c r="Q2060" i="10"/>
  <c r="Q2140" i="10"/>
  <c r="Q2204" i="10"/>
  <c r="Q840" i="10"/>
  <c r="Q2111" i="10"/>
  <c r="Q1213" i="10"/>
  <c r="Q2279" i="10"/>
  <c r="Q2417" i="10"/>
  <c r="Q2144" i="10"/>
  <c r="Q2292" i="10"/>
  <c r="Q2360" i="10"/>
  <c r="Q1475" i="10"/>
  <c r="Q2051" i="10"/>
  <c r="Q1829" i="10"/>
  <c r="Q2230" i="10"/>
  <c r="Q2102" i="10"/>
  <c r="Q1913" i="10"/>
  <c r="Q1250" i="10"/>
  <c r="Q1181" i="10"/>
  <c r="Q1859" i="10"/>
  <c r="Q1467" i="10"/>
  <c r="Q1281" i="10"/>
  <c r="Q1908" i="10"/>
  <c r="Q1812" i="10"/>
  <c r="Q1426" i="10"/>
  <c r="Q1709" i="10"/>
  <c r="Q1581" i="10"/>
  <c r="Q1321" i="10"/>
  <c r="Q1232" i="10"/>
  <c r="Q1636" i="10"/>
  <c r="Q1509" i="10"/>
  <c r="Q843" i="10"/>
  <c r="Q1084" i="10"/>
  <c r="Q1440" i="10"/>
  <c r="Q1312" i="10"/>
  <c r="Q1167" i="10"/>
  <c r="Q1036" i="10"/>
  <c r="Q1335" i="10"/>
  <c r="Q1233" i="10"/>
  <c r="Q1224" i="10"/>
  <c r="Q1129" i="10"/>
  <c r="Q876" i="10"/>
  <c r="Q799" i="10"/>
  <c r="Q1055" i="10"/>
  <c r="Q744" i="10"/>
  <c r="Q932" i="10"/>
  <c r="Q984" i="10"/>
  <c r="Q898" i="10"/>
  <c r="Q707" i="10"/>
  <c r="Q778" i="10"/>
  <c r="Q830" i="10"/>
  <c r="Q829" i="10"/>
  <c r="Q755" i="10"/>
  <c r="Q488" i="10"/>
  <c r="Q447" i="10"/>
  <c r="Q540" i="10"/>
  <c r="Q649" i="10"/>
  <c r="Q586" i="10"/>
  <c r="Q490" i="10"/>
  <c r="Q559" i="10"/>
  <c r="Q414" i="10"/>
  <c r="Q321" i="10"/>
  <c r="Q377" i="10"/>
  <c r="Q329" i="10"/>
  <c r="Q344" i="10"/>
  <c r="Q233" i="10"/>
  <c r="Q217" i="10"/>
  <c r="Q215" i="10"/>
  <c r="Q129" i="10"/>
  <c r="Q118" i="10"/>
  <c r="Q77" i="10"/>
  <c r="Q1970" i="10"/>
  <c r="Q1830" i="10"/>
  <c r="Q2304" i="10"/>
  <c r="Q2008" i="10"/>
  <c r="Q2351" i="10"/>
  <c r="Q2054" i="10"/>
  <c r="Q1953" i="10"/>
  <c r="Q2095" i="10"/>
  <c r="Q1551" i="10"/>
  <c r="Q2376" i="10"/>
  <c r="Q2251" i="10"/>
  <c r="Q2354" i="10"/>
  <c r="Q2212" i="10"/>
  <c r="Q1722" i="10"/>
  <c r="Q2332" i="10"/>
  <c r="Q1642" i="10"/>
  <c r="Q2221" i="10"/>
  <c r="Q2125" i="10"/>
  <c r="Q2003" i="10"/>
  <c r="Q1818" i="10"/>
  <c r="Q2226" i="10"/>
  <c r="Q2130" i="10"/>
  <c r="Q2017" i="10"/>
  <c r="Q1838" i="10"/>
  <c r="Q1235" i="10"/>
  <c r="Q1526" i="10"/>
  <c r="Q1951" i="10"/>
  <c r="Q1855" i="10"/>
  <c r="Q1719" i="10"/>
  <c r="Q1650" i="10"/>
  <c r="Q557" i="10"/>
  <c r="Q1936" i="10"/>
  <c r="Q1840" i="10"/>
  <c r="Q1643" i="10"/>
  <c r="Q1330" i="10"/>
  <c r="Q1705" i="10"/>
  <c r="Q1577" i="10"/>
  <c r="Q1305" i="10"/>
  <c r="Q1212" i="10"/>
  <c r="Q1632" i="10"/>
  <c r="Q1506" i="10"/>
  <c r="Q1489" i="10"/>
  <c r="Q1059" i="10"/>
  <c r="Q1436" i="10"/>
  <c r="Q1308" i="10"/>
  <c r="Q1092" i="10"/>
  <c r="Q1427" i="10"/>
  <c r="Q1299" i="10"/>
  <c r="Q1072" i="10"/>
  <c r="Q1157" i="10"/>
  <c r="Q831" i="10"/>
  <c r="Q728" i="10"/>
  <c r="Q1052" i="10"/>
  <c r="Q735" i="10"/>
  <c r="Q923" i="10"/>
  <c r="Q980" i="10"/>
  <c r="Q926" i="10"/>
  <c r="Q687" i="10"/>
  <c r="Q905" i="10"/>
  <c r="Q536" i="10"/>
  <c r="Q482" i="10"/>
  <c r="Q761" i="10"/>
  <c r="Q512" i="10"/>
  <c r="Q618" i="10"/>
  <c r="Q521" i="10"/>
  <c r="Q529" i="10"/>
  <c r="Q427" i="10"/>
  <c r="Q486" i="10"/>
  <c r="Q246" i="10"/>
  <c r="Q435" i="10"/>
  <c r="Q436" i="10"/>
  <c r="Q175" i="10"/>
  <c r="Q303" i="10"/>
  <c r="Q301" i="10"/>
  <c r="Q264" i="10"/>
  <c r="Q179" i="10"/>
  <c r="Q136" i="10"/>
  <c r="Q94" i="10"/>
  <c r="Q125" i="10"/>
  <c r="Q111" i="10"/>
  <c r="Q24" i="10"/>
  <c r="Q1846" i="10"/>
  <c r="Q2236" i="10"/>
  <c r="Q2345" i="10"/>
  <c r="Q2031" i="10"/>
  <c r="Q2323" i="10"/>
  <c r="Q2066" i="10"/>
  <c r="Q1981" i="10"/>
  <c r="Q2116" i="10"/>
  <c r="Q2091" i="10"/>
  <c r="Q1297" i="10"/>
  <c r="Q2326" i="10"/>
  <c r="Q1858" i="10"/>
  <c r="Q1901" i="10"/>
  <c r="Q2336" i="10"/>
  <c r="Q1546" i="10"/>
  <c r="Q2153" i="10"/>
  <c r="Q2000" i="10"/>
  <c r="Q1054" i="10"/>
  <c r="Q2158" i="10"/>
  <c r="Q2007" i="10"/>
  <c r="Q1833" i="10"/>
  <c r="Q1225" i="10"/>
  <c r="Q1132" i="10"/>
  <c r="Q1883" i="10"/>
  <c r="Q1703" i="10"/>
  <c r="Q1634" i="10"/>
  <c r="Q1238" i="10"/>
  <c r="Q1932" i="10"/>
  <c r="Q1804" i="10"/>
  <c r="Q1398" i="10"/>
  <c r="Q1701" i="10"/>
  <c r="Q1573" i="10"/>
  <c r="Q1289" i="10"/>
  <c r="Q1210" i="10"/>
  <c r="Q1596" i="10"/>
  <c r="Q1413" i="10"/>
  <c r="Q1374" i="10"/>
  <c r="Q1464" i="10"/>
  <c r="Q1336" i="10"/>
  <c r="Q1199" i="10"/>
  <c r="Q1236" i="10"/>
  <c r="Q1359" i="10"/>
  <c r="Q1182" i="10"/>
  <c r="Q957" i="10"/>
  <c r="Q1089" i="10"/>
  <c r="Q1028" i="10"/>
  <c r="Q1114" i="10"/>
  <c r="Q846" i="10"/>
  <c r="Q963" i="10"/>
  <c r="Q678" i="10"/>
  <c r="Q750" i="10"/>
  <c r="Q674" i="10"/>
  <c r="Q901" i="10"/>
  <c r="Q501" i="10"/>
  <c r="Q450" i="10"/>
  <c r="Q748" i="10"/>
  <c r="Q504" i="10"/>
  <c r="Q549" i="10"/>
  <c r="Q390" i="10"/>
  <c r="Q406" i="10"/>
  <c r="Q316" i="10"/>
  <c r="Q483" i="10"/>
  <c r="Q237" i="10"/>
  <c r="Q419" i="10"/>
  <c r="Q432" i="10"/>
  <c r="Q164" i="10"/>
  <c r="Q298" i="10"/>
  <c r="Q291" i="10"/>
  <c r="Q309" i="10"/>
  <c r="Q232" i="10"/>
  <c r="Q140" i="10"/>
  <c r="Q144" i="10"/>
  <c r="Q121" i="10"/>
  <c r="Q142" i="10"/>
  <c r="Q20" i="10"/>
  <c r="Q2018" i="10"/>
  <c r="Q1926" i="10"/>
  <c r="Q2243" i="10"/>
  <c r="Q1715" i="10"/>
  <c r="Q2327" i="10"/>
  <c r="Q2076" i="10"/>
  <c r="Q1690" i="10"/>
  <c r="Q2195" i="10"/>
  <c r="Q2365" i="10"/>
  <c r="Q2416" i="10"/>
  <c r="Q2298" i="10"/>
  <c r="Q2426" i="10"/>
  <c r="Q973" i="10"/>
  <c r="Q2340" i="10"/>
  <c r="Q1539" i="10"/>
  <c r="Q2149" i="10"/>
  <c r="Q1994" i="10"/>
  <c r="Q1389" i="10"/>
  <c r="Q2186" i="10"/>
  <c r="Q2122" i="10"/>
  <c r="Q2004" i="10"/>
  <c r="Q1734" i="10"/>
  <c r="Q1622" i="10"/>
  <c r="Q1911" i="10"/>
  <c r="Q1778" i="10"/>
  <c r="Q1726" i="10"/>
  <c r="Q1960" i="10"/>
  <c r="Q1832" i="10"/>
  <c r="Q1505" i="10"/>
  <c r="Q1128" i="10"/>
  <c r="Q1665" i="10"/>
  <c r="Q1537" i="10"/>
  <c r="Q969" i="10"/>
  <c r="Q1720" i="10"/>
  <c r="Q1592" i="10"/>
  <c r="Q1397" i="10"/>
  <c r="Q1358" i="10"/>
  <c r="Q1460" i="10"/>
  <c r="Q1332" i="10"/>
  <c r="Q1189" i="10"/>
  <c r="Q962" i="10"/>
  <c r="Q1323" i="10"/>
  <c r="Q1179" i="10"/>
  <c r="Q953" i="10"/>
  <c r="Q1117" i="10"/>
  <c r="Q966" i="10"/>
  <c r="Q676" i="10"/>
  <c r="Q1030" i="10"/>
  <c r="Q839" i="10"/>
  <c r="Q959" i="10"/>
  <c r="Q666" i="10"/>
  <c r="Q918" i="10"/>
  <c r="Q615" i="10"/>
  <c r="Q897" i="10"/>
  <c r="Q496" i="10"/>
  <c r="Q849" i="10"/>
  <c r="Q739" i="10"/>
  <c r="Q573" i="10"/>
  <c r="Q505" i="10"/>
  <c r="Q581" i="10"/>
  <c r="Q669" i="10"/>
  <c r="Q402" i="10"/>
  <c r="Q510" i="10"/>
  <c r="Q362" i="10"/>
  <c r="Q477" i="10"/>
  <c r="Q251" i="10"/>
  <c r="Q289" i="10"/>
  <c r="Q365" i="10"/>
  <c r="Q78" i="10"/>
  <c r="Q226" i="10"/>
  <c r="Q147" i="10"/>
  <c r="Q120" i="10"/>
  <c r="Q55" i="10"/>
  <c r="Q1986" i="10"/>
  <c r="Q1566" i="10"/>
  <c r="Q1759" i="10"/>
  <c r="Q2070" i="10"/>
  <c r="Q2271" i="10"/>
  <c r="Q2307" i="10"/>
  <c r="Q2339" i="10"/>
  <c r="Q2371" i="10"/>
  <c r="Q2403" i="10"/>
  <c r="Q2435" i="10"/>
  <c r="Q1478" i="10"/>
  <c r="Q2329" i="10"/>
  <c r="Q1519" i="10"/>
  <c r="Q1789" i="10"/>
  <c r="Q1917" i="10"/>
  <c r="Q2075" i="10"/>
  <c r="Q2152" i="10"/>
  <c r="Q2216" i="10"/>
  <c r="Q2002" i="10"/>
  <c r="Q2260" i="10"/>
  <c r="Q2293" i="10"/>
  <c r="Q2425" i="10"/>
  <c r="Q1933" i="10"/>
  <c r="Q2240" i="10"/>
  <c r="Q2275" i="10"/>
  <c r="Q2396" i="10"/>
  <c r="Q2428" i="10"/>
  <c r="Q1748" i="10"/>
  <c r="Q2085" i="10"/>
  <c r="Q2273" i="10"/>
  <c r="Q2310" i="10"/>
  <c r="Q2342" i="10"/>
  <c r="Q2374" i="10"/>
  <c r="Q2406" i="10"/>
  <c r="Q1111" i="10"/>
  <c r="Q2132" i="10"/>
  <c r="Q2237" i="10"/>
  <c r="Q2381" i="10"/>
  <c r="Q1594" i="10"/>
  <c r="Q2107" i="10"/>
  <c r="Q2235" i="10"/>
  <c r="Q2005" i="10"/>
  <c r="Q2320" i="10"/>
  <c r="Q2352" i="10"/>
  <c r="Q2046" i="10"/>
  <c r="Q1674" i="10"/>
  <c r="Q1599" i="10"/>
  <c r="Q1490" i="10"/>
  <c r="Q2233" i="10"/>
  <c r="Q2201" i="10"/>
  <c r="Q2169" i="10"/>
  <c r="Q2137" i="10"/>
  <c r="Q2105" i="10"/>
  <c r="Q2064" i="10"/>
  <c r="Q2019" i="10"/>
  <c r="Q1973" i="10"/>
  <c r="Q1909" i="10"/>
  <c r="Q1845" i="10"/>
  <c r="Q1763" i="10"/>
  <c r="Q1286" i="10"/>
  <c r="Q2042" i="10"/>
  <c r="Q1191" i="10"/>
  <c r="Q2206" i="10"/>
  <c r="Q2174" i="10"/>
  <c r="Q2142" i="10"/>
  <c r="Q2110" i="10"/>
  <c r="Q2071" i="10"/>
  <c r="Q2033" i="10"/>
  <c r="Q1993" i="10"/>
  <c r="Q1929" i="10"/>
  <c r="Q1865" i="10"/>
  <c r="Q1801" i="10"/>
  <c r="Q1646" i="10"/>
  <c r="Q1314" i="10"/>
  <c r="Q684" i="10"/>
  <c r="Q1702" i="10"/>
  <c r="Q1574" i="10"/>
  <c r="Q1438" i="10"/>
  <c r="Q1995" i="10"/>
  <c r="Q1963" i="10"/>
  <c r="Q1931" i="10"/>
  <c r="Q1899" i="10"/>
  <c r="Q1867" i="10"/>
  <c r="Q1835" i="10"/>
  <c r="Q1803" i="10"/>
  <c r="Q1746" i="10"/>
  <c r="Q1639" i="10"/>
  <c r="Q1511" i="10"/>
  <c r="Q978" i="10"/>
  <c r="Q1698" i="10"/>
  <c r="Q1570" i="10"/>
  <c r="Q1345" i="10"/>
  <c r="Q1033" i="10"/>
  <c r="Q1980" i="10"/>
  <c r="Q1948" i="10"/>
  <c r="Q1916" i="10"/>
  <c r="Q1884" i="10"/>
  <c r="Q1852" i="10"/>
  <c r="Q1820" i="10"/>
  <c r="Q1788" i="10"/>
  <c r="Q1691" i="10"/>
  <c r="Q1563" i="10"/>
  <c r="Q1441" i="10"/>
  <c r="Q1362" i="10"/>
  <c r="Q1270" i="10"/>
  <c r="Q1781" i="10"/>
  <c r="Q1749" i="10"/>
  <c r="Q1717" i="10"/>
  <c r="Q1685" i="10"/>
  <c r="Q1653" i="10"/>
  <c r="Q1621" i="10"/>
  <c r="Q1589" i="10"/>
  <c r="Q1557" i="10"/>
  <c r="Q1525" i="10"/>
  <c r="Q1466" i="10"/>
  <c r="Q1353" i="10"/>
  <c r="Q1209" i="10"/>
  <c r="Q1494" i="10"/>
  <c r="Q1386" i="10"/>
  <c r="Q1258" i="10"/>
  <c r="Q1168" i="10"/>
  <c r="Q1708" i="10"/>
  <c r="Q1676" i="10"/>
  <c r="Q1644" i="10"/>
  <c r="Q1612" i="10"/>
  <c r="Q1580" i="10"/>
  <c r="Q1548" i="10"/>
  <c r="Q1516" i="10"/>
  <c r="Q1445" i="10"/>
  <c r="Q1349" i="10"/>
  <c r="Q1190" i="10"/>
  <c r="Q874" i="10"/>
  <c r="Q1451" i="10"/>
  <c r="Q1310" i="10"/>
  <c r="Q1207" i="10"/>
  <c r="Q1116" i="10"/>
  <c r="Q710" i="10"/>
  <c r="Q1480" i="10"/>
  <c r="Q1448" i="10"/>
  <c r="Q1416" i="10"/>
  <c r="Q1384" i="10"/>
  <c r="Q1352" i="10"/>
  <c r="Q1320" i="10"/>
  <c r="Q1288" i="10"/>
  <c r="Q1256" i="10"/>
  <c r="Q1218" i="10"/>
  <c r="Q1173" i="10"/>
  <c r="Q1119" i="10"/>
  <c r="Q1050" i="10"/>
  <c r="Q816" i="10"/>
  <c r="Q1172" i="10"/>
  <c r="Q828" i="10"/>
  <c r="Q1407" i="10"/>
  <c r="Q1375" i="10"/>
  <c r="Q1343" i="10"/>
  <c r="Q1311" i="10"/>
  <c r="Q1279" i="10"/>
  <c r="Q1247" i="10"/>
  <c r="Q1201" i="10"/>
  <c r="Q1163" i="10"/>
  <c r="Q1099" i="10"/>
  <c r="Q626" i="10"/>
  <c r="Q1014" i="10"/>
  <c r="Q1037" i="10"/>
  <c r="Q740" i="10"/>
  <c r="Q1137" i="10"/>
  <c r="Q1105" i="10"/>
  <c r="Q1073" i="10"/>
  <c r="Q1017" i="10"/>
  <c r="Q945" i="10"/>
  <c r="Q249" i="10"/>
  <c r="Q937" i="10"/>
  <c r="Q824" i="10"/>
  <c r="Q1162" i="10"/>
  <c r="Q1130" i="10"/>
  <c r="Q1098" i="10"/>
  <c r="Q1066" i="10"/>
  <c r="Q998" i="10"/>
  <c r="Q806" i="10"/>
  <c r="Q933" i="10"/>
  <c r="Q774" i="10"/>
  <c r="Q1043" i="10"/>
  <c r="Q1011" i="10"/>
  <c r="Q979" i="10"/>
  <c r="Q947" i="10"/>
  <c r="Q871" i="10"/>
  <c r="Q630" i="10"/>
  <c r="Q733" i="10"/>
  <c r="Q327" i="10"/>
  <c r="Q960" i="10"/>
  <c r="Q896" i="10"/>
  <c r="Q811" i="10"/>
  <c r="Q938" i="10"/>
  <c r="Q906" i="10"/>
  <c r="Q852" i="10"/>
  <c r="Q771" i="10"/>
  <c r="Q704" i="10"/>
  <c r="Q822" i="10"/>
  <c r="Q736" i="10"/>
  <c r="Q635" i="10"/>
  <c r="Q917" i="10"/>
  <c r="Q885" i="10"/>
  <c r="Q795" i="10"/>
  <c r="Q718" i="10"/>
  <c r="Q595" i="10"/>
  <c r="Q407" i="10"/>
  <c r="Q847" i="10"/>
  <c r="Q766" i="10"/>
  <c r="Q667" i="10"/>
  <c r="Q869" i="10"/>
  <c r="Q837" i="10"/>
  <c r="Q805" i="10"/>
  <c r="Q773" i="10"/>
  <c r="Q675" i="10"/>
  <c r="Q472" i="10"/>
  <c r="Q712" i="10"/>
  <c r="Q576" i="10"/>
  <c r="Q726" i="10"/>
  <c r="Q664" i="10"/>
  <c r="Q520" i="10"/>
  <c r="Q634" i="10"/>
  <c r="Q254" i="10"/>
  <c r="Q548" i="10"/>
  <c r="Q479" i="10"/>
  <c r="Q278" i="10"/>
  <c r="Q616" i="10"/>
  <c r="Q265" i="10"/>
  <c r="Q556" i="10"/>
  <c r="Q492" i="10"/>
  <c r="Q689" i="10"/>
  <c r="Q657" i="10"/>
  <c r="Q625" i="10"/>
  <c r="Q593" i="10"/>
  <c r="Q370" i="10"/>
  <c r="Q594" i="10"/>
  <c r="Q562" i="10"/>
  <c r="Q530" i="10"/>
  <c r="Q498" i="10"/>
  <c r="Q457" i="10"/>
  <c r="Q351" i="10"/>
  <c r="Q442" i="10"/>
  <c r="Q284" i="10"/>
  <c r="Q567" i="10"/>
  <c r="Q535" i="10"/>
  <c r="Q503" i="10"/>
  <c r="Q461" i="10"/>
  <c r="Q355" i="10"/>
  <c r="Q446" i="10"/>
  <c r="Q305" i="10"/>
  <c r="Q83" i="10"/>
  <c r="Q416" i="10"/>
  <c r="Q384" i="10"/>
  <c r="Q352" i="10"/>
  <c r="Q209" i="10"/>
  <c r="Q180" i="10"/>
  <c r="Q417" i="10"/>
  <c r="Q385" i="10"/>
  <c r="Q353" i="10"/>
  <c r="Q261" i="10"/>
  <c r="Q337" i="10"/>
  <c r="Q243" i="10"/>
  <c r="Q317" i="10"/>
  <c r="Q272" i="10"/>
  <c r="Q43" i="10"/>
  <c r="Q302" i="10"/>
  <c r="Q143" i="10"/>
  <c r="Q283" i="10"/>
  <c r="Q252" i="10"/>
  <c r="Q46" i="10"/>
  <c r="Q253" i="10"/>
  <c r="Q189" i="10"/>
  <c r="Q234" i="10"/>
  <c r="Q155" i="10"/>
  <c r="Q190" i="10"/>
  <c r="Q70" i="10"/>
  <c r="Q223" i="10"/>
  <c r="Q151" i="10"/>
  <c r="Q191" i="10"/>
  <c r="Q98" i="10"/>
  <c r="Q34" i="10"/>
  <c r="Q169" i="10"/>
  <c r="Q137" i="10"/>
  <c r="Q79" i="10"/>
  <c r="Q15" i="10"/>
  <c r="Q158" i="10"/>
  <c r="Q126" i="10"/>
  <c r="Q100" i="10"/>
  <c r="Q68" i="10"/>
  <c r="Q36" i="10"/>
  <c r="Q117" i="10"/>
  <c r="Q85" i="10"/>
  <c r="Q53" i="10"/>
  <c r="Q21" i="10"/>
  <c r="Q1810" i="10"/>
  <c r="Q1938" i="10"/>
  <c r="Q2082" i="10"/>
  <c r="Q2151" i="10"/>
  <c r="Q2215" i="10"/>
  <c r="Q1012" i="10"/>
  <c r="Q2127" i="10"/>
  <c r="Q1493" i="10"/>
  <c r="Q2285" i="10"/>
  <c r="Q2433" i="10"/>
  <c r="Q2160" i="10"/>
  <c r="Q2296" i="10"/>
  <c r="Q2328" i="10"/>
  <c r="Q1571" i="10"/>
  <c r="Q2161" i="10"/>
  <c r="Q2013" i="10"/>
  <c r="Q1473" i="10"/>
  <c r="Q2166" i="10"/>
  <c r="Q1977" i="10"/>
  <c r="Q1582" i="10"/>
  <c r="Q1542" i="10"/>
  <c r="Q1923" i="10"/>
  <c r="Q1795" i="10"/>
  <c r="Q1758" i="10"/>
  <c r="Q895" i="10"/>
  <c r="Q1876" i="10"/>
  <c r="Q1659" i="10"/>
  <c r="Q1245" i="10"/>
  <c r="Q1677" i="10"/>
  <c r="Q1549" i="10"/>
  <c r="Q1144" i="10"/>
  <c r="Q1048" i="10"/>
  <c r="Q1572" i="10"/>
  <c r="Q1317" i="10"/>
  <c r="Q1278" i="10"/>
  <c r="Q1504" i="10"/>
  <c r="Q1376" i="10"/>
  <c r="Q1248" i="10"/>
  <c r="Q1001" i="10"/>
  <c r="Q1399" i="10"/>
  <c r="Q1271" i="10"/>
  <c r="Q1083" i="10"/>
  <c r="Q1161" i="10"/>
  <c r="Q1065" i="10"/>
  <c r="Q920" i="10"/>
  <c r="Q1090" i="10"/>
  <c r="Q856" i="10"/>
  <c r="Q971" i="10"/>
  <c r="Q713" i="10"/>
  <c r="Q764" i="10"/>
  <c r="Q741" i="10"/>
  <c r="Q565" i="10"/>
  <c r="Q688" i="10"/>
  <c r="Q752" i="10"/>
  <c r="Q797" i="10"/>
  <c r="Q683" i="10"/>
  <c r="Q647" i="10"/>
  <c r="Q532" i="10"/>
  <c r="Q242" i="10"/>
  <c r="Q617" i="10"/>
  <c r="Q554" i="10"/>
  <c r="Q295" i="10"/>
  <c r="Q268" i="10"/>
  <c r="Q455" i="10"/>
  <c r="Q440" i="10"/>
  <c r="Q186" i="10"/>
  <c r="Q339" i="10"/>
  <c r="Q304" i="10"/>
  <c r="Q270" i="10"/>
  <c r="Q196" i="10"/>
  <c r="Q172" i="10"/>
  <c r="Q176" i="10"/>
  <c r="Q161" i="10"/>
  <c r="Q150" i="10"/>
  <c r="Q28" i="10"/>
  <c r="Q1842" i="10"/>
  <c r="Q2231" i="10"/>
  <c r="Q1805" i="10"/>
  <c r="Q1651" i="10"/>
  <c r="Q2319" i="10"/>
  <c r="Q1958" i="10"/>
  <c r="Q1825" i="10"/>
  <c r="Q2248" i="10"/>
  <c r="Q2027" i="10"/>
  <c r="Q1254" i="10"/>
  <c r="Q2386" i="10"/>
  <c r="Q2069" i="10"/>
  <c r="Q1164" i="10"/>
  <c r="Q1737" i="10"/>
  <c r="Q1609" i="10"/>
  <c r="Q1434" i="10"/>
  <c r="Q1112" i="10"/>
  <c r="Q1010" i="10"/>
  <c r="Q1600" i="10"/>
  <c r="Q1429" i="10"/>
  <c r="Q1390" i="10"/>
  <c r="Q1468" i="10"/>
  <c r="Q1340" i="10"/>
  <c r="Q1202" i="10"/>
  <c r="Q648" i="10"/>
  <c r="Q1363" i="10"/>
  <c r="Q1230" i="10"/>
  <c r="Q1208" i="10"/>
  <c r="Q1125" i="10"/>
  <c r="Q982" i="10"/>
  <c r="Q911" i="10"/>
  <c r="Q1086" i="10"/>
  <c r="Q851" i="10"/>
  <c r="Q967" i="10"/>
  <c r="Q686" i="10"/>
  <c r="Q753" i="10"/>
  <c r="Q730" i="10"/>
  <c r="Q560" i="10"/>
  <c r="Q680" i="10"/>
  <c r="Q734" i="10"/>
  <c r="Q793" i="10"/>
  <c r="Q658" i="10"/>
  <c r="Q577" i="10"/>
  <c r="Q422" i="10"/>
  <c r="Q587" i="10"/>
  <c r="Q645" i="10"/>
  <c r="Q582" i="10"/>
  <c r="Q518" i="10"/>
  <c r="Q394" i="10"/>
  <c r="Q491" i="10"/>
  <c r="Q347" i="10"/>
  <c r="Q313" i="10"/>
  <c r="Q373" i="10"/>
  <c r="Q192" i="10"/>
  <c r="Q312" i="10"/>
  <c r="Q54" i="10"/>
  <c r="Q27" i="10"/>
  <c r="Q71" i="10"/>
  <c r="Q58" i="10"/>
  <c r="Q88" i="10"/>
  <c r="Q41" i="10"/>
  <c r="Q2108" i="10"/>
  <c r="Q1894" i="10"/>
  <c r="Q1841" i="10"/>
  <c r="Q1694" i="10"/>
  <c r="Q2355" i="10"/>
  <c r="Q2086" i="10"/>
  <c r="Q1853" i="10"/>
  <c r="Q2264" i="10"/>
  <c r="Q1809" i="10"/>
  <c r="Q2380" i="10"/>
  <c r="Q2254" i="10"/>
  <c r="Q2390" i="10"/>
  <c r="Q2429" i="10"/>
  <c r="Q2246" i="10"/>
  <c r="Q1635" i="10"/>
  <c r="Q2185" i="10"/>
  <c r="Q2045" i="10"/>
  <c r="Q1813" i="10"/>
  <c r="Q2222" i="10"/>
  <c r="Q2094" i="10"/>
  <c r="Q1897" i="10"/>
  <c r="Q1750" i="10"/>
  <c r="Q1979" i="10"/>
  <c r="Q1851" i="10"/>
  <c r="Q1575" i="10"/>
  <c r="Q1487" i="10"/>
  <c r="Q1900" i="10"/>
  <c r="Q1738" i="10"/>
  <c r="Q1309" i="10"/>
  <c r="Q1733" i="10"/>
  <c r="Q1605" i="10"/>
  <c r="Q1417" i="10"/>
  <c r="Q1322" i="10"/>
  <c r="Q1692" i="10"/>
  <c r="Q1532" i="10"/>
  <c r="Q1063" i="10"/>
  <c r="Q1018" i="10"/>
  <c r="Q1400" i="10"/>
  <c r="Q1272" i="10"/>
  <c r="Q1087" i="10"/>
  <c r="Q1423" i="10"/>
  <c r="Q1295" i="10"/>
  <c r="Q1131" i="10"/>
  <c r="Q1153" i="10"/>
  <c r="Q977" i="10"/>
  <c r="Q703" i="10"/>
  <c r="Q1041" i="10"/>
  <c r="Q1027" i="10"/>
  <c r="Q770" i="10"/>
  <c r="Q928" i="10"/>
  <c r="Q922" i="10"/>
  <c r="Q724" i="10"/>
  <c r="Q478" i="10"/>
  <c r="Q652" i="10"/>
  <c r="Q720" i="10"/>
  <c r="Q789" i="10"/>
  <c r="Q642" i="10"/>
  <c r="Q443" i="10"/>
  <c r="Q516" i="10"/>
  <c r="Q584" i="10"/>
  <c r="Q641" i="10"/>
  <c r="Q578" i="10"/>
  <c r="Q415" i="10"/>
  <c r="Q551" i="10"/>
  <c r="Q159" i="10"/>
  <c r="Q368" i="10"/>
  <c r="Q401" i="10"/>
  <c r="Q199" i="10"/>
  <c r="Q224" i="10"/>
  <c r="Q262" i="10"/>
  <c r="Q19" i="10"/>
  <c r="Q6" i="10"/>
  <c r="Q66" i="10"/>
  <c r="Q47" i="10"/>
  <c r="Q52" i="10"/>
  <c r="Q37" i="10"/>
  <c r="Q2119" i="10"/>
  <c r="Q2207" i="10"/>
  <c r="Q1873" i="10"/>
  <c r="Q1435" i="10"/>
  <c r="Q2038" i="10"/>
  <c r="Q2359" i="10"/>
  <c r="Q2266" i="10"/>
  <c r="Q1985" i="10"/>
  <c r="Q2148" i="10"/>
  <c r="Q1837" i="10"/>
  <c r="Q2384" i="10"/>
  <c r="Q2257" i="10"/>
  <c r="Q2394" i="10"/>
  <c r="Q2337" i="10"/>
  <c r="Q1410" i="10"/>
  <c r="Q1706" i="10"/>
  <c r="Q2213" i="10"/>
  <c r="Q2080" i="10"/>
  <c r="Q1866" i="10"/>
  <c r="Q2090" i="10"/>
  <c r="Q2154" i="10"/>
  <c r="Q1950" i="10"/>
  <c r="Q1747" i="10"/>
  <c r="Q1975" i="10"/>
  <c r="Q1847" i="10"/>
  <c r="Q1559" i="10"/>
  <c r="Q1618" i="10"/>
  <c r="Q1992" i="10"/>
  <c r="Q1864" i="10"/>
  <c r="Q1611" i="10"/>
  <c r="Q1729" i="10"/>
  <c r="Q1601" i="10"/>
  <c r="Q1498" i="10"/>
  <c r="Q1433" i="10"/>
  <c r="Q1688" i="10"/>
  <c r="Q1560" i="10"/>
  <c r="Q1269" i="10"/>
  <c r="Q1239" i="10"/>
  <c r="Q1492" i="10"/>
  <c r="Q1364" i="10"/>
  <c r="Q1234" i="10"/>
  <c r="Q884" i="10"/>
  <c r="Q1387" i="10"/>
  <c r="Q1217" i="10"/>
  <c r="Q1042" i="10"/>
  <c r="Q1149" i="10"/>
  <c r="Q762" i="10"/>
  <c r="Q1142" i="10"/>
  <c r="Q965" i="10"/>
  <c r="Q650" i="10"/>
  <c r="Q907" i="10"/>
  <c r="Q972" i="10"/>
  <c r="Q886" i="10"/>
  <c r="Q760" i="10"/>
  <c r="Q827" i="10"/>
  <c r="Q872" i="10"/>
  <c r="Q817" i="10"/>
  <c r="Q591" i="10"/>
  <c r="Q462" i="10"/>
  <c r="Q354" i="10"/>
  <c r="Q358" i="10"/>
  <c r="Q513" i="10"/>
  <c r="Q605" i="10"/>
  <c r="Q542" i="10"/>
  <c r="Q480" i="10"/>
  <c r="Q547" i="10"/>
  <c r="Q403" i="10"/>
  <c r="Q428" i="10"/>
  <c r="Q346" i="10"/>
  <c r="Q271" i="10"/>
  <c r="Q288" i="10"/>
  <c r="Q299" i="10"/>
  <c r="Q221" i="10"/>
  <c r="Q124" i="10"/>
  <c r="Q30" i="10"/>
  <c r="Q2268" i="10"/>
  <c r="Q1587" i="10"/>
  <c r="Q1999" i="10"/>
  <c r="Q2072" i="10"/>
  <c r="Q2274" i="10"/>
  <c r="Q2311" i="10"/>
  <c r="Q2343" i="10"/>
  <c r="Q2375" i="10"/>
  <c r="Q2407" i="10"/>
  <c r="Q1794" i="10"/>
  <c r="Q1662" i="10"/>
  <c r="Q2341" i="10"/>
  <c r="Q1562" i="10"/>
  <c r="Q1793" i="10"/>
  <c r="Q1921" i="10"/>
  <c r="Q2099" i="10"/>
  <c r="Q2163" i="10"/>
  <c r="Q2227" i="10"/>
  <c r="Q2034" i="10"/>
  <c r="Q1598" i="10"/>
  <c r="Q2301" i="10"/>
  <c r="Q1421" i="10"/>
  <c r="Q1969" i="10"/>
  <c r="Q2256" i="10"/>
  <c r="Q2288" i="10"/>
  <c r="Q2400" i="10"/>
  <c r="Q2432" i="10"/>
  <c r="Q1756" i="10"/>
  <c r="Q2238" i="10"/>
  <c r="Q2283" i="10"/>
  <c r="Q2314" i="10"/>
  <c r="Q2346" i="10"/>
  <c r="Q2378" i="10"/>
  <c r="Q2410" i="10"/>
  <c r="Q1160" i="10"/>
  <c r="Q2143" i="10"/>
  <c r="Q2250" i="10"/>
  <c r="Q2385" i="10"/>
  <c r="Q1658" i="10"/>
  <c r="Q2123" i="10"/>
  <c r="Q2272" i="10"/>
  <c r="Q2025" i="10"/>
  <c r="Q2324" i="10"/>
  <c r="Q2356" i="10"/>
  <c r="Q2030" i="10"/>
  <c r="Q1667" i="10"/>
  <c r="Q1578" i="10"/>
  <c r="Q1479" i="10"/>
  <c r="Q2229" i="10"/>
  <c r="Q2197" i="10"/>
  <c r="Q2165" i="10"/>
  <c r="Q2133" i="10"/>
  <c r="Q2101" i="10"/>
  <c r="Q2061" i="10"/>
  <c r="Q2016" i="10"/>
  <c r="Q1962" i="10"/>
  <c r="Q1898" i="10"/>
  <c r="Q1834" i="10"/>
  <c r="Q1727" i="10"/>
  <c r="Q1261" i="10"/>
  <c r="Q2026" i="10"/>
  <c r="Q2234" i="10"/>
  <c r="Q2202" i="10"/>
  <c r="Q2170" i="10"/>
  <c r="Q2138" i="10"/>
  <c r="Q2106" i="10"/>
  <c r="Q2068" i="10"/>
  <c r="Q2023" i="10"/>
  <c r="Q1982" i="10"/>
  <c r="Q1918" i="10"/>
  <c r="Q1854" i="10"/>
  <c r="Q1790" i="10"/>
  <c r="Q1614" i="10"/>
  <c r="Q1265" i="10"/>
  <c r="Q1782" i="10"/>
  <c r="Q1686" i="10"/>
  <c r="Q1558" i="10"/>
  <c r="Q1203" i="10"/>
  <c r="Q1991" i="10"/>
  <c r="Q1959" i="10"/>
  <c r="Q1927" i="10"/>
  <c r="Q1895" i="10"/>
  <c r="Q1863" i="10"/>
  <c r="Q1831" i="10"/>
  <c r="Q1799" i="10"/>
  <c r="Q1743" i="10"/>
  <c r="Q1623" i="10"/>
  <c r="Q1485" i="10"/>
  <c r="Q1784" i="10"/>
  <c r="Q1682" i="10"/>
  <c r="Q1554" i="10"/>
  <c r="Q1313" i="10"/>
  <c r="Q1021" i="10"/>
  <c r="Q1976" i="10"/>
  <c r="Q1944" i="10"/>
  <c r="Q1912" i="10"/>
  <c r="Q1880" i="10"/>
  <c r="Q1848" i="10"/>
  <c r="Q1816" i="10"/>
  <c r="Q1770" i="10"/>
  <c r="Q1675" i="10"/>
  <c r="Q1547" i="10"/>
  <c r="Q1430" i="10"/>
  <c r="Q1341" i="10"/>
  <c r="Q1266" i="10"/>
  <c r="Q1777" i="10"/>
  <c r="Q1745" i="10"/>
  <c r="Q1713" i="10"/>
  <c r="Q1681" i="10"/>
  <c r="Q1649" i="10"/>
  <c r="Q1617" i="10"/>
  <c r="Q1585" i="10"/>
  <c r="Q1553" i="10"/>
  <c r="Q1521" i="10"/>
  <c r="Q1463" i="10"/>
  <c r="Q1337" i="10"/>
  <c r="Q1177" i="10"/>
  <c r="Q1491" i="10"/>
  <c r="Q1370" i="10"/>
  <c r="Q1242" i="10"/>
  <c r="Q1056" i="10"/>
  <c r="Q1704" i="10"/>
  <c r="Q1672" i="10"/>
  <c r="Q1640" i="10"/>
  <c r="Q1608" i="10"/>
  <c r="Q1576" i="10"/>
  <c r="Q1544" i="10"/>
  <c r="Q1512" i="10"/>
  <c r="Q1442" i="10"/>
  <c r="Q1333" i="10"/>
  <c r="Q1159" i="10"/>
  <c r="Q848" i="10"/>
  <c r="Q1422" i="10"/>
  <c r="Q1294" i="10"/>
  <c r="Q1197" i="10"/>
  <c r="Q1091" i="10"/>
  <c r="Q1508" i="10"/>
  <c r="Q1476" i="10"/>
  <c r="Q1444" i="10"/>
  <c r="Q1412" i="10"/>
  <c r="Q1380" i="10"/>
  <c r="Q1348" i="10"/>
  <c r="Q1316" i="10"/>
  <c r="Q1284" i="10"/>
  <c r="Q1252" i="10"/>
  <c r="Q1215" i="10"/>
  <c r="Q1170" i="10"/>
  <c r="Q1108" i="10"/>
  <c r="Q1016" i="10"/>
  <c r="Q779" i="10"/>
  <c r="Q1053" i="10"/>
  <c r="Q476" i="10"/>
  <c r="Q1403" i="10"/>
  <c r="Q1371" i="10"/>
  <c r="Q1339" i="10"/>
  <c r="Q1307" i="10"/>
  <c r="Q1275" i="10"/>
  <c r="Q1243" i="10"/>
  <c r="Q1198" i="10"/>
  <c r="Q1152" i="10"/>
  <c r="Q1088" i="10"/>
  <c r="Q1240" i="10"/>
  <c r="Q1008" i="10"/>
  <c r="Q1026" i="10"/>
  <c r="Q627" i="10"/>
  <c r="Q1133" i="10"/>
  <c r="Q1101" i="10"/>
  <c r="Q1069" i="10"/>
  <c r="Q1006" i="10"/>
  <c r="Q940" i="10"/>
  <c r="Q1058" i="10"/>
  <c r="Q931" i="10"/>
  <c r="Q819" i="10"/>
  <c r="Q1158" i="10"/>
  <c r="Q1126" i="10"/>
  <c r="Q1094" i="10"/>
  <c r="Q1062" i="10"/>
  <c r="Q992" i="10"/>
  <c r="Q782" i="10"/>
  <c r="Q868" i="10"/>
  <c r="Q772" i="10"/>
  <c r="Q1039" i="10"/>
  <c r="Q1007" i="10"/>
  <c r="Q975" i="10"/>
  <c r="Q935" i="10"/>
  <c r="Q866" i="10"/>
  <c r="Q493" i="10"/>
  <c r="Q727" i="10"/>
  <c r="Q988" i="10"/>
  <c r="Q956" i="10"/>
  <c r="Q887" i="10"/>
  <c r="Q808" i="10"/>
  <c r="Q934" i="10"/>
  <c r="Q902" i="10"/>
  <c r="Q850" i="10"/>
  <c r="Q759" i="10"/>
  <c r="Q695" i="10"/>
  <c r="Q807" i="10"/>
  <c r="Q716" i="10"/>
  <c r="Q589" i="10"/>
  <c r="Q913" i="10"/>
  <c r="Q881" i="10"/>
  <c r="Q780" i="10"/>
  <c r="Q700" i="10"/>
  <c r="Q592" i="10"/>
  <c r="Q334" i="10"/>
  <c r="Q832" i="10"/>
  <c r="Q754" i="10"/>
  <c r="Q654" i="10"/>
  <c r="Q865" i="10"/>
  <c r="Q833" i="10"/>
  <c r="Q801" i="10"/>
  <c r="Q769" i="10"/>
  <c r="Q656" i="10"/>
  <c r="Q758" i="10"/>
  <c r="Q705" i="10"/>
  <c r="Q568" i="10"/>
  <c r="Q723" i="10"/>
  <c r="Q662" i="10"/>
  <c r="Q509" i="10"/>
  <c r="Q623" i="10"/>
  <c r="Q225" i="10"/>
  <c r="Q537" i="10"/>
  <c r="Q459" i="10"/>
  <c r="Q273" i="10"/>
  <c r="Q612" i="10"/>
  <c r="Q248" i="10"/>
  <c r="Q545" i="10"/>
  <c r="Q475" i="10"/>
  <c r="Q685" i="10"/>
  <c r="Q653" i="10"/>
  <c r="Q621" i="10"/>
  <c r="Q465" i="10"/>
  <c r="Q363" i="10"/>
  <c r="Q590" i="10"/>
  <c r="Q558" i="10"/>
  <c r="Q526" i="10"/>
  <c r="Q494" i="10"/>
  <c r="Q454" i="10"/>
  <c r="Q343" i="10"/>
  <c r="Q426" i="10"/>
  <c r="Q276" i="10"/>
  <c r="Q563" i="10"/>
  <c r="Q531" i="10"/>
  <c r="Q499" i="10"/>
  <c r="Q458" i="10"/>
  <c r="Q331" i="10"/>
  <c r="Q430" i="10"/>
  <c r="Q294" i="10"/>
  <c r="Q444" i="10"/>
  <c r="Q412" i="10"/>
  <c r="Q380" i="10"/>
  <c r="Q335" i="10"/>
  <c r="Q205" i="10"/>
  <c r="Q445" i="10"/>
  <c r="Q413" i="10"/>
  <c r="Q381" i="10"/>
  <c r="Q349" i="10"/>
  <c r="Q258" i="10"/>
  <c r="Q333" i="10"/>
  <c r="Q236" i="10"/>
  <c r="Q307" i="10"/>
  <c r="Q269" i="10"/>
  <c r="Q348" i="10"/>
  <c r="Q286" i="10"/>
  <c r="Q325" i="10"/>
  <c r="Q280" i="10"/>
  <c r="Q240" i="10"/>
  <c r="Q198" i="10"/>
  <c r="Q250" i="10"/>
  <c r="Q75" i="10"/>
  <c r="Q228" i="10"/>
  <c r="Q152" i="10"/>
  <c r="Q187" i="10"/>
  <c r="Q59" i="10"/>
  <c r="Q219" i="10"/>
  <c r="Q135" i="10"/>
  <c r="Q188" i="10"/>
  <c r="Q87" i="10"/>
  <c r="Q23" i="10"/>
  <c r="Q165" i="10"/>
  <c r="Q133" i="10"/>
  <c r="Q74" i="10"/>
  <c r="Q10" i="10"/>
  <c r="Q154" i="10"/>
  <c r="Q122" i="10"/>
  <c r="Q96" i="10"/>
  <c r="Q64" i="10"/>
  <c r="Q32" i="10"/>
  <c r="Q113" i="10"/>
  <c r="Q81" i="10"/>
  <c r="Q49" i="10"/>
  <c r="Q17" i="10"/>
  <c r="Q1814" i="10"/>
  <c r="Q1942" i="10"/>
  <c r="Q2092" i="10"/>
  <c r="Q2156" i="10"/>
  <c r="Q2220" i="10"/>
  <c r="Q1798" i="10"/>
  <c r="Q2164" i="10"/>
  <c r="Q1555" i="10"/>
  <c r="Q2305" i="10"/>
  <c r="Q1615" i="10"/>
  <c r="Q2176" i="10"/>
  <c r="Q2300" i="10"/>
  <c r="J6" i="10"/>
  <c r="J10" i="10"/>
  <c r="J14" i="10"/>
  <c r="J18" i="10"/>
  <c r="J22" i="10"/>
  <c r="J26" i="10"/>
  <c r="J30" i="10"/>
  <c r="J34" i="10"/>
  <c r="J38" i="10"/>
  <c r="J42" i="10"/>
  <c r="J46" i="10"/>
  <c r="J50" i="10"/>
  <c r="J54" i="10"/>
  <c r="J58" i="10"/>
  <c r="J62" i="10"/>
  <c r="J66" i="10"/>
  <c r="J70" i="10"/>
  <c r="J74" i="10"/>
  <c r="J78" i="10"/>
  <c r="J82" i="10"/>
  <c r="J86" i="10"/>
  <c r="J90" i="10"/>
  <c r="J94" i="10"/>
  <c r="J98" i="10"/>
  <c r="J5" i="10"/>
  <c r="J9" i="10"/>
  <c r="J13" i="10"/>
  <c r="J17" i="10"/>
  <c r="J21" i="10"/>
  <c r="J25" i="10"/>
  <c r="J29" i="10"/>
  <c r="J33" i="10"/>
  <c r="J37" i="10"/>
  <c r="J41" i="10"/>
  <c r="J45" i="10"/>
  <c r="J49" i="10"/>
  <c r="J53" i="10"/>
  <c r="J57" i="10"/>
  <c r="J61" i="10"/>
  <c r="J65" i="10"/>
  <c r="J69" i="10"/>
  <c r="J73" i="10"/>
  <c r="J77" i="10"/>
  <c r="J81" i="10"/>
  <c r="J85" i="10"/>
  <c r="J89" i="10"/>
  <c r="J93" i="10"/>
  <c r="J97" i="10"/>
  <c r="J101" i="10"/>
  <c r="J105" i="10"/>
  <c r="J19" i="10"/>
  <c r="J35" i="10"/>
  <c r="J51" i="10"/>
  <c r="J67" i="10"/>
  <c r="J83" i="10"/>
  <c r="J99" i="10"/>
  <c r="J109" i="10"/>
  <c r="J8" i="10"/>
  <c r="J24" i="10"/>
  <c r="J40" i="10"/>
  <c r="J56" i="10"/>
  <c r="J72" i="10"/>
  <c r="J88" i="10"/>
  <c r="J111" i="10"/>
  <c r="J118" i="10"/>
  <c r="J122" i="10"/>
  <c r="J126" i="10"/>
  <c r="J130" i="10"/>
  <c r="J134" i="10"/>
  <c r="J138" i="10"/>
  <c r="J142" i="10"/>
  <c r="J146" i="10"/>
  <c r="J150" i="10"/>
  <c r="J154" i="10"/>
  <c r="J158" i="10"/>
  <c r="J162" i="10"/>
  <c r="J166" i="10"/>
  <c r="J170" i="10"/>
  <c r="J174" i="10"/>
  <c r="J178" i="10"/>
  <c r="J182" i="10"/>
  <c r="J15" i="10"/>
  <c r="J31" i="10"/>
  <c r="J47" i="10"/>
  <c r="J63" i="10"/>
  <c r="J79" i="10"/>
  <c r="J95" i="10"/>
  <c r="J113" i="10"/>
  <c r="J16" i="10"/>
  <c r="J32" i="10"/>
  <c r="J48" i="10"/>
  <c r="J64" i="10"/>
  <c r="J80" i="10"/>
  <c r="J96" i="10"/>
  <c r="J110" i="10"/>
  <c r="J112" i="10"/>
  <c r="J120" i="10"/>
  <c r="J124" i="10"/>
  <c r="J128" i="10"/>
  <c r="J132" i="10"/>
  <c r="J136" i="10"/>
  <c r="J140" i="10"/>
  <c r="J144" i="10"/>
  <c r="J148" i="10"/>
  <c r="J152" i="10"/>
  <c r="J156" i="10"/>
  <c r="J160" i="10"/>
  <c r="J164" i="10"/>
  <c r="J168" i="10"/>
  <c r="J172" i="10"/>
  <c r="J176" i="10"/>
  <c r="J180" i="10"/>
  <c r="J184" i="10"/>
  <c r="J188" i="10"/>
  <c r="J192" i="10"/>
  <c r="J196" i="10"/>
  <c r="J200" i="10"/>
  <c r="J204" i="10"/>
  <c r="J23" i="10"/>
  <c r="J55" i="10"/>
  <c r="J87" i="10"/>
  <c r="J104" i="10"/>
  <c r="J121" i="10"/>
  <c r="J123" i="10"/>
  <c r="J137" i="10"/>
  <c r="J139" i="10"/>
  <c r="J153" i="10"/>
  <c r="J155" i="10"/>
  <c r="J169" i="10"/>
  <c r="J171" i="10"/>
  <c r="J185" i="10"/>
  <c r="J201" i="10"/>
  <c r="J208" i="10"/>
  <c r="J212" i="10"/>
  <c r="J216" i="10"/>
  <c r="J220" i="10"/>
  <c r="J224" i="10"/>
  <c r="J228" i="10"/>
  <c r="J232" i="10"/>
  <c r="J236" i="10"/>
  <c r="J240" i="10"/>
  <c r="J12" i="10"/>
  <c r="J20" i="10"/>
  <c r="J44" i="10"/>
  <c r="J52" i="10"/>
  <c r="J76" i="10"/>
  <c r="J84" i="10"/>
  <c r="J107" i="10"/>
  <c r="J116" i="10"/>
  <c r="J191" i="10"/>
  <c r="J194" i="10"/>
  <c r="J119" i="10"/>
  <c r="J133" i="10"/>
  <c r="J135" i="10"/>
  <c r="J149" i="10"/>
  <c r="J151" i="10"/>
  <c r="J165" i="10"/>
  <c r="J167" i="10"/>
  <c r="J181" i="10"/>
  <c r="J183" i="10"/>
  <c r="J197" i="10"/>
  <c r="J207" i="10"/>
  <c r="J211" i="10"/>
  <c r="J215" i="10"/>
  <c r="J219" i="10"/>
  <c r="J223" i="10"/>
  <c r="J227" i="10"/>
  <c r="J231" i="10"/>
  <c r="J235" i="10"/>
  <c r="J239" i="10"/>
  <c r="J243" i="10"/>
  <c r="J247" i="10"/>
  <c r="J251" i="10"/>
  <c r="J255" i="10"/>
  <c r="J259" i="10"/>
  <c r="J263" i="10"/>
  <c r="J27" i="10"/>
  <c r="J36" i="10"/>
  <c r="J92" i="10"/>
  <c r="J213" i="10"/>
  <c r="J230" i="10"/>
  <c r="J71" i="10"/>
  <c r="J117" i="10"/>
  <c r="J193" i="10"/>
  <c r="J195" i="10"/>
  <c r="J217" i="10"/>
  <c r="J234" i="10"/>
  <c r="J241" i="10"/>
  <c r="J244" i="10"/>
  <c r="J260" i="10"/>
  <c r="J7" i="10"/>
  <c r="J59" i="10"/>
  <c r="J68" i="10"/>
  <c r="J102" i="10"/>
  <c r="J106" i="10"/>
  <c r="J114" i="10"/>
  <c r="J127" i="10"/>
  <c r="J143" i="10"/>
  <c r="J159" i="10"/>
  <c r="J175" i="10"/>
  <c r="J11" i="10"/>
  <c r="J131" i="10"/>
  <c r="J147" i="10"/>
  <c r="J163" i="10"/>
  <c r="J179" i="10"/>
  <c r="J198" i="10"/>
  <c r="J214" i="10"/>
  <c r="J229" i="10"/>
  <c r="J246" i="10"/>
  <c r="J249" i="10"/>
  <c r="J262" i="10"/>
  <c r="J265" i="10"/>
  <c r="J269" i="10"/>
  <c r="J273" i="10"/>
  <c r="J277" i="10"/>
  <c r="J281" i="10"/>
  <c r="J285" i="10"/>
  <c r="J289" i="10"/>
  <c r="J293" i="10"/>
  <c r="J297" i="10"/>
  <c r="J301" i="10"/>
  <c r="J305" i="10"/>
  <c r="J309" i="10"/>
  <c r="J313" i="10"/>
  <c r="J317" i="10"/>
  <c r="J321" i="10"/>
  <c r="J325" i="10"/>
  <c r="J91" i="10"/>
  <c r="J125" i="10"/>
  <c r="J218" i="10"/>
  <c r="J274" i="10"/>
  <c r="J290" i="10"/>
  <c r="J306" i="10"/>
  <c r="J322" i="10"/>
  <c r="J329" i="10"/>
  <c r="J333" i="10"/>
  <c r="J337" i="10"/>
  <c r="J341" i="10"/>
  <c r="J345" i="10"/>
  <c r="J161" i="10"/>
  <c r="J190" i="10"/>
  <c r="J210" i="10"/>
  <c r="J257" i="10"/>
  <c r="J267" i="10"/>
  <c r="J280" i="10"/>
  <c r="J283" i="10"/>
  <c r="J296" i="10"/>
  <c r="J299" i="10"/>
  <c r="J312" i="10"/>
  <c r="J315" i="10"/>
  <c r="J60" i="10"/>
  <c r="J145" i="10"/>
  <c r="J202" i="10"/>
  <c r="J242" i="10"/>
  <c r="J266" i="10"/>
  <c r="J282" i="10"/>
  <c r="J298" i="10"/>
  <c r="J314" i="10"/>
  <c r="J327" i="10"/>
  <c r="J331" i="10"/>
  <c r="J335" i="10"/>
  <c r="J339" i="10"/>
  <c r="J343" i="10"/>
  <c r="J129" i="10"/>
  <c r="J173" i="10"/>
  <c r="J186" i="10"/>
  <c r="J189" i="10"/>
  <c r="J225" i="10"/>
  <c r="J245" i="10"/>
  <c r="J268" i="10"/>
  <c r="J271" i="10"/>
  <c r="J284" i="10"/>
  <c r="J287" i="10"/>
  <c r="J300" i="10"/>
  <c r="J303" i="10"/>
  <c r="J316" i="10"/>
  <c r="J319" i="10"/>
  <c r="J115" i="10"/>
  <c r="J276" i="10"/>
  <c r="J278" i="10"/>
  <c r="J291" i="10"/>
  <c r="J308" i="10"/>
  <c r="J310" i="10"/>
  <c r="J323" i="10"/>
  <c r="J332" i="10"/>
  <c r="J334" i="10"/>
  <c r="J39" i="10"/>
  <c r="J103" i="10"/>
  <c r="J141" i="10"/>
  <c r="J199" i="10"/>
  <c r="J258" i="10"/>
  <c r="J261" i="10"/>
  <c r="J286" i="10"/>
  <c r="J318" i="10"/>
  <c r="J349" i="10"/>
  <c r="J353" i="10"/>
  <c r="J357" i="10"/>
  <c r="J361" i="10"/>
  <c r="J365" i="10"/>
  <c r="J369" i="10"/>
  <c r="J373" i="10"/>
  <c r="J377" i="10"/>
  <c r="J381" i="10"/>
  <c r="J385" i="10"/>
  <c r="J389" i="10"/>
  <c r="J393" i="10"/>
  <c r="J397" i="10"/>
  <c r="J401" i="10"/>
  <c r="J405" i="10"/>
  <c r="J409" i="10"/>
  <c r="J413" i="10"/>
  <c r="J417" i="10"/>
  <c r="J421" i="10"/>
  <c r="J425" i="10"/>
  <c r="J429" i="10"/>
  <c r="J433" i="10"/>
  <c r="J437" i="10"/>
  <c r="J441" i="10"/>
  <c r="J445" i="10"/>
  <c r="J221" i="10"/>
  <c r="J250" i="10"/>
  <c r="J253" i="10"/>
  <c r="J256" i="10"/>
  <c r="J328" i="10"/>
  <c r="J330" i="10"/>
  <c r="J344" i="10"/>
  <c r="J346" i="10"/>
  <c r="J177" i="10"/>
  <c r="J206" i="10"/>
  <c r="J226" i="10"/>
  <c r="J248" i="10"/>
  <c r="J254" i="10"/>
  <c r="J270" i="10"/>
  <c r="J302" i="10"/>
  <c r="J351" i="10"/>
  <c r="J355" i="10"/>
  <c r="J359" i="10"/>
  <c r="J363" i="10"/>
  <c r="J367" i="10"/>
  <c r="J371" i="10"/>
  <c r="J375" i="10"/>
  <c r="J379" i="10"/>
  <c r="J383" i="10"/>
  <c r="J387" i="10"/>
  <c r="J391" i="10"/>
  <c r="J395" i="10"/>
  <c r="J399" i="10"/>
  <c r="J403" i="10"/>
  <c r="J407" i="10"/>
  <c r="J411" i="10"/>
  <c r="J415" i="10"/>
  <c r="J419" i="10"/>
  <c r="J423" i="10"/>
  <c r="J427" i="10"/>
  <c r="J431" i="10"/>
  <c r="J435" i="10"/>
  <c r="J439" i="10"/>
  <c r="J443" i="10"/>
  <c r="J447" i="10"/>
  <c r="J451" i="10"/>
  <c r="J455" i="10"/>
  <c r="J459" i="10"/>
  <c r="J463" i="10"/>
  <c r="J467" i="10"/>
  <c r="J471" i="10"/>
  <c r="J475" i="10"/>
  <c r="J479" i="10"/>
  <c r="J483" i="10"/>
  <c r="J275" i="10"/>
  <c r="J279" i="10"/>
  <c r="J324" i="10"/>
  <c r="J449" i="10"/>
  <c r="J462" i="10"/>
  <c r="J465" i="10"/>
  <c r="J478" i="10"/>
  <c r="J481" i="10"/>
  <c r="J488" i="10"/>
  <c r="J492" i="10"/>
  <c r="J496" i="10"/>
  <c r="J500" i="10"/>
  <c r="J504" i="10"/>
  <c r="J508" i="10"/>
  <c r="J512" i="10"/>
  <c r="J516" i="10"/>
  <c r="J520" i="10"/>
  <c r="J524" i="10"/>
  <c r="J528" i="10"/>
  <c r="J532" i="10"/>
  <c r="J536" i="10"/>
  <c r="J540" i="10"/>
  <c r="J544" i="10"/>
  <c r="J548" i="10"/>
  <c r="J552" i="10"/>
  <c r="J556" i="10"/>
  <c r="J560" i="10"/>
  <c r="J564" i="10"/>
  <c r="J568" i="10"/>
  <c r="J572" i="10"/>
  <c r="J272" i="10"/>
  <c r="J294" i="10"/>
  <c r="J338" i="10"/>
  <c r="J342" i="10"/>
  <c r="J348" i="10"/>
  <c r="J350" i="10"/>
  <c r="J364" i="10"/>
  <c r="J366" i="10"/>
  <c r="J380" i="10"/>
  <c r="J382" i="10"/>
  <c r="J396" i="10"/>
  <c r="J398" i="10"/>
  <c r="J412" i="10"/>
  <c r="J414" i="10"/>
  <c r="J428" i="10"/>
  <c r="J430" i="10"/>
  <c r="J444" i="10"/>
  <c r="J446" i="10"/>
  <c r="J452" i="10"/>
  <c r="J468" i="10"/>
  <c r="J484" i="10"/>
  <c r="J28" i="10"/>
  <c r="J205" i="10"/>
  <c r="J264" i="10"/>
  <c r="J458" i="10"/>
  <c r="J461" i="10"/>
  <c r="J474" i="10"/>
  <c r="J477" i="10"/>
  <c r="J487" i="10"/>
  <c r="J491" i="10"/>
  <c r="J495" i="10"/>
  <c r="J499" i="10"/>
  <c r="J503" i="10"/>
  <c r="J507" i="10"/>
  <c r="J511" i="10"/>
  <c r="J515" i="10"/>
  <c r="J519" i="10"/>
  <c r="J523" i="10"/>
  <c r="J527" i="10"/>
  <c r="J531" i="10"/>
  <c r="J535" i="10"/>
  <c r="J539" i="10"/>
  <c r="J543" i="10"/>
  <c r="J547" i="10"/>
  <c r="J551" i="10"/>
  <c r="J555" i="10"/>
  <c r="J559" i="10"/>
  <c r="J563" i="10"/>
  <c r="J567" i="10"/>
  <c r="J571" i="10"/>
  <c r="J575" i="10"/>
  <c r="J43" i="10"/>
  <c r="J100" i="10"/>
  <c r="J187" i="10"/>
  <c r="J222" i="10"/>
  <c r="J237" i="10"/>
  <c r="J288" i="10"/>
  <c r="J360" i="10"/>
  <c r="J362" i="10"/>
  <c r="J376" i="10"/>
  <c r="J378" i="10"/>
  <c r="J392" i="10"/>
  <c r="J394" i="10"/>
  <c r="J408" i="10"/>
  <c r="J410" i="10"/>
  <c r="J424" i="10"/>
  <c r="J426" i="10"/>
  <c r="J440" i="10"/>
  <c r="J442" i="10"/>
  <c r="J448" i="10"/>
  <c r="J464" i="10"/>
  <c r="J480" i="10"/>
  <c r="J203" i="10"/>
  <c r="J252" i="10"/>
  <c r="J311" i="10"/>
  <c r="J340" i="10"/>
  <c r="J352" i="10"/>
  <c r="J356" i="10"/>
  <c r="J384" i="10"/>
  <c r="J388" i="10"/>
  <c r="J416" i="10"/>
  <c r="J420" i="10"/>
  <c r="J453" i="10"/>
  <c r="J460" i="10"/>
  <c r="J485" i="10"/>
  <c r="J501" i="10"/>
  <c r="J517" i="10"/>
  <c r="J533" i="10"/>
  <c r="J549" i="10"/>
  <c r="J565" i="10"/>
  <c r="J576" i="10"/>
  <c r="J579" i="10"/>
  <c r="J602" i="10"/>
  <c r="J326" i="10"/>
  <c r="J336" i="10"/>
  <c r="J370" i="10"/>
  <c r="J402" i="10"/>
  <c r="J434" i="10"/>
  <c r="J473" i="10"/>
  <c r="J490" i="10"/>
  <c r="J506" i="10"/>
  <c r="J522" i="10"/>
  <c r="J538" i="10"/>
  <c r="J554" i="10"/>
  <c r="J570" i="10"/>
  <c r="J590" i="10"/>
  <c r="J593" i="10"/>
  <c r="J596" i="10"/>
  <c r="J599" i="10"/>
  <c r="J605" i="10"/>
  <c r="J609" i="10"/>
  <c r="J613" i="10"/>
  <c r="J617" i="10"/>
  <c r="J621" i="10"/>
  <c r="J625" i="10"/>
  <c r="J629" i="10"/>
  <c r="J633" i="10"/>
  <c r="J637" i="10"/>
  <c r="J641" i="10"/>
  <c r="J645" i="10"/>
  <c r="J649" i="10"/>
  <c r="J653" i="10"/>
  <c r="J657" i="10"/>
  <c r="J661" i="10"/>
  <c r="J665" i="10"/>
  <c r="J669" i="10"/>
  <c r="J673" i="10"/>
  <c r="J677" i="10"/>
  <c r="J681" i="10"/>
  <c r="J685" i="10"/>
  <c r="J689" i="10"/>
  <c r="J693" i="10"/>
  <c r="J697" i="10"/>
  <c r="J701" i="10"/>
  <c r="J705" i="10"/>
  <c r="J709" i="10"/>
  <c r="J713" i="10"/>
  <c r="J717" i="10"/>
  <c r="J75" i="10"/>
  <c r="J292" i="10"/>
  <c r="J307" i="10"/>
  <c r="J374" i="10"/>
  <c r="J406" i="10"/>
  <c r="J438" i="10"/>
  <c r="J497" i="10"/>
  <c r="J513" i="10"/>
  <c r="J529" i="10"/>
  <c r="J545" i="10"/>
  <c r="J561" i="10"/>
  <c r="J578" i="10"/>
  <c r="J581" i="10"/>
  <c r="J584" i="10"/>
  <c r="J587" i="10"/>
  <c r="J238" i="10"/>
  <c r="J304" i="10"/>
  <c r="J347" i="10"/>
  <c r="J354" i="10"/>
  <c r="J386" i="10"/>
  <c r="J418" i="10"/>
  <c r="J457" i="10"/>
  <c r="J498" i="10"/>
  <c r="J514" i="10"/>
  <c r="J530" i="10"/>
  <c r="J546" i="10"/>
  <c r="J562" i="10"/>
  <c r="J577" i="10"/>
  <c r="J580" i="10"/>
  <c r="J583" i="10"/>
  <c r="J607" i="10"/>
  <c r="J611" i="10"/>
  <c r="J615" i="10"/>
  <c r="J619" i="10"/>
  <c r="J623" i="10"/>
  <c r="J627" i="10"/>
  <c r="J631" i="10"/>
  <c r="J635" i="10"/>
  <c r="J639" i="10"/>
  <c r="J643" i="10"/>
  <c r="J647" i="10"/>
  <c r="J651" i="10"/>
  <c r="J655" i="10"/>
  <c r="J659" i="10"/>
  <c r="J663" i="10"/>
  <c r="J667" i="10"/>
  <c r="J671" i="10"/>
  <c r="J675" i="10"/>
  <c r="J679" i="10"/>
  <c r="J683" i="10"/>
  <c r="J687" i="10"/>
  <c r="J691" i="10"/>
  <c r="J695" i="10"/>
  <c r="J699" i="10"/>
  <c r="J703" i="10"/>
  <c r="J707" i="10"/>
  <c r="J711" i="10"/>
  <c r="J715" i="10"/>
  <c r="J719" i="10"/>
  <c r="J723" i="10"/>
  <c r="J727" i="10"/>
  <c r="J731" i="10"/>
  <c r="J735" i="10"/>
  <c r="J739" i="10"/>
  <c r="J743" i="10"/>
  <c r="J747" i="10"/>
  <c r="J751" i="10"/>
  <c r="J755" i="10"/>
  <c r="J759" i="10"/>
  <c r="J422" i="10"/>
  <c r="J509" i="10"/>
  <c r="J541" i="10"/>
  <c r="J573" i="10"/>
  <c r="J582" i="10"/>
  <c r="J594" i="10"/>
  <c r="J616" i="10"/>
  <c r="J618" i="10"/>
  <c r="J632" i="10"/>
  <c r="J372" i="10"/>
  <c r="J400" i="10"/>
  <c r="J589" i="10"/>
  <c r="J591" i="10"/>
  <c r="J658" i="10"/>
  <c r="J660" i="10"/>
  <c r="J690" i="10"/>
  <c r="J692" i="10"/>
  <c r="J704" i="10"/>
  <c r="J712" i="10"/>
  <c r="J720" i="10"/>
  <c r="J450" i="10"/>
  <c r="J521" i="10"/>
  <c r="J542" i="10"/>
  <c r="J585" i="10"/>
  <c r="J622" i="10"/>
  <c r="J628" i="10"/>
  <c r="J710" i="10"/>
  <c r="J724" i="10"/>
  <c r="J736" i="10"/>
  <c r="J752" i="10"/>
  <c r="J762" i="10"/>
  <c r="J766" i="10"/>
  <c r="J770" i="10"/>
  <c r="J774" i="10"/>
  <c r="J778" i="10"/>
  <c r="J782" i="10"/>
  <c r="J786" i="10"/>
  <c r="J790" i="10"/>
  <c r="J794" i="10"/>
  <c r="J798" i="10"/>
  <c r="J802" i="10"/>
  <c r="J806" i="10"/>
  <c r="J810" i="10"/>
  <c r="J814" i="10"/>
  <c r="J818" i="10"/>
  <c r="J822" i="10"/>
  <c r="J826" i="10"/>
  <c r="J830" i="10"/>
  <c r="J834" i="10"/>
  <c r="J838" i="10"/>
  <c r="J842" i="10"/>
  <c r="J846" i="10"/>
  <c r="J850" i="10"/>
  <c r="J854" i="10"/>
  <c r="J858" i="10"/>
  <c r="J862" i="10"/>
  <c r="J866" i="10"/>
  <c r="J525" i="10"/>
  <c r="J534" i="10"/>
  <c r="J588" i="10"/>
  <c r="J597" i="10"/>
  <c r="J600" i="10"/>
  <c r="J603" i="10"/>
  <c r="J614" i="10"/>
  <c r="J642" i="10"/>
  <c r="J696" i="10"/>
  <c r="J721" i="10"/>
  <c r="J726" i="10"/>
  <c r="J729" i="10"/>
  <c r="J742" i="10"/>
  <c r="J745" i="10"/>
  <c r="J758" i="10"/>
  <c r="J469" i="10"/>
  <c r="J510" i="10"/>
  <c r="J550" i="10"/>
  <c r="J569" i="10"/>
  <c r="J598" i="10"/>
  <c r="J608" i="10"/>
  <c r="J612" i="10"/>
  <c r="J662" i="10"/>
  <c r="J674" i="10"/>
  <c r="J722" i="10"/>
  <c r="J730" i="10"/>
  <c r="J732" i="10"/>
  <c r="J741" i="10"/>
  <c r="J761" i="10"/>
  <c r="J771" i="10"/>
  <c r="J788" i="10"/>
  <c r="J793" i="10"/>
  <c r="J803" i="10"/>
  <c r="J820" i="10"/>
  <c r="J825" i="10"/>
  <c r="J835" i="10"/>
  <c r="J852" i="10"/>
  <c r="J857" i="10"/>
  <c r="J867" i="10"/>
  <c r="J882" i="10"/>
  <c r="J886" i="10"/>
  <c r="J368" i="10"/>
  <c r="J432" i="10"/>
  <c r="J482" i="10"/>
  <c r="J574" i="10"/>
  <c r="J640" i="10"/>
  <c r="J646" i="10"/>
  <c r="J654" i="10"/>
  <c r="J672" i="10"/>
  <c r="J682" i="10"/>
  <c r="J702" i="10"/>
  <c r="J734" i="10"/>
  <c r="J754" i="10"/>
  <c r="J768" i="10"/>
  <c r="J773" i="10"/>
  <c r="J783" i="10"/>
  <c r="J800" i="10"/>
  <c r="J805" i="10"/>
  <c r="J815" i="10"/>
  <c r="J832" i="10"/>
  <c r="J837" i="10"/>
  <c r="J847" i="10"/>
  <c r="J864" i="10"/>
  <c r="J869" i="10"/>
  <c r="J872" i="10"/>
  <c r="J875" i="10"/>
  <c r="J878" i="10"/>
  <c r="J108" i="10"/>
  <c r="J295" i="10"/>
  <c r="J456" i="10"/>
  <c r="J466" i="10"/>
  <c r="J470" i="10"/>
  <c r="J526" i="10"/>
  <c r="J592" i="10"/>
  <c r="J595" i="10"/>
  <c r="J652" i="10"/>
  <c r="J680" i="10"/>
  <c r="J688" i="10"/>
  <c r="J698" i="10"/>
  <c r="J700" i="10"/>
  <c r="J718" i="10"/>
  <c r="J725" i="10"/>
  <c r="J756" i="10"/>
  <c r="J763" i="10"/>
  <c r="J780" i="10"/>
  <c r="J785" i="10"/>
  <c r="J795" i="10"/>
  <c r="J812" i="10"/>
  <c r="J817" i="10"/>
  <c r="J454" i="10"/>
  <c r="J486" i="10"/>
  <c r="J505" i="10"/>
  <c r="J558" i="10"/>
  <c r="J601" i="10"/>
  <c r="J634" i="10"/>
  <c r="J656" i="10"/>
  <c r="J684" i="10"/>
  <c r="J706" i="10"/>
  <c r="J708" i="10"/>
  <c r="J728" i="10"/>
  <c r="J750" i="10"/>
  <c r="J776" i="10"/>
  <c r="J781" i="10"/>
  <c r="J791" i="10"/>
  <c r="J808" i="10"/>
  <c r="J813" i="10"/>
  <c r="J823" i="10"/>
  <c r="J840" i="10"/>
  <c r="J845" i="10"/>
  <c r="J855" i="10"/>
  <c r="J870" i="10"/>
  <c r="J502" i="10"/>
  <c r="J553" i="10"/>
  <c r="J586" i="10"/>
  <c r="J620" i="10"/>
  <c r="J624" i="10"/>
  <c r="J650" i="10"/>
  <c r="J694" i="10"/>
  <c r="J716" i="10"/>
  <c r="J744" i="10"/>
  <c r="J769" i="10"/>
  <c r="J772" i="10"/>
  <c r="J789" i="10"/>
  <c r="J792" i="10"/>
  <c r="J827" i="10"/>
  <c r="J839" i="10"/>
  <c r="J844" i="10"/>
  <c r="J851" i="10"/>
  <c r="J856" i="10"/>
  <c r="J865" i="10"/>
  <c r="J868" i="10"/>
  <c r="J877" i="10"/>
  <c r="J881" i="10"/>
  <c r="J885" i="10"/>
  <c r="J894" i="10"/>
  <c r="J910" i="10"/>
  <c r="J926" i="10"/>
  <c r="J933" i="10"/>
  <c r="J936" i="10"/>
  <c r="J939" i="10"/>
  <c r="J209" i="10"/>
  <c r="J320" i="10"/>
  <c r="J606" i="10"/>
  <c r="J610" i="10"/>
  <c r="J638" i="10"/>
  <c r="J670" i="10"/>
  <c r="J753" i="10"/>
  <c r="J764" i="10"/>
  <c r="J775" i="10"/>
  <c r="J811" i="10"/>
  <c r="J849" i="10"/>
  <c r="J861" i="10"/>
  <c r="J863" i="10"/>
  <c r="J879" i="10"/>
  <c r="J883" i="10"/>
  <c r="J887" i="10"/>
  <c r="J889" i="10"/>
  <c r="J896" i="10"/>
  <c r="J903" i="10"/>
  <c r="J905" i="10"/>
  <c r="J912" i="10"/>
  <c r="J919" i="10"/>
  <c r="J921" i="10"/>
  <c r="J928" i="10"/>
  <c r="J948" i="10"/>
  <c r="J952" i="10"/>
  <c r="J956" i="10"/>
  <c r="J960" i="10"/>
  <c r="J964" i="10"/>
  <c r="J968" i="10"/>
  <c r="J972" i="10"/>
  <c r="J976" i="10"/>
  <c r="J980" i="10"/>
  <c r="J984" i="10"/>
  <c r="J988" i="10"/>
  <c r="J992" i="10"/>
  <c r="J996" i="10"/>
  <c r="J1000" i="10"/>
  <c r="J1004" i="10"/>
  <c r="J1008" i="10"/>
  <c r="J1012" i="10"/>
  <c r="J1016" i="10"/>
  <c r="J1020" i="10"/>
  <c r="J1024" i="10"/>
  <c r="J1028" i="10"/>
  <c r="J1032" i="10"/>
  <c r="J1036" i="10"/>
  <c r="J1040" i="10"/>
  <c r="J1044" i="10"/>
  <c r="J1048" i="10"/>
  <c r="J436" i="10"/>
  <c r="J666" i="10"/>
  <c r="J678" i="10"/>
  <c r="J686" i="10"/>
  <c r="J733" i="10"/>
  <c r="J767" i="10"/>
  <c r="J784" i="10"/>
  <c r="J809" i="10"/>
  <c r="J898" i="10"/>
  <c r="J914" i="10"/>
  <c r="J930" i="10"/>
  <c r="J938" i="10"/>
  <c r="J941" i="10"/>
  <c r="J944" i="10"/>
  <c r="J390" i="10"/>
  <c r="J404" i="10"/>
  <c r="J557" i="10"/>
  <c r="J738" i="10"/>
  <c r="J797" i="10"/>
  <c r="J819" i="10"/>
  <c r="J860" i="10"/>
  <c r="J892" i="10"/>
  <c r="J899" i="10"/>
  <c r="J901" i="10"/>
  <c r="J908" i="10"/>
  <c r="J915" i="10"/>
  <c r="J917" i="10"/>
  <c r="J924" i="10"/>
  <c r="J931" i="10"/>
  <c r="J942" i="10"/>
  <c r="J945" i="10"/>
  <c r="J949" i="10"/>
  <c r="J953" i="10"/>
  <c r="J957" i="10"/>
  <c r="J961" i="10"/>
  <c r="J965" i="10"/>
  <c r="J969" i="10"/>
  <c r="J973" i="10"/>
  <c r="J977" i="10"/>
  <c r="J981" i="10"/>
  <c r="J985" i="10"/>
  <c r="J989" i="10"/>
  <c r="J993" i="10"/>
  <c r="J997" i="10"/>
  <c r="J1001" i="10"/>
  <c r="J1005" i="10"/>
  <c r="J1009" i="10"/>
  <c r="J1013" i="10"/>
  <c r="J1017" i="10"/>
  <c r="J1021" i="10"/>
  <c r="J1025" i="10"/>
  <c r="J1029" i="10"/>
  <c r="J1033" i="10"/>
  <c r="J1037" i="10"/>
  <c r="J1041" i="10"/>
  <c r="J1045" i="10"/>
  <c r="J1049" i="10"/>
  <c r="J1053" i="10"/>
  <c r="J1057" i="10"/>
  <c r="J740" i="10"/>
  <c r="J749" i="10"/>
  <c r="J765" i="10"/>
  <c r="J777" i="10"/>
  <c r="J853" i="10"/>
  <c r="J890" i="10"/>
  <c r="J902" i="10"/>
  <c r="J922" i="10"/>
  <c r="J947" i="10"/>
  <c r="J963" i="10"/>
  <c r="J979" i="10"/>
  <c r="J994" i="10"/>
  <c r="J1011" i="10"/>
  <c r="J1026" i="10"/>
  <c r="J1043" i="10"/>
  <c r="J233" i="10"/>
  <c r="J493" i="10"/>
  <c r="J644" i="10"/>
  <c r="J757" i="10"/>
  <c r="J934" i="10"/>
  <c r="J954" i="10"/>
  <c r="J970" i="10"/>
  <c r="J986" i="10"/>
  <c r="J998" i="10"/>
  <c r="J1015" i="10"/>
  <c r="J1030" i="10"/>
  <c r="J1047" i="10"/>
  <c r="J1052" i="10"/>
  <c r="J1055" i="10"/>
  <c r="J1062" i="10"/>
  <c r="J1066" i="10"/>
  <c r="J1070" i="10"/>
  <c r="J1074" i="10"/>
  <c r="J1078" i="10"/>
  <c r="J1082" i="10"/>
  <c r="J1086" i="10"/>
  <c r="J1090" i="10"/>
  <c r="J1094" i="10"/>
  <c r="J1098" i="10"/>
  <c r="J1102" i="10"/>
  <c r="J1106" i="10"/>
  <c r="J1110" i="10"/>
  <c r="J1114" i="10"/>
  <c r="J1118" i="10"/>
  <c r="J1122" i="10"/>
  <c r="J1126" i="10"/>
  <c r="J1130" i="10"/>
  <c r="J1134" i="10"/>
  <c r="J1138" i="10"/>
  <c r="J1142" i="10"/>
  <c r="J1146" i="10"/>
  <c r="J1150" i="10"/>
  <c r="J1154" i="10"/>
  <c r="J1158" i="10"/>
  <c r="J1162" i="10"/>
  <c r="J676" i="10"/>
  <c r="J714" i="10"/>
  <c r="J799" i="10"/>
  <c r="J807" i="10"/>
  <c r="J824" i="10"/>
  <c r="J888" i="10"/>
  <c r="J891" i="10"/>
  <c r="J911" i="10"/>
  <c r="J920" i="10"/>
  <c r="J923" i="10"/>
  <c r="J937" i="10"/>
  <c r="J959" i="10"/>
  <c r="J975" i="10"/>
  <c r="J1002" i="10"/>
  <c r="J1019" i="10"/>
  <c r="J1034" i="10"/>
  <c r="J1058" i="10"/>
  <c r="J518" i="10"/>
  <c r="J566" i="10"/>
  <c r="J648" i="10"/>
  <c r="J664" i="10"/>
  <c r="J833" i="10"/>
  <c r="J841" i="10"/>
  <c r="J884" i="10"/>
  <c r="J893" i="10"/>
  <c r="J913" i="10"/>
  <c r="J916" i="10"/>
  <c r="J925" i="10"/>
  <c r="J958" i="10"/>
  <c r="J974" i="10"/>
  <c r="J990" i="10"/>
  <c r="J1007" i="10"/>
  <c r="J1022" i="10"/>
  <c r="J1039" i="10"/>
  <c r="J1056" i="10"/>
  <c r="J1059" i="10"/>
  <c r="J1063" i="10"/>
  <c r="J1067" i="10"/>
  <c r="J1071" i="10"/>
  <c r="J1075" i="10"/>
  <c r="J1079" i="10"/>
  <c r="J1083" i="10"/>
  <c r="J1087" i="10"/>
  <c r="J1091" i="10"/>
  <c r="J1095" i="10"/>
  <c r="J1099" i="10"/>
  <c r="J1103" i="10"/>
  <c r="J1107" i="10"/>
  <c r="J1111" i="10"/>
  <c r="J1115" i="10"/>
  <c r="J1119" i="10"/>
  <c r="J1123" i="10"/>
  <c r="J1127" i="10"/>
  <c r="J1131" i="10"/>
  <c r="J1135" i="10"/>
  <c r="J1139" i="10"/>
  <c r="J1143" i="10"/>
  <c r="J1147" i="10"/>
  <c r="J1151" i="10"/>
  <c r="J1155" i="10"/>
  <c r="J1159" i="10"/>
  <c r="J1163" i="10"/>
  <c r="J1167" i="10"/>
  <c r="J1171" i="10"/>
  <c r="J1175" i="10"/>
  <c r="J1179" i="10"/>
  <c r="J1183" i="10"/>
  <c r="J1187" i="10"/>
  <c r="J1191" i="10"/>
  <c r="J1195" i="10"/>
  <c r="J1199" i="10"/>
  <c r="J1203" i="10"/>
  <c r="J1207" i="10"/>
  <c r="J1211" i="10"/>
  <c r="J1215" i="10"/>
  <c r="J1219" i="10"/>
  <c r="J1223" i="10"/>
  <c r="J1227" i="10"/>
  <c r="J1231" i="10"/>
  <c r="J1235" i="10"/>
  <c r="J1239" i="10"/>
  <c r="J668" i="10"/>
  <c r="J779" i="10"/>
  <c r="J816" i="10"/>
  <c r="J831" i="10"/>
  <c r="J836" i="10"/>
  <c r="J876" i="10"/>
  <c r="J906" i="10"/>
  <c r="J927" i="10"/>
  <c r="J950" i="10"/>
  <c r="J982" i="10"/>
  <c r="J1023" i="10"/>
  <c r="J1035" i="10"/>
  <c r="J1050" i="10"/>
  <c r="J1060" i="10"/>
  <c r="J1076" i="10"/>
  <c r="J1092" i="10"/>
  <c r="J1108" i="10"/>
  <c r="J1124" i="10"/>
  <c r="J1140" i="10"/>
  <c r="J1156" i="10"/>
  <c r="J1170" i="10"/>
  <c r="J1173" i="10"/>
  <c r="J1186" i="10"/>
  <c r="J1189" i="10"/>
  <c r="J1202" i="10"/>
  <c r="J1205" i="10"/>
  <c r="J1218" i="10"/>
  <c r="J1221" i="10"/>
  <c r="J1234" i="10"/>
  <c r="J1237" i="10"/>
  <c r="J1244" i="10"/>
  <c r="J1248" i="10"/>
  <c r="J1252" i="10"/>
  <c r="J1256" i="10"/>
  <c r="J1260" i="10"/>
  <c r="J1264" i="10"/>
  <c r="J1268" i="10"/>
  <c r="J1272" i="10"/>
  <c r="J1276" i="10"/>
  <c r="J1280" i="10"/>
  <c r="J1284" i="10"/>
  <c r="J1288" i="10"/>
  <c r="J1292" i="10"/>
  <c r="J1296" i="10"/>
  <c r="J1300" i="10"/>
  <c r="J1304" i="10"/>
  <c r="J1308" i="10"/>
  <c r="J1312" i="10"/>
  <c r="J1316" i="10"/>
  <c r="J1320" i="10"/>
  <c r="J1324" i="10"/>
  <c r="J1328" i="10"/>
  <c r="J1332" i="10"/>
  <c r="J1336" i="10"/>
  <c r="J1340" i="10"/>
  <c r="J1344" i="10"/>
  <c r="J1348" i="10"/>
  <c r="J1352" i="10"/>
  <c r="J1356" i="10"/>
  <c r="J1360" i="10"/>
  <c r="J1364" i="10"/>
  <c r="J1368" i="10"/>
  <c r="J1372" i="10"/>
  <c r="J1376" i="10"/>
  <c r="J1380" i="10"/>
  <c r="J1384" i="10"/>
  <c r="J1388" i="10"/>
  <c r="J1392" i="10"/>
  <c r="J1396" i="10"/>
  <c r="J1400" i="10"/>
  <c r="J1404" i="10"/>
  <c r="J1408" i="10"/>
  <c r="J1412" i="10"/>
  <c r="J1416" i="10"/>
  <c r="J1420" i="10"/>
  <c r="J1424" i="10"/>
  <c r="J1428" i="10"/>
  <c r="J494" i="10"/>
  <c r="J604" i="10"/>
  <c r="J748" i="10"/>
  <c r="J796" i="10"/>
  <c r="J932" i="10"/>
  <c r="J943" i="10"/>
  <c r="J999" i="10"/>
  <c r="J1014" i="10"/>
  <c r="J1065" i="10"/>
  <c r="J1081" i="10"/>
  <c r="J1097" i="10"/>
  <c r="J1113" i="10"/>
  <c r="J1129" i="10"/>
  <c r="J1145" i="10"/>
  <c r="J1161" i="10"/>
  <c r="J1176" i="10"/>
  <c r="J1192" i="10"/>
  <c r="J1208" i="10"/>
  <c r="J1224" i="10"/>
  <c r="J1240" i="10"/>
  <c r="J489" i="10"/>
  <c r="J626" i="10"/>
  <c r="J737" i="10"/>
  <c r="J787" i="10"/>
  <c r="J873" i="10"/>
  <c r="J907" i="10"/>
  <c r="J940" i="10"/>
  <c r="J1027" i="10"/>
  <c r="J1042" i="10"/>
  <c r="J1051" i="10"/>
  <c r="J1072" i="10"/>
  <c r="J1088" i="10"/>
  <c r="J1104" i="10"/>
  <c r="J1120" i="10"/>
  <c r="J1136" i="10"/>
  <c r="J1152" i="10"/>
  <c r="J1166" i="10"/>
  <c r="J1169" i="10"/>
  <c r="J1182" i="10"/>
  <c r="J1185" i="10"/>
  <c r="J1198" i="10"/>
  <c r="J1201" i="10"/>
  <c r="J1214" i="10"/>
  <c r="J1217" i="10"/>
  <c r="J1230" i="10"/>
  <c r="J1233" i="10"/>
  <c r="J1243" i="10"/>
  <c r="J1247" i="10"/>
  <c r="J1251" i="10"/>
  <c r="J1255" i="10"/>
  <c r="J1259" i="10"/>
  <c r="J1263" i="10"/>
  <c r="J1267" i="10"/>
  <c r="J1271" i="10"/>
  <c r="J1275" i="10"/>
  <c r="J1279" i="10"/>
  <c r="J1283" i="10"/>
  <c r="J1287" i="10"/>
  <c r="J1291" i="10"/>
  <c r="J1295" i="10"/>
  <c r="J1299" i="10"/>
  <c r="J1303" i="10"/>
  <c r="J1307" i="10"/>
  <c r="J1311" i="10"/>
  <c r="J1315" i="10"/>
  <c r="J1319" i="10"/>
  <c r="J1323" i="10"/>
  <c r="J1327" i="10"/>
  <c r="J1331" i="10"/>
  <c r="J1335" i="10"/>
  <c r="J1339" i="10"/>
  <c r="J1343" i="10"/>
  <c r="J1347" i="10"/>
  <c r="J1351" i="10"/>
  <c r="J1355" i="10"/>
  <c r="J1359" i="10"/>
  <c r="J1363" i="10"/>
  <c r="J1367" i="10"/>
  <c r="J1371" i="10"/>
  <c r="J1375" i="10"/>
  <c r="J1379" i="10"/>
  <c r="J1383" i="10"/>
  <c r="J1387" i="10"/>
  <c r="J1391" i="10"/>
  <c r="J1395" i="10"/>
  <c r="J1399" i="10"/>
  <c r="J1403" i="10"/>
  <c r="J1407" i="10"/>
  <c r="J1411" i="10"/>
  <c r="J1415" i="10"/>
  <c r="J1419" i="10"/>
  <c r="J1423" i="10"/>
  <c r="J1427" i="10"/>
  <c r="J1431" i="10"/>
  <c r="J358" i="10"/>
  <c r="J630" i="10"/>
  <c r="J636" i="10"/>
  <c r="J801" i="10"/>
  <c r="J821" i="10"/>
  <c r="J871" i="10"/>
  <c r="J880" i="10"/>
  <c r="J897" i="10"/>
  <c r="J935" i="10"/>
  <c r="J946" i="10"/>
  <c r="J967" i="10"/>
  <c r="J971" i="10"/>
  <c r="J978" i="10"/>
  <c r="J1038" i="10"/>
  <c r="J1069" i="10"/>
  <c r="J1085" i="10"/>
  <c r="J1101" i="10"/>
  <c r="J1117" i="10"/>
  <c r="J1133" i="10"/>
  <c r="J1149" i="10"/>
  <c r="J1164" i="10"/>
  <c r="J1180" i="10"/>
  <c r="J1196" i="10"/>
  <c r="J1212" i="10"/>
  <c r="J1228" i="10"/>
  <c r="J746" i="10"/>
  <c r="J1080" i="10"/>
  <c r="J1112" i="10"/>
  <c r="J1144" i="10"/>
  <c r="J1177" i="10"/>
  <c r="J1209" i="10"/>
  <c r="J1241" i="10"/>
  <c r="J1257" i="10"/>
  <c r="J1273" i="10"/>
  <c r="J1289" i="10"/>
  <c r="J1305" i="10"/>
  <c r="J1321" i="10"/>
  <c r="J1337" i="10"/>
  <c r="J1353" i="10"/>
  <c r="J1369" i="10"/>
  <c r="J1385" i="10"/>
  <c r="J1401" i="10"/>
  <c r="J1417" i="10"/>
  <c r="J1434" i="10"/>
  <c r="J1437" i="10"/>
  <c r="J1460" i="10"/>
  <c r="J1463" i="10"/>
  <c r="J1466" i="10"/>
  <c r="J1469" i="10"/>
  <c r="J1492" i="10"/>
  <c r="J1495" i="10"/>
  <c r="J1498" i="10"/>
  <c r="J1501" i="10"/>
  <c r="J1513" i="10"/>
  <c r="J1517" i="10"/>
  <c r="J1521" i="10"/>
  <c r="J1525" i="10"/>
  <c r="J1529" i="10"/>
  <c r="J1533" i="10"/>
  <c r="J1537" i="10"/>
  <c r="J1541" i="10"/>
  <c r="J1545" i="10"/>
  <c r="J1549" i="10"/>
  <c r="J1553" i="10"/>
  <c r="J1557" i="10"/>
  <c r="J1561" i="10"/>
  <c r="J1565" i="10"/>
  <c r="J1569" i="10"/>
  <c r="J1573" i="10"/>
  <c r="J1577" i="10"/>
  <c r="J1581" i="10"/>
  <c r="J1585" i="10"/>
  <c r="J1589" i="10"/>
  <c r="J1593" i="10"/>
  <c r="J1597" i="10"/>
  <c r="J1601" i="10"/>
  <c r="J1605" i="10"/>
  <c r="J1609" i="10"/>
  <c r="J1613" i="10"/>
  <c r="J1617" i="10"/>
  <c r="J1621" i="10"/>
  <c r="J1625" i="10"/>
  <c r="J1629" i="10"/>
  <c r="J1633" i="10"/>
  <c r="J1637" i="10"/>
  <c r="J1641" i="10"/>
  <c r="J1645" i="10"/>
  <c r="J1649" i="10"/>
  <c r="J1653" i="10"/>
  <c r="J1657" i="10"/>
  <c r="J1661" i="10"/>
  <c r="J1665" i="10"/>
  <c r="J1669" i="10"/>
  <c r="J1673" i="10"/>
  <c r="J1677" i="10"/>
  <c r="J1681" i="10"/>
  <c r="J1685" i="10"/>
  <c r="J1689" i="10"/>
  <c r="J1693" i="10"/>
  <c r="J1697" i="10"/>
  <c r="J1701" i="10"/>
  <c r="J1705" i="10"/>
  <c r="J1709" i="10"/>
  <c r="J1713" i="10"/>
  <c r="J1717" i="10"/>
  <c r="J1721" i="10"/>
  <c r="J472" i="10"/>
  <c r="J804" i="10"/>
  <c r="J829" i="10"/>
  <c r="J909" i="10"/>
  <c r="J991" i="10"/>
  <c r="J995" i="10"/>
  <c r="J1018" i="10"/>
  <c r="J1031" i="10"/>
  <c r="J1084" i="10"/>
  <c r="J1116" i="10"/>
  <c r="J1148" i="10"/>
  <c r="J1165" i="10"/>
  <c r="J1197" i="10"/>
  <c r="J1229" i="10"/>
  <c r="J1246" i="10"/>
  <c r="J1262" i="10"/>
  <c r="J1278" i="10"/>
  <c r="J1294" i="10"/>
  <c r="J1310" i="10"/>
  <c r="J1326" i="10"/>
  <c r="J1342" i="10"/>
  <c r="J1358" i="10"/>
  <c r="J1374" i="10"/>
  <c r="J1390" i="10"/>
  <c r="J1406" i="10"/>
  <c r="J1422" i="10"/>
  <c r="J1448" i="10"/>
  <c r="J1451" i="10"/>
  <c r="J1454" i="10"/>
  <c r="J1457" i="10"/>
  <c r="J1480" i="10"/>
  <c r="J1483" i="10"/>
  <c r="J1486" i="10"/>
  <c r="J1489" i="10"/>
  <c r="J843" i="10"/>
  <c r="J848" i="10"/>
  <c r="J874" i="10"/>
  <c r="J966" i="10"/>
  <c r="J987" i="10"/>
  <c r="J1190" i="10"/>
  <c r="J1222" i="10"/>
  <c r="J1253" i="10"/>
  <c r="J1269" i="10"/>
  <c r="J1285" i="10"/>
  <c r="J1301" i="10"/>
  <c r="J1317" i="10"/>
  <c r="J1333" i="10"/>
  <c r="J1349" i="10"/>
  <c r="J1365" i="10"/>
  <c r="J1381" i="10"/>
  <c r="J1397" i="10"/>
  <c r="J1413" i="10"/>
  <c r="J1429" i="10"/>
  <c r="J1436" i="10"/>
  <c r="J1439" i="10"/>
  <c r="J1442" i="10"/>
  <c r="J1445" i="10"/>
  <c r="J1468" i="10"/>
  <c r="J1471" i="10"/>
  <c r="J1474" i="10"/>
  <c r="J1477" i="10"/>
  <c r="J1500" i="10"/>
  <c r="J1503" i="10"/>
  <c r="J1506" i="10"/>
  <c r="J1509" i="10"/>
  <c r="J1512" i="10"/>
  <c r="J1516" i="10"/>
  <c r="J1520" i="10"/>
  <c r="J1524" i="10"/>
  <c r="J1528" i="10"/>
  <c r="J1532" i="10"/>
  <c r="J1536" i="10"/>
  <c r="J1540" i="10"/>
  <c r="J1544" i="10"/>
  <c r="J1548" i="10"/>
  <c r="J1552" i="10"/>
  <c r="J1556" i="10"/>
  <c r="J1560" i="10"/>
  <c r="J1564" i="10"/>
  <c r="J1568" i="10"/>
  <c r="J1572" i="10"/>
  <c r="J1576" i="10"/>
  <c r="J1580" i="10"/>
  <c r="J1584" i="10"/>
  <c r="J1588" i="10"/>
  <c r="J1592" i="10"/>
  <c r="J1596" i="10"/>
  <c r="J1600" i="10"/>
  <c r="J1604" i="10"/>
  <c r="J1608" i="10"/>
  <c r="J1612" i="10"/>
  <c r="J1616" i="10"/>
  <c r="J1620" i="10"/>
  <c r="J1624" i="10"/>
  <c r="J1628" i="10"/>
  <c r="J1632" i="10"/>
  <c r="J1636" i="10"/>
  <c r="J1640" i="10"/>
  <c r="J1644" i="10"/>
  <c r="J1648" i="10"/>
  <c r="J1652" i="10"/>
  <c r="J1656" i="10"/>
  <c r="J1660" i="10"/>
  <c r="J1664" i="10"/>
  <c r="J1668" i="10"/>
  <c r="J1672" i="10"/>
  <c r="J1676" i="10"/>
  <c r="J1680" i="10"/>
  <c r="J1684" i="10"/>
  <c r="J1688" i="10"/>
  <c r="J1692" i="10"/>
  <c r="J1696" i="10"/>
  <c r="J1700" i="10"/>
  <c r="J1704" i="10"/>
  <c r="J1708" i="10"/>
  <c r="J1712" i="10"/>
  <c r="J1716" i="10"/>
  <c r="J1720" i="10"/>
  <c r="J828" i="10"/>
  <c r="J859" i="10"/>
  <c r="J951" i="10"/>
  <c r="J1073" i="10"/>
  <c r="J1077" i="10"/>
  <c r="J1105" i="10"/>
  <c r="J1109" i="10"/>
  <c r="J1137" i="10"/>
  <c r="J1141" i="10"/>
  <c r="J1172" i="10"/>
  <c r="J1184" i="10"/>
  <c r="J1194" i="10"/>
  <c r="J1204" i="10"/>
  <c r="J1216" i="10"/>
  <c r="J1226" i="10"/>
  <c r="J1236" i="10"/>
  <c r="J1250" i="10"/>
  <c r="J1266" i="10"/>
  <c r="J1282" i="10"/>
  <c r="J1298" i="10"/>
  <c r="J1314" i="10"/>
  <c r="J1330" i="10"/>
  <c r="J1346" i="10"/>
  <c r="J1362" i="10"/>
  <c r="J1378" i="10"/>
  <c r="J1394" i="10"/>
  <c r="J1410" i="10"/>
  <c r="J1426" i="10"/>
  <c r="J1440" i="10"/>
  <c r="J1443" i="10"/>
  <c r="J1446" i="10"/>
  <c r="J1449" i="10"/>
  <c r="J1472" i="10"/>
  <c r="J1475" i="10"/>
  <c r="J1478" i="10"/>
  <c r="J1481" i="10"/>
  <c r="J1504" i="10"/>
  <c r="J1507" i="10"/>
  <c r="J1510" i="10"/>
  <c r="J760" i="10"/>
  <c r="J900" i="10"/>
  <c r="J1068" i="10"/>
  <c r="J1132" i="10"/>
  <c r="J1181" i="10"/>
  <c r="J1438" i="10"/>
  <c r="J1456" i="10"/>
  <c r="J1458" i="10"/>
  <c r="J1484" i="10"/>
  <c r="J1494" i="10"/>
  <c r="J1502" i="10"/>
  <c r="J1526" i="10"/>
  <c r="J1542" i="10"/>
  <c r="J1558" i="10"/>
  <c r="J1574" i="10"/>
  <c r="J1590" i="10"/>
  <c r="J1606" i="10"/>
  <c r="J1622" i="10"/>
  <c r="J1638" i="10"/>
  <c r="J1654" i="10"/>
  <c r="J1670" i="10"/>
  <c r="J1686" i="10"/>
  <c r="J1702" i="10"/>
  <c r="J1718" i="10"/>
  <c r="J1741" i="10"/>
  <c r="J1744" i="10"/>
  <c r="J1747" i="10"/>
  <c r="J1750" i="10"/>
  <c r="J1773" i="10"/>
  <c r="J1776" i="10"/>
  <c r="J1779" i="10"/>
  <c r="J1782" i="10"/>
  <c r="J983" i="10"/>
  <c r="J1010" i="10"/>
  <c r="J1061" i="10"/>
  <c r="J1064" i="10"/>
  <c r="J1125" i="10"/>
  <c r="J1128" i="10"/>
  <c r="J1178" i="10"/>
  <c r="J1200" i="10"/>
  <c r="J1242" i="10"/>
  <c r="J1245" i="10"/>
  <c r="J1270" i="10"/>
  <c r="J1274" i="10"/>
  <c r="J1277" i="10"/>
  <c r="J1302" i="10"/>
  <c r="J1306" i="10"/>
  <c r="J1309" i="10"/>
  <c r="J1334" i="10"/>
  <c r="J1338" i="10"/>
  <c r="J1341" i="10"/>
  <c r="J1366" i="10"/>
  <c r="J1370" i="10"/>
  <c r="J1373" i="10"/>
  <c r="J1398" i="10"/>
  <c r="J1402" i="10"/>
  <c r="J1405" i="10"/>
  <c r="J1430" i="10"/>
  <c r="J1433" i="10"/>
  <c r="J1441" i="10"/>
  <c r="J1444" i="10"/>
  <c r="J1482" i="10"/>
  <c r="J1497" i="10"/>
  <c r="J1505" i="10"/>
  <c r="J1508" i="10"/>
  <c r="J1515" i="10"/>
  <c r="J1531" i="10"/>
  <c r="J1547" i="10"/>
  <c r="J1563" i="10"/>
  <c r="J1579" i="10"/>
  <c r="J1595" i="10"/>
  <c r="J1611" i="10"/>
  <c r="J1627" i="10"/>
  <c r="J1643" i="10"/>
  <c r="J1659" i="10"/>
  <c r="J1675" i="10"/>
  <c r="J1691" i="10"/>
  <c r="J1707" i="10"/>
  <c r="J1729" i="10"/>
  <c r="J1732" i="10"/>
  <c r="J1735" i="10"/>
  <c r="J1738" i="10"/>
  <c r="J1761" i="10"/>
  <c r="J1764" i="10"/>
  <c r="J1767" i="10"/>
  <c r="J1770" i="10"/>
  <c r="J1788" i="10"/>
  <c r="J1792" i="10"/>
  <c r="J1796" i="10"/>
  <c r="J1800" i="10"/>
  <c r="J1804" i="10"/>
  <c r="J1808" i="10"/>
  <c r="J1812" i="10"/>
  <c r="J1816" i="10"/>
  <c r="J1820" i="10"/>
  <c r="J1824" i="10"/>
  <c r="J1828" i="10"/>
  <c r="J1832" i="10"/>
  <c r="J1836" i="10"/>
  <c r="J1840" i="10"/>
  <c r="J1844" i="10"/>
  <c r="J1848" i="10"/>
  <c r="J1852" i="10"/>
  <c r="J1856" i="10"/>
  <c r="J1860" i="10"/>
  <c r="J1864" i="10"/>
  <c r="J1868" i="10"/>
  <c r="J1872" i="10"/>
  <c r="J1876" i="10"/>
  <c r="J1880" i="10"/>
  <c r="J1884" i="10"/>
  <c r="J1888" i="10"/>
  <c r="J1892" i="10"/>
  <c r="J1896" i="10"/>
  <c r="J1900" i="10"/>
  <c r="J1904" i="10"/>
  <c r="J1908" i="10"/>
  <c r="J1912" i="10"/>
  <c r="J1916" i="10"/>
  <c r="J1920" i="10"/>
  <c r="J1924" i="10"/>
  <c r="J1928" i="10"/>
  <c r="J1932" i="10"/>
  <c r="J1936" i="10"/>
  <c r="J1940" i="10"/>
  <c r="J1944" i="10"/>
  <c r="J1948" i="10"/>
  <c r="J1952" i="10"/>
  <c r="J1956" i="10"/>
  <c r="J1960" i="10"/>
  <c r="J1964" i="10"/>
  <c r="J1968" i="10"/>
  <c r="J1972" i="10"/>
  <c r="J1976" i="10"/>
  <c r="J1980" i="10"/>
  <c r="J1984" i="10"/>
  <c r="J1988" i="10"/>
  <c r="J1992" i="10"/>
  <c r="J1996" i="10"/>
  <c r="J895" i="10"/>
  <c r="J955" i="10"/>
  <c r="J1006" i="10"/>
  <c r="J1121" i="10"/>
  <c r="J1174" i="10"/>
  <c r="J1193" i="10"/>
  <c r="J1220" i="10"/>
  <c r="J1238" i="10"/>
  <c r="J1249" i="10"/>
  <c r="J1281" i="10"/>
  <c r="J1313" i="10"/>
  <c r="J1345" i="10"/>
  <c r="J1377" i="10"/>
  <c r="J1409" i="10"/>
  <c r="J1459" i="10"/>
  <c r="J1461" i="10"/>
  <c r="J1464" i="10"/>
  <c r="J1487" i="10"/>
  <c r="J1522" i="10"/>
  <c r="J1538" i="10"/>
  <c r="J1554" i="10"/>
  <c r="J1570" i="10"/>
  <c r="J1586" i="10"/>
  <c r="J1602" i="10"/>
  <c r="J1618" i="10"/>
  <c r="J1634" i="10"/>
  <c r="J1650" i="10"/>
  <c r="J1666" i="10"/>
  <c r="J1682" i="10"/>
  <c r="J1698" i="10"/>
  <c r="J1714" i="10"/>
  <c r="J1723" i="10"/>
  <c r="J1726" i="10"/>
  <c r="J1749" i="10"/>
  <c r="J1752" i="10"/>
  <c r="J1755" i="10"/>
  <c r="J1758" i="10"/>
  <c r="J1781" i="10"/>
  <c r="J1784" i="10"/>
  <c r="J1054" i="10"/>
  <c r="J1435" i="10"/>
  <c r="J1453" i="10"/>
  <c r="J1479" i="10"/>
  <c r="J1499" i="10"/>
  <c r="J1519" i="10"/>
  <c r="J1535" i="10"/>
  <c r="J1551" i="10"/>
  <c r="J1567" i="10"/>
  <c r="J1583" i="10"/>
  <c r="J1599" i="10"/>
  <c r="J1615" i="10"/>
  <c r="J1631" i="10"/>
  <c r="J1647" i="10"/>
  <c r="J1663" i="10"/>
  <c r="J1679" i="10"/>
  <c r="J1695" i="10"/>
  <c r="J1711" i="10"/>
  <c r="J1724" i="10"/>
  <c r="J1727" i="10"/>
  <c r="J1730" i="10"/>
  <c r="J1753" i="10"/>
  <c r="J1756" i="10"/>
  <c r="J1759" i="10"/>
  <c r="J1762" i="10"/>
  <c r="J1785" i="10"/>
  <c r="J1789" i="10"/>
  <c r="J1793" i="10"/>
  <c r="J1797" i="10"/>
  <c r="J1801" i="10"/>
  <c r="J1805" i="10"/>
  <c r="J1809" i="10"/>
  <c r="J1813" i="10"/>
  <c r="J1817" i="10"/>
  <c r="J1821" i="10"/>
  <c r="J1825" i="10"/>
  <c r="J1829" i="10"/>
  <c r="J1833" i="10"/>
  <c r="J1837" i="10"/>
  <c r="J1841" i="10"/>
  <c r="J1845" i="10"/>
  <c r="J1849" i="10"/>
  <c r="J1853" i="10"/>
  <c r="J1857" i="10"/>
  <c r="J1861" i="10"/>
  <c r="J1865" i="10"/>
  <c r="J1869" i="10"/>
  <c r="J1873" i="10"/>
  <c r="J1877" i="10"/>
  <c r="J1881" i="10"/>
  <c r="J1885" i="10"/>
  <c r="J1889" i="10"/>
  <c r="J1893" i="10"/>
  <c r="J1897" i="10"/>
  <c r="J1901" i="10"/>
  <c r="J1905" i="10"/>
  <c r="J1909" i="10"/>
  <c r="J1913" i="10"/>
  <c r="J1917" i="10"/>
  <c r="J1921" i="10"/>
  <c r="J1925" i="10"/>
  <c r="J1929" i="10"/>
  <c r="J1933" i="10"/>
  <c r="J1937" i="10"/>
  <c r="J1941" i="10"/>
  <c r="J1945" i="10"/>
  <c r="J1949" i="10"/>
  <c r="J1953" i="10"/>
  <c r="J1957" i="10"/>
  <c r="J1961" i="10"/>
  <c r="J1965" i="10"/>
  <c r="J1969" i="10"/>
  <c r="J1973" i="10"/>
  <c r="J1977" i="10"/>
  <c r="J1981" i="10"/>
  <c r="J1985" i="10"/>
  <c r="J1989" i="10"/>
  <c r="J1993" i="10"/>
  <c r="J1997" i="10"/>
  <c r="J2001" i="10"/>
  <c r="J2005" i="10"/>
  <c r="J2009" i="10"/>
  <c r="J2013" i="10"/>
  <c r="J2017" i="10"/>
  <c r="J2021" i="10"/>
  <c r="J2025" i="10"/>
  <c r="J2029" i="10"/>
  <c r="J2033" i="10"/>
  <c r="J2037" i="10"/>
  <c r="J2041" i="10"/>
  <c r="J2045" i="10"/>
  <c r="J2049" i="10"/>
  <c r="J2053" i="10"/>
  <c r="J2057" i="10"/>
  <c r="J2061" i="10"/>
  <c r="J2065" i="10"/>
  <c r="J2069" i="10"/>
  <c r="J2073" i="10"/>
  <c r="J2077" i="10"/>
  <c r="J2081" i="10"/>
  <c r="J2085" i="10"/>
  <c r="J2089" i="10"/>
  <c r="J904" i="10"/>
  <c r="J918" i="10"/>
  <c r="J1096" i="10"/>
  <c r="J1210" i="10"/>
  <c r="J1432" i="10"/>
  <c r="J1490" i="10"/>
  <c r="J1511" i="10"/>
  <c r="J1514" i="10"/>
  <c r="J1539" i="10"/>
  <c r="J1543" i="10"/>
  <c r="J1546" i="10"/>
  <c r="J1571" i="10"/>
  <c r="J1575" i="10"/>
  <c r="J1578" i="10"/>
  <c r="J1603" i="10"/>
  <c r="J1607" i="10"/>
  <c r="J1610" i="10"/>
  <c r="J1635" i="10"/>
  <c r="J1639" i="10"/>
  <c r="J1642" i="10"/>
  <c r="J1667" i="10"/>
  <c r="J1671" i="10"/>
  <c r="J1674" i="10"/>
  <c r="J1699" i="10"/>
  <c r="J1703" i="10"/>
  <c r="J1706" i="10"/>
  <c r="J1736" i="10"/>
  <c r="J1772" i="10"/>
  <c r="J1774" i="10"/>
  <c r="J1777" i="10"/>
  <c r="J1799" i="10"/>
  <c r="J1815" i="10"/>
  <c r="J1831" i="10"/>
  <c r="J1847" i="10"/>
  <c r="J1863" i="10"/>
  <c r="J1879" i="10"/>
  <c r="J1895" i="10"/>
  <c r="J1911" i="10"/>
  <c r="J1927" i="10"/>
  <c r="J1943" i="10"/>
  <c r="J1959" i="10"/>
  <c r="J1975" i="10"/>
  <c r="J1991" i="10"/>
  <c r="J2014" i="10"/>
  <c r="J2030" i="10"/>
  <c r="J2046" i="10"/>
  <c r="J2062" i="10"/>
  <c r="J2078" i="10"/>
  <c r="J1046" i="10"/>
  <c r="J1153" i="10"/>
  <c r="J1225" i="10"/>
  <c r="J1265" i="10"/>
  <c r="J1290" i="10"/>
  <c r="J1329" i="10"/>
  <c r="J1354" i="10"/>
  <c r="J1393" i="10"/>
  <c r="J1418" i="10"/>
  <c r="J1476" i="10"/>
  <c r="J1518" i="10"/>
  <c r="J1550" i="10"/>
  <c r="J1582" i="10"/>
  <c r="J1614" i="10"/>
  <c r="J1646" i="10"/>
  <c r="J1678" i="10"/>
  <c r="J1710" i="10"/>
  <c r="J1734" i="10"/>
  <c r="J1760" i="10"/>
  <c r="J1780" i="10"/>
  <c r="J1790" i="10"/>
  <c r="J1806" i="10"/>
  <c r="J1822" i="10"/>
  <c r="J1838" i="10"/>
  <c r="J1854" i="10"/>
  <c r="J1870" i="10"/>
  <c r="J1886" i="10"/>
  <c r="J1902" i="10"/>
  <c r="J1918" i="10"/>
  <c r="J1934" i="10"/>
  <c r="J1950" i="10"/>
  <c r="J1966" i="10"/>
  <c r="J1982" i="10"/>
  <c r="J1998" i="10"/>
  <c r="J2004" i="10"/>
  <c r="J2007" i="10"/>
  <c r="J2020" i="10"/>
  <c r="J2023" i="10"/>
  <c r="J2036" i="10"/>
  <c r="J2039" i="10"/>
  <c r="J2052" i="10"/>
  <c r="J2055" i="10"/>
  <c r="J2068" i="10"/>
  <c r="J2071" i="10"/>
  <c r="J2084" i="10"/>
  <c r="J2087" i="10"/>
  <c r="J2094" i="10"/>
  <c r="J2098" i="10"/>
  <c r="J2102" i="10"/>
  <c r="J2106" i="10"/>
  <c r="J2110" i="10"/>
  <c r="J2114" i="10"/>
  <c r="J2118" i="10"/>
  <c r="J2122" i="10"/>
  <c r="J2126" i="10"/>
  <c r="J2130" i="10"/>
  <c r="J2134" i="10"/>
  <c r="J2138" i="10"/>
  <c r="J2142" i="10"/>
  <c r="J2146" i="10"/>
  <c r="J2150" i="10"/>
  <c r="J2154" i="10"/>
  <c r="J2158" i="10"/>
  <c r="J2162" i="10"/>
  <c r="J2166" i="10"/>
  <c r="J2170" i="10"/>
  <c r="J2174" i="10"/>
  <c r="J2178" i="10"/>
  <c r="J2182" i="10"/>
  <c r="J2186" i="10"/>
  <c r="J2190" i="10"/>
  <c r="J2194" i="10"/>
  <c r="J2198" i="10"/>
  <c r="J2202" i="10"/>
  <c r="J2206" i="10"/>
  <c r="J2210" i="10"/>
  <c r="J2214" i="10"/>
  <c r="J2218" i="10"/>
  <c r="J2222" i="10"/>
  <c r="J2226" i="10"/>
  <c r="J2230" i="10"/>
  <c r="J2234" i="10"/>
  <c r="J537" i="10"/>
  <c r="J1003" i="10"/>
  <c r="J1093" i="10"/>
  <c r="J1465" i="10"/>
  <c r="J1488" i="10"/>
  <c r="J1491" i="10"/>
  <c r="J1737" i="10"/>
  <c r="J1739" i="10"/>
  <c r="J1765" i="10"/>
  <c r="J1775" i="10"/>
  <c r="J1783" i="10"/>
  <c r="J1795" i="10"/>
  <c r="J1811" i="10"/>
  <c r="J1827" i="10"/>
  <c r="J1843" i="10"/>
  <c r="J1859" i="10"/>
  <c r="J1875" i="10"/>
  <c r="J1891" i="10"/>
  <c r="J1907" i="10"/>
  <c r="J1923" i="10"/>
  <c r="J1939" i="10"/>
  <c r="J1955" i="10"/>
  <c r="J1971" i="10"/>
  <c r="J1987" i="10"/>
  <c r="J2010" i="10"/>
  <c r="J2026" i="10"/>
  <c r="J2042" i="10"/>
  <c r="J2058" i="10"/>
  <c r="J2074" i="10"/>
  <c r="J2090" i="10"/>
  <c r="J962" i="10"/>
  <c r="J1168" i="10"/>
  <c r="J1254" i="10"/>
  <c r="J1293" i="10"/>
  <c r="J1318" i="10"/>
  <c r="J1357" i="10"/>
  <c r="J1382" i="10"/>
  <c r="J1421" i="10"/>
  <c r="J1452" i="10"/>
  <c r="J1493" i="10"/>
  <c r="J1731" i="10"/>
  <c r="J1746" i="10"/>
  <c r="J1754" i="10"/>
  <c r="J1757" i="10"/>
  <c r="J1794" i="10"/>
  <c r="J1810" i="10"/>
  <c r="J1826" i="10"/>
  <c r="J1842" i="10"/>
  <c r="J1858" i="10"/>
  <c r="J1874" i="10"/>
  <c r="J1890" i="10"/>
  <c r="J1906" i="10"/>
  <c r="J1922" i="10"/>
  <c r="J1938" i="10"/>
  <c r="J1954" i="10"/>
  <c r="J1970" i="10"/>
  <c r="J1986" i="10"/>
  <c r="J2008" i="10"/>
  <c r="J2011" i="10"/>
  <c r="J2024" i="10"/>
  <c r="J2027" i="10"/>
  <c r="J2040" i="10"/>
  <c r="J2043" i="10"/>
  <c r="J2056" i="10"/>
  <c r="J2059" i="10"/>
  <c r="J2072" i="10"/>
  <c r="J2075" i="10"/>
  <c r="J2088" i="10"/>
  <c r="J2091" i="10"/>
  <c r="J2095" i="10"/>
  <c r="J2099" i="10"/>
  <c r="J2103" i="10"/>
  <c r="J2107" i="10"/>
  <c r="J2111" i="10"/>
  <c r="J2115" i="10"/>
  <c r="J2119" i="10"/>
  <c r="J2123" i="10"/>
  <c r="J2127" i="10"/>
  <c r="J2131" i="10"/>
  <c r="J2135" i="10"/>
  <c r="J2139" i="10"/>
  <c r="J2143" i="10"/>
  <c r="J2147" i="10"/>
  <c r="J2151" i="10"/>
  <c r="J2155" i="10"/>
  <c r="J2159" i="10"/>
  <c r="J2163" i="10"/>
  <c r="J2167" i="10"/>
  <c r="J2171" i="10"/>
  <c r="J2175" i="10"/>
  <c r="J2179" i="10"/>
  <c r="J2183" i="10"/>
  <c r="J2187" i="10"/>
  <c r="J2191" i="10"/>
  <c r="J2195" i="10"/>
  <c r="J2199" i="10"/>
  <c r="J2203" i="10"/>
  <c r="J2207" i="10"/>
  <c r="J2211" i="10"/>
  <c r="J2215" i="10"/>
  <c r="J2219" i="10"/>
  <c r="J2223" i="10"/>
  <c r="J2227" i="10"/>
  <c r="J2231" i="10"/>
  <c r="J2235" i="10"/>
  <c r="J2239" i="10"/>
  <c r="J2243" i="10"/>
  <c r="J2247" i="10"/>
  <c r="J2251" i="10"/>
  <c r="J2255" i="10"/>
  <c r="J2259" i="10"/>
  <c r="J2263" i="10"/>
  <c r="J2267" i="10"/>
  <c r="J2271" i="10"/>
  <c r="J2275" i="10"/>
  <c r="J2279" i="10"/>
  <c r="J2283" i="10"/>
  <c r="J1325" i="10"/>
  <c r="J1350" i="10"/>
  <c r="J1455" i="10"/>
  <c r="J1470" i="10"/>
  <c r="J1496" i="10"/>
  <c r="J1742" i="10"/>
  <c r="J1763" i="10"/>
  <c r="J1778" i="10"/>
  <c r="J1803" i="10"/>
  <c r="J1807" i="10"/>
  <c r="J1814" i="10"/>
  <c r="J1835" i="10"/>
  <c r="J1839" i="10"/>
  <c r="J1846" i="10"/>
  <c r="J1867" i="10"/>
  <c r="J1871" i="10"/>
  <c r="J1878" i="10"/>
  <c r="J1899" i="10"/>
  <c r="J1903" i="10"/>
  <c r="J1910" i="10"/>
  <c r="J1931" i="10"/>
  <c r="J1935" i="10"/>
  <c r="J1942" i="10"/>
  <c r="J1963" i="10"/>
  <c r="J1967" i="10"/>
  <c r="J1974" i="10"/>
  <c r="J1995" i="10"/>
  <c r="J2016" i="10"/>
  <c r="J2018" i="10"/>
  <c r="J2028" i="10"/>
  <c r="J2048" i="10"/>
  <c r="J2050" i="10"/>
  <c r="J2060" i="10"/>
  <c r="J2080" i="10"/>
  <c r="J2082" i="10"/>
  <c r="J2092" i="10"/>
  <c r="J2108" i="10"/>
  <c r="J2124" i="10"/>
  <c r="J2140" i="10"/>
  <c r="J2156" i="10"/>
  <c r="J2172" i="10"/>
  <c r="J2188" i="10"/>
  <c r="J2204" i="10"/>
  <c r="J2220" i="10"/>
  <c r="J2236" i="10"/>
  <c r="J2252" i="10"/>
  <c r="J2268" i="10"/>
  <c r="J2284" i="10"/>
  <c r="J1425" i="10"/>
  <c r="J1687" i="10"/>
  <c r="J2109" i="10"/>
  <c r="J2141" i="10"/>
  <c r="J2157" i="10"/>
  <c r="J2189" i="10"/>
  <c r="J2205" i="10"/>
  <c r="J2257" i="10"/>
  <c r="J2290" i="10"/>
  <c r="J2302" i="10"/>
  <c r="J2318" i="10"/>
  <c r="J2330" i="10"/>
  <c r="J2342" i="10"/>
  <c r="J2366" i="10"/>
  <c r="J2386" i="10"/>
  <c r="J2414" i="10"/>
  <c r="J1389" i="10"/>
  <c r="J1851" i="10"/>
  <c r="J1887" i="10"/>
  <c r="J1919" i="10"/>
  <c r="J2000" i="10"/>
  <c r="J2044" i="10"/>
  <c r="J2116" i="10"/>
  <c r="J2132" i="10"/>
  <c r="J2244" i="10"/>
  <c r="J2260" i="10"/>
  <c r="K1" i="10"/>
  <c r="J1089" i="10"/>
  <c r="J1447" i="10"/>
  <c r="J1523" i="10"/>
  <c r="J1566" i="10"/>
  <c r="J1587" i="10"/>
  <c r="J1630" i="10"/>
  <c r="J1651" i="10"/>
  <c r="J1694" i="10"/>
  <c r="J1715" i="10"/>
  <c r="J1751" i="10"/>
  <c r="J1786" i="10"/>
  <c r="J1818" i="10"/>
  <c r="J1850" i="10"/>
  <c r="J1882" i="10"/>
  <c r="J1914" i="10"/>
  <c r="J1946" i="10"/>
  <c r="J1978" i="10"/>
  <c r="J1999" i="10"/>
  <c r="J2006" i="10"/>
  <c r="J2031" i="10"/>
  <c r="J2038" i="10"/>
  <c r="J2063" i="10"/>
  <c r="J2070" i="10"/>
  <c r="J2097" i="10"/>
  <c r="J2113" i="10"/>
  <c r="J2129" i="10"/>
  <c r="J2145" i="10"/>
  <c r="J2161" i="10"/>
  <c r="J2177" i="10"/>
  <c r="J2193" i="10"/>
  <c r="J2209" i="10"/>
  <c r="J2225" i="10"/>
  <c r="J2242" i="10"/>
  <c r="J2245" i="10"/>
  <c r="J2258" i="10"/>
  <c r="J2261" i="10"/>
  <c r="J2274" i="10"/>
  <c r="J2277" i="10"/>
  <c r="J2287" i="10"/>
  <c r="J2291" i="10"/>
  <c r="J2295" i="10"/>
  <c r="J2299" i="10"/>
  <c r="J2303" i="10"/>
  <c r="J2307" i="10"/>
  <c r="J2311" i="10"/>
  <c r="J2315" i="10"/>
  <c r="J2319" i="10"/>
  <c r="J2323" i="10"/>
  <c r="J2327" i="10"/>
  <c r="J2331" i="10"/>
  <c r="J2335" i="10"/>
  <c r="J2339" i="10"/>
  <c r="J2343" i="10"/>
  <c r="J2347" i="10"/>
  <c r="J2351" i="10"/>
  <c r="J2355" i="10"/>
  <c r="J2359" i="10"/>
  <c r="J2363" i="10"/>
  <c r="J2367" i="10"/>
  <c r="J2371" i="10"/>
  <c r="J2375" i="10"/>
  <c r="J2379" i="10"/>
  <c r="J2383" i="10"/>
  <c r="J2387" i="10"/>
  <c r="J2391" i="10"/>
  <c r="J2395" i="10"/>
  <c r="J2399" i="10"/>
  <c r="J2403" i="10"/>
  <c r="J2407" i="10"/>
  <c r="J2411" i="10"/>
  <c r="J2415" i="10"/>
  <c r="J2419" i="10"/>
  <c r="J2423" i="10"/>
  <c r="J2427" i="10"/>
  <c r="J2431" i="10"/>
  <c r="J2435" i="10"/>
  <c r="J1322" i="10"/>
  <c r="J2221" i="10"/>
  <c r="J2270" i="10"/>
  <c r="J2298" i="10"/>
  <c r="J2314" i="10"/>
  <c r="J2338" i="10"/>
  <c r="J2370" i="10"/>
  <c r="J2382" i="10"/>
  <c r="J2410" i="10"/>
  <c r="J2426" i="10"/>
  <c r="J2430" i="10"/>
  <c r="J1768" i="10"/>
  <c r="J1791" i="10"/>
  <c r="J1819" i="10"/>
  <c r="J1951" i="10"/>
  <c r="J1979" i="10"/>
  <c r="J2034" i="10"/>
  <c r="J2064" i="10"/>
  <c r="J2212" i="10"/>
  <c r="J2276" i="10"/>
  <c r="J1473" i="10"/>
  <c r="J1598" i="10"/>
  <c r="J1619" i="10"/>
  <c r="J1662" i="10"/>
  <c r="J2105" i="10"/>
  <c r="J2121" i="10"/>
  <c r="J2137" i="10"/>
  <c r="J2185" i="10"/>
  <c r="J2201" i="10"/>
  <c r="J2217" i="10"/>
  <c r="J2233" i="10"/>
  <c r="J2237" i="10"/>
  <c r="J2253" i="10"/>
  <c r="J2266" i="10"/>
  <c r="J2309" i="10"/>
  <c r="J1530" i="10"/>
  <c r="J2096" i="10"/>
  <c r="J2128" i="10"/>
  <c r="J2144" i="10"/>
  <c r="J2240" i="10"/>
  <c r="J4" i="10"/>
  <c r="R4" i="10" s="1"/>
  <c r="J1462" i="10"/>
  <c r="J1562" i="10"/>
  <c r="J1626" i="10"/>
  <c r="J1690" i="10"/>
  <c r="J1728" i="10"/>
  <c r="J1740" i="10"/>
  <c r="J1743" i="10"/>
  <c r="J2019" i="10"/>
  <c r="R2019" i="10" s="1"/>
  <c r="J2051" i="10"/>
  <c r="J2083" i="10"/>
  <c r="J2104" i="10"/>
  <c r="J2120" i="10"/>
  <c r="J2136" i="10"/>
  <c r="J2152" i="10"/>
  <c r="J2168" i="10"/>
  <c r="J2184" i="10"/>
  <c r="R2184" i="10" s="1"/>
  <c r="J2200" i="10"/>
  <c r="J2216" i="10"/>
  <c r="J2232" i="10"/>
  <c r="J2248" i="10"/>
  <c r="J2264" i="10"/>
  <c r="J2280" i="10"/>
  <c r="J157" i="10"/>
  <c r="J476" i="10"/>
  <c r="R476" i="10" s="1"/>
  <c r="J1297" i="10"/>
  <c r="J1559" i="10"/>
  <c r="J1748" i="10"/>
  <c r="J2093" i="10"/>
  <c r="J2125" i="10"/>
  <c r="J2173" i="10"/>
  <c r="J2241" i="10"/>
  <c r="J2273" i="10"/>
  <c r="R2273" i="10" s="1"/>
  <c r="J2286" i="10"/>
  <c r="J2306" i="10"/>
  <c r="J2310" i="10"/>
  <c r="J2346" i="10"/>
  <c r="J2362" i="10"/>
  <c r="J2374" i="10"/>
  <c r="J2390" i="10"/>
  <c r="J2406" i="10"/>
  <c r="R2406" i="10" s="1"/>
  <c r="J2422" i="10"/>
  <c r="J2434" i="10"/>
  <c r="J1206" i="10"/>
  <c r="J1261" i="10"/>
  <c r="J1286" i="10"/>
  <c r="J1787" i="10"/>
  <c r="J1830" i="10"/>
  <c r="J1855" i="10"/>
  <c r="R1855" i="10" s="1"/>
  <c r="J1915" i="10"/>
  <c r="J1958" i="10"/>
  <c r="J1983" i="10"/>
  <c r="J2076" i="10"/>
  <c r="J2100" i="10"/>
  <c r="J2148" i="10"/>
  <c r="J2228" i="10"/>
  <c r="J1188" i="10"/>
  <c r="R1188" i="10" s="1"/>
  <c r="J1232" i="10"/>
  <c r="J1733" i="10"/>
  <c r="J1745" i="10"/>
  <c r="J1802" i="10"/>
  <c r="J1866" i="10"/>
  <c r="J1994" i="10"/>
  <c r="J2250" i="10"/>
  <c r="J2285" i="10"/>
  <c r="R2285" i="10" s="1"/>
  <c r="J2289" i="10"/>
  <c r="J2293" i="10"/>
  <c r="J2297" i="10"/>
  <c r="J2301" i="10"/>
  <c r="J2305" i="10"/>
  <c r="J2313" i="10"/>
  <c r="J2389" i="10"/>
  <c r="J2393" i="10"/>
  <c r="R2393" i="10" s="1"/>
  <c r="J1485" i="10"/>
  <c r="J1594" i="10"/>
  <c r="J1722" i="10"/>
  <c r="J2035" i="10"/>
  <c r="J2160" i="10"/>
  <c r="J2176" i="10"/>
  <c r="J2192" i="10"/>
  <c r="J2272" i="10"/>
  <c r="R2272" i="10" s="1"/>
  <c r="J929" i="10"/>
  <c r="J1100" i="10"/>
  <c r="J1157" i="10"/>
  <c r="J1258" i="10"/>
  <c r="J1361" i="10"/>
  <c r="J1386" i="10"/>
  <c r="J1450" i="10"/>
  <c r="J1527" i="10"/>
  <c r="R1527" i="10" s="1"/>
  <c r="J1591" i="10"/>
  <c r="J1655" i="10"/>
  <c r="J1719" i="10"/>
  <c r="J1766" i="10"/>
  <c r="J2101" i="10"/>
  <c r="J2117" i="10"/>
  <c r="J2133" i="10"/>
  <c r="J2149" i="10"/>
  <c r="R2149" i="10" s="1"/>
  <c r="J2165" i="10"/>
  <c r="J2181" i="10"/>
  <c r="J2197" i="10"/>
  <c r="J2213" i="10"/>
  <c r="J2229" i="10"/>
  <c r="J2246" i="10"/>
  <c r="J2249" i="10"/>
  <c r="J2262" i="10"/>
  <c r="R2262" i="10" s="1"/>
  <c r="J2265" i="10"/>
  <c r="J2278" i="10"/>
  <c r="J2281" i="10"/>
  <c r="J2288" i="10"/>
  <c r="J2292" i="10"/>
  <c r="J2296" i="10"/>
  <c r="J2300" i="10"/>
  <c r="J2304" i="10"/>
  <c r="R2304" i="10" s="1"/>
  <c r="J2308" i="10"/>
  <c r="J2312" i="10"/>
  <c r="J2316" i="10"/>
  <c r="J2320" i="10"/>
  <c r="J2324" i="10"/>
  <c r="J2328" i="10"/>
  <c r="J2332" i="10"/>
  <c r="J2336" i="10"/>
  <c r="R2336" i="10" s="1"/>
  <c r="J2340" i="10"/>
  <c r="J2344" i="10"/>
  <c r="J2348" i="10"/>
  <c r="J2352" i="10"/>
  <c r="J2356" i="10"/>
  <c r="J2360" i="10"/>
  <c r="J2364" i="10"/>
  <c r="J2368" i="10"/>
  <c r="R2368" i="10" s="1"/>
  <c r="J2372" i="10"/>
  <c r="J2376" i="10"/>
  <c r="J2380" i="10"/>
  <c r="J2384" i="10"/>
  <c r="J2388" i="10"/>
  <c r="J2392" i="10"/>
  <c r="J2396" i="10"/>
  <c r="J2400" i="10"/>
  <c r="R2400" i="10" s="1"/>
  <c r="J2404" i="10"/>
  <c r="J2408" i="10"/>
  <c r="J2412" i="10"/>
  <c r="J2416" i="10"/>
  <c r="J2420" i="10"/>
  <c r="J2424" i="10"/>
  <c r="J2428" i="10"/>
  <c r="J2432" i="10"/>
  <c r="R2432" i="10" s="1"/>
  <c r="J1467" i="10"/>
  <c r="J1623" i="10"/>
  <c r="J1725" i="10"/>
  <c r="J1771" i="10"/>
  <c r="J2238" i="10"/>
  <c r="J2254" i="10"/>
  <c r="J2294" i="10"/>
  <c r="J2322" i="10"/>
  <c r="R2322" i="10" s="1"/>
  <c r="J2326" i="10"/>
  <c r="J2334" i="10"/>
  <c r="J2350" i="10"/>
  <c r="J2354" i="10"/>
  <c r="J2358" i="10"/>
  <c r="J2378" i="10"/>
  <c r="J2394" i="10"/>
  <c r="J2398" i="10"/>
  <c r="R2398" i="10" s="1"/>
  <c r="J2402" i="10"/>
  <c r="J2418" i="10"/>
  <c r="J1160" i="10"/>
  <c r="J1414" i="10"/>
  <c r="J1798" i="10"/>
  <c r="J1823" i="10"/>
  <c r="J1862" i="10"/>
  <c r="J1883" i="10"/>
  <c r="R1883" i="10" s="1"/>
  <c r="J1894" i="10"/>
  <c r="J1926" i="10"/>
  <c r="J1947" i="10"/>
  <c r="J1990" i="10"/>
  <c r="J2002" i="10"/>
  <c r="J2012" i="10"/>
  <c r="J2032" i="10"/>
  <c r="J2066" i="10"/>
  <c r="R2066" i="10" s="1"/>
  <c r="J2164" i="10"/>
  <c r="J2180" i="10"/>
  <c r="J2196" i="10"/>
  <c r="J1213" i="10"/>
  <c r="J1534" i="10"/>
  <c r="J1555" i="10"/>
  <c r="J1683" i="10"/>
  <c r="J1834" i="10"/>
  <c r="R1834" i="10" s="1"/>
  <c r="J1898" i="10"/>
  <c r="J1930" i="10"/>
  <c r="J1962" i="10"/>
  <c r="J2015" i="10"/>
  <c r="J2022" i="10"/>
  <c r="J2047" i="10"/>
  <c r="J2054" i="10"/>
  <c r="J2079" i="10"/>
  <c r="R2079" i="10" s="1"/>
  <c r="J2086" i="10"/>
  <c r="J2153" i="10"/>
  <c r="J2169" i="10"/>
  <c r="J2269" i="10"/>
  <c r="J2282" i="10"/>
  <c r="J2317" i="10"/>
  <c r="J2321" i="10"/>
  <c r="J2325" i="10"/>
  <c r="R2325" i="10" s="1"/>
  <c r="J2329" i="10"/>
  <c r="J2333" i="10"/>
  <c r="J2337" i="10"/>
  <c r="J2341" i="10"/>
  <c r="J2345" i="10"/>
  <c r="J2349" i="10"/>
  <c r="J2353" i="10"/>
  <c r="J2357" i="10"/>
  <c r="R2357" i="10" s="1"/>
  <c r="J2361" i="10"/>
  <c r="J2365" i="10"/>
  <c r="J2369" i="10"/>
  <c r="J2373" i="10"/>
  <c r="J2377" i="10"/>
  <c r="J2381" i="10"/>
  <c r="J2385" i="10"/>
  <c r="J2397" i="10"/>
  <c r="R2397" i="10" s="1"/>
  <c r="J2401" i="10"/>
  <c r="J2405" i="10"/>
  <c r="J2409" i="10"/>
  <c r="J2413" i="10"/>
  <c r="J2417" i="10"/>
  <c r="J2421" i="10"/>
  <c r="J2425" i="10"/>
  <c r="J2429" i="10"/>
  <c r="R2429" i="10" s="1"/>
  <c r="J2433" i="10"/>
  <c r="J1658" i="10"/>
  <c r="J1769" i="10"/>
  <c r="J2003" i="10"/>
  <c r="J2067" i="10"/>
  <c r="J2112" i="10"/>
  <c r="J2208" i="10"/>
  <c r="J2224" i="10"/>
  <c r="R2224" i="10" s="1"/>
  <c r="J2256" i="10"/>
  <c r="AF42" i="4"/>
  <c r="AF39" i="4"/>
  <c r="AF38" i="4"/>
  <c r="AF37" i="4"/>
  <c r="AF35" i="4"/>
  <c r="AB27" i="4"/>
  <c r="AG43" i="4"/>
  <c r="AA43" i="4"/>
  <c r="AG42" i="4"/>
  <c r="AA42" i="4"/>
  <c r="AG41" i="4"/>
  <c r="AF41" i="4"/>
  <c r="AA41" i="4"/>
  <c r="AG40" i="4"/>
  <c r="AA40" i="4"/>
  <c r="AG39" i="4"/>
  <c r="AA39" i="4"/>
  <c r="AB39" i="4" s="1"/>
  <c r="AG38" i="4"/>
  <c r="AA38" i="4"/>
  <c r="AG37" i="4"/>
  <c r="AA37" i="4"/>
  <c r="AG36" i="4"/>
  <c r="AA36" i="4"/>
  <c r="AG35" i="4"/>
  <c r="AA35" i="4"/>
  <c r="AG34" i="4"/>
  <c r="AA34" i="4"/>
  <c r="AG33" i="4"/>
  <c r="AA33" i="4"/>
  <c r="AG32" i="4"/>
  <c r="AA32" i="4"/>
  <c r="AG31" i="4"/>
  <c r="AA31" i="4"/>
  <c r="AG30" i="4"/>
  <c r="AA30" i="4"/>
  <c r="T14" i="4"/>
  <c r="AG29" i="4"/>
  <c r="AA29" i="4"/>
  <c r="AG28" i="4"/>
  <c r="AA28" i="4"/>
  <c r="AG27" i="4"/>
  <c r="AC27" i="4"/>
  <c r="W27" i="4"/>
  <c r="W35" i="4" s="1"/>
  <c r="W43" i="4" s="1"/>
  <c r="AG26" i="4"/>
  <c r="AC26" i="4"/>
  <c r="AC42" i="4" s="1"/>
  <c r="AD42" i="4" s="1"/>
  <c r="W26" i="4"/>
  <c r="W34" i="4" s="1"/>
  <c r="AG25" i="4"/>
  <c r="AC25" i="4"/>
  <c r="W25" i="4"/>
  <c r="W33" i="4" s="1"/>
  <c r="AG24" i="4"/>
  <c r="AC24" i="4"/>
  <c r="AC40" i="4" s="1"/>
  <c r="W24" i="4"/>
  <c r="W32" i="4" s="1"/>
  <c r="AG23" i="4"/>
  <c r="AC23" i="4"/>
  <c r="AC39" i="4" s="1"/>
  <c r="W23" i="4"/>
  <c r="W31" i="4" s="1"/>
  <c r="AG22" i="4"/>
  <c r="AC22" i="4"/>
  <c r="AC38" i="4" s="1"/>
  <c r="W22" i="4"/>
  <c r="W30" i="4" s="1"/>
  <c r="AG21" i="4"/>
  <c r="AC21" i="4"/>
  <c r="AC37" i="4" s="1"/>
  <c r="W21" i="4"/>
  <c r="W29" i="4" s="1"/>
  <c r="T13" i="4"/>
  <c r="AG20" i="4"/>
  <c r="AC20" i="4"/>
  <c r="W20" i="4"/>
  <c r="W28" i="4" s="1"/>
  <c r="AG19" i="4"/>
  <c r="AC19" i="4"/>
  <c r="Y19" i="4"/>
  <c r="Y27" i="4" s="1"/>
  <c r="Y35" i="4" s="1"/>
  <c r="U19" i="4"/>
  <c r="S19" i="4"/>
  <c r="AG18" i="4"/>
  <c r="AC18" i="4"/>
  <c r="Y18" i="4"/>
  <c r="U18" i="4"/>
  <c r="U22" i="4" s="1"/>
  <c r="U26" i="4" s="1"/>
  <c r="S18" i="4"/>
  <c r="S22" i="4" s="1"/>
  <c r="AG17" i="4"/>
  <c r="AC17" i="4"/>
  <c r="Y17" i="4"/>
  <c r="Y25" i="4" s="1"/>
  <c r="U17" i="4"/>
  <c r="U21" i="4" s="1"/>
  <c r="S17" i="4"/>
  <c r="AG16" i="4"/>
  <c r="AC16" i="4"/>
  <c r="Y16" i="4"/>
  <c r="Y24" i="4" s="1"/>
  <c r="U16" i="4"/>
  <c r="S16" i="4"/>
  <c r="AQ15" i="4"/>
  <c r="AG15" i="4"/>
  <c r="AC15" i="4"/>
  <c r="Y15" i="4"/>
  <c r="Y23" i="4" s="1"/>
  <c r="Y31" i="4" s="1"/>
  <c r="Q15" i="4"/>
  <c r="Q17" i="4" s="1"/>
  <c r="Q19" i="4" s="1"/>
  <c r="O15" i="4"/>
  <c r="O17" i="4" s="1"/>
  <c r="O19" i="4" s="1"/>
  <c r="O21" i="4" s="1"/>
  <c r="O23" i="4" s="1"/>
  <c r="AQ14" i="4"/>
  <c r="AG14" i="4"/>
  <c r="AC14" i="4"/>
  <c r="Y14" i="4"/>
  <c r="Q14" i="4"/>
  <c r="Q16" i="4" s="1"/>
  <c r="Q18" i="4" s="1"/>
  <c r="O14" i="4"/>
  <c r="O16" i="4" s="1"/>
  <c r="AQ13" i="4"/>
  <c r="AG13" i="4"/>
  <c r="AC13" i="4"/>
  <c r="AC29" i="4" s="1"/>
  <c r="Y13" i="4"/>
  <c r="M13" i="4"/>
  <c r="M14" i="4" s="1"/>
  <c r="M15" i="4" s="1"/>
  <c r="M16" i="4" s="1"/>
  <c r="M17" i="4" s="1"/>
  <c r="K13" i="4"/>
  <c r="K14" i="4" s="1"/>
  <c r="K15" i="4" s="1"/>
  <c r="K16" i="4" s="1"/>
  <c r="K17" i="4" s="1"/>
  <c r="AQ12" i="4"/>
  <c r="AG12" i="4"/>
  <c r="AC12" i="4"/>
  <c r="Y12" i="4"/>
  <c r="Y20" i="4" s="1"/>
  <c r="Y28" i="4" s="1"/>
  <c r="AQ11" i="4"/>
  <c r="R2253" i="10" l="1"/>
  <c r="R1322" i="10"/>
  <c r="R2274" i="10"/>
  <c r="R1587" i="10"/>
  <c r="R2284" i="10"/>
  <c r="R1778" i="10"/>
  <c r="R2187" i="10"/>
  <c r="R2027" i="10"/>
  <c r="R2074" i="10"/>
  <c r="R2222" i="10"/>
  <c r="R2126" i="10"/>
  <c r="R1822" i="10"/>
  <c r="R1927" i="10"/>
  <c r="R1511" i="10"/>
  <c r="R1957" i="10"/>
  <c r="R1730" i="10"/>
  <c r="R1666" i="10"/>
  <c r="R1121" i="10"/>
  <c r="R1884" i="10"/>
  <c r="R1729" i="10"/>
  <c r="R1306" i="10"/>
  <c r="R1574" i="10"/>
  <c r="R1216" i="10"/>
  <c r="R1648" i="10"/>
  <c r="R1520" i="10"/>
  <c r="R1285" i="10"/>
  <c r="R1165" i="10"/>
  <c r="R1577" i="10"/>
  <c r="R1337" i="10"/>
  <c r="R871" i="10"/>
  <c r="R1359" i="10"/>
  <c r="R1217" i="10"/>
  <c r="R1113" i="10"/>
  <c r="R1348" i="10"/>
  <c r="R1252" i="10"/>
  <c r="R668" i="10"/>
  <c r="R1083" i="10"/>
  <c r="R518" i="10"/>
  <c r="R1106" i="10"/>
  <c r="R740" i="10"/>
  <c r="R819" i="10"/>
  <c r="R1000" i="10"/>
  <c r="R670" i="10"/>
  <c r="R813" i="10"/>
  <c r="R592" i="10"/>
  <c r="R368" i="10"/>
  <c r="R721" i="10"/>
  <c r="R778" i="10"/>
  <c r="R541" i="10"/>
  <c r="R643" i="10"/>
  <c r="R513" i="10"/>
  <c r="R621" i="10"/>
  <c r="R420" i="10"/>
  <c r="R360" i="10"/>
  <c r="R461" i="10"/>
  <c r="R548" i="10"/>
  <c r="R483" i="10"/>
  <c r="R355" i="10"/>
  <c r="R417" i="10"/>
  <c r="R278" i="10"/>
  <c r="R299" i="10"/>
  <c r="R281" i="10"/>
  <c r="R193" i="10"/>
  <c r="R119" i="10"/>
  <c r="R55" i="10"/>
  <c r="R113" i="10"/>
  <c r="R99" i="10"/>
  <c r="R66" i="10"/>
  <c r="R2425" i="10"/>
  <c r="R2032" i="10"/>
  <c r="R2428" i="10"/>
  <c r="R2300" i="10"/>
  <c r="R2389" i="10"/>
  <c r="R2241" i="10"/>
  <c r="R1743" i="10"/>
  <c r="R1979" i="10"/>
  <c r="R2371" i="10"/>
  <c r="R2261" i="10"/>
  <c r="R1818" i="10"/>
  <c r="R2205" i="10"/>
  <c r="R1942" i="10"/>
  <c r="R2215" i="10"/>
  <c r="R2024" i="10"/>
  <c r="R1923" i="10"/>
  <c r="R2154" i="10"/>
  <c r="R1934" i="10"/>
  <c r="R2046" i="10"/>
  <c r="R1578" i="10"/>
  <c r="R1985" i="10"/>
  <c r="R1857" i="10"/>
  <c r="R1615" i="10"/>
  <c r="R1522" i="10"/>
  <c r="R1944" i="10"/>
  <c r="R1816" i="10"/>
  <c r="R1482" i="10"/>
  <c r="R1776" i="10"/>
  <c r="R1504" i="10"/>
  <c r="R1077" i="10"/>
  <c r="R1612" i="10"/>
  <c r="R1397" i="10"/>
  <c r="R1310" i="10"/>
  <c r="R1669" i="10"/>
  <c r="R1541" i="10"/>
  <c r="R1144" i="10"/>
  <c r="R1387" i="10"/>
  <c r="R1259" i="10"/>
  <c r="R1224" i="10"/>
  <c r="R1376" i="10"/>
  <c r="R1189" i="10"/>
  <c r="R1207" i="10"/>
  <c r="R1022" i="10"/>
  <c r="R920" i="10"/>
  <c r="R1070" i="10"/>
  <c r="R1057" i="10"/>
  <c r="R917" i="10"/>
  <c r="R996" i="10"/>
  <c r="R638" i="10"/>
  <c r="R808" i="10"/>
  <c r="R526" i="10"/>
  <c r="R672" i="10"/>
  <c r="R722" i="10"/>
  <c r="R806" i="10"/>
  <c r="R372" i="10"/>
  <c r="R671" i="10"/>
  <c r="R587" i="10"/>
  <c r="R617" i="10"/>
  <c r="R416" i="10"/>
  <c r="R567" i="10"/>
  <c r="R458" i="10"/>
  <c r="R544" i="10"/>
  <c r="R447" i="10"/>
  <c r="R445" i="10"/>
  <c r="R39" i="10"/>
  <c r="R266" i="10"/>
  <c r="R309" i="10"/>
  <c r="R7" i="10"/>
  <c r="R227" i="10"/>
  <c r="R216" i="10"/>
  <c r="R144" i="10"/>
  <c r="R142" i="10"/>
  <c r="R83" i="10"/>
  <c r="R94" i="10"/>
  <c r="R2112" i="10"/>
  <c r="R2047" i="10"/>
  <c r="R2424" i="10"/>
  <c r="R2296" i="10"/>
  <c r="R2176" i="10"/>
  <c r="R1787" i="10"/>
  <c r="R2152" i="10"/>
  <c r="R1619" i="10"/>
  <c r="R2399" i="10"/>
  <c r="R2145" i="10"/>
  <c r="R2044" i="10"/>
  <c r="R2028" i="10"/>
  <c r="R2243" i="10"/>
  <c r="R2115" i="10"/>
  <c r="R1754" i="10"/>
  <c r="R1783" i="10"/>
  <c r="R2182" i="10"/>
  <c r="R2020" i="10"/>
  <c r="R1290" i="10"/>
  <c r="R1774" i="10"/>
  <c r="R2077" i="10"/>
  <c r="R1917" i="10"/>
  <c r="R1789" i="10"/>
  <c r="R1749" i="10"/>
  <c r="R955" i="10"/>
  <c r="R1844" i="10"/>
  <c r="R1563" i="10"/>
  <c r="R1773" i="10"/>
  <c r="R1481" i="10"/>
  <c r="R1073" i="10"/>
  <c r="R1608" i="10"/>
  <c r="R1468" i="10"/>
  <c r="R1422" i="10"/>
  <c r="R1697" i="10"/>
  <c r="R1537" i="10"/>
  <c r="R1149" i="10"/>
  <c r="R1383" i="10"/>
  <c r="R1255" i="10"/>
  <c r="R907" i="10"/>
  <c r="R1404" i="10"/>
  <c r="R1276" i="10"/>
  <c r="R906" i="10"/>
  <c r="R1171" i="10"/>
  <c r="R1007" i="10"/>
  <c r="R1162" i="10"/>
  <c r="R1098" i="10"/>
  <c r="R902" i="10"/>
  <c r="R989" i="10"/>
  <c r="R914" i="10"/>
  <c r="R960" i="10"/>
  <c r="R910" i="10"/>
  <c r="R791" i="10"/>
  <c r="R470" i="10"/>
  <c r="R882" i="10"/>
  <c r="R469" i="10"/>
  <c r="R802" i="10"/>
  <c r="R632" i="10"/>
  <c r="R667" i="10"/>
  <c r="R584" i="10"/>
  <c r="R613" i="10"/>
  <c r="R388" i="10"/>
  <c r="R563" i="10"/>
  <c r="R430" i="10"/>
  <c r="R508" i="10"/>
  <c r="R379" i="10"/>
  <c r="R377" i="10"/>
  <c r="R242" i="10"/>
  <c r="R305" i="10"/>
  <c r="R255" i="10"/>
  <c r="R12" i="10"/>
  <c r="R172" i="10"/>
  <c r="R79" i="10"/>
  <c r="R72" i="10"/>
  <c r="R25" i="10"/>
  <c r="R2417" i="10"/>
  <c r="R2022" i="10"/>
  <c r="R2358" i="10"/>
  <c r="R2356" i="10"/>
  <c r="R2101" i="10"/>
  <c r="R2100" i="10"/>
  <c r="R2264" i="10"/>
  <c r="R2217" i="10"/>
  <c r="R2427" i="10"/>
  <c r="R2331" i="10"/>
  <c r="R1999" i="10"/>
  <c r="R2342" i="10"/>
  <c r="R2018" i="10"/>
  <c r="R2239" i="10"/>
  <c r="R2111" i="10"/>
  <c r="R1874" i="10"/>
  <c r="R1891" i="10"/>
  <c r="R2210" i="10"/>
  <c r="R2007" i="10"/>
  <c r="R1265" i="10"/>
  <c r="R1642" i="10"/>
  <c r="R2073" i="10"/>
  <c r="R1945" i="10"/>
  <c r="R1817" i="10"/>
  <c r="R1726" i="10"/>
  <c r="R895" i="10"/>
  <c r="R1872" i="10"/>
  <c r="R1675" i="10"/>
  <c r="R1274" i="10"/>
  <c r="R1526" i="10"/>
  <c r="R1282" i="10"/>
  <c r="R1668" i="10"/>
  <c r="R1445" i="10"/>
  <c r="R1406" i="10"/>
  <c r="R472" i="10"/>
  <c r="R1597" i="10"/>
  <c r="R1417" i="10"/>
  <c r="R967" i="10"/>
  <c r="R1347" i="10"/>
  <c r="R1198" i="10"/>
  <c r="R1065" i="10"/>
  <c r="R1368" i="10"/>
  <c r="R1237" i="10"/>
  <c r="R1231" i="10"/>
  <c r="R1103" i="10"/>
  <c r="R1019" i="10"/>
  <c r="R1094" i="10"/>
  <c r="R890" i="10"/>
  <c r="R953" i="10"/>
  <c r="R1020" i="10"/>
  <c r="R894" i="10"/>
  <c r="R634" i="10"/>
  <c r="R864" i="10"/>
  <c r="R758" i="10"/>
  <c r="R798" i="10"/>
  <c r="R618" i="10"/>
  <c r="R631" i="10"/>
  <c r="R705" i="10"/>
  <c r="R538" i="10"/>
  <c r="R464" i="10"/>
  <c r="R527" i="10"/>
  <c r="R364" i="10"/>
  <c r="R462" i="10"/>
  <c r="R375" i="10"/>
  <c r="R405" i="10"/>
  <c r="R245" i="10"/>
  <c r="R337" i="10"/>
  <c r="R269" i="10"/>
  <c r="R251" i="10"/>
  <c r="R240" i="10"/>
  <c r="R200" i="10"/>
  <c r="R80" i="10"/>
  <c r="R56" i="10"/>
  <c r="R21" i="10"/>
  <c r="R2003" i="10"/>
  <c r="R2413" i="10"/>
  <c r="R2373" i="10"/>
  <c r="R2341" i="10"/>
  <c r="R2269" i="10"/>
  <c r="R2015" i="10"/>
  <c r="R1213" i="10"/>
  <c r="R1990" i="10"/>
  <c r="R1414" i="10"/>
  <c r="R2354" i="10"/>
  <c r="R1771" i="10"/>
  <c r="R2416" i="10"/>
  <c r="R2384" i="10"/>
  <c r="R2352" i="10"/>
  <c r="R2320" i="10"/>
  <c r="R2288" i="10"/>
  <c r="R2213" i="10"/>
  <c r="R1766" i="10"/>
  <c r="R1258" i="10"/>
  <c r="R2035" i="10"/>
  <c r="R2301" i="10"/>
  <c r="R1802" i="10"/>
  <c r="R2076" i="10"/>
  <c r="R1261" i="10"/>
  <c r="R2346" i="10"/>
  <c r="R2093" i="10"/>
  <c r="R2248" i="10"/>
  <c r="R2120" i="10"/>
  <c r="R1690" i="10"/>
  <c r="R2096" i="10"/>
  <c r="R2201" i="10"/>
  <c r="R1473" i="10"/>
  <c r="R1791" i="10"/>
  <c r="R2314" i="10"/>
  <c r="R2423" i="10"/>
  <c r="R2391" i="10"/>
  <c r="R2359" i="10"/>
  <c r="R2327" i="10"/>
  <c r="R2295" i="10"/>
  <c r="R2242" i="10"/>
  <c r="R2113" i="10"/>
  <c r="R1978" i="10"/>
  <c r="R1715" i="10"/>
  <c r="R1089" i="10"/>
  <c r="R1919" i="10"/>
  <c r="R2330" i="10"/>
  <c r="R2141" i="10"/>
  <c r="R2220" i="10"/>
  <c r="R2092" i="10"/>
  <c r="R2016" i="10"/>
  <c r="R1910" i="10"/>
  <c r="R1835" i="10"/>
  <c r="R1470" i="10"/>
  <c r="R2267" i="10"/>
  <c r="R2235" i="10"/>
  <c r="R2203" i="10"/>
  <c r="R2171" i="10"/>
  <c r="R2139" i="10"/>
  <c r="R2107" i="10"/>
  <c r="R2059" i="10"/>
  <c r="R1986" i="10"/>
  <c r="R1858" i="10"/>
  <c r="R1731" i="10"/>
  <c r="R1254" i="10"/>
  <c r="R2010" i="10"/>
  <c r="R1875" i="10"/>
  <c r="R1765" i="10"/>
  <c r="R537" i="10"/>
  <c r="R2206" i="10"/>
  <c r="R2174" i="10"/>
  <c r="R2142" i="10"/>
  <c r="R2110" i="10"/>
  <c r="R2068" i="10"/>
  <c r="R2004" i="10"/>
  <c r="R1886" i="10"/>
  <c r="R1760" i="10"/>
  <c r="R1518" i="10"/>
  <c r="R1225" i="10"/>
  <c r="R1991" i="10"/>
  <c r="R1863" i="10"/>
  <c r="R1736" i="10"/>
  <c r="R1639" i="10"/>
  <c r="R1546" i="10"/>
  <c r="R1096" i="10"/>
  <c r="R2069" i="10"/>
  <c r="R2037" i="10"/>
  <c r="R2005" i="10"/>
  <c r="R1973" i="10"/>
  <c r="R1941" i="10"/>
  <c r="R1909" i="10"/>
  <c r="R1877" i="10"/>
  <c r="R1845" i="10"/>
  <c r="R1813" i="10"/>
  <c r="R1762" i="10"/>
  <c r="R1695" i="10"/>
  <c r="R1567" i="10"/>
  <c r="R1054" i="10"/>
  <c r="R1723" i="10"/>
  <c r="R1602" i="10"/>
  <c r="R1461" i="10"/>
  <c r="R1238" i="10"/>
  <c r="R1996" i="10"/>
  <c r="R1964" i="10"/>
  <c r="R1932" i="10"/>
  <c r="R1900" i="10"/>
  <c r="R1868" i="10"/>
  <c r="R1836" i="10"/>
  <c r="R1804" i="10"/>
  <c r="R1761" i="10"/>
  <c r="R1659" i="10"/>
  <c r="R1531" i="10"/>
  <c r="R1433" i="10"/>
  <c r="R1341" i="10"/>
  <c r="R1270" i="10"/>
  <c r="R1061" i="10"/>
  <c r="R1747" i="10"/>
  <c r="R1638" i="10"/>
  <c r="R1502" i="10"/>
  <c r="R1068" i="10"/>
  <c r="R1475" i="10"/>
  <c r="R1394" i="10"/>
  <c r="R1266" i="10"/>
  <c r="R1172" i="10"/>
  <c r="R859" i="10"/>
  <c r="R1696" i="10"/>
  <c r="R1664" i="10"/>
  <c r="R1632" i="10"/>
  <c r="R1600" i="10"/>
  <c r="R1568" i="10"/>
  <c r="R1536" i="10"/>
  <c r="R1506" i="10"/>
  <c r="R1442" i="10"/>
  <c r="R1349" i="10"/>
  <c r="R1190" i="10"/>
  <c r="R1483" i="10"/>
  <c r="R1390" i="10"/>
  <c r="R1262" i="10"/>
  <c r="R1031" i="10"/>
  <c r="R1721" i="10"/>
  <c r="R1689" i="10"/>
  <c r="R1657" i="10"/>
  <c r="R1625" i="10"/>
  <c r="R1593" i="10"/>
  <c r="R1561" i="10"/>
  <c r="R1529" i="10"/>
  <c r="R1492" i="10"/>
  <c r="R1401" i="10"/>
  <c r="R1273" i="10"/>
  <c r="R746" i="10"/>
  <c r="R1117" i="10"/>
  <c r="R946" i="10"/>
  <c r="R630" i="10"/>
  <c r="R1407" i="10"/>
  <c r="R1375" i="10"/>
  <c r="R1343" i="10"/>
  <c r="R1311" i="10"/>
  <c r="R1279" i="10"/>
  <c r="R1247" i="10"/>
  <c r="R1185" i="10"/>
  <c r="R1088" i="10"/>
  <c r="R787" i="10"/>
  <c r="R1176" i="10"/>
  <c r="R1014" i="10"/>
  <c r="R1428" i="10"/>
  <c r="R1396" i="10"/>
  <c r="R1364" i="10"/>
  <c r="R1332" i="10"/>
  <c r="R1300" i="10"/>
  <c r="R1268" i="10"/>
  <c r="R1234" i="10"/>
  <c r="R1170" i="10"/>
  <c r="R1050" i="10"/>
  <c r="R836" i="10"/>
  <c r="R1227" i="10"/>
  <c r="R1195" i="10"/>
  <c r="R1163" i="10"/>
  <c r="R1131" i="10"/>
  <c r="R1099" i="10"/>
  <c r="R1067" i="10"/>
  <c r="R974" i="10"/>
  <c r="R833" i="10"/>
  <c r="R1002" i="10"/>
  <c r="R888" i="10"/>
  <c r="R1154" i="10"/>
  <c r="R1122" i="10"/>
  <c r="R1090" i="10"/>
  <c r="R1055" i="10"/>
  <c r="R954" i="10"/>
  <c r="R1011" i="10"/>
  <c r="R853" i="10"/>
  <c r="R1045" i="10"/>
  <c r="R1013" i="10"/>
  <c r="R981" i="10"/>
  <c r="R949" i="10"/>
  <c r="R901" i="10"/>
  <c r="R404" i="10"/>
  <c r="R809" i="10"/>
  <c r="R1048" i="10"/>
  <c r="R1016" i="10"/>
  <c r="R984" i="10"/>
  <c r="R952" i="10"/>
  <c r="R896" i="10"/>
  <c r="R811" i="10"/>
  <c r="R320" i="10"/>
  <c r="R885" i="10"/>
  <c r="R839" i="10"/>
  <c r="R694" i="10"/>
  <c r="R855" i="10"/>
  <c r="R776" i="10"/>
  <c r="R601" i="10"/>
  <c r="R785" i="10"/>
  <c r="R688" i="10"/>
  <c r="R456" i="10"/>
  <c r="R847" i="10"/>
  <c r="R768" i="10"/>
  <c r="R640" i="10"/>
  <c r="R857" i="10"/>
  <c r="R771" i="10"/>
  <c r="R612" i="10"/>
  <c r="R745" i="10"/>
  <c r="R603" i="10"/>
  <c r="R858" i="10"/>
  <c r="R826" i="10"/>
  <c r="R794" i="10"/>
  <c r="R762" i="10"/>
  <c r="R542" i="10"/>
  <c r="R660" i="10"/>
  <c r="R616" i="10"/>
  <c r="R755" i="10"/>
  <c r="R723" i="10"/>
  <c r="R691" i="10"/>
  <c r="R659" i="10"/>
  <c r="R627" i="10"/>
  <c r="R577" i="10"/>
  <c r="R386" i="10"/>
  <c r="R578" i="10"/>
  <c r="R374" i="10"/>
  <c r="R701" i="10"/>
  <c r="R669" i="10"/>
  <c r="R637" i="10"/>
  <c r="R605" i="10"/>
  <c r="R522" i="10"/>
  <c r="R326" i="10"/>
  <c r="R501" i="10"/>
  <c r="R356" i="10"/>
  <c r="R448" i="10"/>
  <c r="R392" i="10"/>
  <c r="R187" i="10"/>
  <c r="R555" i="10"/>
  <c r="R523" i="10"/>
  <c r="R491" i="10"/>
  <c r="R28" i="10"/>
  <c r="R414" i="10"/>
  <c r="R350" i="10"/>
  <c r="R564" i="10"/>
  <c r="R532" i="10"/>
  <c r="R500" i="10"/>
  <c r="R449" i="10"/>
  <c r="R467" i="10"/>
  <c r="R435" i="10"/>
  <c r="R403" i="10"/>
  <c r="R371" i="10"/>
  <c r="R254" i="10"/>
  <c r="R328" i="10"/>
  <c r="R433" i="10"/>
  <c r="R401" i="10"/>
  <c r="R369" i="10"/>
  <c r="R261" i="10"/>
  <c r="R323" i="10"/>
  <c r="R316" i="10"/>
  <c r="R225" i="10"/>
  <c r="R331" i="10"/>
  <c r="R145" i="10"/>
  <c r="R267" i="10"/>
  <c r="R333" i="10"/>
  <c r="R91" i="10"/>
  <c r="R297" i="10"/>
  <c r="R265" i="10"/>
  <c r="R163" i="10"/>
  <c r="R114" i="10"/>
  <c r="R241" i="10"/>
  <c r="R213" i="10"/>
  <c r="R247" i="10"/>
  <c r="R215" i="10"/>
  <c r="R151" i="10"/>
  <c r="R107" i="10"/>
  <c r="R236" i="10"/>
  <c r="R201" i="10"/>
  <c r="R123" i="10"/>
  <c r="R196" i="10"/>
  <c r="R164" i="10"/>
  <c r="R132" i="10"/>
  <c r="R64" i="10"/>
  <c r="R47" i="10"/>
  <c r="R162" i="10"/>
  <c r="R130" i="10"/>
  <c r="R40" i="10"/>
  <c r="R35" i="10"/>
  <c r="R81" i="10"/>
  <c r="R49" i="10"/>
  <c r="R17" i="10"/>
  <c r="R82" i="10"/>
  <c r="R50" i="10"/>
  <c r="R18" i="10"/>
  <c r="R2034" i="10"/>
  <c r="R2375" i="10"/>
  <c r="R2177" i="10"/>
  <c r="R2132" i="10"/>
  <c r="R2050" i="10"/>
  <c r="R2283" i="10"/>
  <c r="R2155" i="10"/>
  <c r="R1922" i="10"/>
  <c r="R1939" i="10"/>
  <c r="R2190" i="10"/>
  <c r="R2036" i="10"/>
  <c r="R1354" i="10"/>
  <c r="R1603" i="10"/>
  <c r="R2021" i="10"/>
  <c r="R1893" i="10"/>
  <c r="R1797" i="10"/>
  <c r="R1755" i="10"/>
  <c r="R1980" i="10"/>
  <c r="R1852" i="10"/>
  <c r="R1595" i="10"/>
  <c r="R1178" i="10"/>
  <c r="R1456" i="10"/>
  <c r="R1330" i="10"/>
  <c r="R1680" i="10"/>
  <c r="R1552" i="10"/>
  <c r="R1451" i="10"/>
  <c r="R1705" i="10"/>
  <c r="R1609" i="10"/>
  <c r="R1460" i="10"/>
  <c r="R1180" i="10"/>
  <c r="R1423" i="10"/>
  <c r="R1295" i="10"/>
  <c r="R1027" i="10"/>
  <c r="R1380" i="10"/>
  <c r="R1202" i="10"/>
  <c r="R1211" i="10"/>
  <c r="R1115" i="10"/>
  <c r="R923" i="10"/>
  <c r="R1074" i="10"/>
  <c r="R947" i="10"/>
  <c r="R965" i="10"/>
  <c r="R686" i="10"/>
  <c r="R919" i="10"/>
  <c r="R865" i="10"/>
  <c r="R586" i="10"/>
  <c r="R725" i="10"/>
  <c r="R682" i="10"/>
  <c r="R730" i="10"/>
  <c r="R842" i="10"/>
  <c r="R710" i="10"/>
  <c r="R739" i="10"/>
  <c r="R514" i="10"/>
  <c r="R685" i="10"/>
  <c r="R590" i="10"/>
  <c r="R252" i="10"/>
  <c r="R539" i="10"/>
  <c r="R382" i="10"/>
  <c r="R481" i="10"/>
  <c r="R419" i="10"/>
  <c r="R221" i="10"/>
  <c r="R103" i="10"/>
  <c r="R282" i="10"/>
  <c r="R313" i="10"/>
  <c r="R59" i="10"/>
  <c r="R183" i="10"/>
  <c r="R155" i="10"/>
  <c r="R112" i="10"/>
  <c r="R146" i="10"/>
  <c r="R97" i="10"/>
  <c r="R98" i="10"/>
  <c r="R2353" i="10"/>
  <c r="R1683" i="10"/>
  <c r="R2394" i="10"/>
  <c r="R2396" i="10"/>
  <c r="R2249" i="10"/>
  <c r="R2192" i="10"/>
  <c r="R1830" i="10"/>
  <c r="R2168" i="10"/>
  <c r="R1662" i="10"/>
  <c r="R2403" i="10"/>
  <c r="R2161" i="10"/>
  <c r="R2116" i="10"/>
  <c r="R2048" i="10"/>
  <c r="R2279" i="10"/>
  <c r="R2151" i="10"/>
  <c r="R2088" i="10"/>
  <c r="R1357" i="10"/>
  <c r="R1465" i="10"/>
  <c r="R2122" i="10"/>
  <c r="R1614" i="10"/>
  <c r="R1777" i="10"/>
  <c r="R2081" i="10"/>
  <c r="R1921" i="10"/>
  <c r="R1727" i="10"/>
  <c r="R1650" i="10"/>
  <c r="R1976" i="10"/>
  <c r="R1880" i="10"/>
  <c r="R1770" i="10"/>
  <c r="R1373" i="10"/>
  <c r="R1686" i="10"/>
  <c r="R1440" i="10"/>
  <c r="R1708" i="10"/>
  <c r="R1580" i="10"/>
  <c r="R1516" i="10"/>
  <c r="R843" i="10"/>
  <c r="R829" i="10"/>
  <c r="R1573" i="10"/>
  <c r="R1321" i="10"/>
  <c r="R821" i="10"/>
  <c r="R1323" i="10"/>
  <c r="R1136" i="10"/>
  <c r="R748" i="10"/>
  <c r="R1312" i="10"/>
  <c r="R927" i="10"/>
  <c r="R1143" i="10"/>
  <c r="R893" i="10"/>
  <c r="R1134" i="10"/>
  <c r="R233" i="10"/>
  <c r="R993" i="10"/>
  <c r="R678" i="10"/>
  <c r="R912" i="10"/>
  <c r="R769" i="10"/>
  <c r="R817" i="10"/>
  <c r="R800" i="10"/>
  <c r="R510" i="10"/>
  <c r="R838" i="10"/>
  <c r="R704" i="10"/>
  <c r="R703" i="10"/>
  <c r="R607" i="10"/>
  <c r="R713" i="10"/>
  <c r="R570" i="10"/>
  <c r="R203" i="10"/>
  <c r="R535" i="10"/>
  <c r="R380" i="10"/>
  <c r="R478" i="10"/>
  <c r="R351" i="10"/>
  <c r="R413" i="10"/>
  <c r="R276" i="10"/>
  <c r="R296" i="10"/>
  <c r="R214" i="10"/>
  <c r="R259" i="10"/>
  <c r="R20" i="10"/>
  <c r="R176" i="10"/>
  <c r="R174" i="10"/>
  <c r="R88" i="10"/>
  <c r="R29" i="10"/>
  <c r="R2349" i="10"/>
  <c r="R2012" i="10"/>
  <c r="R2378" i="10"/>
  <c r="R2392" i="10"/>
  <c r="R2246" i="10"/>
  <c r="R1994" i="10"/>
  <c r="R2280" i="10"/>
  <c r="R2233" i="10"/>
  <c r="R2370" i="10"/>
  <c r="R2335" i="10"/>
  <c r="R2006" i="10"/>
  <c r="R2366" i="10"/>
  <c r="R2124" i="10"/>
  <c r="R1742" i="10"/>
  <c r="R2179" i="10"/>
  <c r="R2075" i="10"/>
  <c r="R1318" i="10"/>
  <c r="R1093" i="10"/>
  <c r="R2084" i="10"/>
  <c r="R1790" i="10"/>
  <c r="R1895" i="10"/>
  <c r="R1432" i="10"/>
  <c r="R2013" i="10"/>
  <c r="R1885" i="10"/>
  <c r="R1724" i="10"/>
  <c r="R1634" i="10"/>
  <c r="R1972" i="10"/>
  <c r="R1876" i="10"/>
  <c r="R1691" i="10"/>
  <c r="R1370" i="10"/>
  <c r="R1670" i="10"/>
  <c r="R1426" i="10"/>
  <c r="R1704" i="10"/>
  <c r="R1576" i="10"/>
  <c r="R1381" i="10"/>
  <c r="R1294" i="10"/>
  <c r="R1665" i="10"/>
  <c r="R1569" i="10"/>
  <c r="R1305" i="10"/>
  <c r="R801" i="10"/>
  <c r="R1319" i="10"/>
  <c r="R1120" i="10"/>
  <c r="R604" i="10"/>
  <c r="R1308" i="10"/>
  <c r="R1186" i="10"/>
  <c r="R1235" i="10"/>
  <c r="R1107" i="10"/>
  <c r="R1034" i="10"/>
  <c r="R1066" i="10"/>
  <c r="R1021" i="10"/>
  <c r="R915" i="10"/>
  <c r="R666" i="10"/>
  <c r="R861" i="10"/>
  <c r="R502" i="10"/>
  <c r="R812" i="10"/>
  <c r="R654" i="10"/>
  <c r="R642" i="10"/>
  <c r="R770" i="10"/>
  <c r="R422" i="10"/>
  <c r="R635" i="10"/>
  <c r="R438" i="10"/>
  <c r="R645" i="10"/>
  <c r="R533" i="10"/>
  <c r="R408" i="10"/>
  <c r="R531" i="10"/>
  <c r="R366" i="10"/>
  <c r="R475" i="10"/>
  <c r="R344" i="10"/>
  <c r="R318" i="10"/>
  <c r="R268" i="10"/>
  <c r="R218" i="10"/>
  <c r="R143" i="10"/>
  <c r="R223" i="10"/>
  <c r="R212" i="10"/>
  <c r="R96" i="10"/>
  <c r="R67" i="10"/>
  <c r="R58" i="10"/>
  <c r="R2345" i="10"/>
  <c r="R2002" i="10"/>
  <c r="R2420" i="10"/>
  <c r="R2324" i="10"/>
  <c r="R2160" i="10"/>
  <c r="R2362" i="10"/>
  <c r="R1728" i="10"/>
  <c r="R1819" i="10"/>
  <c r="R2363" i="10"/>
  <c r="R2129" i="10"/>
  <c r="R2000" i="10"/>
  <c r="R2236" i="10"/>
  <c r="R1931" i="10"/>
  <c r="R2271" i="10"/>
  <c r="R2143" i="10"/>
  <c r="R1746" i="10"/>
  <c r="R1775" i="10"/>
  <c r="R2178" i="10"/>
  <c r="R2071" i="10"/>
  <c r="R1550" i="10"/>
  <c r="R1772" i="10"/>
  <c r="R2041" i="10"/>
  <c r="R1913" i="10"/>
  <c r="R1785" i="10"/>
  <c r="R1435" i="10"/>
  <c r="R1249" i="10"/>
  <c r="R1904" i="10"/>
  <c r="R1764" i="10"/>
  <c r="R1366" i="10"/>
  <c r="R1654" i="10"/>
  <c r="R1478" i="10"/>
  <c r="R951" i="10"/>
  <c r="R1636" i="10"/>
  <c r="R1540" i="10"/>
  <c r="R1486" i="10"/>
  <c r="R1661" i="10"/>
  <c r="R1533" i="10"/>
  <c r="R1289" i="10"/>
  <c r="R636" i="10"/>
  <c r="R1283" i="10"/>
  <c r="R873" i="10"/>
  <c r="R1400" i="10"/>
  <c r="R1304" i="10"/>
  <c r="R1060" i="10"/>
  <c r="R1135" i="10"/>
  <c r="R841" i="10"/>
  <c r="R1126" i="10"/>
  <c r="R970" i="10"/>
  <c r="R1017" i="10"/>
  <c r="R557" i="10"/>
  <c r="R956" i="10"/>
  <c r="R606" i="10"/>
  <c r="R870" i="10"/>
  <c r="R795" i="10"/>
  <c r="R773" i="10"/>
  <c r="R788" i="10"/>
  <c r="R830" i="10"/>
  <c r="R690" i="10"/>
  <c r="R727" i="10"/>
  <c r="R580" i="10"/>
  <c r="R406" i="10"/>
  <c r="R609" i="10"/>
  <c r="R517" i="10"/>
  <c r="R394" i="10"/>
  <c r="R495" i="10"/>
  <c r="R568" i="10"/>
  <c r="R471" i="10"/>
  <c r="R270" i="10"/>
  <c r="R373" i="10"/>
  <c r="R332" i="10"/>
  <c r="R202" i="10"/>
  <c r="R301" i="10"/>
  <c r="R244" i="10"/>
  <c r="R116" i="10"/>
  <c r="R168" i="10"/>
  <c r="R166" i="10"/>
  <c r="R85" i="10"/>
  <c r="R54" i="10"/>
  <c r="R1769" i="10"/>
  <c r="R2409" i="10"/>
  <c r="R2369" i="10"/>
  <c r="R2337" i="10"/>
  <c r="R2169" i="10"/>
  <c r="R1962" i="10"/>
  <c r="R2196" i="10"/>
  <c r="R1947" i="10"/>
  <c r="R1160" i="10"/>
  <c r="R2350" i="10"/>
  <c r="R1725" i="10"/>
  <c r="R2412" i="10"/>
  <c r="R2380" i="10"/>
  <c r="R2348" i="10"/>
  <c r="R2316" i="10"/>
  <c r="R2281" i="10"/>
  <c r="R2197" i="10"/>
  <c r="R1719" i="10"/>
  <c r="R1157" i="10"/>
  <c r="R1722" i="10"/>
  <c r="R2297" i="10"/>
  <c r="R1745" i="10"/>
  <c r="R1983" i="10"/>
  <c r="R1206" i="10"/>
  <c r="R2310" i="10"/>
  <c r="R1748" i="10"/>
  <c r="R2232" i="10"/>
  <c r="R2104" i="10"/>
  <c r="R1626" i="10"/>
  <c r="R1530" i="10"/>
  <c r="R2185" i="10"/>
  <c r="R2276" i="10"/>
  <c r="R1768" i="10"/>
  <c r="R2298" i="10"/>
  <c r="R2419" i="10"/>
  <c r="R2387" i="10"/>
  <c r="R2355" i="10"/>
  <c r="R2323" i="10"/>
  <c r="R2291" i="10"/>
  <c r="R2225" i="10"/>
  <c r="R2097" i="10"/>
  <c r="R1946" i="10"/>
  <c r="R1694" i="10"/>
  <c r="R1887" i="10"/>
  <c r="R2318" i="10"/>
  <c r="R2109" i="10"/>
  <c r="R2204" i="10"/>
  <c r="R2082" i="10"/>
  <c r="R1995" i="10"/>
  <c r="R1903" i="10"/>
  <c r="R1814" i="10"/>
  <c r="R1455" i="10"/>
  <c r="R2263" i="10"/>
  <c r="R2231" i="10"/>
  <c r="R2199" i="10"/>
  <c r="R2167" i="10"/>
  <c r="R2135" i="10"/>
  <c r="R2103" i="10"/>
  <c r="R2056" i="10"/>
  <c r="R1970" i="10"/>
  <c r="R1842" i="10"/>
  <c r="R1493" i="10"/>
  <c r="R1168" i="10"/>
  <c r="R1987" i="10"/>
  <c r="R1859" i="10"/>
  <c r="R1739" i="10"/>
  <c r="R2234" i="10"/>
  <c r="R2202" i="10"/>
  <c r="R2170" i="10"/>
  <c r="R2138" i="10"/>
  <c r="R2106" i="10"/>
  <c r="R2055" i="10"/>
  <c r="R1998" i="10"/>
  <c r="R1870" i="10"/>
  <c r="R1734" i="10"/>
  <c r="R1476" i="10"/>
  <c r="R1153" i="10"/>
  <c r="R1975" i="10"/>
  <c r="R1847" i="10"/>
  <c r="R1706" i="10"/>
  <c r="R1635" i="10"/>
  <c r="R1543" i="10"/>
  <c r="R918" i="10"/>
  <c r="R2065" i="10"/>
  <c r="R2033" i="10"/>
  <c r="R2001" i="10"/>
  <c r="R1969" i="10"/>
  <c r="R1937" i="10"/>
  <c r="R1905" i="10"/>
  <c r="R1873" i="10"/>
  <c r="R1841" i="10"/>
  <c r="R1809" i="10"/>
  <c r="R1759" i="10"/>
  <c r="R1679" i="10"/>
  <c r="R1551" i="10"/>
  <c r="R1784" i="10"/>
  <c r="R1714" i="10"/>
  <c r="R1586" i="10"/>
  <c r="R1459" i="10"/>
  <c r="R1220" i="10"/>
  <c r="R1992" i="10"/>
  <c r="R1960" i="10"/>
  <c r="R1928" i="10"/>
  <c r="R1896" i="10"/>
  <c r="R1864" i="10"/>
  <c r="R1832" i="10"/>
  <c r="R1800" i="10"/>
  <c r="R1738" i="10"/>
  <c r="R1643" i="10"/>
  <c r="R1515" i="10"/>
  <c r="R1430" i="10"/>
  <c r="R1338" i="10"/>
  <c r="R1245" i="10"/>
  <c r="R1010" i="10"/>
  <c r="R1744" i="10"/>
  <c r="R1622" i="10"/>
  <c r="R1494" i="10"/>
  <c r="R900" i="10"/>
  <c r="R1472" i="10"/>
  <c r="R1378" i="10"/>
  <c r="R1250" i="10"/>
  <c r="R1141" i="10"/>
  <c r="R828" i="10"/>
  <c r="R1692" i="10"/>
  <c r="R1660" i="10"/>
  <c r="R1628" i="10"/>
  <c r="R1596" i="10"/>
  <c r="R1564" i="10"/>
  <c r="R1532" i="10"/>
  <c r="R1503" i="10"/>
  <c r="R1439" i="10"/>
  <c r="R1333" i="10"/>
  <c r="R987" i="10"/>
  <c r="R1480" i="10"/>
  <c r="R1374" i="10"/>
  <c r="R1246" i="10"/>
  <c r="R1018" i="10"/>
  <c r="R1717" i="10"/>
  <c r="R1685" i="10"/>
  <c r="R1653" i="10"/>
  <c r="R1621" i="10"/>
  <c r="R1589" i="10"/>
  <c r="R1557" i="10"/>
  <c r="R1525" i="10"/>
  <c r="R1469" i="10"/>
  <c r="R1385" i="10"/>
  <c r="R1257" i="10"/>
  <c r="R1228" i="10"/>
  <c r="R1101" i="10"/>
  <c r="R935" i="10"/>
  <c r="R358" i="10"/>
  <c r="R1403" i="10"/>
  <c r="R1371" i="10"/>
  <c r="R1339" i="10"/>
  <c r="R1307" i="10"/>
  <c r="R1275" i="10"/>
  <c r="R1243" i="10"/>
  <c r="R1182" i="10"/>
  <c r="R1072" i="10"/>
  <c r="R737" i="10"/>
  <c r="R1161" i="10"/>
  <c r="R999" i="10"/>
  <c r="R1424" i="10"/>
  <c r="R1392" i="10"/>
  <c r="R1360" i="10"/>
  <c r="R1328" i="10"/>
  <c r="R1296" i="10"/>
  <c r="R1264" i="10"/>
  <c r="R1221" i="10"/>
  <c r="R1156" i="10"/>
  <c r="R1035" i="10"/>
  <c r="R831" i="10"/>
  <c r="R1223" i="10"/>
  <c r="R1191" i="10"/>
  <c r="R1159" i="10"/>
  <c r="R1127" i="10"/>
  <c r="R1095" i="10"/>
  <c r="R1063" i="10"/>
  <c r="R958" i="10"/>
  <c r="R664" i="10"/>
  <c r="R975" i="10"/>
  <c r="R824" i="10"/>
  <c r="R1150" i="10"/>
  <c r="R1118" i="10"/>
  <c r="R1086" i="10"/>
  <c r="R1052" i="10"/>
  <c r="R934" i="10"/>
  <c r="R994" i="10"/>
  <c r="R777" i="10"/>
  <c r="R1041" i="10"/>
  <c r="R1009" i="10"/>
  <c r="R977" i="10"/>
  <c r="R945" i="10"/>
  <c r="R899" i="10"/>
  <c r="R390" i="10"/>
  <c r="R784" i="10"/>
  <c r="R1044" i="10"/>
  <c r="R1012" i="10"/>
  <c r="R980" i="10"/>
  <c r="R948" i="10"/>
  <c r="R889" i="10"/>
  <c r="R775" i="10"/>
  <c r="R209" i="10"/>
  <c r="R881" i="10"/>
  <c r="R827" i="10"/>
  <c r="R650" i="10"/>
  <c r="R845" i="10"/>
  <c r="R750" i="10"/>
  <c r="R558" i="10"/>
  <c r="R780" i="10"/>
  <c r="R680" i="10"/>
  <c r="R295" i="10"/>
  <c r="R837" i="10"/>
  <c r="R754" i="10"/>
  <c r="R574" i="10"/>
  <c r="R852" i="10"/>
  <c r="R761" i="10"/>
  <c r="R608" i="10"/>
  <c r="R742" i="10"/>
  <c r="R600" i="10"/>
  <c r="R854" i="10"/>
  <c r="R822" i="10"/>
  <c r="R790" i="10"/>
  <c r="R752" i="10"/>
  <c r="R521" i="10"/>
  <c r="R658" i="10"/>
  <c r="R594" i="10"/>
  <c r="R751" i="10"/>
  <c r="R719" i="10"/>
  <c r="R687" i="10"/>
  <c r="R655" i="10"/>
  <c r="R623" i="10"/>
  <c r="R562" i="10"/>
  <c r="R354" i="10"/>
  <c r="R561" i="10"/>
  <c r="R307" i="10"/>
  <c r="R697" i="10"/>
  <c r="R665" i="10"/>
  <c r="R633" i="10"/>
  <c r="R599" i="10"/>
  <c r="R506" i="10"/>
  <c r="R602" i="10"/>
  <c r="R485" i="10"/>
  <c r="R352" i="10"/>
  <c r="R442" i="10"/>
  <c r="R378" i="10"/>
  <c r="R100" i="10"/>
  <c r="R551" i="10"/>
  <c r="R519" i="10"/>
  <c r="R487" i="10"/>
  <c r="R484" i="10"/>
  <c r="R412" i="10"/>
  <c r="R348" i="10"/>
  <c r="R560" i="10"/>
  <c r="R528" i="10"/>
  <c r="R496" i="10"/>
  <c r="R324" i="10"/>
  <c r="R463" i="10"/>
  <c r="R431" i="10"/>
  <c r="R399" i="10"/>
  <c r="R367" i="10"/>
  <c r="R248" i="10"/>
  <c r="R256" i="10"/>
  <c r="R429" i="10"/>
  <c r="R397" i="10"/>
  <c r="R365" i="10"/>
  <c r="R258" i="10"/>
  <c r="R310" i="10"/>
  <c r="R303" i="10"/>
  <c r="R189" i="10"/>
  <c r="R327" i="10"/>
  <c r="R60" i="10"/>
  <c r="R257" i="10"/>
  <c r="R329" i="10"/>
  <c r="R325" i="10"/>
  <c r="R293" i="10"/>
  <c r="R262" i="10"/>
  <c r="R147" i="10"/>
  <c r="R106" i="10"/>
  <c r="R234" i="10"/>
  <c r="R92" i="10"/>
  <c r="R243" i="10"/>
  <c r="R211" i="10"/>
  <c r="R149" i="10"/>
  <c r="R84" i="10"/>
  <c r="R232" i="10"/>
  <c r="R185" i="10"/>
  <c r="R121" i="10"/>
  <c r="R192" i="10"/>
  <c r="R160" i="10"/>
  <c r="R128" i="10"/>
  <c r="R48" i="10"/>
  <c r="R31" i="10"/>
  <c r="R158" i="10"/>
  <c r="R126" i="10"/>
  <c r="R24" i="10"/>
  <c r="R19" i="10"/>
  <c r="R77" i="10"/>
  <c r="R45" i="10"/>
  <c r="R13" i="10"/>
  <c r="R78" i="10"/>
  <c r="R46" i="10"/>
  <c r="R14" i="10"/>
  <c r="R2410" i="10"/>
  <c r="R2343" i="10"/>
  <c r="R2038" i="10"/>
  <c r="R2414" i="10"/>
  <c r="R2156" i="10"/>
  <c r="R1871" i="10"/>
  <c r="R2251" i="10"/>
  <c r="R2123" i="10"/>
  <c r="R1794" i="10"/>
  <c r="R1811" i="10"/>
  <c r="R2158" i="10"/>
  <c r="R1950" i="10"/>
  <c r="R2062" i="10"/>
  <c r="R1674" i="10"/>
  <c r="R2053" i="10"/>
  <c r="R1925" i="10"/>
  <c r="R1829" i="10"/>
  <c r="R1499" i="10"/>
  <c r="R1345" i="10"/>
  <c r="R1916" i="10"/>
  <c r="R1820" i="10"/>
  <c r="R1497" i="10"/>
  <c r="R1779" i="10"/>
  <c r="R1507" i="10"/>
  <c r="R1105" i="10"/>
  <c r="R1616" i="10"/>
  <c r="R1474" i="10"/>
  <c r="R848" i="10"/>
  <c r="R909" i="10"/>
  <c r="R1641" i="10"/>
  <c r="R1545" i="10"/>
  <c r="R1177" i="10"/>
  <c r="R1391" i="10"/>
  <c r="R1263" i="10"/>
  <c r="R1240" i="10"/>
  <c r="R1412" i="10"/>
  <c r="R1284" i="10"/>
  <c r="R950" i="10"/>
  <c r="R1147" i="10"/>
  <c r="R913" i="10"/>
  <c r="R714" i="10"/>
  <c r="R1015" i="10"/>
  <c r="R1029" i="10"/>
  <c r="R924" i="10"/>
  <c r="R1032" i="10"/>
  <c r="R879" i="10"/>
  <c r="R706" i="10"/>
  <c r="R875" i="10"/>
  <c r="R820" i="10"/>
  <c r="R534" i="10"/>
  <c r="R712" i="10"/>
  <c r="R707" i="10"/>
  <c r="R611" i="10"/>
  <c r="R717" i="10"/>
  <c r="R434" i="10"/>
  <c r="R424" i="10"/>
  <c r="R507" i="10"/>
  <c r="R294" i="10"/>
  <c r="R451" i="10"/>
  <c r="R177" i="10"/>
  <c r="R353" i="10"/>
  <c r="R129" i="10"/>
  <c r="R290" i="10"/>
  <c r="R229" i="10"/>
  <c r="R263" i="10"/>
  <c r="R44" i="10"/>
  <c r="R180" i="10"/>
  <c r="R178" i="10"/>
  <c r="R65" i="10"/>
  <c r="R33" i="10"/>
  <c r="R2385" i="10"/>
  <c r="R2054" i="10"/>
  <c r="R2294" i="10"/>
  <c r="R2332" i="10"/>
  <c r="R1450" i="10"/>
  <c r="R2228" i="10"/>
  <c r="R157" i="10"/>
  <c r="R2237" i="10"/>
  <c r="R2382" i="10"/>
  <c r="R2339" i="10"/>
  <c r="R2031" i="10"/>
  <c r="R2386" i="10"/>
  <c r="R2140" i="10"/>
  <c r="R1867" i="10"/>
  <c r="R2247" i="10"/>
  <c r="R2119" i="10"/>
  <c r="R1757" i="10"/>
  <c r="R2058" i="10"/>
  <c r="R2218" i="10"/>
  <c r="R2087" i="10"/>
  <c r="R1806" i="10"/>
  <c r="R1911" i="10"/>
  <c r="R1490" i="10"/>
  <c r="R2017" i="10"/>
  <c r="R1889" i="10"/>
  <c r="R1825" i="10"/>
  <c r="R1479" i="10"/>
  <c r="R1313" i="10"/>
  <c r="R1912" i="10"/>
  <c r="R1707" i="10"/>
  <c r="R1128" i="10"/>
  <c r="R1438" i="10"/>
  <c r="R1204" i="10"/>
  <c r="R1644" i="10"/>
  <c r="R1471" i="10"/>
  <c r="R1448" i="10"/>
  <c r="R1701" i="10"/>
  <c r="R1605" i="10"/>
  <c r="R1437" i="10"/>
  <c r="R1164" i="10"/>
  <c r="R1419" i="10"/>
  <c r="R1291" i="10"/>
  <c r="R940" i="10"/>
  <c r="R1408" i="10"/>
  <c r="R1280" i="10"/>
  <c r="R1092" i="10"/>
  <c r="R1175" i="10"/>
  <c r="R1111" i="10"/>
  <c r="R1058" i="10"/>
  <c r="R1102" i="10"/>
  <c r="R922" i="10"/>
  <c r="R961" i="10"/>
  <c r="R930" i="10"/>
  <c r="R964" i="10"/>
  <c r="R926" i="10"/>
  <c r="R553" i="10"/>
  <c r="R718" i="10"/>
  <c r="R872" i="10"/>
  <c r="R803" i="10"/>
  <c r="R525" i="10"/>
  <c r="R628" i="10"/>
  <c r="R735" i="10"/>
  <c r="R498" i="10"/>
  <c r="R681" i="10"/>
  <c r="R549" i="10"/>
  <c r="R288" i="10"/>
  <c r="R444" i="10"/>
  <c r="R512" i="10"/>
  <c r="R383" i="10"/>
  <c r="R381" i="10"/>
  <c r="R271" i="10"/>
  <c r="R345" i="10"/>
  <c r="R277" i="10"/>
  <c r="R117" i="10"/>
  <c r="R194" i="10"/>
  <c r="R23" i="10"/>
  <c r="R95" i="10"/>
  <c r="R93" i="10"/>
  <c r="R62" i="10"/>
  <c r="R2421" i="10"/>
  <c r="R2317" i="10"/>
  <c r="R1823" i="10"/>
  <c r="R2360" i="10"/>
  <c r="R2117" i="10"/>
  <c r="R2148" i="10"/>
  <c r="R2173" i="10"/>
  <c r="R1740" i="10"/>
  <c r="R1951" i="10"/>
  <c r="R2367" i="10"/>
  <c r="R2258" i="10"/>
  <c r="R1523" i="10"/>
  <c r="R2252" i="10"/>
  <c r="R1846" i="10"/>
  <c r="R2211" i="10"/>
  <c r="R2011" i="10"/>
  <c r="R2042" i="10"/>
  <c r="R2214" i="10"/>
  <c r="R2118" i="10"/>
  <c r="R1582" i="10"/>
  <c r="R1667" i="10"/>
  <c r="R2045" i="10"/>
  <c r="R1949" i="10"/>
  <c r="R1821" i="10"/>
  <c r="R1453" i="10"/>
  <c r="R1281" i="10"/>
  <c r="R1940" i="10"/>
  <c r="R1812" i="10"/>
  <c r="R1444" i="10"/>
  <c r="R1125" i="10"/>
  <c r="R1542" i="10"/>
  <c r="R1298" i="10"/>
  <c r="R1640" i="10"/>
  <c r="R1512" i="10"/>
  <c r="R1489" i="10"/>
  <c r="R1116" i="10"/>
  <c r="R1633" i="10"/>
  <c r="R1498" i="10"/>
  <c r="R1112" i="10"/>
  <c r="R1415" i="10"/>
  <c r="R1287" i="10"/>
  <c r="R1208" i="10"/>
  <c r="R1340" i="10"/>
  <c r="R1076" i="10"/>
  <c r="R1139" i="10"/>
  <c r="R884" i="10"/>
  <c r="R1130" i="10"/>
  <c r="R1043" i="10"/>
  <c r="R957" i="10"/>
  <c r="R1024" i="10"/>
  <c r="R905" i="10"/>
  <c r="R744" i="10"/>
  <c r="R700" i="10"/>
  <c r="R783" i="10"/>
  <c r="R674" i="10"/>
  <c r="R866" i="10"/>
  <c r="R622" i="10"/>
  <c r="R731" i="10"/>
  <c r="R583" i="10"/>
  <c r="R677" i="10"/>
  <c r="R370" i="10"/>
  <c r="R237" i="10"/>
  <c r="R264" i="10"/>
  <c r="R540" i="10"/>
  <c r="R443" i="10"/>
  <c r="R302" i="10"/>
  <c r="R409" i="10"/>
  <c r="R115" i="10"/>
  <c r="R283" i="10"/>
  <c r="R273" i="10"/>
  <c r="R260" i="10"/>
  <c r="R191" i="10"/>
  <c r="R204" i="10"/>
  <c r="R170" i="10"/>
  <c r="R57" i="10"/>
  <c r="R26" i="10"/>
  <c r="R2377" i="10"/>
  <c r="R1534" i="10"/>
  <c r="R2238" i="10"/>
  <c r="R2229" i="10"/>
  <c r="R2305" i="10"/>
  <c r="R1286" i="10"/>
  <c r="R2136" i="10"/>
  <c r="R1598" i="10"/>
  <c r="R2395" i="10"/>
  <c r="R2245" i="10"/>
  <c r="R1447" i="10"/>
  <c r="R2108" i="10"/>
  <c r="R1496" i="10"/>
  <c r="R2207" i="10"/>
  <c r="R2072" i="10"/>
  <c r="R1293" i="10"/>
  <c r="R1003" i="10"/>
  <c r="R2146" i="10"/>
  <c r="R1902" i="10"/>
  <c r="R2014" i="10"/>
  <c r="R1571" i="10"/>
  <c r="R1977" i="10"/>
  <c r="R1849" i="10"/>
  <c r="R1583" i="10"/>
  <c r="R1464" i="10"/>
  <c r="R1936" i="10"/>
  <c r="R1840" i="10"/>
  <c r="R1547" i="10"/>
  <c r="R1064" i="10"/>
  <c r="R1132" i="10"/>
  <c r="R1184" i="10"/>
  <c r="R1572" i="10"/>
  <c r="R1365" i="10"/>
  <c r="R1278" i="10"/>
  <c r="R1693" i="10"/>
  <c r="R1565" i="10"/>
  <c r="R1080" i="10"/>
  <c r="R1411" i="10"/>
  <c r="R1315" i="10"/>
  <c r="R1104" i="10"/>
  <c r="R494" i="10"/>
  <c r="R1272" i="10"/>
  <c r="R876" i="10"/>
  <c r="R1167" i="10"/>
  <c r="R990" i="10"/>
  <c r="R1158" i="10"/>
  <c r="R1026" i="10"/>
  <c r="R985" i="10"/>
  <c r="R898" i="10"/>
  <c r="R988" i="10"/>
  <c r="R849" i="10"/>
  <c r="R716" i="10"/>
  <c r="R698" i="10"/>
  <c r="R646" i="10"/>
  <c r="R614" i="10"/>
  <c r="R766" i="10"/>
  <c r="R759" i="10"/>
  <c r="R663" i="10"/>
  <c r="R581" i="10"/>
  <c r="R641" i="10"/>
  <c r="R336" i="10"/>
  <c r="R222" i="10"/>
  <c r="R205" i="10"/>
  <c r="R504" i="10"/>
  <c r="R407" i="10"/>
  <c r="R437" i="10"/>
  <c r="R319" i="10"/>
  <c r="R280" i="10"/>
  <c r="R179" i="10"/>
  <c r="R230" i="10"/>
  <c r="R165" i="10"/>
  <c r="R137" i="10"/>
  <c r="R136" i="10"/>
  <c r="R134" i="10"/>
  <c r="R53" i="10"/>
  <c r="R22" i="10"/>
  <c r="R1658" i="10"/>
  <c r="R2405" i="10"/>
  <c r="R2365" i="10"/>
  <c r="R2333" i="10"/>
  <c r="R2153" i="10"/>
  <c r="R1930" i="10"/>
  <c r="R2180" i="10"/>
  <c r="R1926" i="10"/>
  <c r="R2418" i="10"/>
  <c r="R2334" i="10"/>
  <c r="R1623" i="10"/>
  <c r="R2408" i="10"/>
  <c r="R2376" i="10"/>
  <c r="R2344" i="10"/>
  <c r="R2312" i="10"/>
  <c r="R2278" i="10"/>
  <c r="R2181" i="10"/>
  <c r="R1655" i="10"/>
  <c r="R1100" i="10"/>
  <c r="R1594" i="10"/>
  <c r="R2293" i="10"/>
  <c r="R1733" i="10"/>
  <c r="R1958" i="10"/>
  <c r="R2434" i="10"/>
  <c r="R2306" i="10"/>
  <c r="R1559" i="10"/>
  <c r="R2216" i="10"/>
  <c r="R2083" i="10"/>
  <c r="R1562" i="10"/>
  <c r="R2309" i="10"/>
  <c r="R2137" i="10"/>
  <c r="R2212" i="10"/>
  <c r="R2430" i="10"/>
  <c r="R2270" i="10"/>
  <c r="R2415" i="10"/>
  <c r="R2383" i="10"/>
  <c r="R2351" i="10"/>
  <c r="R2319" i="10"/>
  <c r="R2287" i="10"/>
  <c r="R2209" i="10"/>
  <c r="R2070" i="10"/>
  <c r="R1914" i="10"/>
  <c r="R1651" i="10"/>
  <c r="R2260" i="10"/>
  <c r="R1851" i="10"/>
  <c r="R2302" i="10"/>
  <c r="R1687" i="10"/>
  <c r="R2188" i="10"/>
  <c r="R2080" i="10"/>
  <c r="R1974" i="10"/>
  <c r="R1899" i="10"/>
  <c r="R1807" i="10"/>
  <c r="R1350" i="10"/>
  <c r="R2259" i="10"/>
  <c r="R2227" i="10"/>
  <c r="R2195" i="10"/>
  <c r="R2163" i="10"/>
  <c r="R2131" i="10"/>
  <c r="R2099" i="10"/>
  <c r="R2043" i="10"/>
  <c r="R1954" i="10"/>
  <c r="R1826" i="10"/>
  <c r="R1452" i="10"/>
  <c r="R962" i="10"/>
  <c r="R1971" i="10"/>
  <c r="R1843" i="10"/>
  <c r="R1737" i="10"/>
  <c r="R2230" i="10"/>
  <c r="R2198" i="10"/>
  <c r="R2166" i="10"/>
  <c r="R2134" i="10"/>
  <c r="R2102" i="10"/>
  <c r="R2052" i="10"/>
  <c r="R1982" i="10"/>
  <c r="R1854" i="10"/>
  <c r="R1710" i="10"/>
  <c r="R1418" i="10"/>
  <c r="R1046" i="10"/>
  <c r="R1959" i="10"/>
  <c r="R1831" i="10"/>
  <c r="R1703" i="10"/>
  <c r="R1610" i="10"/>
  <c r="R1539" i="10"/>
  <c r="R904" i="10"/>
  <c r="R2061" i="10"/>
  <c r="R2029" i="10"/>
  <c r="R1997" i="10"/>
  <c r="R1965" i="10"/>
  <c r="R1933" i="10"/>
  <c r="R1901" i="10"/>
  <c r="R1869" i="10"/>
  <c r="R1837" i="10"/>
  <c r="R1805" i="10"/>
  <c r="R1756" i="10"/>
  <c r="R1663" i="10"/>
  <c r="R1535" i="10"/>
  <c r="R1781" i="10"/>
  <c r="R1698" i="10"/>
  <c r="R1570" i="10"/>
  <c r="R1409" i="10"/>
  <c r="R1193" i="10"/>
  <c r="R1988" i="10"/>
  <c r="R1956" i="10"/>
  <c r="R1924" i="10"/>
  <c r="R1892" i="10"/>
  <c r="R1860" i="10"/>
  <c r="R1828" i="10"/>
  <c r="R1796" i="10"/>
  <c r="R1735" i="10"/>
  <c r="R1627" i="10"/>
  <c r="R1508" i="10"/>
  <c r="R1405" i="10"/>
  <c r="R1334" i="10"/>
  <c r="R1242" i="10"/>
  <c r="R983" i="10"/>
  <c r="R1741" i="10"/>
  <c r="R1606" i="10"/>
  <c r="R1484" i="10"/>
  <c r="R760" i="10"/>
  <c r="R1449" i="10"/>
  <c r="R1362" i="10"/>
  <c r="R1236" i="10"/>
  <c r="R1137" i="10"/>
  <c r="R1720" i="10"/>
  <c r="R1688" i="10"/>
  <c r="R1656" i="10"/>
  <c r="R1624" i="10"/>
  <c r="R1592" i="10"/>
  <c r="R1560" i="10"/>
  <c r="R1528" i="10"/>
  <c r="R1500" i="10"/>
  <c r="R1436" i="10"/>
  <c r="R1317" i="10"/>
  <c r="R966" i="10"/>
  <c r="R1457" i="10"/>
  <c r="R1358" i="10"/>
  <c r="R1229" i="10"/>
  <c r="R995" i="10"/>
  <c r="R1713" i="10"/>
  <c r="R1681" i="10"/>
  <c r="R1649" i="10"/>
  <c r="R1617" i="10"/>
  <c r="R1585" i="10"/>
  <c r="R1553" i="10"/>
  <c r="R1521" i="10"/>
  <c r="R1466" i="10"/>
  <c r="R1369" i="10"/>
  <c r="R1241" i="10"/>
  <c r="R1212" i="10"/>
  <c r="R1085" i="10"/>
  <c r="R897" i="10"/>
  <c r="R1431" i="10"/>
  <c r="R1399" i="10"/>
  <c r="R1367" i="10"/>
  <c r="R1335" i="10"/>
  <c r="R1303" i="10"/>
  <c r="R1271" i="10"/>
  <c r="R1233" i="10"/>
  <c r="R1169" i="10"/>
  <c r="R1051" i="10"/>
  <c r="R626" i="10"/>
  <c r="R1145" i="10"/>
  <c r="R943" i="10"/>
  <c r="R1420" i="10"/>
  <c r="R1388" i="10"/>
  <c r="R1356" i="10"/>
  <c r="R1324" i="10"/>
  <c r="R1292" i="10"/>
  <c r="R1260" i="10"/>
  <c r="R1218" i="10"/>
  <c r="R1140" i="10"/>
  <c r="R1023" i="10"/>
  <c r="R816" i="10"/>
  <c r="R1219" i="10"/>
  <c r="R1187" i="10"/>
  <c r="R1155" i="10"/>
  <c r="R1123" i="10"/>
  <c r="R1091" i="10"/>
  <c r="R1059" i="10"/>
  <c r="R925" i="10"/>
  <c r="R648" i="10"/>
  <c r="R959" i="10"/>
  <c r="R807" i="10"/>
  <c r="R1146" i="10"/>
  <c r="R1114" i="10"/>
  <c r="R1082" i="10"/>
  <c r="R1047" i="10"/>
  <c r="R757" i="10"/>
  <c r="R979" i="10"/>
  <c r="R765" i="10"/>
  <c r="R1037" i="10"/>
  <c r="R1005" i="10"/>
  <c r="R973" i="10"/>
  <c r="R942" i="10"/>
  <c r="R892" i="10"/>
  <c r="R944" i="10"/>
  <c r="R767" i="10"/>
  <c r="R1040" i="10"/>
  <c r="R1008" i="10"/>
  <c r="R976" i="10"/>
  <c r="R928" i="10"/>
  <c r="R887" i="10"/>
  <c r="R764" i="10"/>
  <c r="R939" i="10"/>
  <c r="R877" i="10"/>
  <c r="R792" i="10"/>
  <c r="R624" i="10"/>
  <c r="R840" i="10"/>
  <c r="R728" i="10"/>
  <c r="R505" i="10"/>
  <c r="R763" i="10"/>
  <c r="R652" i="10"/>
  <c r="R108" i="10"/>
  <c r="R832" i="10"/>
  <c r="R734" i="10"/>
  <c r="R482" i="10"/>
  <c r="R835" i="10"/>
  <c r="R741" i="10"/>
  <c r="R598" i="10"/>
  <c r="R729" i="10"/>
  <c r="R597" i="10"/>
  <c r="R850" i="10"/>
  <c r="R818" i="10"/>
  <c r="R786" i="10"/>
  <c r="R736" i="10"/>
  <c r="R450" i="10"/>
  <c r="R591" i="10"/>
  <c r="R582" i="10"/>
  <c r="R747" i="10"/>
  <c r="R715" i="10"/>
  <c r="R683" i="10"/>
  <c r="R651" i="10"/>
  <c r="R619" i="10"/>
  <c r="R546" i="10"/>
  <c r="R347" i="10"/>
  <c r="R545" i="10"/>
  <c r="R292" i="10"/>
  <c r="R693" i="10"/>
  <c r="R661" i="10"/>
  <c r="R629" i="10"/>
  <c r="R596" i="10"/>
  <c r="R490" i="10"/>
  <c r="R579" i="10"/>
  <c r="R460" i="10"/>
  <c r="R340" i="10"/>
  <c r="R440" i="10"/>
  <c r="R376" i="10"/>
  <c r="R43" i="10"/>
  <c r="R547" i="10"/>
  <c r="R515" i="10"/>
  <c r="R477" i="10"/>
  <c r="R468" i="10"/>
  <c r="R398" i="10"/>
  <c r="R342" i="10"/>
  <c r="R556" i="10"/>
  <c r="R524" i="10"/>
  <c r="R492" i="10"/>
  <c r="R279" i="10"/>
  <c r="R459" i="10"/>
  <c r="R427" i="10"/>
  <c r="R395" i="10"/>
  <c r="R363" i="10"/>
  <c r="R226" i="10"/>
  <c r="R253" i="10"/>
  <c r="R425" i="10"/>
  <c r="R393" i="10"/>
  <c r="R361" i="10"/>
  <c r="R199" i="10"/>
  <c r="R308" i="10"/>
  <c r="R300" i="10"/>
  <c r="R186" i="10"/>
  <c r="R314" i="10"/>
  <c r="R315" i="10"/>
  <c r="R210" i="10"/>
  <c r="R322" i="10"/>
  <c r="R321" i="10"/>
  <c r="R289" i="10"/>
  <c r="R249" i="10"/>
  <c r="R131" i="10"/>
  <c r="R102" i="10"/>
  <c r="R217" i="10"/>
  <c r="R36" i="10"/>
  <c r="R239" i="10"/>
  <c r="R207" i="10"/>
  <c r="R135" i="10"/>
  <c r="R76" i="10"/>
  <c r="R228" i="10"/>
  <c r="R171" i="10"/>
  <c r="R104" i="10"/>
  <c r="R188" i="10"/>
  <c r="R156" i="10"/>
  <c r="R124" i="10"/>
  <c r="R32" i="10"/>
  <c r="R15" i="10"/>
  <c r="R154" i="10"/>
  <c r="R122" i="10"/>
  <c r="R8" i="10"/>
  <c r="R105" i="10"/>
  <c r="R73" i="10"/>
  <c r="R41" i="10"/>
  <c r="R9" i="10"/>
  <c r="R74" i="10"/>
  <c r="R42" i="10"/>
  <c r="R10" i="10"/>
  <c r="R2105" i="10"/>
  <c r="R2407" i="10"/>
  <c r="R2311" i="10"/>
  <c r="R1850" i="10"/>
  <c r="R2257" i="10"/>
  <c r="R1963" i="10"/>
  <c r="R2219" i="10"/>
  <c r="R2091" i="10"/>
  <c r="R1382" i="10"/>
  <c r="R1488" i="10"/>
  <c r="R2094" i="10"/>
  <c r="R1646" i="10"/>
  <c r="R1799" i="10"/>
  <c r="R2085" i="10"/>
  <c r="R1989" i="10"/>
  <c r="R1861" i="10"/>
  <c r="R1631" i="10"/>
  <c r="R1538" i="10"/>
  <c r="R1948" i="10"/>
  <c r="R1788" i="10"/>
  <c r="R1398" i="10"/>
  <c r="R1702" i="10"/>
  <c r="R1443" i="10"/>
  <c r="R1712" i="10"/>
  <c r="R1584" i="10"/>
  <c r="R1413" i="10"/>
  <c r="R1326" i="10"/>
  <c r="R1673" i="10"/>
  <c r="R1513" i="10"/>
  <c r="R1038" i="10"/>
  <c r="R1327" i="10"/>
  <c r="R1152" i="10"/>
  <c r="R796" i="10"/>
  <c r="R1316" i="10"/>
  <c r="R1108" i="10"/>
  <c r="R1179" i="10"/>
  <c r="R1039" i="10"/>
  <c r="R1138" i="10"/>
  <c r="R493" i="10"/>
  <c r="R997" i="10"/>
  <c r="R938" i="10"/>
  <c r="R968" i="10"/>
  <c r="R933" i="10"/>
  <c r="R772" i="10"/>
  <c r="R454" i="10"/>
  <c r="R805" i="10"/>
  <c r="R550" i="10"/>
  <c r="R810" i="10"/>
  <c r="R400" i="10"/>
  <c r="R675" i="10"/>
  <c r="R238" i="10"/>
  <c r="R653" i="10"/>
  <c r="R565" i="10"/>
  <c r="R571" i="10"/>
  <c r="R446" i="10"/>
  <c r="R516" i="10"/>
  <c r="R387" i="10"/>
  <c r="R385" i="10"/>
  <c r="R284" i="10"/>
  <c r="R161" i="10"/>
  <c r="R175" i="10"/>
  <c r="R231" i="10"/>
  <c r="R220" i="10"/>
  <c r="R148" i="10"/>
  <c r="R111" i="10"/>
  <c r="R34" i="10"/>
  <c r="R2208" i="10"/>
  <c r="R2321" i="10"/>
  <c r="R1862" i="10"/>
  <c r="R2364" i="10"/>
  <c r="R2133" i="10"/>
  <c r="R2250" i="10"/>
  <c r="R2390" i="10"/>
  <c r="R2240" i="10"/>
  <c r="R2435" i="10"/>
  <c r="R2307" i="10"/>
  <c r="R1566" i="10"/>
  <c r="R2268" i="10"/>
  <c r="R1763" i="10"/>
  <c r="R2183" i="10"/>
  <c r="R1906" i="10"/>
  <c r="R1795" i="10"/>
  <c r="R2186" i="10"/>
  <c r="R2023" i="10"/>
  <c r="R1329" i="10"/>
  <c r="R1671" i="10"/>
  <c r="R2049" i="10"/>
  <c r="R1953" i="10"/>
  <c r="R1793" i="10"/>
  <c r="R1752" i="10"/>
  <c r="R1006" i="10"/>
  <c r="R1848" i="10"/>
  <c r="R1579" i="10"/>
  <c r="R1302" i="10"/>
  <c r="R1558" i="10"/>
  <c r="R1314" i="10"/>
  <c r="R1676" i="10"/>
  <c r="R1548" i="10"/>
  <c r="R1269" i="10"/>
  <c r="R1148" i="10"/>
  <c r="R1637" i="10"/>
  <c r="R1501" i="10"/>
  <c r="R978" i="10"/>
  <c r="R1355" i="10"/>
  <c r="R1214" i="10"/>
  <c r="R1097" i="10"/>
  <c r="R1344" i="10"/>
  <c r="R1248" i="10"/>
  <c r="R1239" i="10"/>
  <c r="R1079" i="10"/>
  <c r="R676" i="10"/>
  <c r="R998" i="10"/>
  <c r="R1025" i="10"/>
  <c r="R797" i="10"/>
  <c r="R1028" i="10"/>
  <c r="R863" i="10"/>
  <c r="R856" i="10"/>
  <c r="R684" i="10"/>
  <c r="R886" i="10"/>
  <c r="R696" i="10"/>
  <c r="R774" i="10"/>
  <c r="R509" i="10"/>
  <c r="R639" i="10"/>
  <c r="R497" i="10"/>
  <c r="R649" i="10"/>
  <c r="R402" i="10"/>
  <c r="R410" i="10"/>
  <c r="R503" i="10"/>
  <c r="R272" i="10"/>
  <c r="R479" i="10"/>
  <c r="R415" i="10"/>
  <c r="R346" i="10"/>
  <c r="R349" i="10"/>
  <c r="R343" i="10"/>
  <c r="R274" i="10"/>
  <c r="R159" i="10"/>
  <c r="R181" i="10"/>
  <c r="R153" i="10"/>
  <c r="R110" i="10"/>
  <c r="R61" i="10"/>
  <c r="R30" i="10"/>
  <c r="R2381" i="10"/>
  <c r="R1555" i="10"/>
  <c r="R2254" i="10"/>
  <c r="R2328" i="10"/>
  <c r="R1386" i="10"/>
  <c r="R2313" i="10"/>
  <c r="R2374" i="10"/>
  <c r="R2144" i="10"/>
  <c r="R2431" i="10"/>
  <c r="R2303" i="10"/>
  <c r="R1786" i="10"/>
  <c r="R2189" i="10"/>
  <c r="R1935" i="10"/>
  <c r="R2275" i="10"/>
  <c r="R2147" i="10"/>
  <c r="R1890" i="10"/>
  <c r="R1907" i="10"/>
  <c r="R2150" i="10"/>
  <c r="R1918" i="10"/>
  <c r="R2030" i="10"/>
  <c r="R1575" i="10"/>
  <c r="R1981" i="10"/>
  <c r="R1853" i="10"/>
  <c r="R1599" i="10"/>
  <c r="R1487" i="10"/>
  <c r="R1908" i="10"/>
  <c r="R1767" i="10"/>
  <c r="R1277" i="10"/>
  <c r="R1181" i="10"/>
  <c r="R1194" i="10"/>
  <c r="R1672" i="10"/>
  <c r="R1544" i="10"/>
  <c r="R1253" i="10"/>
  <c r="R804" i="10"/>
  <c r="R1601" i="10"/>
  <c r="R1434" i="10"/>
  <c r="R971" i="10"/>
  <c r="R1351" i="10"/>
  <c r="R1201" i="10"/>
  <c r="R1081" i="10"/>
  <c r="R1372" i="10"/>
  <c r="R1244" i="10"/>
  <c r="R1203" i="10"/>
  <c r="R1075" i="10"/>
  <c r="R911" i="10"/>
  <c r="R986" i="10"/>
  <c r="R1053" i="10"/>
  <c r="R738" i="10"/>
  <c r="R992" i="10"/>
  <c r="R610" i="10"/>
  <c r="R851" i="10"/>
  <c r="R656" i="10"/>
  <c r="R869" i="10"/>
  <c r="R793" i="10"/>
  <c r="R834" i="10"/>
  <c r="R692" i="10"/>
  <c r="R699" i="10"/>
  <c r="R457" i="10"/>
  <c r="R709" i="10"/>
  <c r="R554" i="10"/>
  <c r="R480" i="10"/>
  <c r="R499" i="10"/>
  <c r="R572" i="10"/>
  <c r="R465" i="10"/>
  <c r="R411" i="10"/>
  <c r="R441" i="10"/>
  <c r="R334" i="10"/>
  <c r="R339" i="10"/>
  <c r="R341" i="10"/>
  <c r="R198" i="10"/>
  <c r="R71" i="10"/>
  <c r="R167" i="10"/>
  <c r="R139" i="10"/>
  <c r="R140" i="10"/>
  <c r="R138" i="10"/>
  <c r="R89" i="10"/>
  <c r="R90" i="10"/>
  <c r="R2067" i="10"/>
  <c r="R2282" i="10"/>
  <c r="R1798" i="10"/>
  <c r="R2388" i="10"/>
  <c r="R2292" i="10"/>
  <c r="R1361" i="10"/>
  <c r="R1866" i="10"/>
  <c r="R2125" i="10"/>
  <c r="R2128" i="10"/>
  <c r="R2338" i="10"/>
  <c r="R2299" i="10"/>
  <c r="R1751" i="10"/>
  <c r="R2157" i="10"/>
  <c r="R1839" i="10"/>
  <c r="R2175" i="10"/>
  <c r="R2008" i="10"/>
  <c r="R2026" i="10"/>
  <c r="R2114" i="10"/>
  <c r="R1780" i="10"/>
  <c r="R1879" i="10"/>
  <c r="R1210" i="10"/>
  <c r="R2009" i="10"/>
  <c r="R1881" i="10"/>
  <c r="R1711" i="10"/>
  <c r="R1618" i="10"/>
  <c r="R1968" i="10"/>
  <c r="R1808" i="10"/>
  <c r="R1441" i="10"/>
  <c r="R1750" i="10"/>
  <c r="R1410" i="10"/>
  <c r="R1700" i="10"/>
  <c r="R1604" i="10"/>
  <c r="R1509" i="10"/>
  <c r="R1222" i="10"/>
  <c r="R1084" i="10"/>
  <c r="R1629" i="10"/>
  <c r="R1495" i="10"/>
  <c r="R1133" i="10"/>
  <c r="R1379" i="10"/>
  <c r="R1251" i="10"/>
  <c r="R1192" i="10"/>
  <c r="R1336" i="10"/>
  <c r="R1173" i="10"/>
  <c r="R1199" i="10"/>
  <c r="R1071" i="10"/>
  <c r="R891" i="10"/>
  <c r="R1062" i="10"/>
  <c r="R1049" i="10"/>
  <c r="R908" i="10"/>
  <c r="R436" i="10"/>
  <c r="R903" i="10"/>
  <c r="R844" i="10"/>
  <c r="R781" i="10"/>
  <c r="R466" i="10"/>
  <c r="R867" i="10"/>
  <c r="R662" i="10"/>
  <c r="R862" i="10"/>
  <c r="R585" i="10"/>
  <c r="R695" i="10"/>
  <c r="R418" i="10"/>
  <c r="R673" i="10"/>
  <c r="R384" i="10"/>
  <c r="R559" i="10"/>
  <c r="R428" i="10"/>
  <c r="R536" i="10"/>
  <c r="R439" i="10"/>
  <c r="R330" i="10"/>
  <c r="R286" i="10"/>
  <c r="R335" i="10"/>
  <c r="R125" i="10"/>
  <c r="R127" i="10"/>
  <c r="R219" i="10"/>
  <c r="R208" i="10"/>
  <c r="R63" i="10"/>
  <c r="R51" i="10"/>
  <c r="R86" i="10"/>
  <c r="R2256" i="10"/>
  <c r="R2433" i="10"/>
  <c r="R2401" i="10"/>
  <c r="R2361" i="10"/>
  <c r="R2329" i="10"/>
  <c r="R2086" i="10"/>
  <c r="R1898" i="10"/>
  <c r="R2164" i="10"/>
  <c r="R1894" i="10"/>
  <c r="R2402" i="10"/>
  <c r="R2326" i="10"/>
  <c r="R1467" i="10"/>
  <c r="R2404" i="10"/>
  <c r="R2372" i="10"/>
  <c r="R2340" i="10"/>
  <c r="R2308" i="10"/>
  <c r="R2265" i="10"/>
  <c r="R2165" i="10"/>
  <c r="R1591" i="10"/>
  <c r="R929" i="10"/>
  <c r="R1485" i="10"/>
  <c r="R2289" i="10"/>
  <c r="R1232" i="10"/>
  <c r="R1915" i="10"/>
  <c r="R2422" i="10"/>
  <c r="R2286" i="10"/>
  <c r="R1297" i="10"/>
  <c r="R2200" i="10"/>
  <c r="R2051" i="10"/>
  <c r="R1462" i="10"/>
  <c r="R2266" i="10"/>
  <c r="R2121" i="10"/>
  <c r="R2064" i="10"/>
  <c r="R2426" i="10"/>
  <c r="R2221" i="10"/>
  <c r="R2411" i="10"/>
  <c r="R2379" i="10"/>
  <c r="R2347" i="10"/>
  <c r="R2315" i="10"/>
  <c r="R2277" i="10"/>
  <c r="R2193" i="10"/>
  <c r="R2063" i="10"/>
  <c r="R1882" i="10"/>
  <c r="R1630" i="10"/>
  <c r="R2244" i="10"/>
  <c r="R1389" i="10"/>
  <c r="R2290" i="10"/>
  <c r="R1425" i="10"/>
  <c r="R2172" i="10"/>
  <c r="R2060" i="10"/>
  <c r="R1967" i="10"/>
  <c r="R1878" i="10"/>
  <c r="R1803" i="10"/>
  <c r="R1325" i="10"/>
  <c r="R2255" i="10"/>
  <c r="R2223" i="10"/>
  <c r="R2191" i="10"/>
  <c r="R2159" i="10"/>
  <c r="R2127" i="10"/>
  <c r="R2095" i="10"/>
  <c r="R2040" i="10"/>
  <c r="R1938" i="10"/>
  <c r="R1810" i="10"/>
  <c r="R1421" i="10"/>
  <c r="R2090" i="10"/>
  <c r="R1955" i="10"/>
  <c r="R1827" i="10"/>
  <c r="R1491" i="10"/>
  <c r="R2226" i="10"/>
  <c r="R2194" i="10"/>
  <c r="R2162" i="10"/>
  <c r="R2130" i="10"/>
  <c r="R2098" i="10"/>
  <c r="R2039" i="10"/>
  <c r="R1966" i="10"/>
  <c r="R1838" i="10"/>
  <c r="R1678" i="10"/>
  <c r="R1393" i="10"/>
  <c r="R2078" i="10"/>
  <c r="R1943" i="10"/>
  <c r="R1815" i="10"/>
  <c r="R1699" i="10"/>
  <c r="R1607" i="10"/>
  <c r="R1514" i="10"/>
  <c r="R2089" i="10"/>
  <c r="R2057" i="10"/>
  <c r="R2025" i="10"/>
  <c r="R1993" i="10"/>
  <c r="R1961" i="10"/>
  <c r="R1929" i="10"/>
  <c r="R1897" i="10"/>
  <c r="R1865" i="10"/>
  <c r="R1833" i="10"/>
  <c r="R1801" i="10"/>
  <c r="R1753" i="10"/>
  <c r="R1647" i="10"/>
  <c r="R1519" i="10"/>
  <c r="R1758" i="10"/>
  <c r="R1682" i="10"/>
  <c r="R1554" i="10"/>
  <c r="R1377" i="10"/>
  <c r="R1174" i="10"/>
  <c r="R1984" i="10"/>
  <c r="R1952" i="10"/>
  <c r="R1920" i="10"/>
  <c r="R1888" i="10"/>
  <c r="R1856" i="10"/>
  <c r="R1824" i="10"/>
  <c r="R1792" i="10"/>
  <c r="R1732" i="10"/>
  <c r="R1611" i="10"/>
  <c r="R1505" i="10"/>
  <c r="R1402" i="10"/>
  <c r="R1309" i="10"/>
  <c r="R1200" i="10"/>
  <c r="R1782" i="10"/>
  <c r="R1718" i="10"/>
  <c r="R1590" i="10"/>
  <c r="R1458" i="10"/>
  <c r="R1510" i="10"/>
  <c r="R1446" i="10"/>
  <c r="R1346" i="10"/>
  <c r="R1226" i="10"/>
  <c r="R1109" i="10"/>
  <c r="R1716" i="10"/>
  <c r="R1684" i="10"/>
  <c r="R1652" i="10"/>
  <c r="R1620" i="10"/>
  <c r="R1588" i="10"/>
  <c r="R1556" i="10"/>
  <c r="R1524" i="10"/>
  <c r="R1477" i="10"/>
  <c r="R1429" i="10"/>
  <c r="R1301" i="10"/>
  <c r="R874" i="10"/>
  <c r="R1454" i="10"/>
  <c r="R1342" i="10"/>
  <c r="R1197" i="10"/>
  <c r="R991" i="10"/>
  <c r="R1709" i="10"/>
  <c r="R1677" i="10"/>
  <c r="R1645" i="10"/>
  <c r="R1613" i="10"/>
  <c r="R1581" i="10"/>
  <c r="R1549" i="10"/>
  <c r="R1517" i="10"/>
  <c r="R1463" i="10"/>
  <c r="R1353" i="10"/>
  <c r="R1209" i="10"/>
  <c r="R1196" i="10"/>
  <c r="R1069" i="10"/>
  <c r="R880" i="10"/>
  <c r="R1427" i="10"/>
  <c r="R1395" i="10"/>
  <c r="R1363" i="10"/>
  <c r="R1331" i="10"/>
  <c r="R1299" i="10"/>
  <c r="R1267" i="10"/>
  <c r="R1230" i="10"/>
  <c r="R1166" i="10"/>
  <c r="R1042" i="10"/>
  <c r="R489" i="10"/>
  <c r="R1129" i="10"/>
  <c r="R932" i="10"/>
  <c r="R1416" i="10"/>
  <c r="R1384" i="10"/>
  <c r="R1352" i="10"/>
  <c r="R1320" i="10"/>
  <c r="R1288" i="10"/>
  <c r="R1256" i="10"/>
  <c r="R1205" i="10"/>
  <c r="R1124" i="10"/>
  <c r="R982" i="10"/>
  <c r="R779" i="10"/>
  <c r="R1215" i="10"/>
  <c r="R1183" i="10"/>
  <c r="R1151" i="10"/>
  <c r="R1119" i="10"/>
  <c r="R1087" i="10"/>
  <c r="R1056" i="10"/>
  <c r="R916" i="10"/>
  <c r="R566" i="10"/>
  <c r="R937" i="10"/>
  <c r="R799" i="10"/>
  <c r="R1142" i="10"/>
  <c r="R1110" i="10"/>
  <c r="R1078" i="10"/>
  <c r="R1030" i="10"/>
  <c r="R644" i="10"/>
  <c r="R963" i="10"/>
  <c r="R749" i="10"/>
  <c r="R1033" i="10"/>
  <c r="R1001" i="10"/>
  <c r="R969" i="10"/>
  <c r="R931" i="10"/>
  <c r="R860" i="10"/>
  <c r="R941" i="10"/>
  <c r="R733" i="10"/>
  <c r="R1036" i="10"/>
  <c r="R1004" i="10"/>
  <c r="R972" i="10"/>
  <c r="R921" i="10"/>
  <c r="R883" i="10"/>
  <c r="R753" i="10"/>
  <c r="R936" i="10"/>
  <c r="R868" i="10"/>
  <c r="R789" i="10"/>
  <c r="R620" i="10"/>
  <c r="R823" i="10"/>
  <c r="R708" i="10"/>
  <c r="R486" i="10"/>
  <c r="R756" i="10"/>
  <c r="R595" i="10"/>
  <c r="R878" i="10"/>
  <c r="R815" i="10"/>
  <c r="R702" i="10"/>
  <c r="R432" i="10"/>
  <c r="R825" i="10"/>
  <c r="R732" i="10"/>
  <c r="R569" i="10"/>
  <c r="R726" i="10"/>
  <c r="R588" i="10"/>
  <c r="R846" i="10"/>
  <c r="R814" i="10"/>
  <c r="R782" i="10"/>
  <c r="R724" i="10"/>
  <c r="R720" i="10"/>
  <c r="R589" i="10"/>
  <c r="R573" i="10"/>
  <c r="R743" i="10"/>
  <c r="R711" i="10"/>
  <c r="R679" i="10"/>
  <c r="R647" i="10"/>
  <c r="R615" i="10"/>
  <c r="R530" i="10"/>
  <c r="R304" i="10"/>
  <c r="R529" i="10"/>
  <c r="R75" i="10"/>
  <c r="R689" i="10"/>
  <c r="R657" i="10"/>
  <c r="R625" i="10"/>
  <c r="R593" i="10"/>
  <c r="R473" i="10"/>
  <c r="R576" i="10"/>
  <c r="R453" i="10"/>
  <c r="R311" i="10"/>
  <c r="R426" i="10"/>
  <c r="R362" i="10"/>
  <c r="R575" i="10"/>
  <c r="R543" i="10"/>
  <c r="R511" i="10"/>
  <c r="R474" i="10"/>
  <c r="R452" i="10"/>
  <c r="R396" i="10"/>
  <c r="R338" i="10"/>
  <c r="R552" i="10"/>
  <c r="R520" i="10"/>
  <c r="R488" i="10"/>
  <c r="R275" i="10"/>
  <c r="R455" i="10"/>
  <c r="R423" i="10"/>
  <c r="R391" i="10"/>
  <c r="R359" i="10"/>
  <c r="R206" i="10"/>
  <c r="R250" i="10"/>
  <c r="R421" i="10"/>
  <c r="R389" i="10"/>
  <c r="R357" i="10"/>
  <c r="R141" i="10"/>
  <c r="R291" i="10"/>
  <c r="R287" i="10"/>
  <c r="R173" i="10"/>
  <c r="R298" i="10"/>
  <c r="R312" i="10"/>
  <c r="R190" i="10"/>
  <c r="R306" i="10"/>
  <c r="R317" i="10"/>
  <c r="R285" i="10"/>
  <c r="R246" i="10"/>
  <c r="R11" i="10"/>
  <c r="R68" i="10"/>
  <c r="R195" i="10"/>
  <c r="R27" i="10"/>
  <c r="R235" i="10"/>
  <c r="R197" i="10"/>
  <c r="R133" i="10"/>
  <c r="R52" i="10"/>
  <c r="R224" i="10"/>
  <c r="R169" i="10"/>
  <c r="R87" i="10"/>
  <c r="R184" i="10"/>
  <c r="R152" i="10"/>
  <c r="R120" i="10"/>
  <c r="R16" i="10"/>
  <c r="R182" i="10"/>
  <c r="R150" i="10"/>
  <c r="R118" i="10"/>
  <c r="R109" i="10"/>
  <c r="R101" i="10"/>
  <c r="R69" i="10"/>
  <c r="R37" i="10"/>
  <c r="R5" i="10"/>
  <c r="R70" i="10"/>
  <c r="R38" i="10"/>
  <c r="R6" i="10"/>
  <c r="K6" i="10"/>
  <c r="K10" i="10"/>
  <c r="K14" i="10"/>
  <c r="K18" i="10"/>
  <c r="K22" i="10"/>
  <c r="K26" i="10"/>
  <c r="K30" i="10"/>
  <c r="K34" i="10"/>
  <c r="K38" i="10"/>
  <c r="K42" i="10"/>
  <c r="K46" i="10"/>
  <c r="K50" i="10"/>
  <c r="K54" i="10"/>
  <c r="K58" i="10"/>
  <c r="K62" i="10"/>
  <c r="K66" i="10"/>
  <c r="K70" i="10"/>
  <c r="K74" i="10"/>
  <c r="K78" i="10"/>
  <c r="K82" i="10"/>
  <c r="K86" i="10"/>
  <c r="K90" i="10"/>
  <c r="K94" i="10"/>
  <c r="K98" i="10"/>
  <c r="K102" i="10"/>
  <c r="K106" i="10"/>
  <c r="K110" i="10"/>
  <c r="K114" i="10"/>
  <c r="K5" i="10"/>
  <c r="K9" i="10"/>
  <c r="K13" i="10"/>
  <c r="K17" i="10"/>
  <c r="K21" i="10"/>
  <c r="K25" i="10"/>
  <c r="K29" i="10"/>
  <c r="K33" i="10"/>
  <c r="K37" i="10"/>
  <c r="K41" i="10"/>
  <c r="K45" i="10"/>
  <c r="K49" i="10"/>
  <c r="K53" i="10"/>
  <c r="K57" i="10"/>
  <c r="K61" i="10"/>
  <c r="K65" i="10"/>
  <c r="K69" i="10"/>
  <c r="K73" i="10"/>
  <c r="K77" i="10"/>
  <c r="K81" i="10"/>
  <c r="K85" i="10"/>
  <c r="K89" i="10"/>
  <c r="K93" i="10"/>
  <c r="K97" i="10"/>
  <c r="K101" i="10"/>
  <c r="K105" i="10"/>
  <c r="K109" i="10"/>
  <c r="K113" i="10"/>
  <c r="K117" i="10"/>
  <c r="K12" i="10"/>
  <c r="K28" i="10"/>
  <c r="K44" i="10"/>
  <c r="K60" i="10"/>
  <c r="K76" i="10"/>
  <c r="K92" i="10"/>
  <c r="K103" i="10"/>
  <c r="K107" i="10"/>
  <c r="K116" i="10"/>
  <c r="K119" i="10"/>
  <c r="K123" i="10"/>
  <c r="K127" i="10"/>
  <c r="K131" i="10"/>
  <c r="K135" i="10"/>
  <c r="K139" i="10"/>
  <c r="K143" i="10"/>
  <c r="K147" i="10"/>
  <c r="K151" i="10"/>
  <c r="K155" i="10"/>
  <c r="K159" i="10"/>
  <c r="K163" i="10"/>
  <c r="K167" i="10"/>
  <c r="K171" i="10"/>
  <c r="K175" i="10"/>
  <c r="K179" i="10"/>
  <c r="K183" i="10"/>
  <c r="K19" i="10"/>
  <c r="K35" i="10"/>
  <c r="K51" i="10"/>
  <c r="K67" i="10"/>
  <c r="K83" i="10"/>
  <c r="K99" i="10"/>
  <c r="K8" i="10"/>
  <c r="K24" i="10"/>
  <c r="K40" i="10"/>
  <c r="K56" i="10"/>
  <c r="K72" i="10"/>
  <c r="K88" i="10"/>
  <c r="K111" i="10"/>
  <c r="K118" i="10"/>
  <c r="K122" i="10"/>
  <c r="K126" i="10"/>
  <c r="K130" i="10"/>
  <c r="K134" i="10"/>
  <c r="K138" i="10"/>
  <c r="K142" i="10"/>
  <c r="K146" i="10"/>
  <c r="K150" i="10"/>
  <c r="K154" i="10"/>
  <c r="K158" i="10"/>
  <c r="K162" i="10"/>
  <c r="K166" i="10"/>
  <c r="K170" i="10"/>
  <c r="K174" i="10"/>
  <c r="K178" i="10"/>
  <c r="K182" i="10"/>
  <c r="K11" i="10"/>
  <c r="K27" i="10"/>
  <c r="K43" i="10"/>
  <c r="K59" i="10"/>
  <c r="K75" i="10"/>
  <c r="K91" i="10"/>
  <c r="K195" i="10"/>
  <c r="K198" i="10"/>
  <c r="K16" i="10"/>
  <c r="K23" i="10"/>
  <c r="K48" i="10"/>
  <c r="K55" i="10"/>
  <c r="K80" i="10"/>
  <c r="K87" i="10"/>
  <c r="K104" i="10"/>
  <c r="K121" i="10"/>
  <c r="K128" i="10"/>
  <c r="K137" i="10"/>
  <c r="K144" i="10"/>
  <c r="K153" i="10"/>
  <c r="K160" i="10"/>
  <c r="K169" i="10"/>
  <c r="K176" i="10"/>
  <c r="K185" i="10"/>
  <c r="K188" i="10"/>
  <c r="K201" i="10"/>
  <c r="K204" i="10"/>
  <c r="K208" i="10"/>
  <c r="K212" i="10"/>
  <c r="K216" i="10"/>
  <c r="K220" i="10"/>
  <c r="K224" i="10"/>
  <c r="K228" i="10"/>
  <c r="K232" i="10"/>
  <c r="K236" i="10"/>
  <c r="K20" i="10"/>
  <c r="K52" i="10"/>
  <c r="K84" i="10"/>
  <c r="K191" i="10"/>
  <c r="K194" i="10"/>
  <c r="K197" i="10"/>
  <c r="K199" i="10"/>
  <c r="K209" i="10"/>
  <c r="K211" i="10"/>
  <c r="K226" i="10"/>
  <c r="K239" i="10"/>
  <c r="K248" i="10"/>
  <c r="K32" i="10"/>
  <c r="K36" i="10"/>
  <c r="K79" i="10"/>
  <c r="K120" i="10"/>
  <c r="K133" i="10"/>
  <c r="K136" i="10"/>
  <c r="K149" i="10"/>
  <c r="K152" i="10"/>
  <c r="K165" i="10"/>
  <c r="K168" i="10"/>
  <c r="K181" i="10"/>
  <c r="K184" i="10"/>
  <c r="K213" i="10"/>
  <c r="K215" i="10"/>
  <c r="K230" i="10"/>
  <c r="K254" i="10"/>
  <c r="K257" i="10"/>
  <c r="K15" i="10"/>
  <c r="K187" i="10"/>
  <c r="K189" i="10"/>
  <c r="K200" i="10"/>
  <c r="K202" i="10"/>
  <c r="K206" i="10"/>
  <c r="K7" i="10"/>
  <c r="K64" i="10"/>
  <c r="K68" i="10"/>
  <c r="K196" i="10"/>
  <c r="K210" i="10"/>
  <c r="K225" i="10"/>
  <c r="K227" i="10"/>
  <c r="K243" i="10"/>
  <c r="K256" i="10"/>
  <c r="K259" i="10"/>
  <c r="K96" i="10"/>
  <c r="K112" i="10"/>
  <c r="K129" i="10"/>
  <c r="K156" i="10"/>
  <c r="K173" i="10"/>
  <c r="K186" i="10"/>
  <c r="K192" i="10"/>
  <c r="K231" i="10"/>
  <c r="K241" i="10"/>
  <c r="K245" i="10"/>
  <c r="K255" i="10"/>
  <c r="K268" i="10"/>
  <c r="K271" i="10"/>
  <c r="K284" i="10"/>
  <c r="K287" i="10"/>
  <c r="K300" i="10"/>
  <c r="K303" i="10"/>
  <c r="K316" i="10"/>
  <c r="K319" i="10"/>
  <c r="K63" i="10"/>
  <c r="K125" i="10"/>
  <c r="K207" i="10"/>
  <c r="K218" i="10"/>
  <c r="K223" i="10"/>
  <c r="K234" i="10"/>
  <c r="K262" i="10"/>
  <c r="K274" i="10"/>
  <c r="K277" i="10"/>
  <c r="K290" i="10"/>
  <c r="K293" i="10"/>
  <c r="K306" i="10"/>
  <c r="K309" i="10"/>
  <c r="K322" i="10"/>
  <c r="K325" i="10"/>
  <c r="K329" i="10"/>
  <c r="K333" i="10"/>
  <c r="K337" i="10"/>
  <c r="K341" i="10"/>
  <c r="K345" i="10"/>
  <c r="K71" i="10"/>
  <c r="K180" i="10"/>
  <c r="K205" i="10"/>
  <c r="K214" i="10"/>
  <c r="K219" i="10"/>
  <c r="K235" i="10"/>
  <c r="K237" i="10"/>
  <c r="K261" i="10"/>
  <c r="K276" i="10"/>
  <c r="K279" i="10"/>
  <c r="K292" i="10"/>
  <c r="K295" i="10"/>
  <c r="K308" i="10"/>
  <c r="K311" i="10"/>
  <c r="K324" i="10"/>
  <c r="K39" i="10"/>
  <c r="K115" i="10"/>
  <c r="K164" i="10"/>
  <c r="K177" i="10"/>
  <c r="K203" i="10"/>
  <c r="K222" i="10"/>
  <c r="K233" i="10"/>
  <c r="K238" i="10"/>
  <c r="K247" i="10"/>
  <c r="K251" i="10"/>
  <c r="K253" i="10"/>
  <c r="K258" i="10"/>
  <c r="K260" i="10"/>
  <c r="K265" i="10"/>
  <c r="K278" i="10"/>
  <c r="K281" i="10"/>
  <c r="K294" i="10"/>
  <c r="K297" i="10"/>
  <c r="K310" i="10"/>
  <c r="K313" i="10"/>
  <c r="K326" i="10"/>
  <c r="K330" i="10"/>
  <c r="K334" i="10"/>
  <c r="K338" i="10"/>
  <c r="K342" i="10"/>
  <c r="K346" i="10"/>
  <c r="K108" i="10"/>
  <c r="K157" i="10"/>
  <c r="K193" i="10"/>
  <c r="K242" i="10"/>
  <c r="K246" i="10"/>
  <c r="K249" i="10"/>
  <c r="K252" i="10"/>
  <c r="K283" i="10"/>
  <c r="K288" i="10"/>
  <c r="K315" i="10"/>
  <c r="K320" i="10"/>
  <c r="K350" i="10"/>
  <c r="K354" i="10"/>
  <c r="K358" i="10"/>
  <c r="K362" i="10"/>
  <c r="K366" i="10"/>
  <c r="K370" i="10"/>
  <c r="K374" i="10"/>
  <c r="K378" i="10"/>
  <c r="K382" i="10"/>
  <c r="K386" i="10"/>
  <c r="K390" i="10"/>
  <c r="K394" i="10"/>
  <c r="K398" i="10"/>
  <c r="K402" i="10"/>
  <c r="K406" i="10"/>
  <c r="K410" i="10"/>
  <c r="K414" i="10"/>
  <c r="K418" i="10"/>
  <c r="K422" i="10"/>
  <c r="K426" i="10"/>
  <c r="K430" i="10"/>
  <c r="K434" i="10"/>
  <c r="K438" i="10"/>
  <c r="K442" i="10"/>
  <c r="K446" i="10"/>
  <c r="K263" i="10"/>
  <c r="K266" i="10"/>
  <c r="K291" i="10"/>
  <c r="K298" i="10"/>
  <c r="K323" i="10"/>
  <c r="K332" i="10"/>
  <c r="K339" i="10"/>
  <c r="K141" i="10"/>
  <c r="K190" i="10"/>
  <c r="K269" i="10"/>
  <c r="K286" i="10"/>
  <c r="K301" i="10"/>
  <c r="K318" i="10"/>
  <c r="K349" i="10"/>
  <c r="K353" i="10"/>
  <c r="K357" i="10"/>
  <c r="K361" i="10"/>
  <c r="K365" i="10"/>
  <c r="K369" i="10"/>
  <c r="K373" i="10"/>
  <c r="K377" i="10"/>
  <c r="K381" i="10"/>
  <c r="K385" i="10"/>
  <c r="K389" i="10"/>
  <c r="K393" i="10"/>
  <c r="K397" i="10"/>
  <c r="K401" i="10"/>
  <c r="K405" i="10"/>
  <c r="K409" i="10"/>
  <c r="K413" i="10"/>
  <c r="K417" i="10"/>
  <c r="K421" i="10"/>
  <c r="K425" i="10"/>
  <c r="K429" i="10"/>
  <c r="K433" i="10"/>
  <c r="K437" i="10"/>
  <c r="K441" i="10"/>
  <c r="K445" i="10"/>
  <c r="K95" i="10"/>
  <c r="K124" i="10"/>
  <c r="K275" i="10"/>
  <c r="K282" i="10"/>
  <c r="K307" i="10"/>
  <c r="K314" i="10"/>
  <c r="K331" i="10"/>
  <c r="K340" i="10"/>
  <c r="K47" i="10"/>
  <c r="K140" i="10"/>
  <c r="K240" i="10"/>
  <c r="K267" i="10"/>
  <c r="K327" i="10"/>
  <c r="K352" i="10"/>
  <c r="K359" i="10"/>
  <c r="K368" i="10"/>
  <c r="K375" i="10"/>
  <c r="K384" i="10"/>
  <c r="K391" i="10"/>
  <c r="K400" i="10"/>
  <c r="K407" i="10"/>
  <c r="K416" i="10"/>
  <c r="K423" i="10"/>
  <c r="K432" i="10"/>
  <c r="K439" i="10"/>
  <c r="K456" i="10"/>
  <c r="K459" i="10"/>
  <c r="K472" i="10"/>
  <c r="K475" i="10"/>
  <c r="K172" i="10"/>
  <c r="K221" i="10"/>
  <c r="K250" i="10"/>
  <c r="K305" i="10"/>
  <c r="K317" i="10"/>
  <c r="K321" i="10"/>
  <c r="K335" i="10"/>
  <c r="K449" i="10"/>
  <c r="K462" i="10"/>
  <c r="K465" i="10"/>
  <c r="K478" i="10"/>
  <c r="K481" i="10"/>
  <c r="K488" i="10"/>
  <c r="K492" i="10"/>
  <c r="K496" i="10"/>
  <c r="K500" i="10"/>
  <c r="K504" i="10"/>
  <c r="K508" i="10"/>
  <c r="K512" i="10"/>
  <c r="K516" i="10"/>
  <c r="K520" i="10"/>
  <c r="K524" i="10"/>
  <c r="K528" i="10"/>
  <c r="K532" i="10"/>
  <c r="K536" i="10"/>
  <c r="K540" i="10"/>
  <c r="K544" i="10"/>
  <c r="K548" i="10"/>
  <c r="K552" i="10"/>
  <c r="K556" i="10"/>
  <c r="K560" i="10"/>
  <c r="K564" i="10"/>
  <c r="K568" i="10"/>
  <c r="K572" i="10"/>
  <c r="K148" i="10"/>
  <c r="K272" i="10"/>
  <c r="K302" i="10"/>
  <c r="K328" i="10"/>
  <c r="K348" i="10"/>
  <c r="K355" i="10"/>
  <c r="K364" i="10"/>
  <c r="K371" i="10"/>
  <c r="K380" i="10"/>
  <c r="K387" i="10"/>
  <c r="K396" i="10"/>
  <c r="K403" i="10"/>
  <c r="K412" i="10"/>
  <c r="K419" i="10"/>
  <c r="K428" i="10"/>
  <c r="K435" i="10"/>
  <c r="K444" i="10"/>
  <c r="K452" i="10"/>
  <c r="K455" i="10"/>
  <c r="K468" i="10"/>
  <c r="K471" i="10"/>
  <c r="K484" i="10"/>
  <c r="K217" i="10"/>
  <c r="K264" i="10"/>
  <c r="K280" i="10"/>
  <c r="K458" i="10"/>
  <c r="K461" i="10"/>
  <c r="K474" i="10"/>
  <c r="K477" i="10"/>
  <c r="K487" i="10"/>
  <c r="K491" i="10"/>
  <c r="K495" i="10"/>
  <c r="K499" i="10"/>
  <c r="K503" i="10"/>
  <c r="K507" i="10"/>
  <c r="K511" i="10"/>
  <c r="K515" i="10"/>
  <c r="K519" i="10"/>
  <c r="K523" i="10"/>
  <c r="K527" i="10"/>
  <c r="K531" i="10"/>
  <c r="K535" i="10"/>
  <c r="K539" i="10"/>
  <c r="K543" i="10"/>
  <c r="K547" i="10"/>
  <c r="K551" i="10"/>
  <c r="K555" i="10"/>
  <c r="K559" i="10"/>
  <c r="K563" i="10"/>
  <c r="K567" i="10"/>
  <c r="K571" i="10"/>
  <c r="K575" i="10"/>
  <c r="K579" i="10"/>
  <c r="K583" i="10"/>
  <c r="K587" i="10"/>
  <c r="K591" i="10"/>
  <c r="K595" i="10"/>
  <c r="K599" i="10"/>
  <c r="K603" i="10"/>
  <c r="K132" i="10"/>
  <c r="K229" i="10"/>
  <c r="K450" i="10"/>
  <c r="K470" i="10"/>
  <c r="K482" i="10"/>
  <c r="K494" i="10"/>
  <c r="K510" i="10"/>
  <c r="K526" i="10"/>
  <c r="K542" i="10"/>
  <c r="K558" i="10"/>
  <c r="K574" i="10"/>
  <c r="K582" i="10"/>
  <c r="K585" i="10"/>
  <c r="K588" i="10"/>
  <c r="K606" i="10"/>
  <c r="K610" i="10"/>
  <c r="K614" i="10"/>
  <c r="K618" i="10"/>
  <c r="K622" i="10"/>
  <c r="K626" i="10"/>
  <c r="K630" i="10"/>
  <c r="K634" i="10"/>
  <c r="K638" i="10"/>
  <c r="K642" i="10"/>
  <c r="K646" i="10"/>
  <c r="K650" i="10"/>
  <c r="K654" i="10"/>
  <c r="K658" i="10"/>
  <c r="K662" i="10"/>
  <c r="K666" i="10"/>
  <c r="K670" i="10"/>
  <c r="K674" i="10"/>
  <c r="K678" i="10"/>
  <c r="K682" i="10"/>
  <c r="K686" i="10"/>
  <c r="K690" i="10"/>
  <c r="K694" i="10"/>
  <c r="K161" i="10"/>
  <c r="K270" i="10"/>
  <c r="K296" i="10"/>
  <c r="K356" i="10"/>
  <c r="K363" i="10"/>
  <c r="K367" i="10"/>
  <c r="K388" i="10"/>
  <c r="K395" i="10"/>
  <c r="K399" i="10"/>
  <c r="K420" i="10"/>
  <c r="K427" i="10"/>
  <c r="K431" i="10"/>
  <c r="K448" i="10"/>
  <c r="K453" i="10"/>
  <c r="K460" i="10"/>
  <c r="K480" i="10"/>
  <c r="K485" i="10"/>
  <c r="K501" i="10"/>
  <c r="K517" i="10"/>
  <c r="K533" i="10"/>
  <c r="K549" i="10"/>
  <c r="K565" i="10"/>
  <c r="K576" i="10"/>
  <c r="K602" i="10"/>
  <c r="K336" i="10"/>
  <c r="K360" i="10"/>
  <c r="K392" i="10"/>
  <c r="K424" i="10"/>
  <c r="K451" i="10"/>
  <c r="K463" i="10"/>
  <c r="K473" i="10"/>
  <c r="K483" i="10"/>
  <c r="K490" i="10"/>
  <c r="K506" i="10"/>
  <c r="K522" i="10"/>
  <c r="K538" i="10"/>
  <c r="K554" i="10"/>
  <c r="K570" i="10"/>
  <c r="K590" i="10"/>
  <c r="K593" i="10"/>
  <c r="K596" i="10"/>
  <c r="K605" i="10"/>
  <c r="K609" i="10"/>
  <c r="K613" i="10"/>
  <c r="K617" i="10"/>
  <c r="K621" i="10"/>
  <c r="K625" i="10"/>
  <c r="K629" i="10"/>
  <c r="K100" i="10"/>
  <c r="K244" i="10"/>
  <c r="K289" i="10"/>
  <c r="K343" i="10"/>
  <c r="K351" i="10"/>
  <c r="K372" i="10"/>
  <c r="K379" i="10"/>
  <c r="K383" i="10"/>
  <c r="K404" i="10"/>
  <c r="K411" i="10"/>
  <c r="K415" i="10"/>
  <c r="K436" i="10"/>
  <c r="K443" i="10"/>
  <c r="K464" i="10"/>
  <c r="K469" i="10"/>
  <c r="K476" i="10"/>
  <c r="K493" i="10"/>
  <c r="K509" i="10"/>
  <c r="K525" i="10"/>
  <c r="K541" i="10"/>
  <c r="K557" i="10"/>
  <c r="K573" i="10"/>
  <c r="K586" i="10"/>
  <c r="K589" i="10"/>
  <c r="K592" i="10"/>
  <c r="K145" i="10"/>
  <c r="K273" i="10"/>
  <c r="K513" i="10"/>
  <c r="K545" i="10"/>
  <c r="K647" i="10"/>
  <c r="K649" i="10"/>
  <c r="K285" i="10"/>
  <c r="K304" i="10"/>
  <c r="K467" i="10"/>
  <c r="K502" i="10"/>
  <c r="K534" i="10"/>
  <c r="K566" i="10"/>
  <c r="K604" i="10"/>
  <c r="K611" i="10"/>
  <c r="K620" i="10"/>
  <c r="K627" i="10"/>
  <c r="K643" i="10"/>
  <c r="K645" i="10"/>
  <c r="K656" i="10"/>
  <c r="K675" i="10"/>
  <c r="K677" i="10"/>
  <c r="K688" i="10"/>
  <c r="K440" i="10"/>
  <c r="K454" i="10"/>
  <c r="K529" i="10"/>
  <c r="K608" i="10"/>
  <c r="K633" i="10"/>
  <c r="K635" i="10"/>
  <c r="K644" i="10"/>
  <c r="K660" i="10"/>
  <c r="K668" i="10"/>
  <c r="K679" i="10"/>
  <c r="K681" i="10"/>
  <c r="K685" i="10"/>
  <c r="K687" i="10"/>
  <c r="K703" i="10"/>
  <c r="K708" i="10"/>
  <c r="K719" i="10"/>
  <c r="K730" i="10"/>
  <c r="K733" i="10"/>
  <c r="K746" i="10"/>
  <c r="K749" i="10"/>
  <c r="K312" i="10"/>
  <c r="K344" i="10"/>
  <c r="K447" i="10"/>
  <c r="K479" i="10"/>
  <c r="K521" i="10"/>
  <c r="K628" i="10"/>
  <c r="K683" i="10"/>
  <c r="K705" i="10"/>
  <c r="K710" i="10"/>
  <c r="K712" i="10"/>
  <c r="K724" i="10"/>
  <c r="K736" i="10"/>
  <c r="K739" i="10"/>
  <c r="K752" i="10"/>
  <c r="K755" i="10"/>
  <c r="K762" i="10"/>
  <c r="K766" i="10"/>
  <c r="K770" i="10"/>
  <c r="K774" i="10"/>
  <c r="K778" i="10"/>
  <c r="K782" i="10"/>
  <c r="K786" i="10"/>
  <c r="K790" i="10"/>
  <c r="K794" i="10"/>
  <c r="K798" i="10"/>
  <c r="K802" i="10"/>
  <c r="K806" i="10"/>
  <c r="K810" i="10"/>
  <c r="K814" i="10"/>
  <c r="K818" i="10"/>
  <c r="K822" i="10"/>
  <c r="K826" i="10"/>
  <c r="K830" i="10"/>
  <c r="K834" i="10"/>
  <c r="K838" i="10"/>
  <c r="K842" i="10"/>
  <c r="K846" i="10"/>
  <c r="K850" i="10"/>
  <c r="K854" i="10"/>
  <c r="K858" i="10"/>
  <c r="K862" i="10"/>
  <c r="K866" i="10"/>
  <c r="K870" i="10"/>
  <c r="K874" i="10"/>
  <c r="K878" i="10"/>
  <c r="K347" i="10"/>
  <c r="K486" i="10"/>
  <c r="K505" i="10"/>
  <c r="K530" i="10"/>
  <c r="K581" i="10"/>
  <c r="K601" i="10"/>
  <c r="K615" i="10"/>
  <c r="K637" i="10"/>
  <c r="K684" i="10"/>
  <c r="K695" i="10"/>
  <c r="K704" i="10"/>
  <c r="K706" i="10"/>
  <c r="K711" i="10"/>
  <c r="K715" i="10"/>
  <c r="K728" i="10"/>
  <c r="K750" i="10"/>
  <c r="K759" i="10"/>
  <c r="K776" i="10"/>
  <c r="K781" i="10"/>
  <c r="K791" i="10"/>
  <c r="K808" i="10"/>
  <c r="K813" i="10"/>
  <c r="K823" i="10"/>
  <c r="K840" i="10"/>
  <c r="K845" i="10"/>
  <c r="K855" i="10"/>
  <c r="K550" i="10"/>
  <c r="K569" i="10"/>
  <c r="K578" i="10"/>
  <c r="K598" i="10"/>
  <c r="K612" i="10"/>
  <c r="K657" i="10"/>
  <c r="K665" i="10"/>
  <c r="K667" i="10"/>
  <c r="K693" i="10"/>
  <c r="K709" i="10"/>
  <c r="K720" i="10"/>
  <c r="K722" i="10"/>
  <c r="K732" i="10"/>
  <c r="K741" i="10"/>
  <c r="K745" i="10"/>
  <c r="K761" i="10"/>
  <c r="K771" i="10"/>
  <c r="K788" i="10"/>
  <c r="K793" i="10"/>
  <c r="K803" i="10"/>
  <c r="K820" i="10"/>
  <c r="K825" i="10"/>
  <c r="K835" i="10"/>
  <c r="K852" i="10"/>
  <c r="K857" i="10"/>
  <c r="K867" i="10"/>
  <c r="K882" i="10"/>
  <c r="K886" i="10"/>
  <c r="K890" i="10"/>
  <c r="K894" i="10"/>
  <c r="K898" i="10"/>
  <c r="K902" i="10"/>
  <c r="K906" i="10"/>
  <c r="K910" i="10"/>
  <c r="K914" i="10"/>
  <c r="K918" i="10"/>
  <c r="K922" i="10"/>
  <c r="K926" i="10"/>
  <c r="K930" i="10"/>
  <c r="K376" i="10"/>
  <c r="K546" i="10"/>
  <c r="K619" i="10"/>
  <c r="K632" i="10"/>
  <c r="K640" i="10"/>
  <c r="K672" i="10"/>
  <c r="K702" i="10"/>
  <c r="K734" i="10"/>
  <c r="K743" i="10"/>
  <c r="K747" i="10"/>
  <c r="K754" i="10"/>
  <c r="K768" i="10"/>
  <c r="K773" i="10"/>
  <c r="K783" i="10"/>
  <c r="K800" i="10"/>
  <c r="K805" i="10"/>
  <c r="K815" i="10"/>
  <c r="K299" i="10"/>
  <c r="K584" i="10"/>
  <c r="K594" i="10"/>
  <c r="K624" i="10"/>
  <c r="K631" i="10"/>
  <c r="K639" i="10"/>
  <c r="K648" i="10"/>
  <c r="K651" i="10"/>
  <c r="K659" i="10"/>
  <c r="K664" i="10"/>
  <c r="K669" i="10"/>
  <c r="K676" i="10"/>
  <c r="K699" i="10"/>
  <c r="K713" i="10"/>
  <c r="K717" i="10"/>
  <c r="K726" i="10"/>
  <c r="K737" i="10"/>
  <c r="K748" i="10"/>
  <c r="K757" i="10"/>
  <c r="K764" i="10"/>
  <c r="K769" i="10"/>
  <c r="K779" i="10"/>
  <c r="K796" i="10"/>
  <c r="K801" i="10"/>
  <c r="K811" i="10"/>
  <c r="K828" i="10"/>
  <c r="K833" i="10"/>
  <c r="K843" i="10"/>
  <c r="K860" i="10"/>
  <c r="K865" i="10"/>
  <c r="K873" i="10"/>
  <c r="K876" i="10"/>
  <c r="K879" i="10"/>
  <c r="K883" i="10"/>
  <c r="K887" i="10"/>
  <c r="K891" i="10"/>
  <c r="K895" i="10"/>
  <c r="K899" i="10"/>
  <c r="K903" i="10"/>
  <c r="K907" i="10"/>
  <c r="K911" i="10"/>
  <c r="K915" i="10"/>
  <c r="K919" i="10"/>
  <c r="K923" i="10"/>
  <c r="K927" i="10"/>
  <c r="K931" i="10"/>
  <c r="K935" i="10"/>
  <c r="K939" i="10"/>
  <c r="K943" i="10"/>
  <c r="K600" i="10"/>
  <c r="K641" i="10"/>
  <c r="K735" i="10"/>
  <c r="K738" i="10"/>
  <c r="K797" i="10"/>
  <c r="K819" i="10"/>
  <c r="K892" i="10"/>
  <c r="K901" i="10"/>
  <c r="K908" i="10"/>
  <c r="K917" i="10"/>
  <c r="K924" i="10"/>
  <c r="K942" i="10"/>
  <c r="K945" i="10"/>
  <c r="K949" i="10"/>
  <c r="K953" i="10"/>
  <c r="K957" i="10"/>
  <c r="K961" i="10"/>
  <c r="K965" i="10"/>
  <c r="K969" i="10"/>
  <c r="K973" i="10"/>
  <c r="K977" i="10"/>
  <c r="K981" i="10"/>
  <c r="K985" i="10"/>
  <c r="K989" i="10"/>
  <c r="K497" i="10"/>
  <c r="K553" i="10"/>
  <c r="K616" i="10"/>
  <c r="K698" i="10"/>
  <c r="K701" i="10"/>
  <c r="K716" i="10"/>
  <c r="K744" i="10"/>
  <c r="K772" i="10"/>
  <c r="K789" i="10"/>
  <c r="K792" i="10"/>
  <c r="K817" i="10"/>
  <c r="K827" i="10"/>
  <c r="K832" i="10"/>
  <c r="K837" i="10"/>
  <c r="K839" i="10"/>
  <c r="K844" i="10"/>
  <c r="K851" i="10"/>
  <c r="K856" i="10"/>
  <c r="K868" i="10"/>
  <c r="K877" i="10"/>
  <c r="K881" i="10"/>
  <c r="K885" i="10"/>
  <c r="K933" i="10"/>
  <c r="K936" i="10"/>
  <c r="K577" i="10"/>
  <c r="K663" i="10"/>
  <c r="K691" i="10"/>
  <c r="K727" i="10"/>
  <c r="K753" i="10"/>
  <c r="K756" i="10"/>
  <c r="K775" i="10"/>
  <c r="K795" i="10"/>
  <c r="K849" i="10"/>
  <c r="K861" i="10"/>
  <c r="K863" i="10"/>
  <c r="K875" i="10"/>
  <c r="K889" i="10"/>
  <c r="K896" i="10"/>
  <c r="K905" i="10"/>
  <c r="K912" i="10"/>
  <c r="K921" i="10"/>
  <c r="K928" i="10"/>
  <c r="K948" i="10"/>
  <c r="K952" i="10"/>
  <c r="K956" i="10"/>
  <c r="K960" i="10"/>
  <c r="K964" i="10"/>
  <c r="K968" i="10"/>
  <c r="K972" i="10"/>
  <c r="K976" i="10"/>
  <c r="K980" i="10"/>
  <c r="K984" i="10"/>
  <c r="K988" i="10"/>
  <c r="K992" i="10"/>
  <c r="K996" i="10"/>
  <c r="K1000" i="10"/>
  <c r="K1004" i="10"/>
  <c r="K1008" i="10"/>
  <c r="K1012" i="10"/>
  <c r="K1016" i="10"/>
  <c r="K1020" i="10"/>
  <c r="K1024" i="10"/>
  <c r="K1028" i="10"/>
  <c r="K1032" i="10"/>
  <c r="K1036" i="10"/>
  <c r="K1040" i="10"/>
  <c r="K1044" i="10"/>
  <c r="K1048" i="10"/>
  <c r="K466" i="10"/>
  <c r="K673" i="10"/>
  <c r="K689" i="10"/>
  <c r="K697" i="10"/>
  <c r="K723" i="10"/>
  <c r="K740" i="10"/>
  <c r="K758" i="10"/>
  <c r="K777" i="10"/>
  <c r="K780" i="10"/>
  <c r="K799" i="10"/>
  <c r="K816" i="10"/>
  <c r="K829" i="10"/>
  <c r="K831" i="10"/>
  <c r="K841" i="10"/>
  <c r="K848" i="10"/>
  <c r="K853" i="10"/>
  <c r="K872" i="10"/>
  <c r="K408" i="10"/>
  <c r="K498" i="10"/>
  <c r="K518" i="10"/>
  <c r="K561" i="10"/>
  <c r="K680" i="10"/>
  <c r="K707" i="10"/>
  <c r="K884" i="10"/>
  <c r="K893" i="10"/>
  <c r="K913" i="10"/>
  <c r="K916" i="10"/>
  <c r="K925" i="10"/>
  <c r="K958" i="10"/>
  <c r="K974" i="10"/>
  <c r="K990" i="10"/>
  <c r="K1005" i="10"/>
  <c r="K1007" i="10"/>
  <c r="K1022" i="10"/>
  <c r="K1037" i="10"/>
  <c r="K1039" i="10"/>
  <c r="K1056" i="10"/>
  <c r="K1059" i="10"/>
  <c r="K1063" i="10"/>
  <c r="K1067" i="10"/>
  <c r="K1071" i="10"/>
  <c r="K1075" i="10"/>
  <c r="K1079" i="10"/>
  <c r="K1083" i="10"/>
  <c r="K1087" i="10"/>
  <c r="K1091" i="10"/>
  <c r="K1095" i="10"/>
  <c r="K1099" i="10"/>
  <c r="K1103" i="10"/>
  <c r="K1107" i="10"/>
  <c r="K1111" i="10"/>
  <c r="K1115" i="10"/>
  <c r="K1119" i="10"/>
  <c r="K1123" i="10"/>
  <c r="K1127" i="10"/>
  <c r="K1131" i="10"/>
  <c r="K1135" i="10"/>
  <c r="K1139" i="10"/>
  <c r="K1143" i="10"/>
  <c r="K1147" i="10"/>
  <c r="K1151" i="10"/>
  <c r="K1155" i="10"/>
  <c r="K1159" i="10"/>
  <c r="K655" i="10"/>
  <c r="K661" i="10"/>
  <c r="K692" i="10"/>
  <c r="K718" i="10"/>
  <c r="K765" i="10"/>
  <c r="K869" i="10"/>
  <c r="K947" i="10"/>
  <c r="K963" i="10"/>
  <c r="K979" i="10"/>
  <c r="K994" i="10"/>
  <c r="K1009" i="10"/>
  <c r="K1011" i="10"/>
  <c r="K1026" i="10"/>
  <c r="K1041" i="10"/>
  <c r="K1043" i="10"/>
  <c r="K514" i="10"/>
  <c r="K562" i="10"/>
  <c r="K607" i="10"/>
  <c r="K671" i="10"/>
  <c r="K934" i="10"/>
  <c r="K954" i="10"/>
  <c r="K970" i="10"/>
  <c r="K986" i="10"/>
  <c r="K998" i="10"/>
  <c r="K1013" i="10"/>
  <c r="K1015" i="10"/>
  <c r="K1030" i="10"/>
  <c r="K1045" i="10"/>
  <c r="K1047" i="10"/>
  <c r="K1052" i="10"/>
  <c r="K1055" i="10"/>
  <c r="K1062" i="10"/>
  <c r="K1066" i="10"/>
  <c r="K1070" i="10"/>
  <c r="K1074" i="10"/>
  <c r="K1078" i="10"/>
  <c r="K1082" i="10"/>
  <c r="K1086" i="10"/>
  <c r="K1090" i="10"/>
  <c r="K1094" i="10"/>
  <c r="K1098" i="10"/>
  <c r="K1102" i="10"/>
  <c r="K1106" i="10"/>
  <c r="K1110" i="10"/>
  <c r="K1114" i="10"/>
  <c r="K1118" i="10"/>
  <c r="K1122" i="10"/>
  <c r="K1126" i="10"/>
  <c r="K1130" i="10"/>
  <c r="K1134" i="10"/>
  <c r="K1138" i="10"/>
  <c r="K1142" i="10"/>
  <c r="K1146" i="10"/>
  <c r="K1150" i="10"/>
  <c r="K1154" i="10"/>
  <c r="K1158" i="10"/>
  <c r="K1162" i="10"/>
  <c r="K623" i="10"/>
  <c r="K731" i="10"/>
  <c r="K785" i="10"/>
  <c r="K864" i="10"/>
  <c r="K871" i="10"/>
  <c r="K904" i="10"/>
  <c r="K944" i="10"/>
  <c r="K951" i="10"/>
  <c r="K967" i="10"/>
  <c r="K983" i="10"/>
  <c r="K1001" i="10"/>
  <c r="K1003" i="10"/>
  <c r="K1018" i="10"/>
  <c r="K1033" i="10"/>
  <c r="K1035" i="10"/>
  <c r="K1050" i="10"/>
  <c r="K1053" i="10"/>
  <c r="K597" i="10"/>
  <c r="K636" i="10"/>
  <c r="K714" i="10"/>
  <c r="K742" i="10"/>
  <c r="K812" i="10"/>
  <c r="K821" i="10"/>
  <c r="K880" i="10"/>
  <c r="K897" i="10"/>
  <c r="K946" i="10"/>
  <c r="K971" i="10"/>
  <c r="K975" i="10"/>
  <c r="K978" i="10"/>
  <c r="K1038" i="10"/>
  <c r="K1069" i="10"/>
  <c r="K1085" i="10"/>
  <c r="K1101" i="10"/>
  <c r="K1117" i="10"/>
  <c r="K1133" i="10"/>
  <c r="K1149" i="10"/>
  <c r="K1164" i="10"/>
  <c r="K1167" i="10"/>
  <c r="K1180" i="10"/>
  <c r="K1183" i="10"/>
  <c r="K1196" i="10"/>
  <c r="K1199" i="10"/>
  <c r="K1212" i="10"/>
  <c r="K1215" i="10"/>
  <c r="K1228" i="10"/>
  <c r="K1231" i="10"/>
  <c r="K696" i="10"/>
  <c r="K721" i="10"/>
  <c r="K763" i="10"/>
  <c r="K807" i="10"/>
  <c r="K836" i="10"/>
  <c r="K950" i="10"/>
  <c r="K982" i="10"/>
  <c r="K1002" i="10"/>
  <c r="K1017" i="10"/>
  <c r="K1023" i="10"/>
  <c r="K1029" i="10"/>
  <c r="K1060" i="10"/>
  <c r="K1076" i="10"/>
  <c r="K1092" i="10"/>
  <c r="K1108" i="10"/>
  <c r="K1124" i="10"/>
  <c r="K1140" i="10"/>
  <c r="K1156" i="10"/>
  <c r="K1170" i="10"/>
  <c r="K1173" i="10"/>
  <c r="K1186" i="10"/>
  <c r="K1189" i="10"/>
  <c r="K1202" i="10"/>
  <c r="K1205" i="10"/>
  <c r="K1218" i="10"/>
  <c r="K1221" i="10"/>
  <c r="K1234" i="10"/>
  <c r="K1237" i="10"/>
  <c r="K1244" i="10"/>
  <c r="K1248" i="10"/>
  <c r="K1252" i="10"/>
  <c r="K1256" i="10"/>
  <c r="K1260" i="10"/>
  <c r="K1264" i="10"/>
  <c r="K1268" i="10"/>
  <c r="K1272" i="10"/>
  <c r="K1276" i="10"/>
  <c r="K1280" i="10"/>
  <c r="K1284" i="10"/>
  <c r="K1288" i="10"/>
  <c r="K1292" i="10"/>
  <c r="K1296" i="10"/>
  <c r="K1300" i="10"/>
  <c r="K1304" i="10"/>
  <c r="K1308" i="10"/>
  <c r="K1312" i="10"/>
  <c r="K1316" i="10"/>
  <c r="K1320" i="10"/>
  <c r="K1324" i="10"/>
  <c r="K1328" i="10"/>
  <c r="K1332" i="10"/>
  <c r="K1336" i="10"/>
  <c r="K1340" i="10"/>
  <c r="K1344" i="10"/>
  <c r="K1348" i="10"/>
  <c r="K1352" i="10"/>
  <c r="K1356" i="10"/>
  <c r="K1360" i="10"/>
  <c r="K1364" i="10"/>
  <c r="K1368" i="10"/>
  <c r="K1372" i="10"/>
  <c r="K1376" i="10"/>
  <c r="K1380" i="10"/>
  <c r="K1384" i="10"/>
  <c r="K1388" i="10"/>
  <c r="K1392" i="10"/>
  <c r="K1396" i="10"/>
  <c r="K1400" i="10"/>
  <c r="K1404" i="10"/>
  <c r="K1408" i="10"/>
  <c r="K1412" i="10"/>
  <c r="K1416" i="10"/>
  <c r="K1420" i="10"/>
  <c r="K1424" i="10"/>
  <c r="K1428" i="10"/>
  <c r="K847" i="10"/>
  <c r="K932" i="10"/>
  <c r="K999" i="10"/>
  <c r="K1014" i="10"/>
  <c r="K1058" i="10"/>
  <c r="K1065" i="10"/>
  <c r="K1081" i="10"/>
  <c r="K1097" i="10"/>
  <c r="K1113" i="10"/>
  <c r="K1129" i="10"/>
  <c r="K1145" i="10"/>
  <c r="K1161" i="10"/>
  <c r="K1163" i="10"/>
  <c r="K1176" i="10"/>
  <c r="K1179" i="10"/>
  <c r="K1192" i="10"/>
  <c r="K1195" i="10"/>
  <c r="K1208" i="10"/>
  <c r="K1211" i="10"/>
  <c r="K1224" i="10"/>
  <c r="K1227" i="10"/>
  <c r="K1240" i="10"/>
  <c r="K700" i="10"/>
  <c r="K725" i="10"/>
  <c r="K767" i="10"/>
  <c r="K888" i="10"/>
  <c r="K995" i="10"/>
  <c r="K1010" i="10"/>
  <c r="K1025" i="10"/>
  <c r="K1057" i="10"/>
  <c r="K1064" i="10"/>
  <c r="K1080" i="10"/>
  <c r="K1096" i="10"/>
  <c r="K1112" i="10"/>
  <c r="K1128" i="10"/>
  <c r="K1144" i="10"/>
  <c r="K1160" i="10"/>
  <c r="K1174" i="10"/>
  <c r="K1177" i="10"/>
  <c r="K1190" i="10"/>
  <c r="K1193" i="10"/>
  <c r="K1206" i="10"/>
  <c r="K1209" i="10"/>
  <c r="K1222" i="10"/>
  <c r="K1225" i="10"/>
  <c r="K1238" i="10"/>
  <c r="K1241" i="10"/>
  <c r="K1245" i="10"/>
  <c r="K1249" i="10"/>
  <c r="K1253" i="10"/>
  <c r="K1257" i="10"/>
  <c r="K1261" i="10"/>
  <c r="K1265" i="10"/>
  <c r="K1269" i="10"/>
  <c r="K1273" i="10"/>
  <c r="K1277" i="10"/>
  <c r="K1281" i="10"/>
  <c r="K1285" i="10"/>
  <c r="K1289" i="10"/>
  <c r="K1293" i="10"/>
  <c r="K1297" i="10"/>
  <c r="K1301" i="10"/>
  <c r="K1305" i="10"/>
  <c r="K1309" i="10"/>
  <c r="K1313" i="10"/>
  <c r="K1317" i="10"/>
  <c r="K1321" i="10"/>
  <c r="K1325" i="10"/>
  <c r="K1329" i="10"/>
  <c r="K1333" i="10"/>
  <c r="K1337" i="10"/>
  <c r="K1341" i="10"/>
  <c r="K1345" i="10"/>
  <c r="K1349" i="10"/>
  <c r="K1353" i="10"/>
  <c r="K1357" i="10"/>
  <c r="K1361" i="10"/>
  <c r="K1365" i="10"/>
  <c r="K1369" i="10"/>
  <c r="K1373" i="10"/>
  <c r="K1377" i="10"/>
  <c r="K1381" i="10"/>
  <c r="K1385" i="10"/>
  <c r="K1389" i="10"/>
  <c r="K1393" i="10"/>
  <c r="K1397" i="10"/>
  <c r="K1401" i="10"/>
  <c r="K1405" i="10"/>
  <c r="K1409" i="10"/>
  <c r="K1413" i="10"/>
  <c r="K1417" i="10"/>
  <c r="K1421" i="10"/>
  <c r="K1425" i="10"/>
  <c r="K1429" i="10"/>
  <c r="K1433" i="10"/>
  <c r="K1437" i="10"/>
  <c r="K1441" i="10"/>
  <c r="K1445" i="10"/>
  <c r="K1449" i="10"/>
  <c r="K1453" i="10"/>
  <c r="K1457" i="10"/>
  <c r="K1461" i="10"/>
  <c r="K1465" i="10"/>
  <c r="K1469" i="10"/>
  <c r="K1473" i="10"/>
  <c r="K1477" i="10"/>
  <c r="K1481" i="10"/>
  <c r="K1485" i="10"/>
  <c r="K1489" i="10"/>
  <c r="K1493" i="10"/>
  <c r="K1497" i="10"/>
  <c r="K1501" i="10"/>
  <c r="K1505" i="10"/>
  <c r="K1509" i="10"/>
  <c r="K457" i="10"/>
  <c r="K652" i="10"/>
  <c r="K859" i="10"/>
  <c r="K1073" i="10"/>
  <c r="K1077" i="10"/>
  <c r="K1105" i="10"/>
  <c r="K1109" i="10"/>
  <c r="K1137" i="10"/>
  <c r="K1141" i="10"/>
  <c r="K1172" i="10"/>
  <c r="K1184" i="10"/>
  <c r="K1194" i="10"/>
  <c r="K1204" i="10"/>
  <c r="K1216" i="10"/>
  <c r="K1226" i="10"/>
  <c r="K1236" i="10"/>
  <c r="K1250" i="10"/>
  <c r="K1266" i="10"/>
  <c r="K1282" i="10"/>
  <c r="K1298" i="10"/>
  <c r="K1314" i="10"/>
  <c r="K1330" i="10"/>
  <c r="K1346" i="10"/>
  <c r="K1362" i="10"/>
  <c r="K1378" i="10"/>
  <c r="K1394" i="10"/>
  <c r="K1410" i="10"/>
  <c r="K1426" i="10"/>
  <c r="K1440" i="10"/>
  <c r="K1443" i="10"/>
  <c r="K1446" i="10"/>
  <c r="K1472" i="10"/>
  <c r="K1475" i="10"/>
  <c r="K1478" i="10"/>
  <c r="K1504" i="10"/>
  <c r="K1507" i="10"/>
  <c r="K1510" i="10"/>
  <c r="K784" i="10"/>
  <c r="K809" i="10"/>
  <c r="K824" i="10"/>
  <c r="K920" i="10"/>
  <c r="K941" i="10"/>
  <c r="K1027" i="10"/>
  <c r="K1088" i="10"/>
  <c r="K1120" i="10"/>
  <c r="K1152" i="10"/>
  <c r="K1175" i="10"/>
  <c r="K1182" i="10"/>
  <c r="K1187" i="10"/>
  <c r="K1207" i="10"/>
  <c r="K1214" i="10"/>
  <c r="K1219" i="10"/>
  <c r="K1239" i="10"/>
  <c r="K1255" i="10"/>
  <c r="K1271" i="10"/>
  <c r="K1287" i="10"/>
  <c r="K1303" i="10"/>
  <c r="K1319" i="10"/>
  <c r="K1335" i="10"/>
  <c r="K1351" i="10"/>
  <c r="K1367" i="10"/>
  <c r="K1383" i="10"/>
  <c r="K1399" i="10"/>
  <c r="K1415" i="10"/>
  <c r="K1431" i="10"/>
  <c r="K1434" i="10"/>
  <c r="K1460" i="10"/>
  <c r="K1463" i="10"/>
  <c r="K1466" i="10"/>
  <c r="K1492" i="10"/>
  <c r="K1495" i="10"/>
  <c r="K1498" i="10"/>
  <c r="K1513" i="10"/>
  <c r="K1517" i="10"/>
  <c r="K1521" i="10"/>
  <c r="K1525" i="10"/>
  <c r="K1529" i="10"/>
  <c r="K1533" i="10"/>
  <c r="K1537" i="10"/>
  <c r="K1541" i="10"/>
  <c r="K1545" i="10"/>
  <c r="K1549" i="10"/>
  <c r="K1553" i="10"/>
  <c r="K1557" i="10"/>
  <c r="K1561" i="10"/>
  <c r="K1565" i="10"/>
  <c r="K1569" i="10"/>
  <c r="K1573" i="10"/>
  <c r="K1577" i="10"/>
  <c r="K1581" i="10"/>
  <c r="K1585" i="10"/>
  <c r="K1589" i="10"/>
  <c r="K1593" i="10"/>
  <c r="K1597" i="10"/>
  <c r="K1601" i="10"/>
  <c r="K1605" i="10"/>
  <c r="K1609" i="10"/>
  <c r="K1613" i="10"/>
  <c r="K1617" i="10"/>
  <c r="K1621" i="10"/>
  <c r="K1625" i="10"/>
  <c r="K1629" i="10"/>
  <c r="K1633" i="10"/>
  <c r="K1637" i="10"/>
  <c r="K1641" i="10"/>
  <c r="K1645" i="10"/>
  <c r="K1649" i="10"/>
  <c r="K1653" i="10"/>
  <c r="K1657" i="10"/>
  <c r="K1661" i="10"/>
  <c r="K1665" i="10"/>
  <c r="K1669" i="10"/>
  <c r="K1673" i="10"/>
  <c r="K1677" i="10"/>
  <c r="K1681" i="10"/>
  <c r="K1685" i="10"/>
  <c r="K1689" i="10"/>
  <c r="K1693" i="10"/>
  <c r="K1697" i="10"/>
  <c r="K1701" i="10"/>
  <c r="K1705" i="10"/>
  <c r="K1709" i="10"/>
  <c r="K1713" i="10"/>
  <c r="K1717" i="10"/>
  <c r="K1721" i="10"/>
  <c r="K653" i="10"/>
  <c r="K804" i="10"/>
  <c r="K909" i="10"/>
  <c r="K937" i="10"/>
  <c r="K991" i="10"/>
  <c r="K1031" i="10"/>
  <c r="K1084" i="10"/>
  <c r="K1116" i="10"/>
  <c r="K1148" i="10"/>
  <c r="K1165" i="10"/>
  <c r="K1185" i="10"/>
  <c r="K1197" i="10"/>
  <c r="K1217" i="10"/>
  <c r="K1229" i="10"/>
  <c r="K1246" i="10"/>
  <c r="K1262" i="10"/>
  <c r="K1278" i="10"/>
  <c r="K1294" i="10"/>
  <c r="K1310" i="10"/>
  <c r="K1326" i="10"/>
  <c r="K1342" i="10"/>
  <c r="K1358" i="10"/>
  <c r="K1374" i="10"/>
  <c r="K1390" i="10"/>
  <c r="K1406" i="10"/>
  <c r="K1422" i="10"/>
  <c r="K1448" i="10"/>
  <c r="K1451" i="10"/>
  <c r="K1454" i="10"/>
  <c r="K1480" i="10"/>
  <c r="K1483" i="10"/>
  <c r="K1486" i="10"/>
  <c r="K537" i="10"/>
  <c r="K929" i="10"/>
  <c r="K940" i="10"/>
  <c r="K955" i="10"/>
  <c r="K1021" i="10"/>
  <c r="K1034" i="10"/>
  <c r="K1046" i="10"/>
  <c r="K1051" i="10"/>
  <c r="K1054" i="10"/>
  <c r="K1243" i="10"/>
  <c r="K1259" i="10"/>
  <c r="K1275" i="10"/>
  <c r="K1291" i="10"/>
  <c r="K1307" i="10"/>
  <c r="K1323" i="10"/>
  <c r="K1339" i="10"/>
  <c r="K1355" i="10"/>
  <c r="K1371" i="10"/>
  <c r="K1387" i="10"/>
  <c r="K1403" i="10"/>
  <c r="K1419" i="10"/>
  <c r="K1452" i="10"/>
  <c r="K1455" i="10"/>
  <c r="K1458" i="10"/>
  <c r="K1484" i="10"/>
  <c r="K1487" i="10"/>
  <c r="K1490" i="10"/>
  <c r="K1514" i="10"/>
  <c r="K1518" i="10"/>
  <c r="K1522" i="10"/>
  <c r="K1526" i="10"/>
  <c r="K1530" i="10"/>
  <c r="K1534" i="10"/>
  <c r="K1538" i="10"/>
  <c r="K1542" i="10"/>
  <c r="K1546" i="10"/>
  <c r="K1550" i="10"/>
  <c r="K1554" i="10"/>
  <c r="K1558" i="10"/>
  <c r="K1562" i="10"/>
  <c r="K1566" i="10"/>
  <c r="K1570" i="10"/>
  <c r="K1574" i="10"/>
  <c r="K1578" i="10"/>
  <c r="K1582" i="10"/>
  <c r="K1586" i="10"/>
  <c r="K1590" i="10"/>
  <c r="K1594" i="10"/>
  <c r="K1598" i="10"/>
  <c r="K1602" i="10"/>
  <c r="K1606" i="10"/>
  <c r="K1610" i="10"/>
  <c r="K1614" i="10"/>
  <c r="K1618" i="10"/>
  <c r="K1622" i="10"/>
  <c r="K1626" i="10"/>
  <c r="K1630" i="10"/>
  <c r="K1634" i="10"/>
  <c r="K1638" i="10"/>
  <c r="K1642" i="10"/>
  <c r="K1646" i="10"/>
  <c r="K1650" i="10"/>
  <c r="K1654" i="10"/>
  <c r="K1658" i="10"/>
  <c r="K1662" i="10"/>
  <c r="K1666" i="10"/>
  <c r="K1670" i="10"/>
  <c r="K1674" i="10"/>
  <c r="K1678" i="10"/>
  <c r="K1682" i="10"/>
  <c r="K1686" i="10"/>
  <c r="K1690" i="10"/>
  <c r="K1694" i="10"/>
  <c r="K1698" i="10"/>
  <c r="K1702" i="10"/>
  <c r="K1706" i="10"/>
  <c r="K1710" i="10"/>
  <c r="K1714" i="10"/>
  <c r="K1718" i="10"/>
  <c r="K1722" i="10"/>
  <c r="K1726" i="10"/>
  <c r="K1730" i="10"/>
  <c r="K1734" i="10"/>
  <c r="K1738" i="10"/>
  <c r="K1742" i="10"/>
  <c r="K1746" i="10"/>
  <c r="K1750" i="10"/>
  <c r="K1754" i="10"/>
  <c r="K1758" i="10"/>
  <c r="K1762" i="10"/>
  <c r="K1766" i="10"/>
  <c r="K1770" i="10"/>
  <c r="K1774" i="10"/>
  <c r="K1778" i="10"/>
  <c r="K1782" i="10"/>
  <c r="K987" i="10"/>
  <c r="K1049" i="10"/>
  <c r="K1169" i="10"/>
  <c r="K1203" i="10"/>
  <c r="K1233" i="10"/>
  <c r="K1435" i="10"/>
  <c r="K1474" i="10"/>
  <c r="K1479" i="10"/>
  <c r="K1499" i="10"/>
  <c r="K1519" i="10"/>
  <c r="K1535" i="10"/>
  <c r="K1551" i="10"/>
  <c r="K1567" i="10"/>
  <c r="K1583" i="10"/>
  <c r="K1599" i="10"/>
  <c r="K1615" i="10"/>
  <c r="K1631" i="10"/>
  <c r="K1647" i="10"/>
  <c r="K1663" i="10"/>
  <c r="K1679" i="10"/>
  <c r="K1695" i="10"/>
  <c r="K1711" i="10"/>
  <c r="K1724" i="10"/>
  <c r="K1727" i="10"/>
  <c r="K1753" i="10"/>
  <c r="K1756" i="10"/>
  <c r="K1759" i="10"/>
  <c r="K1785" i="10"/>
  <c r="K1789" i="10"/>
  <c r="K1793" i="10"/>
  <c r="K1797" i="10"/>
  <c r="K1801" i="10"/>
  <c r="K1805" i="10"/>
  <c r="K1809" i="10"/>
  <c r="K1813" i="10"/>
  <c r="K1817" i="10"/>
  <c r="K1821" i="10"/>
  <c r="K1825" i="10"/>
  <c r="K1829" i="10"/>
  <c r="K1833" i="10"/>
  <c r="K1837" i="10"/>
  <c r="K1841" i="10"/>
  <c r="K1845" i="10"/>
  <c r="K1849" i="10"/>
  <c r="K1853" i="10"/>
  <c r="K1857" i="10"/>
  <c r="K1861" i="10"/>
  <c r="K1865" i="10"/>
  <c r="K1869" i="10"/>
  <c r="K1873" i="10"/>
  <c r="K1877" i="10"/>
  <c r="K1881" i="10"/>
  <c r="K1885" i="10"/>
  <c r="K1889" i="10"/>
  <c r="K1893" i="10"/>
  <c r="K1897" i="10"/>
  <c r="K1901" i="10"/>
  <c r="K1905" i="10"/>
  <c r="K1909" i="10"/>
  <c r="K1913" i="10"/>
  <c r="K1917" i="10"/>
  <c r="K1921" i="10"/>
  <c r="K1925" i="10"/>
  <c r="K1929" i="10"/>
  <c r="K1933" i="10"/>
  <c r="K1937" i="10"/>
  <c r="K1941" i="10"/>
  <c r="K1945" i="10"/>
  <c r="K1949" i="10"/>
  <c r="K1953" i="10"/>
  <c r="K1957" i="10"/>
  <c r="K1961" i="10"/>
  <c r="K1965" i="10"/>
  <c r="K1969" i="10"/>
  <c r="K1973" i="10"/>
  <c r="K1977" i="10"/>
  <c r="K1981" i="10"/>
  <c r="K1985" i="10"/>
  <c r="K1989" i="10"/>
  <c r="K1993" i="10"/>
  <c r="K1997" i="10"/>
  <c r="K580" i="10"/>
  <c r="K760" i="10"/>
  <c r="K900" i="10"/>
  <c r="K993" i="10"/>
  <c r="K1068" i="10"/>
  <c r="K1132" i="10"/>
  <c r="K1166" i="10"/>
  <c r="K1181" i="10"/>
  <c r="K1223" i="10"/>
  <c r="K1230" i="10"/>
  <c r="K1263" i="10"/>
  <c r="K1295" i="10"/>
  <c r="K1327" i="10"/>
  <c r="K1359" i="10"/>
  <c r="K1391" i="10"/>
  <c r="K1423" i="10"/>
  <c r="K1438" i="10"/>
  <c r="K1456" i="10"/>
  <c r="K1494" i="10"/>
  <c r="K1502" i="10"/>
  <c r="K1524" i="10"/>
  <c r="K1540" i="10"/>
  <c r="K1556" i="10"/>
  <c r="K1572" i="10"/>
  <c r="K1588" i="10"/>
  <c r="K1604" i="10"/>
  <c r="K1620" i="10"/>
  <c r="K1636" i="10"/>
  <c r="K1652" i="10"/>
  <c r="K1668" i="10"/>
  <c r="K1684" i="10"/>
  <c r="K1700" i="10"/>
  <c r="K1716" i="10"/>
  <c r="K1741" i="10"/>
  <c r="K1744" i="10"/>
  <c r="K1747" i="10"/>
  <c r="K1773" i="10"/>
  <c r="K1776" i="10"/>
  <c r="K1779" i="10"/>
  <c r="K489" i="10"/>
  <c r="K1061" i="10"/>
  <c r="K1104" i="10"/>
  <c r="K1125" i="10"/>
  <c r="K1178" i="10"/>
  <c r="K1200" i="10"/>
  <c r="K1242" i="10"/>
  <c r="K1267" i="10"/>
  <c r="K1270" i="10"/>
  <c r="K1274" i="10"/>
  <c r="K1299" i="10"/>
  <c r="K1302" i="10"/>
  <c r="K1306" i="10"/>
  <c r="K1331" i="10"/>
  <c r="K1334" i="10"/>
  <c r="K1338" i="10"/>
  <c r="K1363" i="10"/>
  <c r="K1366" i="10"/>
  <c r="K1370" i="10"/>
  <c r="K1395" i="10"/>
  <c r="K1398" i="10"/>
  <c r="K1402" i="10"/>
  <c r="K1427" i="10"/>
  <c r="K1430" i="10"/>
  <c r="K1436" i="10"/>
  <c r="K1444" i="10"/>
  <c r="K1482" i="10"/>
  <c r="K1500" i="10"/>
  <c r="K1508" i="10"/>
  <c r="K1515" i="10"/>
  <c r="K1531" i="10"/>
  <c r="K1547" i="10"/>
  <c r="K1563" i="10"/>
  <c r="K1579" i="10"/>
  <c r="K1595" i="10"/>
  <c r="K1611" i="10"/>
  <c r="K1627" i="10"/>
  <c r="K1643" i="10"/>
  <c r="K1659" i="10"/>
  <c r="K1675" i="10"/>
  <c r="K1691" i="10"/>
  <c r="K1707" i="10"/>
  <c r="K1729" i="10"/>
  <c r="K1732" i="10"/>
  <c r="K1735" i="10"/>
  <c r="K1761" i="10"/>
  <c r="K1764" i="10"/>
  <c r="K1767" i="10"/>
  <c r="K1788" i="10"/>
  <c r="K1792" i="10"/>
  <c r="K1796" i="10"/>
  <c r="K1800" i="10"/>
  <c r="K1804" i="10"/>
  <c r="K1808" i="10"/>
  <c r="K1812" i="10"/>
  <c r="K1816" i="10"/>
  <c r="K1820" i="10"/>
  <c r="K1824" i="10"/>
  <c r="K1828" i="10"/>
  <c r="K1832" i="10"/>
  <c r="K1836" i="10"/>
  <c r="K1840" i="10"/>
  <c r="K1844" i="10"/>
  <c r="K1848" i="10"/>
  <c r="K1852" i="10"/>
  <c r="K1856" i="10"/>
  <c r="K1860" i="10"/>
  <c r="K1864" i="10"/>
  <c r="K1868" i="10"/>
  <c r="K1872" i="10"/>
  <c r="K1876" i="10"/>
  <c r="K1880" i="10"/>
  <c r="K1884" i="10"/>
  <c r="K1888" i="10"/>
  <c r="K1892" i="10"/>
  <c r="K1896" i="10"/>
  <c r="K1900" i="10"/>
  <c r="K1904" i="10"/>
  <c r="K1908" i="10"/>
  <c r="K1912" i="10"/>
  <c r="K1916" i="10"/>
  <c r="K1920" i="10"/>
  <c r="K1924" i="10"/>
  <c r="K1928" i="10"/>
  <c r="K1932" i="10"/>
  <c r="K1936" i="10"/>
  <c r="K1940" i="10"/>
  <c r="K1944" i="10"/>
  <c r="K1948" i="10"/>
  <c r="K1952" i="10"/>
  <c r="K1956" i="10"/>
  <c r="K1960" i="10"/>
  <c r="K1964" i="10"/>
  <c r="K1968" i="10"/>
  <c r="K1972" i="10"/>
  <c r="K1976" i="10"/>
  <c r="K1980" i="10"/>
  <c r="K1984" i="10"/>
  <c r="K1988" i="10"/>
  <c r="K1992" i="10"/>
  <c r="K1996" i="10"/>
  <c r="K938" i="10"/>
  <c r="K959" i="10"/>
  <c r="K997" i="10"/>
  <c r="K1089" i="10"/>
  <c r="K1153" i="10"/>
  <c r="K1188" i="10"/>
  <c r="K1432" i="10"/>
  <c r="K1471" i="10"/>
  <c r="K1491" i="10"/>
  <c r="K1496" i="10"/>
  <c r="K1512" i="10"/>
  <c r="K1528" i="10"/>
  <c r="K1544" i="10"/>
  <c r="K1560" i="10"/>
  <c r="K1576" i="10"/>
  <c r="K1592" i="10"/>
  <c r="K1608" i="10"/>
  <c r="K1624" i="10"/>
  <c r="K1640" i="10"/>
  <c r="K1656" i="10"/>
  <c r="K1672" i="10"/>
  <c r="K1688" i="10"/>
  <c r="K1704" i="10"/>
  <c r="K1720" i="10"/>
  <c r="K1733" i="10"/>
  <c r="K1736" i="10"/>
  <c r="K1739" i="10"/>
  <c r="K1765" i="10"/>
  <c r="K1768" i="10"/>
  <c r="K1771" i="10"/>
  <c r="K729" i="10"/>
  <c r="K962" i="10"/>
  <c r="K1168" i="10"/>
  <c r="K1254" i="10"/>
  <c r="K1318" i="10"/>
  <c r="K1382" i="10"/>
  <c r="K1464" i="10"/>
  <c r="K1503" i="10"/>
  <c r="K1532" i="10"/>
  <c r="K1564" i="10"/>
  <c r="K1596" i="10"/>
  <c r="K1628" i="10"/>
  <c r="K1660" i="10"/>
  <c r="K1692" i="10"/>
  <c r="K1731" i="10"/>
  <c r="K1749" i="10"/>
  <c r="K1757" i="10"/>
  <c r="K1794" i="10"/>
  <c r="K1810" i="10"/>
  <c r="K1826" i="10"/>
  <c r="K1842" i="10"/>
  <c r="K1858" i="10"/>
  <c r="K1874" i="10"/>
  <c r="K1890" i="10"/>
  <c r="K1906" i="10"/>
  <c r="K1922" i="10"/>
  <c r="K1938" i="10"/>
  <c r="K1954" i="10"/>
  <c r="K1970" i="10"/>
  <c r="K1986" i="10"/>
  <c r="K2008" i="10"/>
  <c r="K2011" i="10"/>
  <c r="K2024" i="10"/>
  <c r="K2027" i="10"/>
  <c r="K2040" i="10"/>
  <c r="K2043" i="10"/>
  <c r="K2056" i="10"/>
  <c r="K2059" i="10"/>
  <c r="K2072" i="10"/>
  <c r="K2075" i="10"/>
  <c r="K2088" i="10"/>
  <c r="K2091" i="10"/>
  <c r="K2095" i="10"/>
  <c r="K2099" i="10"/>
  <c r="K2103" i="10"/>
  <c r="K2107" i="10"/>
  <c r="K2111" i="10"/>
  <c r="K2115" i="10"/>
  <c r="K2119" i="10"/>
  <c r="K2123" i="10"/>
  <c r="K2127" i="10"/>
  <c r="K2131" i="10"/>
  <c r="K2135" i="10"/>
  <c r="K2139" i="10"/>
  <c r="K2143" i="10"/>
  <c r="K2147" i="10"/>
  <c r="K2151" i="10"/>
  <c r="K2155" i="10"/>
  <c r="K2159" i="10"/>
  <c r="K2163" i="10"/>
  <c r="K2167" i="10"/>
  <c r="K2171" i="10"/>
  <c r="K2175" i="10"/>
  <c r="K2179" i="10"/>
  <c r="K2183" i="10"/>
  <c r="K2187" i="10"/>
  <c r="K2191" i="10"/>
  <c r="K2195" i="10"/>
  <c r="K2199" i="10"/>
  <c r="K2203" i="10"/>
  <c r="K2207" i="10"/>
  <c r="K2211" i="10"/>
  <c r="K2215" i="10"/>
  <c r="K2219" i="10"/>
  <c r="K2223" i="10"/>
  <c r="K2227" i="10"/>
  <c r="K2231" i="10"/>
  <c r="K2235" i="10"/>
  <c r="K1210" i="10"/>
  <c r="K1220" i="10"/>
  <c r="K1235" i="10"/>
  <c r="K1468" i="10"/>
  <c r="K1511" i="10"/>
  <c r="K1536" i="10"/>
  <c r="K1539" i="10"/>
  <c r="K1543" i="10"/>
  <c r="K1568" i="10"/>
  <c r="K1571" i="10"/>
  <c r="K1575" i="10"/>
  <c r="K1600" i="10"/>
  <c r="K1603" i="10"/>
  <c r="K1607" i="10"/>
  <c r="K1632" i="10"/>
  <c r="K1635" i="10"/>
  <c r="K1639" i="10"/>
  <c r="K1664" i="10"/>
  <c r="K1667" i="10"/>
  <c r="K1671" i="10"/>
  <c r="K1696" i="10"/>
  <c r="K1699" i="10"/>
  <c r="K1703" i="10"/>
  <c r="K1752" i="10"/>
  <c r="K1772" i="10"/>
  <c r="K1777" i="10"/>
  <c r="K1799" i="10"/>
  <c r="K1815" i="10"/>
  <c r="K1831" i="10"/>
  <c r="K1847" i="10"/>
  <c r="K1863" i="10"/>
  <c r="K1879" i="10"/>
  <c r="K1895" i="10"/>
  <c r="K1911" i="10"/>
  <c r="K1927" i="10"/>
  <c r="K1943" i="10"/>
  <c r="K1959" i="10"/>
  <c r="K1975" i="10"/>
  <c r="K1991" i="10"/>
  <c r="K2001" i="10"/>
  <c r="K2014" i="10"/>
  <c r="K2017" i="10"/>
  <c r="K2030" i="10"/>
  <c r="K2033" i="10"/>
  <c r="K2046" i="10"/>
  <c r="K2049" i="10"/>
  <c r="K2062" i="10"/>
  <c r="K2065" i="10"/>
  <c r="K2078" i="10"/>
  <c r="K2081" i="10"/>
  <c r="K1072" i="10"/>
  <c r="K1121" i="10"/>
  <c r="K1191" i="10"/>
  <c r="K1251" i="10"/>
  <c r="K1290" i="10"/>
  <c r="K1315" i="10"/>
  <c r="K1354" i="10"/>
  <c r="K1379" i="10"/>
  <c r="K1418" i="10"/>
  <c r="K1442" i="10"/>
  <c r="K1476" i="10"/>
  <c r="K1755" i="10"/>
  <c r="K1760" i="10"/>
  <c r="K1780" i="10"/>
  <c r="K1790" i="10"/>
  <c r="K1806" i="10"/>
  <c r="K1822" i="10"/>
  <c r="K1838" i="10"/>
  <c r="K1854" i="10"/>
  <c r="K1870" i="10"/>
  <c r="K1886" i="10"/>
  <c r="K1902" i="10"/>
  <c r="K1918" i="10"/>
  <c r="K1934" i="10"/>
  <c r="K1950" i="10"/>
  <c r="K1966" i="10"/>
  <c r="K1982" i="10"/>
  <c r="K1998" i="10"/>
  <c r="K2004" i="10"/>
  <c r="K2007" i="10"/>
  <c r="K2020" i="10"/>
  <c r="K2023" i="10"/>
  <c r="K2036" i="10"/>
  <c r="K2039" i="10"/>
  <c r="K2052" i="10"/>
  <c r="K2055" i="10"/>
  <c r="K2068" i="10"/>
  <c r="K2071" i="10"/>
  <c r="K2084" i="10"/>
  <c r="K2087" i="10"/>
  <c r="K2094" i="10"/>
  <c r="K2098" i="10"/>
  <c r="K2102" i="10"/>
  <c r="K2106" i="10"/>
  <c r="K2110" i="10"/>
  <c r="K2114" i="10"/>
  <c r="K2118" i="10"/>
  <c r="K2122" i="10"/>
  <c r="K2126" i="10"/>
  <c r="K2130" i="10"/>
  <c r="K2134" i="10"/>
  <c r="K2138" i="10"/>
  <c r="K2142" i="10"/>
  <c r="K2146" i="10"/>
  <c r="K2150" i="10"/>
  <c r="K2154" i="10"/>
  <c r="K2158" i="10"/>
  <c r="K2162" i="10"/>
  <c r="K2166" i="10"/>
  <c r="K2170" i="10"/>
  <c r="K2174" i="10"/>
  <c r="K2178" i="10"/>
  <c r="K2182" i="10"/>
  <c r="K2186" i="10"/>
  <c r="K2190" i="10"/>
  <c r="K2194" i="10"/>
  <c r="K2198" i="10"/>
  <c r="K2202" i="10"/>
  <c r="K2206" i="10"/>
  <c r="K2210" i="10"/>
  <c r="K2214" i="10"/>
  <c r="K2218" i="10"/>
  <c r="K2222" i="10"/>
  <c r="K2226" i="10"/>
  <c r="K2230" i="10"/>
  <c r="K2234" i="10"/>
  <c r="K751" i="10"/>
  <c r="K1100" i="10"/>
  <c r="K1157" i="10"/>
  <c r="K1213" i="10"/>
  <c r="K1279" i="10"/>
  <c r="K1343" i="10"/>
  <c r="K1407" i="10"/>
  <c r="K1467" i="10"/>
  <c r="K1743" i="10"/>
  <c r="K1751" i="10"/>
  <c r="K1769" i="10"/>
  <c r="K1787" i="10"/>
  <c r="K1803" i="10"/>
  <c r="K1819" i="10"/>
  <c r="K1835" i="10"/>
  <c r="K1851" i="10"/>
  <c r="K1867" i="10"/>
  <c r="K1883" i="10"/>
  <c r="K1899" i="10"/>
  <c r="K1915" i="10"/>
  <c r="K1931" i="10"/>
  <c r="K1947" i="10"/>
  <c r="K1963" i="10"/>
  <c r="K1979" i="10"/>
  <c r="K1995" i="10"/>
  <c r="K2002" i="10"/>
  <c r="K2005" i="10"/>
  <c r="K2018" i="10"/>
  <c r="K2021" i="10"/>
  <c r="K2034" i="10"/>
  <c r="K2037" i="10"/>
  <c r="K2050" i="10"/>
  <c r="K2053" i="10"/>
  <c r="K2066" i="10"/>
  <c r="K2069" i="10"/>
  <c r="K2082" i="10"/>
  <c r="K2085" i="10"/>
  <c r="K1258" i="10"/>
  <c r="K1283" i="10"/>
  <c r="K1386" i="10"/>
  <c r="K1411" i="10"/>
  <c r="K1450" i="10"/>
  <c r="K1527" i="10"/>
  <c r="K1548" i="10"/>
  <c r="K1591" i="10"/>
  <c r="K1612" i="10"/>
  <c r="K1655" i="10"/>
  <c r="K1676" i="10"/>
  <c r="K1719" i="10"/>
  <c r="K1723" i="10"/>
  <c r="K2101" i="10"/>
  <c r="K2117" i="10"/>
  <c r="K2133" i="10"/>
  <c r="K2149" i="10"/>
  <c r="K2165" i="10"/>
  <c r="K2181" i="10"/>
  <c r="K2197" i="10"/>
  <c r="K2213" i="10"/>
  <c r="K2229" i="10"/>
  <c r="K2246" i="10"/>
  <c r="K2249" i="10"/>
  <c r="K2262" i="10"/>
  <c r="K2265" i="10"/>
  <c r="K2278" i="10"/>
  <c r="K2281" i="10"/>
  <c r="K2288" i="10"/>
  <c r="K2292" i="10"/>
  <c r="K2296" i="10"/>
  <c r="K2300" i="10"/>
  <c r="K2304" i="10"/>
  <c r="K2308" i="10"/>
  <c r="K2312" i="10"/>
  <c r="K2316" i="10"/>
  <c r="K2320" i="10"/>
  <c r="K2324" i="10"/>
  <c r="K2328" i="10"/>
  <c r="K2332" i="10"/>
  <c r="K2336" i="10"/>
  <c r="K2340" i="10"/>
  <c r="K2344" i="10"/>
  <c r="K2348" i="10"/>
  <c r="K2352" i="10"/>
  <c r="K2356" i="10"/>
  <c r="K2360" i="10"/>
  <c r="K2364" i="10"/>
  <c r="K2368" i="10"/>
  <c r="K2372" i="10"/>
  <c r="K2376" i="10"/>
  <c r="K2380" i="10"/>
  <c r="K2384" i="10"/>
  <c r="K2388" i="10"/>
  <c r="K2392" i="10"/>
  <c r="K2396" i="10"/>
  <c r="K2400" i="10"/>
  <c r="K2404" i="10"/>
  <c r="K2408" i="10"/>
  <c r="K2412" i="10"/>
  <c r="K2416" i="10"/>
  <c r="K2420" i="10"/>
  <c r="K2424" i="10"/>
  <c r="K2428" i="10"/>
  <c r="K2432" i="10"/>
  <c r="K1462" i="10"/>
  <c r="K1728" i="10"/>
  <c r="K2009" i="10"/>
  <c r="K2168" i="10"/>
  <c r="K2248" i="10"/>
  <c r="K2283" i="10"/>
  <c r="K1737" i="10"/>
  <c r="K2125" i="10"/>
  <c r="K2141" i="10"/>
  <c r="K2189" i="10"/>
  <c r="K2254" i="10"/>
  <c r="K2290" i="10"/>
  <c r="K2302" i="10"/>
  <c r="K2318" i="10"/>
  <c r="K2346" i="10"/>
  <c r="K2374" i="10"/>
  <c r="K2378" i="10"/>
  <c r="K2394" i="10"/>
  <c r="K2410" i="10"/>
  <c r="K2426" i="10"/>
  <c r="K1136" i="10"/>
  <c r="K1171" i="10"/>
  <c r="K1247" i="10"/>
  <c r="K1350" i="10"/>
  <c r="K1375" i="10"/>
  <c r="K1470" i="10"/>
  <c r="K1763" i="10"/>
  <c r="K1807" i="10"/>
  <c r="K1811" i="10"/>
  <c r="K1814" i="10"/>
  <c r="K1839" i="10"/>
  <c r="K1843" i="10"/>
  <c r="K1846" i="10"/>
  <c r="K1871" i="10"/>
  <c r="K1875" i="10"/>
  <c r="K1878" i="10"/>
  <c r="K1903" i="10"/>
  <c r="K1907" i="10"/>
  <c r="K1910" i="10"/>
  <c r="K1935" i="10"/>
  <c r="K1939" i="10"/>
  <c r="K1942" i="10"/>
  <c r="K1967" i="10"/>
  <c r="K1971" i="10"/>
  <c r="K1974" i="10"/>
  <c r="K2016" i="10"/>
  <c r="K2028" i="10"/>
  <c r="K2048" i="10"/>
  <c r="K2060" i="10"/>
  <c r="K2080" i="10"/>
  <c r="K2092" i="10"/>
  <c r="K2108" i="10"/>
  <c r="K2124" i="10"/>
  <c r="K2140" i="10"/>
  <c r="K2156" i="10"/>
  <c r="K2172" i="10"/>
  <c r="K2188" i="10"/>
  <c r="K2204" i="10"/>
  <c r="K2220" i="10"/>
  <c r="K2236" i="10"/>
  <c r="K2239" i="10"/>
  <c r="K2252" i="10"/>
  <c r="K2255" i="10"/>
  <c r="K2268" i="10"/>
  <c r="K2271" i="10"/>
  <c r="K2284" i="10"/>
  <c r="K31" i="10"/>
  <c r="K1520" i="10"/>
  <c r="K1584" i="10"/>
  <c r="K1712" i="10"/>
  <c r="K1740" i="10"/>
  <c r="K2184" i="10"/>
  <c r="K2280" i="10"/>
  <c r="K1347" i="10"/>
  <c r="K1516" i="10"/>
  <c r="K1725" i="10"/>
  <c r="K1748" i="10"/>
  <c r="K2173" i="10"/>
  <c r="K2241" i="10"/>
  <c r="K2270" i="10"/>
  <c r="K2306" i="10"/>
  <c r="K2322" i="10"/>
  <c r="K2338" i="10"/>
  <c r="K2354" i="10"/>
  <c r="K2386" i="10"/>
  <c r="K2414" i="10"/>
  <c r="K2430" i="10"/>
  <c r="K966" i="10"/>
  <c r="K1311" i="10"/>
  <c r="K1795" i="10"/>
  <c r="K1823" i="10"/>
  <c r="K1862" i="10"/>
  <c r="K1894" i="10"/>
  <c r="K1923" i="10"/>
  <c r="K1958" i="10"/>
  <c r="K1983" i="10"/>
  <c r="K2064" i="10"/>
  <c r="K2212" i="10"/>
  <c r="K2228" i="10"/>
  <c r="K2263" i="10"/>
  <c r="K2279" i="10"/>
  <c r="K1201" i="10"/>
  <c r="K1619" i="10"/>
  <c r="K1683" i="10"/>
  <c r="K1745" i="10"/>
  <c r="K1930" i="10"/>
  <c r="K1962" i="10"/>
  <c r="K2022" i="10"/>
  <c r="K2047" i="10"/>
  <c r="K2054" i="10"/>
  <c r="K2079" i="10"/>
  <c r="K2121" i="10"/>
  <c r="K2137" i="10"/>
  <c r="K2153" i="10"/>
  <c r="K2201" i="10"/>
  <c r="K2266" i="10"/>
  <c r="K2317" i="10"/>
  <c r="K2321" i="10"/>
  <c r="K2325" i="10"/>
  <c r="K2329" i="10"/>
  <c r="K2333" i="10"/>
  <c r="K2337" i="10"/>
  <c r="K2341" i="10"/>
  <c r="K2345" i="10"/>
  <c r="K2349" i="10"/>
  <c r="K2353" i="10"/>
  <c r="K2357" i="10"/>
  <c r="K2361" i="10"/>
  <c r="K2365" i="10"/>
  <c r="K1198" i="10"/>
  <c r="K1447" i="10"/>
  <c r="K1523" i="10"/>
  <c r="K1587" i="10"/>
  <c r="K1651" i="10"/>
  <c r="K1715" i="10"/>
  <c r="K1775" i="10"/>
  <c r="K1786" i="10"/>
  <c r="K1818" i="10"/>
  <c r="K1850" i="10"/>
  <c r="K1882" i="10"/>
  <c r="K1914" i="10"/>
  <c r="K1946" i="10"/>
  <c r="K1978" i="10"/>
  <c r="K1999" i="10"/>
  <c r="K2006" i="10"/>
  <c r="K2026" i="10"/>
  <c r="K2031" i="10"/>
  <c r="K2038" i="10"/>
  <c r="K2058" i="10"/>
  <c r="K2063" i="10"/>
  <c r="K2070" i="10"/>
  <c r="K2090" i="10"/>
  <c r="K2097" i="10"/>
  <c r="K2113" i="10"/>
  <c r="K2129" i="10"/>
  <c r="K2145" i="10"/>
  <c r="K2161" i="10"/>
  <c r="K2177" i="10"/>
  <c r="K2193" i="10"/>
  <c r="K2209" i="10"/>
  <c r="K2225" i="10"/>
  <c r="K2242" i="10"/>
  <c r="K2245" i="10"/>
  <c r="K2258" i="10"/>
  <c r="K2261" i="10"/>
  <c r="K2274" i="10"/>
  <c r="K2277" i="10"/>
  <c r="K2287" i="10"/>
  <c r="K2291" i="10"/>
  <c r="K2295" i="10"/>
  <c r="K2299" i="10"/>
  <c r="K2303" i="10"/>
  <c r="K2307" i="10"/>
  <c r="K2311" i="10"/>
  <c r="K2315" i="10"/>
  <c r="K2319" i="10"/>
  <c r="K2323" i="10"/>
  <c r="K2327" i="10"/>
  <c r="K2331" i="10"/>
  <c r="K2335" i="10"/>
  <c r="K2339" i="10"/>
  <c r="K2343" i="10"/>
  <c r="K2347" i="10"/>
  <c r="K2351" i="10"/>
  <c r="K2355" i="10"/>
  <c r="K2359" i="10"/>
  <c r="K2363" i="10"/>
  <c r="K2367" i="10"/>
  <c r="K2371" i="10"/>
  <c r="K2375" i="10"/>
  <c r="K2379" i="10"/>
  <c r="K2383" i="10"/>
  <c r="K2387" i="10"/>
  <c r="K2391" i="10"/>
  <c r="K2395" i="10"/>
  <c r="K2399" i="10"/>
  <c r="K2403" i="10"/>
  <c r="K2407" i="10"/>
  <c r="K2411" i="10"/>
  <c r="K2415" i="10"/>
  <c r="K2419" i="10"/>
  <c r="K2423" i="10"/>
  <c r="K2427" i="10"/>
  <c r="K2431" i="10"/>
  <c r="K2435" i="10"/>
  <c r="K1019" i="10"/>
  <c r="K1648" i="10"/>
  <c r="K1783" i="10"/>
  <c r="K2029" i="10"/>
  <c r="K2041" i="10"/>
  <c r="K2051" i="10"/>
  <c r="K2073" i="10"/>
  <c r="K2083" i="10"/>
  <c r="K2104" i="10"/>
  <c r="K2152" i="10"/>
  <c r="K2200" i="10"/>
  <c r="K2232" i="10"/>
  <c r="K2267" i="10"/>
  <c r="K1006" i="10"/>
  <c r="K1322" i="10"/>
  <c r="K1439" i="10"/>
  <c r="K1488" i="10"/>
  <c r="K1559" i="10"/>
  <c r="K1687" i="10"/>
  <c r="K1708" i="10"/>
  <c r="K2093" i="10"/>
  <c r="K2109" i="10"/>
  <c r="K2221" i="10"/>
  <c r="K2286" i="10"/>
  <c r="K2294" i="10"/>
  <c r="K2298" i="10"/>
  <c r="K2314" i="10"/>
  <c r="K2330" i="10"/>
  <c r="K2342" i="10"/>
  <c r="K2358" i="10"/>
  <c r="K2362" i="10"/>
  <c r="K2390" i="10"/>
  <c r="K2406" i="10"/>
  <c r="K2418" i="10"/>
  <c r="K2434" i="10"/>
  <c r="K1042" i="10"/>
  <c r="K1414" i="10"/>
  <c r="K1459" i="10"/>
  <c r="K1791" i="10"/>
  <c r="K1830" i="10"/>
  <c r="K1855" i="10"/>
  <c r="K1891" i="10"/>
  <c r="K1926" i="10"/>
  <c r="K1955" i="10"/>
  <c r="K1990" i="10"/>
  <c r="K2012" i="10"/>
  <c r="K2032" i="10"/>
  <c r="K2044" i="10"/>
  <c r="K2076" i="10"/>
  <c r="K2100" i="10"/>
  <c r="K2116" i="10"/>
  <c r="K2148" i="10"/>
  <c r="K2164" i="10"/>
  <c r="K2180" i="10"/>
  <c r="K2196" i="10"/>
  <c r="K2244" i="10"/>
  <c r="K2247" i="10"/>
  <c r="K2260" i="10"/>
  <c r="K1781" i="10"/>
  <c r="K1866" i="10"/>
  <c r="K1994" i="10"/>
  <c r="K2010" i="10"/>
  <c r="K2015" i="10"/>
  <c r="K2042" i="10"/>
  <c r="K2074" i="10"/>
  <c r="K2086" i="10"/>
  <c r="K2169" i="10"/>
  <c r="K2185" i="10"/>
  <c r="K2217" i="10"/>
  <c r="K2237" i="10"/>
  <c r="K2250" i="10"/>
  <c r="K2285" i="10"/>
  <c r="K2289" i="10"/>
  <c r="K2293" i="10"/>
  <c r="K2297" i="10"/>
  <c r="K2301" i="10"/>
  <c r="K2305" i="10"/>
  <c r="K2309" i="10"/>
  <c r="K2313" i="10"/>
  <c r="K2377" i="10"/>
  <c r="K2381" i="10"/>
  <c r="K2385" i="10"/>
  <c r="K2389" i="10"/>
  <c r="K2393" i="10"/>
  <c r="K2397" i="10"/>
  <c r="K2401" i="10"/>
  <c r="K2405" i="10"/>
  <c r="K2409" i="10"/>
  <c r="K2413" i="10"/>
  <c r="K2417" i="10"/>
  <c r="K2421" i="10"/>
  <c r="K2425" i="10"/>
  <c r="K2429" i="10"/>
  <c r="K2433" i="10"/>
  <c r="K1552" i="10"/>
  <c r="K1616" i="10"/>
  <c r="K1680" i="10"/>
  <c r="K2003" i="10"/>
  <c r="K2013" i="10"/>
  <c r="K2025" i="10"/>
  <c r="K2035" i="10"/>
  <c r="K2045" i="10"/>
  <c r="K2057" i="10"/>
  <c r="K2067" i="10"/>
  <c r="K2077" i="10"/>
  <c r="K2089" i="10"/>
  <c r="K2096" i="10"/>
  <c r="K2112" i="10"/>
  <c r="K2128" i="10"/>
  <c r="K2144" i="10"/>
  <c r="K2160" i="10"/>
  <c r="K2176" i="10"/>
  <c r="K2192" i="10"/>
  <c r="K2208" i="10"/>
  <c r="S2208" i="10" s="1"/>
  <c r="K2224" i="10"/>
  <c r="K2240" i="10"/>
  <c r="K2243" i="10"/>
  <c r="K2256" i="10"/>
  <c r="K2259" i="10"/>
  <c r="K2272" i="10"/>
  <c r="K2275" i="10"/>
  <c r="K4" i="10"/>
  <c r="S4" i="10" s="1"/>
  <c r="K2019" i="10"/>
  <c r="K2061" i="10"/>
  <c r="K2120" i="10"/>
  <c r="K2136" i="10"/>
  <c r="K2216" i="10"/>
  <c r="K2251" i="10"/>
  <c r="K2264" i="10"/>
  <c r="K787" i="10"/>
  <c r="S787" i="10" s="1"/>
  <c r="K1580" i="10"/>
  <c r="K1623" i="10"/>
  <c r="K1644" i="10"/>
  <c r="K2157" i="10"/>
  <c r="K2205" i="10"/>
  <c r="K2238" i="10"/>
  <c r="K2257" i="10"/>
  <c r="K2273" i="10"/>
  <c r="S2273" i="10" s="1"/>
  <c r="K2310" i="10"/>
  <c r="K2326" i="10"/>
  <c r="K2334" i="10"/>
  <c r="K2350" i="10"/>
  <c r="K2366" i="10"/>
  <c r="K2370" i="10"/>
  <c r="K2382" i="10"/>
  <c r="K2398" i="10"/>
  <c r="S2398" i="10" s="1"/>
  <c r="K2402" i="10"/>
  <c r="K2422" i="10"/>
  <c r="K1286" i="10"/>
  <c r="K1784" i="10"/>
  <c r="K1798" i="10"/>
  <c r="K1827" i="10"/>
  <c r="K1859" i="10"/>
  <c r="K1887" i="10"/>
  <c r="S1887" i="10" s="1"/>
  <c r="K1919" i="10"/>
  <c r="K1951" i="10"/>
  <c r="K1987" i="10"/>
  <c r="K2000" i="10"/>
  <c r="K2132" i="10"/>
  <c r="K2276" i="10"/>
  <c r="L1" i="10"/>
  <c r="K1093" i="10"/>
  <c r="S1093" i="10" s="1"/>
  <c r="K1232" i="10"/>
  <c r="K1506" i="10"/>
  <c r="K1555" i="10"/>
  <c r="K1802" i="10"/>
  <c r="K1834" i="10"/>
  <c r="K1898" i="10"/>
  <c r="K2105" i="10"/>
  <c r="K2233" i="10"/>
  <c r="S2233" i="10" s="1"/>
  <c r="K2253" i="10"/>
  <c r="K2269" i="10"/>
  <c r="K2282" i="10"/>
  <c r="K2369" i="10"/>
  <c r="K2373" i="10"/>
  <c r="I9" i="4"/>
  <c r="AD22" i="4"/>
  <c r="AF23" i="4"/>
  <c r="Z19" i="4"/>
  <c r="AF34" i="4"/>
  <c r="AB34" i="4"/>
  <c r="L13" i="4"/>
  <c r="X14" i="4"/>
  <c r="AB16" i="4"/>
  <c r="AB20" i="4"/>
  <c r="AF36" i="4"/>
  <c r="AF40" i="4"/>
  <c r="AB22" i="4"/>
  <c r="AF30" i="4"/>
  <c r="X27" i="4"/>
  <c r="AH29" i="4"/>
  <c r="AF14" i="4"/>
  <c r="AB38" i="4"/>
  <c r="AB30" i="4"/>
  <c r="V14" i="4"/>
  <c r="AF19" i="4"/>
  <c r="AB25" i="4"/>
  <c r="AF33" i="4"/>
  <c r="AH31" i="4"/>
  <c r="AD39" i="4"/>
  <c r="AB35" i="4"/>
  <c r="V13" i="4"/>
  <c r="AF21" i="4"/>
  <c r="X21" i="4"/>
  <c r="AF31" i="4"/>
  <c r="AH19" i="4"/>
  <c r="AB42" i="4"/>
  <c r="T17" i="4"/>
  <c r="AB13" i="4"/>
  <c r="AB29" i="4"/>
  <c r="Q21" i="4"/>
  <c r="Q23" i="4" s="1"/>
  <c r="R23" i="4" s="1"/>
  <c r="R19" i="4"/>
  <c r="N17" i="4"/>
  <c r="M18" i="4"/>
  <c r="M19" i="4" s="1"/>
  <c r="N19" i="4" s="1"/>
  <c r="AF20" i="4"/>
  <c r="AF28" i="4"/>
  <c r="AH36" i="4"/>
  <c r="AH37" i="4"/>
  <c r="AH39" i="4"/>
  <c r="L14" i="4"/>
  <c r="Z23" i="4"/>
  <c r="AB36" i="4"/>
  <c r="AB40" i="4"/>
  <c r="AF24" i="4"/>
  <c r="AH21" i="4"/>
  <c r="AH32" i="4"/>
  <c r="AH33" i="4"/>
  <c r="AH35" i="4"/>
  <c r="AH12" i="4"/>
  <c r="AF13" i="4"/>
  <c r="S21" i="4"/>
  <c r="S25" i="4" s="1"/>
  <c r="S29" i="4" s="1"/>
  <c r="AD24" i="4"/>
  <c r="AB31" i="4"/>
  <c r="AB33" i="4"/>
  <c r="AH28" i="4"/>
  <c r="AH40" i="4"/>
  <c r="AH41" i="4"/>
  <c r="AD26" i="4"/>
  <c r="L16" i="4"/>
  <c r="AF25" i="4"/>
  <c r="AB28" i="4"/>
  <c r="AF32" i="4"/>
  <c r="AH16" i="4"/>
  <c r="P16" i="4"/>
  <c r="AH25" i="4"/>
  <c r="AB37" i="4"/>
  <c r="AB41" i="4"/>
  <c r="P23" i="4"/>
  <c r="O25" i="4"/>
  <c r="L17" i="4"/>
  <c r="K18" i="4"/>
  <c r="Y43" i="4"/>
  <c r="Z43" i="4" s="1"/>
  <c r="Z35" i="4"/>
  <c r="AH14" i="4"/>
  <c r="Z15" i="4"/>
  <c r="AD27" i="4"/>
  <c r="AH18" i="4"/>
  <c r="Y36" i="4"/>
  <c r="Z36" i="4" s="1"/>
  <c r="Z28" i="4"/>
  <c r="N15" i="4"/>
  <c r="Z12" i="4"/>
  <c r="Z14" i="4"/>
  <c r="Z16" i="4"/>
  <c r="X18" i="4"/>
  <c r="Z20" i="4"/>
  <c r="AD38" i="4"/>
  <c r="AH24" i="4"/>
  <c r="AC41" i="4"/>
  <c r="AD41" i="4" s="1"/>
  <c r="AD25" i="4"/>
  <c r="X34" i="4"/>
  <c r="W42" i="4"/>
  <c r="X42" i="4" s="1"/>
  <c r="AC34" i="4"/>
  <c r="AD34" i="4" s="1"/>
  <c r="AD18" i="4"/>
  <c r="AC36" i="4"/>
  <c r="AD36" i="4" s="1"/>
  <c r="AD20" i="4"/>
  <c r="R13" i="4"/>
  <c r="N13" i="4"/>
  <c r="AF16" i="4"/>
  <c r="X16" i="4"/>
  <c r="X17" i="4"/>
  <c r="AB17" i="4"/>
  <c r="AF17" i="4"/>
  <c r="X19" i="4"/>
  <c r="V15" i="4"/>
  <c r="AB43" i="4"/>
  <c r="AH27" i="4"/>
  <c r="R18" i="4"/>
  <c r="AF18" i="4"/>
  <c r="AB21" i="4"/>
  <c r="S26" i="4"/>
  <c r="T22" i="4"/>
  <c r="AD23" i="4"/>
  <c r="X32" i="4"/>
  <c r="W40" i="4"/>
  <c r="X40" i="4" s="1"/>
  <c r="AD37" i="4"/>
  <c r="AH30" i="4"/>
  <c r="AH38" i="4"/>
  <c r="AF12" i="4"/>
  <c r="L12" i="4"/>
  <c r="P12" i="4"/>
  <c r="V12" i="4"/>
  <c r="T16" i="4"/>
  <c r="O18" i="4"/>
  <c r="P21" i="4"/>
  <c r="AD21" i="4"/>
  <c r="AD40" i="4"/>
  <c r="Q25" i="4"/>
  <c r="Y21" i="4"/>
  <c r="Z13" i="4"/>
  <c r="Y39" i="4"/>
  <c r="Z39" i="4" s="1"/>
  <c r="Z31" i="4"/>
  <c r="AH20" i="4"/>
  <c r="AB15" i="4"/>
  <c r="R16" i="4"/>
  <c r="V22" i="4"/>
  <c r="AB24" i="4"/>
  <c r="AF27" i="4"/>
  <c r="AF22" i="4"/>
  <c r="AH34" i="4"/>
  <c r="AC31" i="4"/>
  <c r="AD31" i="4" s="1"/>
  <c r="AD15" i="4"/>
  <c r="Q20" i="4"/>
  <c r="X12" i="4"/>
  <c r="L15" i="4"/>
  <c r="Z17" i="4"/>
  <c r="AB19" i="4"/>
  <c r="Y22" i="4"/>
  <c r="X33" i="4"/>
  <c r="W41" i="4"/>
  <c r="X41" i="4" s="1"/>
  <c r="AF29" i="4"/>
  <c r="Z18" i="4"/>
  <c r="Y26" i="4"/>
  <c r="AC32" i="4"/>
  <c r="AD32" i="4" s="1"/>
  <c r="AD16" i="4"/>
  <c r="AH26" i="4"/>
  <c r="V17" i="4"/>
  <c r="Z24" i="4"/>
  <c r="Y32" i="4"/>
  <c r="AC33" i="4"/>
  <c r="AD33" i="4" s="1"/>
  <c r="AD17" i="4"/>
  <c r="V18" i="4"/>
  <c r="P19" i="4"/>
  <c r="AD19" i="4"/>
  <c r="Z25" i="4"/>
  <c r="Y33" i="4"/>
  <c r="AB32" i="4"/>
  <c r="AF43" i="4"/>
  <c r="AD29" i="4"/>
  <c r="P17" i="4"/>
  <c r="T19" i="4"/>
  <c r="S20" i="4"/>
  <c r="V21" i="4"/>
  <c r="U25" i="4"/>
  <c r="P14" i="4"/>
  <c r="V16" i="4"/>
  <c r="AH17" i="4"/>
  <c r="X20" i="4"/>
  <c r="AB12" i="4"/>
  <c r="T12" i="4"/>
  <c r="AH13" i="4"/>
  <c r="R14" i="4"/>
  <c r="X22" i="4"/>
  <c r="X23" i="4"/>
  <c r="X24" i="4"/>
  <c r="X25" i="4"/>
  <c r="Z27" i="4"/>
  <c r="AH42" i="4"/>
  <c r="AH15" i="4"/>
  <c r="X43" i="4"/>
  <c r="AB26" i="4"/>
  <c r="AF26" i="4"/>
  <c r="AC28" i="4"/>
  <c r="AD28" i="4" s="1"/>
  <c r="AD12" i="4"/>
  <c r="N16" i="4"/>
  <c r="AC30" i="4"/>
  <c r="AD30" i="4" s="1"/>
  <c r="AD14" i="4"/>
  <c r="R17" i="4"/>
  <c r="AH23" i="4"/>
  <c r="P15" i="4"/>
  <c r="V19" i="4"/>
  <c r="AH22" i="4"/>
  <c r="U23" i="4"/>
  <c r="X26" i="4"/>
  <c r="X28" i="4"/>
  <c r="X29" i="4"/>
  <c r="AB14" i="4"/>
  <c r="R12" i="4"/>
  <c r="X30" i="4"/>
  <c r="X31" i="4"/>
  <c r="X35" i="4"/>
  <c r="W36" i="4"/>
  <c r="X36" i="4" s="1"/>
  <c r="W37" i="4"/>
  <c r="X37" i="4" s="1"/>
  <c r="W38" i="4"/>
  <c r="X38" i="4" s="1"/>
  <c r="W39" i="4"/>
  <c r="X39" i="4" s="1"/>
  <c r="AF15" i="4"/>
  <c r="T15" i="4"/>
  <c r="X15" i="4"/>
  <c r="U30" i="4"/>
  <c r="V26" i="4"/>
  <c r="AB18" i="4"/>
  <c r="AD13" i="4"/>
  <c r="N14" i="4"/>
  <c r="T18" i="4"/>
  <c r="P13" i="4"/>
  <c r="R15" i="4"/>
  <c r="X13" i="4"/>
  <c r="N12" i="4"/>
  <c r="AB23" i="4"/>
  <c r="AH43" i="4"/>
  <c r="S23" i="4"/>
  <c r="U20" i="4"/>
  <c r="AC35" i="4"/>
  <c r="AD35" i="4" s="1"/>
  <c r="AC43" i="4"/>
  <c r="AD43" i="4" s="1"/>
  <c r="H129" i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F80" i="1"/>
  <c r="S2253" i="10" l="1"/>
  <c r="S1232" i="10"/>
  <c r="S1919" i="10"/>
  <c r="S2402" i="10"/>
  <c r="S2310" i="10"/>
  <c r="S1580" i="10"/>
  <c r="S2019" i="10"/>
  <c r="S2224" i="10"/>
  <c r="S2096" i="10"/>
  <c r="S2013" i="10"/>
  <c r="S2421" i="10"/>
  <c r="S2389" i="10"/>
  <c r="S2297" i="10"/>
  <c r="S2169" i="10"/>
  <c r="S1781" i="10"/>
  <c r="S2116" i="10"/>
  <c r="S1926" i="10"/>
  <c r="S2434" i="10"/>
  <c r="S2314" i="10"/>
  <c r="S1687" i="10"/>
  <c r="S2200" i="10"/>
  <c r="S1783" i="10"/>
  <c r="S2415" i="10"/>
  <c r="S2383" i="10"/>
  <c r="S2351" i="10"/>
  <c r="S2319" i="10"/>
  <c r="S2287" i="10"/>
  <c r="S2209" i="10"/>
  <c r="S2090" i="10"/>
  <c r="S1999" i="10"/>
  <c r="S1775" i="10"/>
  <c r="S2361" i="10"/>
  <c r="S2329" i="10"/>
  <c r="S2121" i="10"/>
  <c r="S1683" i="10"/>
  <c r="S1983" i="10"/>
  <c r="S966" i="10"/>
  <c r="S2270" i="10"/>
  <c r="S2184" i="10"/>
  <c r="S2268" i="10"/>
  <c r="S2172" i="10"/>
  <c r="S2048" i="10"/>
  <c r="S1935" i="10"/>
  <c r="S1843" i="10"/>
  <c r="S1350" i="10"/>
  <c r="S2374" i="10"/>
  <c r="S2125" i="10"/>
  <c r="S2432" i="10"/>
  <c r="S2400" i="10"/>
  <c r="S2417" i="10"/>
  <c r="S2368" i="10"/>
  <c r="S2336" i="10"/>
  <c r="S2304" i="10"/>
  <c r="S2262" i="10"/>
  <c r="S2149" i="10"/>
  <c r="S1612" i="10"/>
  <c r="S1258" i="10"/>
  <c r="S2034" i="10"/>
  <c r="S1947" i="10"/>
  <c r="S1819" i="10"/>
  <c r="S1343" i="10"/>
  <c r="S2226" i="10"/>
  <c r="S2194" i="10"/>
  <c r="S2162" i="10"/>
  <c r="S2130" i="10"/>
  <c r="S2098" i="10"/>
  <c r="S2039" i="10"/>
  <c r="S1966" i="10"/>
  <c r="S1838" i="10"/>
  <c r="S1442" i="10"/>
  <c r="S1121" i="10"/>
  <c r="S2033" i="10"/>
  <c r="S1943" i="10"/>
  <c r="S1815" i="10"/>
  <c r="S1671" i="10"/>
  <c r="S1600" i="10"/>
  <c r="S1468" i="10"/>
  <c r="S2219" i="10"/>
  <c r="S2187" i="10"/>
  <c r="S2155" i="10"/>
  <c r="S2123" i="10"/>
  <c r="S2091" i="10"/>
  <c r="S2027" i="10"/>
  <c r="S1922" i="10"/>
  <c r="S1794" i="10"/>
  <c r="S1564" i="10"/>
  <c r="S962" i="10"/>
  <c r="S1720" i="10"/>
  <c r="S1592" i="10"/>
  <c r="S1471" i="10"/>
  <c r="S1996" i="10"/>
  <c r="S1964" i="10"/>
  <c r="S1932" i="10"/>
  <c r="S1900" i="10"/>
  <c r="S1868" i="10"/>
  <c r="S1836" i="10"/>
  <c r="S1804" i="10"/>
  <c r="S1735" i="10"/>
  <c r="S1627" i="10"/>
  <c r="S1508" i="10"/>
  <c r="S1398" i="10"/>
  <c r="S1306" i="10"/>
  <c r="S1178" i="10"/>
  <c r="S1747" i="10"/>
  <c r="S1636" i="10"/>
  <c r="S1502" i="10"/>
  <c r="S1295" i="10"/>
  <c r="S993" i="10"/>
  <c r="S1981" i="10"/>
  <c r="S1949" i="10"/>
  <c r="S1917" i="10"/>
  <c r="S1885" i="10"/>
  <c r="S1853" i="10"/>
  <c r="S1821" i="10"/>
  <c r="S1789" i="10"/>
  <c r="S1695" i="10"/>
  <c r="S1567" i="10"/>
  <c r="S1233" i="10"/>
  <c r="S1770" i="10"/>
  <c r="S1738" i="10"/>
  <c r="S1706" i="10"/>
  <c r="S1674" i="10"/>
  <c r="S1642" i="10"/>
  <c r="S1610" i="10"/>
  <c r="S1578" i="10"/>
  <c r="S1546" i="10"/>
  <c r="S1514" i="10"/>
  <c r="S1403" i="10"/>
  <c r="S1275" i="10"/>
  <c r="S955" i="10"/>
  <c r="S1451" i="10"/>
  <c r="S1326" i="10"/>
  <c r="S1197" i="10"/>
  <c r="S937" i="10"/>
  <c r="S1705" i="10"/>
  <c r="S1673" i="10"/>
  <c r="S1641" i="10"/>
  <c r="S1609" i="10"/>
  <c r="S1577" i="10"/>
  <c r="S1545" i="10"/>
  <c r="S1513" i="10"/>
  <c r="S1431" i="10"/>
  <c r="S1303" i="10"/>
  <c r="S1187" i="10"/>
  <c r="S920" i="10"/>
  <c r="S1475" i="10"/>
  <c r="S1378" i="10"/>
  <c r="S1250" i="10"/>
  <c r="S1141" i="10"/>
  <c r="S457" i="10"/>
  <c r="S1481" i="10"/>
  <c r="S1449" i="10"/>
  <c r="S1417" i="10"/>
  <c r="S1385" i="10"/>
  <c r="S1353" i="10"/>
  <c r="S1321" i="10"/>
  <c r="S1289" i="10"/>
  <c r="S1257" i="10"/>
  <c r="S1209" i="10"/>
  <c r="S1128" i="10"/>
  <c r="S995" i="10"/>
  <c r="S1211" i="10"/>
  <c r="S1145" i="10"/>
  <c r="S999" i="10"/>
  <c r="S1408" i="10"/>
  <c r="S1376" i="10"/>
  <c r="S1344" i="10"/>
  <c r="S1312" i="10"/>
  <c r="S1280" i="10"/>
  <c r="S1248" i="10"/>
  <c r="S1189" i="10"/>
  <c r="S1092" i="10"/>
  <c r="S950" i="10"/>
  <c r="S1215" i="10"/>
  <c r="S1149" i="10"/>
  <c r="S975" i="10"/>
  <c r="S714" i="10"/>
  <c r="S1003" i="10"/>
  <c r="S864" i="10"/>
  <c r="S1146" i="10"/>
  <c r="S1114" i="10"/>
  <c r="S1082" i="10"/>
  <c r="S1047" i="10"/>
  <c r="S954" i="10"/>
  <c r="S1026" i="10"/>
  <c r="S765" i="10"/>
  <c r="S1147" i="10"/>
  <c r="S1115" i="10"/>
  <c r="S1083" i="10"/>
  <c r="S1039" i="10"/>
  <c r="S925" i="10"/>
  <c r="S518" i="10"/>
  <c r="S829" i="10"/>
  <c r="S697" i="10"/>
  <c r="S1032" i="10"/>
  <c r="S1000" i="10"/>
  <c r="S968" i="10"/>
  <c r="S912" i="10"/>
  <c r="S795" i="10"/>
  <c r="S936" i="10"/>
  <c r="S844" i="10"/>
  <c r="S772" i="10"/>
  <c r="S989" i="10"/>
  <c r="S957" i="10"/>
  <c r="S901" i="10"/>
  <c r="S943" i="10"/>
  <c r="S911" i="10"/>
  <c r="S879" i="10"/>
  <c r="S811" i="10"/>
  <c r="S737" i="10"/>
  <c r="S659" i="10"/>
  <c r="S299" i="10"/>
  <c r="S747" i="10"/>
  <c r="S546" i="10"/>
  <c r="S906" i="10"/>
  <c r="S857" i="10"/>
  <c r="S771" i="10"/>
  <c r="S693" i="10"/>
  <c r="S550" i="10"/>
  <c r="S781" i="10"/>
  <c r="S704" i="10"/>
  <c r="S505" i="10"/>
  <c r="S858" i="10"/>
  <c r="S826" i="10"/>
  <c r="S794" i="10"/>
  <c r="S762" i="10"/>
  <c r="S705" i="10"/>
  <c r="S749" i="10"/>
  <c r="S685" i="10"/>
  <c r="S608" i="10"/>
  <c r="S645" i="10"/>
  <c r="S502" i="10"/>
  <c r="S273" i="10"/>
  <c r="S525" i="10"/>
  <c r="S415" i="10"/>
  <c r="S289" i="10"/>
  <c r="S609" i="10"/>
  <c r="S522" i="10"/>
  <c r="S392" i="10"/>
  <c r="S517" i="10"/>
  <c r="S427" i="10"/>
  <c r="S296" i="10"/>
  <c r="S674" i="10"/>
  <c r="S642" i="10"/>
  <c r="S610" i="10"/>
  <c r="S526" i="10"/>
  <c r="S603" i="10"/>
  <c r="S571" i="10"/>
  <c r="S539" i="10"/>
  <c r="S507" i="10"/>
  <c r="S461" i="10"/>
  <c r="S455" i="10"/>
  <c r="S396" i="10"/>
  <c r="S302" i="10"/>
  <c r="S552" i="10"/>
  <c r="S520" i="10"/>
  <c r="S488" i="10"/>
  <c r="S317" i="10"/>
  <c r="S456" i="10"/>
  <c r="S384" i="10"/>
  <c r="S140" i="10"/>
  <c r="S124" i="10"/>
  <c r="S421" i="10"/>
  <c r="S389" i="10"/>
  <c r="S357" i="10"/>
  <c r="S141" i="10"/>
  <c r="S446" i="10"/>
  <c r="S414" i="10"/>
  <c r="S382" i="10"/>
  <c r="S350" i="10"/>
  <c r="S242" i="10"/>
  <c r="S330" i="10"/>
  <c r="S265" i="10"/>
  <c r="S222" i="10"/>
  <c r="S308" i="10"/>
  <c r="S219" i="10"/>
  <c r="S333" i="10"/>
  <c r="S277" i="10"/>
  <c r="S63" i="10"/>
  <c r="S268" i="10"/>
  <c r="S156" i="10"/>
  <c r="S225" i="10"/>
  <c r="S200" i="10"/>
  <c r="S213" i="10"/>
  <c r="S133" i="10"/>
  <c r="S211" i="10"/>
  <c r="S20" i="10"/>
  <c r="S208" i="10"/>
  <c r="S153" i="10"/>
  <c r="S55" i="10"/>
  <c r="S59" i="10"/>
  <c r="S166" i="10"/>
  <c r="S134" i="10"/>
  <c r="S56" i="10"/>
  <c r="S35" i="10"/>
  <c r="S159" i="10"/>
  <c r="S127" i="10"/>
  <c r="S60" i="10"/>
  <c r="S101" i="10"/>
  <c r="S69" i="10"/>
  <c r="S37" i="10"/>
  <c r="S5" i="10"/>
  <c r="S86" i="10"/>
  <c r="S54" i="10"/>
  <c r="S22" i="10"/>
  <c r="S2269" i="10"/>
  <c r="S1506" i="10"/>
  <c r="S1951" i="10"/>
  <c r="S2422" i="10"/>
  <c r="S2326" i="10"/>
  <c r="S1623" i="10"/>
  <c r="S2061" i="10"/>
  <c r="S2240" i="10"/>
  <c r="S2112" i="10"/>
  <c r="S2025" i="10"/>
  <c r="S2425" i="10"/>
  <c r="S2393" i="10"/>
  <c r="S2301" i="10"/>
  <c r="S2185" i="10"/>
  <c r="S1866" i="10"/>
  <c r="S2148" i="10"/>
  <c r="S1955" i="10"/>
  <c r="S1042" i="10"/>
  <c r="S2330" i="10"/>
  <c r="S1708" i="10"/>
  <c r="S2232" i="10"/>
  <c r="S2029" i="10"/>
  <c r="S2419" i="10"/>
  <c r="S2387" i="10"/>
  <c r="S2355" i="10"/>
  <c r="S2323" i="10"/>
  <c r="S2291" i="10"/>
  <c r="S2225" i="10"/>
  <c r="S2097" i="10"/>
  <c r="S2006" i="10"/>
  <c r="S1786" i="10"/>
  <c r="S2365" i="10"/>
  <c r="S2333" i="10"/>
  <c r="S2137" i="10"/>
  <c r="S1745" i="10"/>
  <c r="S2064" i="10"/>
  <c r="S1311" i="10"/>
  <c r="S2306" i="10"/>
  <c r="S2280" i="10"/>
  <c r="S2271" i="10"/>
  <c r="S2188" i="10"/>
  <c r="S2060" i="10"/>
  <c r="S1939" i="10"/>
  <c r="S1846" i="10"/>
  <c r="S1375" i="10"/>
  <c r="S2378" i="10"/>
  <c r="S2141" i="10"/>
  <c r="S1462" i="10"/>
  <c r="S2404" i="10"/>
  <c r="S2372" i="10"/>
  <c r="S2340" i="10"/>
  <c r="S2308" i="10"/>
  <c r="S2265" i="10"/>
  <c r="S2165" i="10"/>
  <c r="S1655" i="10"/>
  <c r="S1283" i="10"/>
  <c r="S2037" i="10"/>
  <c r="S1963" i="10"/>
  <c r="S1835" i="10"/>
  <c r="S1407" i="10"/>
  <c r="S2230" i="10"/>
  <c r="S2198" i="10"/>
  <c r="S2166" i="10"/>
  <c r="S2134" i="10"/>
  <c r="S2102" i="10"/>
  <c r="S2052" i="10"/>
  <c r="S1982" i="10"/>
  <c r="S1854" i="10"/>
  <c r="S1476" i="10"/>
  <c r="S1191" i="10"/>
  <c r="S2046" i="10"/>
  <c r="S1959" i="10"/>
  <c r="S1831" i="10"/>
  <c r="S1696" i="10"/>
  <c r="S1603" i="10"/>
  <c r="S1511" i="10"/>
  <c r="S2223" i="10"/>
  <c r="S2191" i="10"/>
  <c r="S2159" i="10"/>
  <c r="S2127" i="10"/>
  <c r="S2095" i="10"/>
  <c r="S2040" i="10"/>
  <c r="S1938" i="10"/>
  <c r="S1810" i="10"/>
  <c r="S1596" i="10"/>
  <c r="S1168" i="10"/>
  <c r="S1733" i="10"/>
  <c r="S1608" i="10"/>
  <c r="S1491" i="10"/>
  <c r="S938" i="10"/>
  <c r="S1968" i="10"/>
  <c r="S1936" i="10"/>
  <c r="S1904" i="10"/>
  <c r="S1872" i="10"/>
  <c r="S1840" i="10"/>
  <c r="S1808" i="10"/>
  <c r="S1761" i="10"/>
  <c r="S1643" i="10"/>
  <c r="S1515" i="10"/>
  <c r="S1402" i="10"/>
  <c r="S1331" i="10"/>
  <c r="S1200" i="10"/>
  <c r="S1773" i="10"/>
  <c r="S1652" i="10"/>
  <c r="S1524" i="10"/>
  <c r="S1327" i="10"/>
  <c r="S1068" i="10"/>
  <c r="S1985" i="10"/>
  <c r="S1953" i="10"/>
  <c r="S1921" i="10"/>
  <c r="S1889" i="10"/>
  <c r="S1857" i="10"/>
  <c r="S1825" i="10"/>
  <c r="S1793" i="10"/>
  <c r="S1711" i="10"/>
  <c r="S1583" i="10"/>
  <c r="S1435" i="10"/>
  <c r="S1774" i="10"/>
  <c r="S1742" i="10"/>
  <c r="S1710" i="10"/>
  <c r="S1678" i="10"/>
  <c r="S1646" i="10"/>
  <c r="S1614" i="10"/>
  <c r="S1582" i="10"/>
  <c r="S1550" i="10"/>
  <c r="S1518" i="10"/>
  <c r="S1419" i="10"/>
  <c r="S1291" i="10"/>
  <c r="S1021" i="10"/>
  <c r="S1454" i="10"/>
  <c r="S1342" i="10"/>
  <c r="S1217" i="10"/>
  <c r="S991" i="10"/>
  <c r="S1709" i="10"/>
  <c r="S776" i="10"/>
  <c r="S2086" i="10"/>
  <c r="S1677" i="10"/>
  <c r="S1645" i="10"/>
  <c r="S1613" i="10"/>
  <c r="S1581" i="10"/>
  <c r="S1549" i="10"/>
  <c r="S1517" i="10"/>
  <c r="S1434" i="10"/>
  <c r="S1319" i="10"/>
  <c r="S1207" i="10"/>
  <c r="S941" i="10"/>
  <c r="S1478" i="10"/>
  <c r="S1394" i="10"/>
  <c r="S1266" i="10"/>
  <c r="S1172" i="10"/>
  <c r="S652" i="10"/>
  <c r="S1485" i="10"/>
  <c r="S1453" i="10"/>
  <c r="S1421" i="10"/>
  <c r="S1389" i="10"/>
  <c r="S1357" i="10"/>
  <c r="S1325" i="10"/>
  <c r="S1293" i="10"/>
  <c r="S1261" i="10"/>
  <c r="S1222" i="10"/>
  <c r="S1144" i="10"/>
  <c r="S1010" i="10"/>
  <c r="S1224" i="10"/>
  <c r="S1161" i="10"/>
  <c r="S1014" i="10"/>
  <c r="S1412" i="10"/>
  <c r="S1380" i="10"/>
  <c r="S1348" i="10"/>
  <c r="S1316" i="10"/>
  <c r="S1284" i="10"/>
  <c r="S1252" i="10"/>
  <c r="S1202" i="10"/>
  <c r="S1108" i="10"/>
  <c r="S982" i="10"/>
  <c r="S1228" i="10"/>
  <c r="S1164" i="10"/>
  <c r="S978" i="10"/>
  <c r="S742" i="10"/>
  <c r="S1018" i="10"/>
  <c r="S871" i="10"/>
  <c r="S1150" i="10"/>
  <c r="S1118" i="10"/>
  <c r="S1086" i="10"/>
  <c r="S1052" i="10"/>
  <c r="S970" i="10"/>
  <c r="S1041" i="10"/>
  <c r="S869" i="10"/>
  <c r="S1151" i="10"/>
  <c r="S1119" i="10"/>
  <c r="S1087" i="10"/>
  <c r="S1056" i="10"/>
  <c r="S958" i="10"/>
  <c r="S561" i="10"/>
  <c r="S831" i="10"/>
  <c r="S723" i="10"/>
  <c r="S1036" i="10"/>
  <c r="S1004" i="10"/>
  <c r="S972" i="10"/>
  <c r="S921" i="10"/>
  <c r="S849" i="10"/>
  <c r="S577" i="10"/>
  <c r="S851" i="10"/>
  <c r="S789" i="10"/>
  <c r="S497" i="10"/>
  <c r="S961" i="10"/>
  <c r="S908" i="10"/>
  <c r="S600" i="10"/>
  <c r="S915" i="10"/>
  <c r="S883" i="10"/>
  <c r="S828" i="10"/>
  <c r="S748" i="10"/>
  <c r="S664" i="10"/>
  <c r="S584" i="10"/>
  <c r="S754" i="10"/>
  <c r="S619" i="10"/>
  <c r="S910" i="10"/>
  <c r="S867" i="10"/>
  <c r="S788" i="10"/>
  <c r="S709" i="10"/>
  <c r="S569" i="10"/>
  <c r="S791" i="10"/>
  <c r="S706" i="10"/>
  <c r="S530" i="10"/>
  <c r="S862" i="10"/>
  <c r="S830" i="10"/>
  <c r="S798" i="10"/>
  <c r="S766" i="10"/>
  <c r="S710" i="10"/>
  <c r="S312" i="10"/>
  <c r="S687" i="10"/>
  <c r="S633" i="10"/>
  <c r="S656" i="10"/>
  <c r="S534" i="10"/>
  <c r="S513" i="10"/>
  <c r="S541" i="10"/>
  <c r="S436" i="10"/>
  <c r="S343" i="10"/>
  <c r="S613" i="10"/>
  <c r="S538" i="10"/>
  <c r="S424" i="10"/>
  <c r="S533" i="10"/>
  <c r="S431" i="10"/>
  <c r="S356" i="10"/>
  <c r="S678" i="10"/>
  <c r="S646" i="10"/>
  <c r="S614" i="10"/>
  <c r="S542" i="10"/>
  <c r="S132" i="10"/>
  <c r="S575" i="10"/>
  <c r="S543" i="10"/>
  <c r="S511" i="10"/>
  <c r="S474" i="10"/>
  <c r="S468" i="10"/>
  <c r="S403" i="10"/>
  <c r="S328" i="10"/>
  <c r="S556" i="10"/>
  <c r="S524" i="10"/>
  <c r="S492" i="10"/>
  <c r="S321" i="10"/>
  <c r="S459" i="10"/>
  <c r="S391" i="10"/>
  <c r="S240" i="10"/>
  <c r="S275" i="10"/>
  <c r="S425" i="10"/>
  <c r="S393" i="10"/>
  <c r="S361" i="10"/>
  <c r="S190" i="10"/>
  <c r="S263" i="10"/>
  <c r="S418" i="10"/>
  <c r="S386" i="10"/>
  <c r="S354" i="10"/>
  <c r="S246" i="10"/>
  <c r="S334" i="10"/>
  <c r="S278" i="10"/>
  <c r="S233" i="10"/>
  <c r="S311" i="10"/>
  <c r="S235" i="10"/>
  <c r="S337" i="10"/>
  <c r="S290" i="10"/>
  <c r="S125" i="10"/>
  <c r="S271" i="10"/>
  <c r="S173" i="10"/>
  <c r="S227" i="10"/>
  <c r="S202" i="10"/>
  <c r="S215" i="10"/>
  <c r="S136" i="10"/>
  <c r="S226" i="10"/>
  <c r="S52" i="10"/>
  <c r="S212" i="10"/>
  <c r="S160" i="10"/>
  <c r="S80" i="10"/>
  <c r="S75" i="10"/>
  <c r="S170" i="10"/>
  <c r="S138" i="10"/>
  <c r="S72" i="10"/>
  <c r="S51" i="10"/>
  <c r="S163" i="10"/>
  <c r="S131" i="10"/>
  <c r="S76" i="10"/>
  <c r="S105" i="10"/>
  <c r="S73" i="10"/>
  <c r="S41" i="10"/>
  <c r="S9" i="10"/>
  <c r="S90" i="10"/>
  <c r="S58" i="10"/>
  <c r="S26" i="10"/>
  <c r="S1891" i="10"/>
  <c r="S1559" i="10"/>
  <c r="S2411" i="10"/>
  <c r="S2315" i="10"/>
  <c r="S1978" i="10"/>
  <c r="S2079" i="10"/>
  <c r="S2430" i="10"/>
  <c r="S2156" i="10"/>
  <c r="S1247" i="10"/>
  <c r="S1737" i="10"/>
  <c r="S2332" i="10"/>
  <c r="S1591" i="10"/>
  <c r="S1279" i="10"/>
  <c r="S2158" i="10"/>
  <c r="S2036" i="10"/>
  <c r="S1418" i="10"/>
  <c r="S1927" i="10"/>
  <c r="S1575" i="10"/>
  <c r="S2151" i="10"/>
  <c r="S2024" i="10"/>
  <c r="S1757" i="10"/>
  <c r="S729" i="10"/>
  <c r="S1432" i="10"/>
  <c r="S1896" i="10"/>
  <c r="S1800" i="10"/>
  <c r="S1395" i="10"/>
  <c r="S1620" i="10"/>
  <c r="S900" i="10"/>
  <c r="S1881" i="10"/>
  <c r="S1679" i="10"/>
  <c r="S1702" i="10"/>
  <c r="S1574" i="10"/>
  <c r="S1259" i="10"/>
  <c r="S1310" i="10"/>
  <c r="S1669" i="10"/>
  <c r="S1498" i="10"/>
  <c r="S1472" i="10"/>
  <c r="S1509" i="10"/>
  <c r="S1317" i="10"/>
  <c r="S888" i="10"/>
  <c r="S932" i="10"/>
  <c r="S1308" i="10"/>
  <c r="S1186" i="10"/>
  <c r="S1133" i="10"/>
  <c r="S1142" i="10"/>
  <c r="S1045" i="10"/>
  <c r="S718" i="10"/>
  <c r="S1037" i="10"/>
  <c r="S689" i="10"/>
  <c r="S905" i="10"/>
  <c r="S839" i="10"/>
  <c r="S985" i="10"/>
  <c r="S876" i="10"/>
  <c r="S376" i="10"/>
  <c r="S855" i="10"/>
  <c r="S2264" i="10"/>
  <c r="S1680" i="10"/>
  <c r="S2074" i="10"/>
  <c r="S2406" i="10"/>
  <c r="S2407" i="10"/>
  <c r="S2274" i="10"/>
  <c r="S1946" i="10"/>
  <c r="S2321" i="10"/>
  <c r="S2173" i="10"/>
  <c r="S2016" i="10"/>
  <c r="S2283" i="10"/>
  <c r="S2328" i="10"/>
  <c r="S1548" i="10"/>
  <c r="S1787" i="10"/>
  <c r="S2154" i="10"/>
  <c r="S1934" i="10"/>
  <c r="S2017" i="10"/>
  <c r="S1571" i="10"/>
  <c r="S2147" i="10"/>
  <c r="S1890" i="10"/>
  <c r="S1688" i="10"/>
  <c r="S1956" i="10"/>
  <c r="S1860" i="10"/>
  <c r="S1595" i="10"/>
  <c r="S1741" i="10"/>
  <c r="S760" i="10"/>
  <c r="S1877" i="10"/>
  <c r="S1663" i="10"/>
  <c r="S1762" i="10"/>
  <c r="S1634" i="10"/>
  <c r="S1487" i="10"/>
  <c r="S1422" i="10"/>
  <c r="S1697" i="10"/>
  <c r="S1569" i="10"/>
  <c r="S1271" i="10"/>
  <c r="S1446" i="10"/>
  <c r="S1505" i="10"/>
  <c r="S1345" i="10"/>
  <c r="S767" i="10"/>
  <c r="S847" i="10"/>
  <c r="S1272" i="10"/>
  <c r="S1199" i="10"/>
  <c r="S983" i="10"/>
  <c r="S1074" i="10"/>
  <c r="S692" i="10"/>
  <c r="S1022" i="10"/>
  <c r="S799" i="10"/>
  <c r="S960" i="10"/>
  <c r="S837" i="10"/>
  <c r="S819" i="10"/>
  <c r="S717" i="10"/>
  <c r="S898" i="10"/>
  <c r="S759" i="10"/>
  <c r="S818" i="10"/>
  <c r="S733" i="10"/>
  <c r="S304" i="10"/>
  <c r="S404" i="10"/>
  <c r="S336" i="10"/>
  <c r="S666" i="10"/>
  <c r="S595" i="10"/>
  <c r="S444" i="10"/>
  <c r="S512" i="10"/>
  <c r="S368" i="10"/>
  <c r="S413" i="10"/>
  <c r="S438" i="10"/>
  <c r="S157" i="10"/>
  <c r="S292" i="10"/>
  <c r="S262" i="10"/>
  <c r="S187" i="10"/>
  <c r="S232" i="10"/>
  <c r="S27" i="10"/>
  <c r="S24" i="10"/>
  <c r="S28" i="10"/>
  <c r="S110" i="10"/>
  <c r="S2276" i="10"/>
  <c r="S2176" i="10"/>
  <c r="S2042" i="10"/>
  <c r="S2286" i="10"/>
  <c r="S2371" i="10"/>
  <c r="S2058" i="10"/>
  <c r="S2317" i="10"/>
  <c r="S2239" i="10"/>
  <c r="S1136" i="10"/>
  <c r="S2324" i="10"/>
  <c r="S2069" i="10"/>
  <c r="S1157" i="10"/>
  <c r="S2084" i="10"/>
  <c r="S2014" i="10"/>
  <c r="S1210" i="10"/>
  <c r="S2111" i="10"/>
  <c r="S2008" i="10"/>
  <c r="S1731" i="10"/>
  <c r="S1464" i="10"/>
  <c r="S1768" i="10"/>
  <c r="S1672" i="10"/>
  <c r="S1544" i="10"/>
  <c r="S1153" i="10"/>
  <c r="S1952" i="10"/>
  <c r="S1856" i="10"/>
  <c r="S1824" i="10"/>
  <c r="S1792" i="10"/>
  <c r="S1707" i="10"/>
  <c r="S1579" i="10"/>
  <c r="S1444" i="10"/>
  <c r="S1366" i="10"/>
  <c r="S1274" i="10"/>
  <c r="S1061" i="10"/>
  <c r="S1716" i="10"/>
  <c r="S1588" i="10"/>
  <c r="S1438" i="10"/>
  <c r="S1223" i="10"/>
  <c r="S580" i="10"/>
  <c r="S1969" i="10"/>
  <c r="S1937" i="10"/>
  <c r="S1905" i="10"/>
  <c r="S1873" i="10"/>
  <c r="S1841" i="10"/>
  <c r="S1809" i="10"/>
  <c r="S1756" i="10"/>
  <c r="S1647" i="10"/>
  <c r="S1519" i="10"/>
  <c r="S1049" i="10"/>
  <c r="S1758" i="10"/>
  <c r="S1726" i="10"/>
  <c r="S1694" i="10"/>
  <c r="S1662" i="10"/>
  <c r="S1630" i="10"/>
  <c r="S1598" i="10"/>
  <c r="S1566" i="10"/>
  <c r="S1534" i="10"/>
  <c r="S1484" i="10"/>
  <c r="S1355" i="10"/>
  <c r="S1054" i="10"/>
  <c r="S537" i="10"/>
  <c r="S1406" i="10"/>
  <c r="S1278" i="10"/>
  <c r="S1148" i="10"/>
  <c r="S653" i="10"/>
  <c r="S1693" i="10"/>
  <c r="S1661" i="10"/>
  <c r="S1629" i="10"/>
  <c r="S1597" i="10"/>
  <c r="S1565" i="10"/>
  <c r="S1533" i="10"/>
  <c r="S1492" i="10"/>
  <c r="S1383" i="10"/>
  <c r="S1255" i="10"/>
  <c r="S1152" i="10"/>
  <c r="S784" i="10"/>
  <c r="S1443" i="10"/>
  <c r="S1330" i="10"/>
  <c r="S1216" i="10"/>
  <c r="S1105" i="10"/>
  <c r="S1501" i="10"/>
  <c r="S1469" i="10"/>
  <c r="S1437" i="10"/>
  <c r="S1405" i="10"/>
  <c r="S1373" i="10"/>
  <c r="S1341" i="10"/>
  <c r="S1309" i="10"/>
  <c r="S1277" i="10"/>
  <c r="S1245" i="10"/>
  <c r="S1190" i="10"/>
  <c r="S1080" i="10"/>
  <c r="S725" i="10"/>
  <c r="S1192" i="10"/>
  <c r="S1097" i="10"/>
  <c r="S1428" i="10"/>
  <c r="S1396" i="10"/>
  <c r="S1364" i="10"/>
  <c r="S1332" i="10"/>
  <c r="S1300" i="10"/>
  <c r="S1268" i="10"/>
  <c r="S1234" i="10"/>
  <c r="S1170" i="10"/>
  <c r="S1029" i="10"/>
  <c r="S763" i="10"/>
  <c r="S1196" i="10"/>
  <c r="S1101" i="10"/>
  <c r="S897" i="10"/>
  <c r="S1053" i="10"/>
  <c r="S967" i="10"/>
  <c r="S623" i="10"/>
  <c r="S1134" i="10"/>
  <c r="S1102" i="10"/>
  <c r="S1070" i="10"/>
  <c r="S1015" i="10"/>
  <c r="S607" i="10"/>
  <c r="S994" i="10"/>
  <c r="S661" i="10"/>
  <c r="S1135" i="10"/>
  <c r="S1103" i="10"/>
  <c r="S1071" i="10"/>
  <c r="S1007" i="10"/>
  <c r="S893" i="10"/>
  <c r="S872" i="10"/>
  <c r="S780" i="10"/>
  <c r="S466" i="10"/>
  <c r="S1020" i="10"/>
  <c r="S988" i="10"/>
  <c r="S956" i="10"/>
  <c r="S889" i="10"/>
  <c r="S753" i="10"/>
  <c r="S881" i="10"/>
  <c r="S832" i="10"/>
  <c r="S701" i="10"/>
  <c r="S977" i="10"/>
  <c r="S945" i="10"/>
  <c r="S797" i="10"/>
  <c r="S931" i="10"/>
  <c r="S899" i="10"/>
  <c r="S865" i="10"/>
  <c r="S779" i="10"/>
  <c r="S713" i="10"/>
  <c r="S639" i="10"/>
  <c r="S800" i="10"/>
  <c r="S702" i="10"/>
  <c r="S926" i="10"/>
  <c r="S894" i="10"/>
  <c r="S825" i="10"/>
  <c r="S741" i="10"/>
  <c r="S657" i="10"/>
  <c r="S840" i="10"/>
  <c r="S750" i="10"/>
  <c r="S637" i="10"/>
  <c r="S878" i="10"/>
  <c r="S846" i="10"/>
  <c r="S814" i="10"/>
  <c r="S782" i="10"/>
  <c r="S739" i="10"/>
  <c r="S521" i="10"/>
  <c r="S730" i="10"/>
  <c r="S668" i="10"/>
  <c r="S440" i="10"/>
  <c r="S620" i="10"/>
  <c r="S285" i="10"/>
  <c r="S589" i="10"/>
  <c r="S476" i="10"/>
  <c r="S383" i="10"/>
  <c r="S629" i="10"/>
  <c r="S593" i="10"/>
  <c r="S483" i="10"/>
  <c r="S602" i="10"/>
  <c r="S480" i="10"/>
  <c r="S395" i="10"/>
  <c r="S694" i="10"/>
  <c r="S662" i="10"/>
  <c r="S630" i="10"/>
  <c r="S585" i="10"/>
  <c r="S482" i="10"/>
  <c r="S591" i="10"/>
  <c r="S559" i="10"/>
  <c r="S527" i="10"/>
  <c r="S495" i="10"/>
  <c r="S264" i="10"/>
  <c r="S435" i="10"/>
  <c r="S371" i="10"/>
  <c r="S572" i="10"/>
  <c r="S540" i="10"/>
  <c r="S508" i="10"/>
  <c r="S465" i="10"/>
  <c r="S221" i="10"/>
  <c r="S423" i="10"/>
  <c r="S359" i="10"/>
  <c r="S331" i="10"/>
  <c r="S441" i="10"/>
  <c r="S409" i="10"/>
  <c r="S377" i="10"/>
  <c r="S318" i="10"/>
  <c r="S323" i="10"/>
  <c r="S434" i="10"/>
  <c r="S402" i="10"/>
  <c r="S370" i="10"/>
  <c r="S288" i="10"/>
  <c r="S108" i="10"/>
  <c r="S310" i="10"/>
  <c r="S253" i="10"/>
  <c r="S164" i="10"/>
  <c r="S279" i="10"/>
  <c r="S180" i="10"/>
  <c r="S322" i="10"/>
  <c r="S234" i="10"/>
  <c r="S303" i="10"/>
  <c r="S241" i="10"/>
  <c r="S96" i="10"/>
  <c r="S68" i="10"/>
  <c r="S15" i="10"/>
  <c r="S168" i="10"/>
  <c r="S36" i="10"/>
  <c r="S197" i="10"/>
  <c r="S228" i="10"/>
  <c r="S188" i="10"/>
  <c r="S128" i="10"/>
  <c r="S16" i="10"/>
  <c r="S11" i="10"/>
  <c r="S154" i="10"/>
  <c r="S122" i="10"/>
  <c r="S8" i="10"/>
  <c r="S179" i="10"/>
  <c r="S147" i="10"/>
  <c r="S116" i="10"/>
  <c r="S12" i="10"/>
  <c r="S89" i="10"/>
  <c r="S57" i="10"/>
  <c r="S25" i="10"/>
  <c r="S106" i="10"/>
  <c r="S74" i="10"/>
  <c r="S42" i="10"/>
  <c r="S10" i="10"/>
  <c r="S2003" i="10"/>
  <c r="S2293" i="10"/>
  <c r="S2260" i="10"/>
  <c r="S2418" i="10"/>
  <c r="S2152" i="10"/>
  <c r="S2347" i="10"/>
  <c r="S2193" i="10"/>
  <c r="S2357" i="10"/>
  <c r="S1958" i="10"/>
  <c r="S1740" i="10"/>
  <c r="S2028" i="10"/>
  <c r="S2346" i="10"/>
  <c r="S2396" i="10"/>
  <c r="S2249" i="10"/>
  <c r="S2085" i="10"/>
  <c r="S1803" i="10"/>
  <c r="S2190" i="10"/>
  <c r="S2094" i="10"/>
  <c r="S1072" i="10"/>
  <c r="S1667" i="10"/>
  <c r="S2215" i="10"/>
  <c r="S2119" i="10"/>
  <c r="S1906" i="10"/>
  <c r="S1704" i="10"/>
  <c r="S1928" i="10"/>
  <c r="S1832" i="10"/>
  <c r="S1500" i="10"/>
  <c r="S1744" i="10"/>
  <c r="S1977" i="10"/>
  <c r="S1849" i="10"/>
  <c r="S1551" i="10"/>
  <c r="S1734" i="10"/>
  <c r="S1606" i="10"/>
  <c r="S1387" i="10"/>
  <c r="S1185" i="10"/>
  <c r="S1637" i="10"/>
  <c r="S1541" i="10"/>
  <c r="S1182" i="10"/>
  <c r="S1236" i="10"/>
  <c r="S1477" i="10"/>
  <c r="S1413" i="10"/>
  <c r="S1253" i="10"/>
  <c r="S1208" i="10"/>
  <c r="S1340" i="10"/>
  <c r="S1076" i="10"/>
  <c r="S636" i="10"/>
  <c r="S1110" i="10"/>
  <c r="S1011" i="10"/>
  <c r="S1111" i="10"/>
  <c r="S916" i="10"/>
  <c r="S996" i="10"/>
  <c r="S933" i="10"/>
  <c r="S953" i="10"/>
  <c r="S801" i="10"/>
  <c r="S815" i="10"/>
  <c r="S761" i="10"/>
  <c r="S2105" i="10"/>
  <c r="S2257" i="10"/>
  <c r="S2077" i="10"/>
  <c r="S2381" i="10"/>
  <c r="S2076" i="10"/>
  <c r="S1488" i="10"/>
  <c r="S2375" i="10"/>
  <c r="S2177" i="10"/>
  <c r="S2353" i="10"/>
  <c r="S1923" i="10"/>
  <c r="S2252" i="10"/>
  <c r="S1814" i="10"/>
  <c r="S2424" i="10"/>
  <c r="S2296" i="10"/>
  <c r="S2082" i="10"/>
  <c r="S1213" i="10"/>
  <c r="S2087" i="10"/>
  <c r="S1379" i="10"/>
  <c r="S1777" i="10"/>
  <c r="S2179" i="10"/>
  <c r="S2011" i="10"/>
  <c r="S1771" i="10"/>
  <c r="S1988" i="10"/>
  <c r="S1828" i="10"/>
  <c r="S1370" i="10"/>
  <c r="S1604" i="10"/>
  <c r="S1973" i="10"/>
  <c r="S1845" i="10"/>
  <c r="S1535" i="10"/>
  <c r="S1666" i="10"/>
  <c r="S1538" i="10"/>
  <c r="S929" i="10"/>
  <c r="S804" i="10"/>
  <c r="S1601" i="10"/>
  <c r="S1495" i="10"/>
  <c r="S1175" i="10"/>
  <c r="S1226" i="10"/>
  <c r="S1441" i="10"/>
  <c r="S1281" i="10"/>
  <c r="S1096" i="10"/>
  <c r="S1400" i="10"/>
  <c r="S1304" i="10"/>
  <c r="S1060" i="10"/>
  <c r="S946" i="10"/>
  <c r="S731" i="10"/>
  <c r="S1030" i="10"/>
  <c r="S1139" i="10"/>
  <c r="S913" i="10"/>
  <c r="S673" i="10"/>
  <c r="S896" i="10"/>
  <c r="S981" i="10"/>
  <c r="S903" i="10"/>
  <c r="S805" i="10"/>
  <c r="S835" i="10"/>
  <c r="S845" i="10"/>
  <c r="S850" i="10"/>
  <c r="S628" i="10"/>
  <c r="S454" i="10"/>
  <c r="S592" i="10"/>
  <c r="S596" i="10"/>
  <c r="S161" i="10"/>
  <c r="S494" i="10"/>
  <c r="S499" i="10"/>
  <c r="S544" i="10"/>
  <c r="S432" i="10"/>
  <c r="S381" i="10"/>
  <c r="S374" i="10"/>
  <c r="S313" i="10"/>
  <c r="S205" i="10"/>
  <c r="S245" i="10"/>
  <c r="S196" i="10"/>
  <c r="S199" i="10"/>
  <c r="S23" i="10"/>
  <c r="S183" i="10"/>
  <c r="S93" i="10"/>
  <c r="S46" i="10"/>
  <c r="S1898" i="10"/>
  <c r="S2238" i="10"/>
  <c r="S2067" i="10"/>
  <c r="S2285" i="10"/>
  <c r="S1830" i="10"/>
  <c r="S2435" i="10"/>
  <c r="S2339" i="10"/>
  <c r="S2161" i="10"/>
  <c r="S2349" i="10"/>
  <c r="S1894" i="10"/>
  <c r="S1748" i="10"/>
  <c r="S2124" i="10"/>
  <c r="S1811" i="10"/>
  <c r="S2248" i="10"/>
  <c r="S2356" i="10"/>
  <c r="S2229" i="10"/>
  <c r="S2005" i="10"/>
  <c r="S2214" i="10"/>
  <c r="S2118" i="10"/>
  <c r="S1790" i="10"/>
  <c r="S1772" i="10"/>
  <c r="S2207" i="10"/>
  <c r="S1984" i="10"/>
  <c r="S2373" i="10"/>
  <c r="S1834" i="10"/>
  <c r="S2132" i="10"/>
  <c r="S1798" i="10"/>
  <c r="S2366" i="10"/>
  <c r="S2205" i="10"/>
  <c r="S2216" i="10"/>
  <c r="S2259" i="10"/>
  <c r="S2160" i="10"/>
  <c r="S2057" i="10"/>
  <c r="S1552" i="10"/>
  <c r="S2405" i="10"/>
  <c r="S2313" i="10"/>
  <c r="S2250" i="10"/>
  <c r="S2015" i="10"/>
  <c r="S2196" i="10"/>
  <c r="S2032" i="10"/>
  <c r="S1791" i="10"/>
  <c r="S2362" i="10"/>
  <c r="S2221" i="10"/>
  <c r="S1322" i="10"/>
  <c r="S2073" i="10"/>
  <c r="S2431" i="10"/>
  <c r="S2399" i="10"/>
  <c r="S2367" i="10"/>
  <c r="S2335" i="10"/>
  <c r="S2303" i="10"/>
  <c r="S2258" i="10"/>
  <c r="S2145" i="10"/>
  <c r="S2038" i="10"/>
  <c r="S1882" i="10"/>
  <c r="S1523" i="10"/>
  <c r="S2345" i="10"/>
  <c r="S2266" i="10"/>
  <c r="S2022" i="10"/>
  <c r="S2263" i="10"/>
  <c r="S1862" i="10"/>
  <c r="S2354" i="10"/>
  <c r="S1725" i="10"/>
  <c r="S1520" i="10"/>
  <c r="S2236" i="10"/>
  <c r="S2108" i="10"/>
  <c r="S1971" i="10"/>
  <c r="S1878" i="10"/>
  <c r="S1807" i="10"/>
  <c r="S2426" i="10"/>
  <c r="S2290" i="10"/>
  <c r="S2168" i="10"/>
  <c r="S2416" i="10"/>
  <c r="S2384" i="10"/>
  <c r="S2352" i="10"/>
  <c r="S2320" i="10"/>
  <c r="S2288" i="10"/>
  <c r="S2213" i="10"/>
  <c r="S1723" i="10"/>
  <c r="S1450" i="10"/>
  <c r="S2066" i="10"/>
  <c r="S2002" i="10"/>
  <c r="S1883" i="10"/>
  <c r="S1751" i="10"/>
  <c r="S1100" i="10"/>
  <c r="S2210" i="10"/>
  <c r="S2178" i="10"/>
  <c r="S2146" i="10"/>
  <c r="S2114" i="10"/>
  <c r="S2071" i="10"/>
  <c r="S2007" i="10"/>
  <c r="S1902" i="10"/>
  <c r="S1780" i="10"/>
  <c r="S1315" i="10"/>
  <c r="S2065" i="10"/>
  <c r="S2001" i="10"/>
  <c r="S1879" i="10"/>
  <c r="S1752" i="10"/>
  <c r="S1635" i="10"/>
  <c r="S1543" i="10"/>
  <c r="S2235" i="10"/>
  <c r="S2203" i="10"/>
  <c r="S2171" i="10"/>
  <c r="S2139" i="10"/>
  <c r="S2107" i="10"/>
  <c r="S2059" i="10"/>
  <c r="S1986" i="10"/>
  <c r="S1858" i="10"/>
  <c r="S1692" i="10"/>
  <c r="S1382" i="10"/>
  <c r="S1765" i="10"/>
  <c r="S1656" i="10"/>
  <c r="S1528" i="10"/>
  <c r="S1089" i="10"/>
  <c r="S1980" i="10"/>
  <c r="S1948" i="10"/>
  <c r="S1916" i="10"/>
  <c r="S1884" i="10"/>
  <c r="S1852" i="10"/>
  <c r="S1820" i="10"/>
  <c r="S1788" i="10"/>
  <c r="S1691" i="10"/>
  <c r="S1563" i="10"/>
  <c r="S1436" i="10"/>
  <c r="S1363" i="10"/>
  <c r="S1270" i="10"/>
  <c r="S489" i="10"/>
  <c r="S1700" i="10"/>
  <c r="S1572" i="10"/>
  <c r="S1423" i="10"/>
  <c r="S1181" i="10"/>
  <c r="S1997" i="10"/>
  <c r="S1965" i="10"/>
  <c r="S1933" i="10"/>
  <c r="S1901" i="10"/>
  <c r="S1869" i="10"/>
  <c r="S1837" i="10"/>
  <c r="S1805" i="10"/>
  <c r="S1753" i="10"/>
  <c r="S1631" i="10"/>
  <c r="S1499" i="10"/>
  <c r="S987" i="10"/>
  <c r="S1754" i="10"/>
  <c r="S1722" i="10"/>
  <c r="S1690" i="10"/>
  <c r="S1658" i="10"/>
  <c r="S1626" i="10"/>
  <c r="S1594" i="10"/>
  <c r="S1562" i="10"/>
  <c r="S1530" i="10"/>
  <c r="S1458" i="10"/>
  <c r="S1339" i="10"/>
  <c r="S1051" i="10"/>
  <c r="S1486" i="10"/>
  <c r="S1390" i="10"/>
  <c r="S1262" i="10"/>
  <c r="S1116" i="10"/>
  <c r="S1721" i="10"/>
  <c r="S1689" i="10"/>
  <c r="S1657" i="10"/>
  <c r="S1625" i="10"/>
  <c r="S1593" i="10"/>
  <c r="S1561" i="10"/>
  <c r="S1529" i="10"/>
  <c r="S1466" i="10"/>
  <c r="S1367" i="10"/>
  <c r="S1239" i="10"/>
  <c r="S1120" i="10"/>
  <c r="S1510" i="10"/>
  <c r="S1440" i="10"/>
  <c r="S1314" i="10"/>
  <c r="S1204" i="10"/>
  <c r="S1077" i="10"/>
  <c r="S1497" i="10"/>
  <c r="S1465" i="10"/>
  <c r="S1433" i="10"/>
  <c r="S1401" i="10"/>
  <c r="S1369" i="10"/>
  <c r="S1337" i="10"/>
  <c r="S1305" i="10"/>
  <c r="S1273" i="10"/>
  <c r="S1241" i="10"/>
  <c r="S1177" i="10"/>
  <c r="S1064" i="10"/>
  <c r="S700" i="10"/>
  <c r="S1179" i="10"/>
  <c r="S1081" i="10"/>
  <c r="S1424" i="10"/>
  <c r="S1392" i="10"/>
  <c r="S1360" i="10"/>
  <c r="S1328" i="10"/>
  <c r="S1296" i="10"/>
  <c r="S1264" i="10"/>
  <c r="S1221" i="10"/>
  <c r="S1156" i="10"/>
  <c r="S1023" i="10"/>
  <c r="S721" i="10"/>
  <c r="S1183" i="10"/>
  <c r="S1085" i="10"/>
  <c r="S880" i="10"/>
  <c r="S1050" i="10"/>
  <c r="S951" i="10"/>
  <c r="S1162" i="10"/>
  <c r="S1130" i="10"/>
  <c r="S1098" i="10"/>
  <c r="S1066" i="10"/>
  <c r="S1013" i="10"/>
  <c r="S562" i="10"/>
  <c r="S979" i="10"/>
  <c r="S655" i="10"/>
  <c r="S1131" i="10"/>
  <c r="S1099" i="10"/>
  <c r="S1067" i="10"/>
  <c r="S1005" i="10"/>
  <c r="S884" i="10"/>
  <c r="S853" i="10"/>
  <c r="S777" i="10"/>
  <c r="S1048" i="10"/>
  <c r="S1016" i="10"/>
  <c r="S984" i="10"/>
  <c r="S952" i="10"/>
  <c r="S875" i="10"/>
  <c r="S727" i="10"/>
  <c r="S877" i="10"/>
  <c r="S827" i="10"/>
  <c r="S698" i="10"/>
  <c r="S973" i="10"/>
  <c r="S942" i="10"/>
  <c r="S738" i="10"/>
  <c r="S927" i="10"/>
  <c r="S895" i="10"/>
  <c r="S860" i="10"/>
  <c r="S769" i="10"/>
  <c r="S699" i="10"/>
  <c r="S631" i="10"/>
  <c r="S783" i="10"/>
  <c r="S672" i="10"/>
  <c r="S922" i="10"/>
  <c r="S890" i="10"/>
  <c r="S820" i="10"/>
  <c r="S732" i="10"/>
  <c r="S612" i="10"/>
  <c r="S823" i="10"/>
  <c r="S728" i="10"/>
  <c r="S615" i="10"/>
  <c r="S874" i="10"/>
  <c r="S842" i="10"/>
  <c r="S810" i="10"/>
  <c r="S778" i="10"/>
  <c r="S736" i="10"/>
  <c r="S479" i="10"/>
  <c r="S719" i="10"/>
  <c r="S660" i="10"/>
  <c r="S688" i="10"/>
  <c r="S611" i="10"/>
  <c r="S649" i="10"/>
  <c r="S586" i="10"/>
  <c r="S469" i="10"/>
  <c r="S379" i="10"/>
  <c r="S625" i="10"/>
  <c r="S590" i="10"/>
  <c r="S473" i="10"/>
  <c r="S576" i="10"/>
  <c r="S460" i="10"/>
  <c r="S388" i="10"/>
  <c r="S690" i="10"/>
  <c r="S658" i="10"/>
  <c r="S626" i="10"/>
  <c r="S582" i="10"/>
  <c r="S470" i="10"/>
  <c r="S587" i="10"/>
  <c r="S555" i="10"/>
  <c r="S523" i="10"/>
  <c r="S491" i="10"/>
  <c r="S217" i="10"/>
  <c r="S428" i="10"/>
  <c r="S364" i="10"/>
  <c r="S568" i="10"/>
  <c r="S536" i="10"/>
  <c r="S504" i="10"/>
  <c r="S462" i="10"/>
  <c r="S172" i="10"/>
  <c r="S416" i="10"/>
  <c r="S352" i="10"/>
  <c r="S2089" i="10"/>
  <c r="S2385" i="10"/>
  <c r="S2100" i="10"/>
  <c r="S2298" i="10"/>
  <c r="S1648" i="10"/>
  <c r="S2379" i="10"/>
  <c r="S2277" i="10"/>
  <c r="S1715" i="10"/>
  <c r="S1619" i="10"/>
  <c r="S2255" i="10"/>
  <c r="S1910" i="10"/>
  <c r="S2428" i="10"/>
  <c r="S2300" i="10"/>
  <c r="S2133" i="10"/>
  <c r="S1931" i="10"/>
  <c r="S2222" i="10"/>
  <c r="S2126" i="10"/>
  <c r="S1950" i="10"/>
  <c r="S2030" i="10"/>
  <c r="S1799" i="10"/>
  <c r="S1235" i="10"/>
  <c r="S2183" i="10"/>
  <c r="S2088" i="10"/>
  <c r="S1532" i="10"/>
  <c r="S1576" i="10"/>
  <c r="S1960" i="10"/>
  <c r="S1864" i="10"/>
  <c r="S1611" i="10"/>
  <c r="S1125" i="10"/>
  <c r="S1263" i="10"/>
  <c r="S1945" i="10"/>
  <c r="S1817" i="10"/>
  <c r="S1203" i="10"/>
  <c r="S1670" i="10"/>
  <c r="S1542" i="10"/>
  <c r="S940" i="10"/>
  <c r="S909" i="10"/>
  <c r="S1605" i="10"/>
  <c r="S1415" i="10"/>
  <c r="S824" i="10"/>
  <c r="S1137" i="10"/>
  <c r="S1381" i="10"/>
  <c r="S1285" i="10"/>
  <c r="S1112" i="10"/>
  <c r="S1404" i="10"/>
  <c r="S1276" i="10"/>
  <c r="S1212" i="10"/>
  <c r="S971" i="10"/>
  <c r="S785" i="10"/>
  <c r="S934" i="10"/>
  <c r="S1079" i="10"/>
  <c r="S816" i="10"/>
  <c r="S964" i="10"/>
  <c r="S744" i="10"/>
  <c r="S939" i="10"/>
  <c r="S907" i="10"/>
  <c r="S651" i="10"/>
  <c r="S902" i="10"/>
  <c r="S852" i="10"/>
  <c r="S1859" i="10"/>
  <c r="S2275" i="10"/>
  <c r="S2413" i="10"/>
  <c r="S2247" i="10"/>
  <c r="S2294" i="10"/>
  <c r="S1019" i="10"/>
  <c r="S2311" i="10"/>
  <c r="S1651" i="10"/>
  <c r="S2054" i="10"/>
  <c r="S2414" i="10"/>
  <c r="S2140" i="10"/>
  <c r="S1171" i="10"/>
  <c r="S2360" i="10"/>
  <c r="S2246" i="10"/>
  <c r="S2018" i="10"/>
  <c r="S2218" i="10"/>
  <c r="S2122" i="10"/>
  <c r="S1806" i="10"/>
  <c r="S1911" i="10"/>
  <c r="S1220" i="10"/>
  <c r="S2115" i="10"/>
  <c r="S1503" i="10"/>
  <c r="S1188" i="10"/>
  <c r="S1892" i="10"/>
  <c r="S1729" i="10"/>
  <c r="S1299" i="10"/>
  <c r="S1456" i="10"/>
  <c r="S1941" i="10"/>
  <c r="S1813" i="10"/>
  <c r="S1169" i="10"/>
  <c r="S1698" i="10"/>
  <c r="S1570" i="10"/>
  <c r="S1243" i="10"/>
  <c r="S1165" i="10"/>
  <c r="S1633" i="10"/>
  <c r="S1399" i="10"/>
  <c r="S1346" i="10"/>
  <c r="S1473" i="10"/>
  <c r="S1377" i="10"/>
  <c r="S1249" i="10"/>
  <c r="S1195" i="10"/>
  <c r="S1368" i="10"/>
  <c r="S1237" i="10"/>
  <c r="S807" i="10"/>
  <c r="S597" i="10"/>
  <c r="S1106" i="10"/>
  <c r="S1009" i="10"/>
  <c r="S1075" i="10"/>
  <c r="S1024" i="10"/>
  <c r="S756" i="10"/>
  <c r="S716" i="10"/>
  <c r="S935" i="10"/>
  <c r="S796" i="10"/>
  <c r="S734" i="10"/>
  <c r="S745" i="10"/>
  <c r="S684" i="10"/>
  <c r="S752" i="10"/>
  <c r="S627" i="10"/>
  <c r="S100" i="10"/>
  <c r="S485" i="10"/>
  <c r="S634" i="10"/>
  <c r="S563" i="10"/>
  <c r="S280" i="10"/>
  <c r="S148" i="10"/>
  <c r="S478" i="10"/>
  <c r="S340" i="10"/>
  <c r="S349" i="10"/>
  <c r="S406" i="10"/>
  <c r="S258" i="10"/>
  <c r="S316" i="10"/>
  <c r="S181" i="10"/>
  <c r="S201" i="10"/>
  <c r="S126" i="10"/>
  <c r="S119" i="10"/>
  <c r="S29" i="10"/>
  <c r="S14" i="10"/>
  <c r="S2370" i="10"/>
  <c r="S2272" i="10"/>
  <c r="S2409" i="10"/>
  <c r="S2244" i="10"/>
  <c r="S2390" i="10"/>
  <c r="S1439" i="10"/>
  <c r="S2403" i="10"/>
  <c r="S2261" i="10"/>
  <c r="S1587" i="10"/>
  <c r="S2279" i="10"/>
  <c r="S2386" i="10"/>
  <c r="S1974" i="10"/>
  <c r="S2302" i="10"/>
  <c r="S2388" i="10"/>
  <c r="S2101" i="10"/>
  <c r="S1899" i="10"/>
  <c r="S2182" i="10"/>
  <c r="S1918" i="10"/>
  <c r="S2078" i="10"/>
  <c r="S1639" i="10"/>
  <c r="S2143" i="10"/>
  <c r="S1888" i="10"/>
  <c r="S2369" i="10"/>
  <c r="S1802" i="10"/>
  <c r="S2000" i="10"/>
  <c r="S1784" i="10"/>
  <c r="S2350" i="10"/>
  <c r="S2157" i="10"/>
  <c r="S2136" i="10"/>
  <c r="S2256" i="10"/>
  <c r="S2144" i="10"/>
  <c r="S2045" i="10"/>
  <c r="S2433" i="10"/>
  <c r="S2401" i="10"/>
  <c r="S2309" i="10"/>
  <c r="S2237" i="10"/>
  <c r="S2010" i="10"/>
  <c r="S2180" i="10"/>
  <c r="S2012" i="10"/>
  <c r="S1459" i="10"/>
  <c r="S2358" i="10"/>
  <c r="S2109" i="10"/>
  <c r="S1006" i="10"/>
  <c r="S2051" i="10"/>
  <c r="S2427" i="10"/>
  <c r="S2395" i="10"/>
  <c r="S2363" i="10"/>
  <c r="S2331" i="10"/>
  <c r="S2299" i="10"/>
  <c r="S2245" i="10"/>
  <c r="S2129" i="10"/>
  <c r="S2031" i="10"/>
  <c r="S1850" i="10"/>
  <c r="S1447" i="10"/>
  <c r="S2341" i="10"/>
  <c r="S2201" i="10"/>
  <c r="S1962" i="10"/>
  <c r="S2228" i="10"/>
  <c r="S1823" i="10"/>
  <c r="S2338" i="10"/>
  <c r="S1516" i="10"/>
  <c r="S31" i="10"/>
  <c r="S2220" i="10"/>
  <c r="S2092" i="10"/>
  <c r="S1967" i="10"/>
  <c r="S1875" i="10"/>
  <c r="S1763" i="10"/>
  <c r="S2410" i="10"/>
  <c r="S2254" i="10"/>
  <c r="S2009" i="10"/>
  <c r="S2412" i="10"/>
  <c r="S2380" i="10"/>
  <c r="S2348" i="10"/>
  <c r="S2316" i="10"/>
  <c r="S2281" i="10"/>
  <c r="S2197" i="10"/>
  <c r="S1719" i="10"/>
  <c r="S1411" i="10"/>
  <c r="S2053" i="10"/>
  <c r="S1995" i="10"/>
  <c r="S1867" i="10"/>
  <c r="S1743" i="10"/>
  <c r="S751" i="10"/>
  <c r="S2206" i="10"/>
  <c r="S2174" i="10"/>
  <c r="S2142" i="10"/>
  <c r="S2110" i="10"/>
  <c r="S2068" i="10"/>
  <c r="S2004" i="10"/>
  <c r="S1886" i="10"/>
  <c r="S1760" i="10"/>
  <c r="S1290" i="10"/>
  <c r="S2062" i="10"/>
  <c r="S1991" i="10"/>
  <c r="S1863" i="10"/>
  <c r="S1703" i="10"/>
  <c r="S1632" i="10"/>
  <c r="S1539" i="10"/>
  <c r="S2231" i="10"/>
  <c r="S2199" i="10"/>
  <c r="S2167" i="10"/>
  <c r="S2135" i="10"/>
  <c r="S2103" i="10"/>
  <c r="S2056" i="10"/>
  <c r="S1970" i="10"/>
  <c r="S1842" i="10"/>
  <c r="S1660" i="10"/>
  <c r="S1318" i="10"/>
  <c r="S1739" i="10"/>
  <c r="S1640" i="10"/>
  <c r="S1512" i="10"/>
  <c r="S997" i="10"/>
  <c r="S1976" i="10"/>
  <c r="S1944" i="10"/>
  <c r="S1912" i="10"/>
  <c r="S1880" i="10"/>
  <c r="S1848" i="10"/>
  <c r="S1816" i="10"/>
  <c r="S1767" i="10"/>
  <c r="S1675" i="10"/>
  <c r="S1547" i="10"/>
  <c r="S1430" i="10"/>
  <c r="S1338" i="10"/>
  <c r="S1267" i="10"/>
  <c r="S1779" i="10"/>
  <c r="S1684" i="10"/>
  <c r="S1556" i="10"/>
  <c r="S1391" i="10"/>
  <c r="S1166" i="10"/>
  <c r="S1993" i="10"/>
  <c r="S1961" i="10"/>
  <c r="S1929" i="10"/>
  <c r="S1897" i="10"/>
  <c r="S1865" i="10"/>
  <c r="S1833" i="10"/>
  <c r="S1801" i="10"/>
  <c r="S1727" i="10"/>
  <c r="S1615" i="10"/>
  <c r="S1479" i="10"/>
  <c r="S1782" i="10"/>
  <c r="S1750" i="10"/>
  <c r="S1718" i="10"/>
  <c r="S1686" i="10"/>
  <c r="S1654" i="10"/>
  <c r="S1622" i="10"/>
  <c r="S1590" i="10"/>
  <c r="S1558" i="10"/>
  <c r="S1526" i="10"/>
  <c r="S1455" i="10"/>
  <c r="S1323" i="10"/>
  <c r="S1046" i="10"/>
  <c r="S1483" i="10"/>
  <c r="S1374" i="10"/>
  <c r="S1246" i="10"/>
  <c r="S1084" i="10"/>
  <c r="S1717" i="10"/>
  <c r="S1685" i="10"/>
  <c r="S1653" i="10"/>
  <c r="S1621" i="10"/>
  <c r="S1589" i="10"/>
  <c r="S1557" i="10"/>
  <c r="S1525" i="10"/>
  <c r="S1463" i="10"/>
  <c r="S1351" i="10"/>
  <c r="S1219" i="10"/>
  <c r="S1088" i="10"/>
  <c r="S1507" i="10"/>
  <c r="S1426" i="10"/>
  <c r="S1298" i="10"/>
  <c r="S1194" i="10"/>
  <c r="S1073" i="10"/>
  <c r="S1493" i="10"/>
  <c r="S1461" i="10"/>
  <c r="S1429" i="10"/>
  <c r="S1397" i="10"/>
  <c r="S1365" i="10"/>
  <c r="S1333" i="10"/>
  <c r="S1301" i="10"/>
  <c r="S1269" i="10"/>
  <c r="S1238" i="10"/>
  <c r="S1174" i="10"/>
  <c r="S1057" i="10"/>
  <c r="S1240" i="10"/>
  <c r="S1176" i="10"/>
  <c r="S1065" i="10"/>
  <c r="S1420" i="10"/>
  <c r="S1388" i="10"/>
  <c r="S1356" i="10"/>
  <c r="S1324" i="10"/>
  <c r="S1292" i="10"/>
  <c r="S1260" i="10"/>
  <c r="S1218" i="10"/>
  <c r="S1140" i="10"/>
  <c r="S1017" i="10"/>
  <c r="S696" i="10"/>
  <c r="S1180" i="10"/>
  <c r="S1069" i="10"/>
  <c r="S821" i="10"/>
  <c r="S1035" i="10"/>
  <c r="S944" i="10"/>
  <c r="S1158" i="10"/>
  <c r="S1126" i="10"/>
  <c r="S1094" i="10"/>
  <c r="S1062" i="10"/>
  <c r="S998" i="10"/>
  <c r="S514" i="10"/>
  <c r="S963" i="10"/>
  <c r="S1159" i="10"/>
  <c r="S1127" i="10"/>
  <c r="S1095" i="10"/>
  <c r="S1063" i="10"/>
  <c r="S990" i="10"/>
  <c r="S707" i="10"/>
  <c r="S848" i="10"/>
  <c r="S758" i="10"/>
  <c r="S1044" i="10"/>
  <c r="S1012" i="10"/>
  <c r="S980" i="10"/>
  <c r="S948" i="10"/>
  <c r="S863" i="10"/>
  <c r="S691" i="10"/>
  <c r="S868" i="10"/>
  <c r="S817" i="10"/>
  <c r="S616" i="10"/>
  <c r="S969" i="10"/>
  <c r="S924" i="10"/>
  <c r="S735" i="10"/>
  <c r="S923" i="10"/>
  <c r="S891" i="10"/>
  <c r="S843" i="10"/>
  <c r="S764" i="10"/>
  <c r="S676" i="10"/>
  <c r="S624" i="10"/>
  <c r="S773" i="10"/>
  <c r="S640" i="10"/>
  <c r="S918" i="10"/>
  <c r="S886" i="10"/>
  <c r="S803" i="10"/>
  <c r="S722" i="10"/>
  <c r="S598" i="10"/>
  <c r="S813" i="10"/>
  <c r="S715" i="10"/>
  <c r="S601" i="10"/>
  <c r="S870" i="10"/>
  <c r="S838" i="10"/>
  <c r="S806" i="10"/>
  <c r="S774" i="10"/>
  <c r="S724" i="10"/>
  <c r="S447" i="10"/>
  <c r="S708" i="10"/>
  <c r="S644" i="10"/>
  <c r="S677" i="10"/>
  <c r="S604" i="10"/>
  <c r="S647" i="10"/>
  <c r="S573" i="10"/>
  <c r="S464" i="10"/>
  <c r="S372" i="10"/>
  <c r="S621" i="10"/>
  <c r="S570" i="10"/>
  <c r="S463" i="10"/>
  <c r="S565" i="10"/>
  <c r="S453" i="10"/>
  <c r="S367" i="10"/>
  <c r="S686" i="10"/>
  <c r="S654" i="10"/>
  <c r="S622" i="10"/>
  <c r="S574" i="10"/>
  <c r="S450" i="10"/>
  <c r="S583" i="10"/>
  <c r="S551" i="10"/>
  <c r="S519" i="10"/>
  <c r="S487" i="10"/>
  <c r="S484" i="10"/>
  <c r="S419" i="10"/>
  <c r="S355" i="10"/>
  <c r="S564" i="10"/>
  <c r="S532" i="10"/>
  <c r="S500" i="10"/>
  <c r="S449" i="10"/>
  <c r="S475" i="10"/>
  <c r="S407" i="10"/>
  <c r="S2070" i="10"/>
  <c r="S2325" i="10"/>
  <c r="S2241" i="10"/>
  <c r="S1839" i="10"/>
  <c r="S2364" i="10"/>
  <c r="S2021" i="10"/>
  <c r="S1822" i="10"/>
  <c r="S1992" i="10"/>
  <c r="S1732" i="10"/>
  <c r="S1302" i="10"/>
  <c r="S1494" i="10"/>
  <c r="S1913" i="10"/>
  <c r="S1785" i="10"/>
  <c r="S1766" i="10"/>
  <c r="S1638" i="10"/>
  <c r="S1490" i="10"/>
  <c r="S1448" i="10"/>
  <c r="S1701" i="10"/>
  <c r="S1573" i="10"/>
  <c r="S1287" i="10"/>
  <c r="S1362" i="10"/>
  <c r="S1445" i="10"/>
  <c r="S1349" i="10"/>
  <c r="S1206" i="10"/>
  <c r="S1129" i="10"/>
  <c r="S1372" i="10"/>
  <c r="S1244" i="10"/>
  <c r="S836" i="10"/>
  <c r="S1001" i="10"/>
  <c r="S1078" i="10"/>
  <c r="S1143" i="10"/>
  <c r="S498" i="10"/>
  <c r="S1028" i="10"/>
  <c r="S775" i="10"/>
  <c r="S892" i="10"/>
  <c r="S726" i="10"/>
  <c r="S743" i="10"/>
  <c r="S667" i="10"/>
  <c r="S2382" i="10"/>
  <c r="S2192" i="10"/>
  <c r="S2289" i="10"/>
  <c r="S1855" i="10"/>
  <c r="S2104" i="10"/>
  <c r="S2343" i="10"/>
  <c r="S2063" i="10"/>
  <c r="S1201" i="10"/>
  <c r="S1712" i="10"/>
  <c r="S1907" i="10"/>
  <c r="S2318" i="10"/>
  <c r="S2392" i="10"/>
  <c r="S2117" i="10"/>
  <c r="S1915" i="10"/>
  <c r="S2186" i="10"/>
  <c r="S2023" i="10"/>
  <c r="S2081" i="10"/>
  <c r="S1664" i="10"/>
  <c r="S2211" i="10"/>
  <c r="S2075" i="10"/>
  <c r="S1749" i="10"/>
  <c r="S1560" i="10"/>
  <c r="S1924" i="10"/>
  <c r="S1796" i="10"/>
  <c r="S1482" i="10"/>
  <c r="S1104" i="10"/>
  <c r="S1230" i="10"/>
  <c r="S1909" i="10"/>
  <c r="S1759" i="10"/>
  <c r="S1730" i="10"/>
  <c r="S1602" i="10"/>
  <c r="S1371" i="10"/>
  <c r="S1294" i="10"/>
  <c r="S1665" i="10"/>
  <c r="S1537" i="10"/>
  <c r="S809" i="10"/>
  <c r="S1109" i="10"/>
  <c r="S1409" i="10"/>
  <c r="S1313" i="10"/>
  <c r="S1193" i="10"/>
  <c r="S1113" i="10"/>
  <c r="S1336" i="10"/>
  <c r="S1173" i="10"/>
  <c r="S1117" i="10"/>
  <c r="S1138" i="10"/>
  <c r="S671" i="10"/>
  <c r="S1107" i="10"/>
  <c r="S408" i="10"/>
  <c r="S992" i="10"/>
  <c r="S885" i="10"/>
  <c r="S949" i="10"/>
  <c r="S873" i="10"/>
  <c r="S648" i="10"/>
  <c r="S930" i="10"/>
  <c r="S665" i="10"/>
  <c r="S347" i="10"/>
  <c r="S786" i="10"/>
  <c r="S679" i="10"/>
  <c r="S493" i="10"/>
  <c r="S490" i="10"/>
  <c r="S399" i="10"/>
  <c r="S588" i="10"/>
  <c r="S531" i="10"/>
  <c r="S380" i="10"/>
  <c r="S250" i="10"/>
  <c r="S445" i="10"/>
  <c r="S332" i="10"/>
  <c r="S315" i="10"/>
  <c r="S177" i="10"/>
  <c r="S325" i="10"/>
  <c r="S112" i="10"/>
  <c r="S79" i="10"/>
  <c r="S137" i="10"/>
  <c r="S158" i="10"/>
  <c r="S151" i="10"/>
  <c r="S61" i="10"/>
  <c r="S78" i="10"/>
  <c r="S1827" i="10"/>
  <c r="S2251" i="10"/>
  <c r="S1616" i="10"/>
  <c r="S2377" i="10"/>
  <c r="S2044" i="10"/>
  <c r="S2083" i="10"/>
  <c r="S2307" i="10"/>
  <c r="S1914" i="10"/>
  <c r="S2047" i="10"/>
  <c r="S1584" i="10"/>
  <c r="S1903" i="10"/>
  <c r="S2420" i="10"/>
  <c r="S2292" i="10"/>
  <c r="S1527" i="10"/>
  <c r="S1769" i="10"/>
  <c r="S2150" i="10"/>
  <c r="S2020" i="10"/>
  <c r="S1354" i="10"/>
  <c r="S1895" i="10"/>
  <c r="S1568" i="10"/>
  <c r="S2175" i="10"/>
  <c r="S2072" i="10"/>
  <c r="S1874" i="10"/>
  <c r="S1920" i="10"/>
  <c r="S2282" i="10"/>
  <c r="S1555" i="10"/>
  <c r="S1987" i="10"/>
  <c r="S1286" i="10"/>
  <c r="S2334" i="10"/>
  <c r="S1644" i="10"/>
  <c r="S2120" i="10"/>
  <c r="S2243" i="10"/>
  <c r="S2128" i="10"/>
  <c r="S2035" i="10"/>
  <c r="S2429" i="10"/>
  <c r="S2397" i="10"/>
  <c r="S2305" i="10"/>
  <c r="S2217" i="10"/>
  <c r="S1994" i="10"/>
  <c r="S2164" i="10"/>
  <c r="S1990" i="10"/>
  <c r="S1414" i="10"/>
  <c r="S2342" i="10"/>
  <c r="S2093" i="10"/>
  <c r="S2267" i="10"/>
  <c r="S2041" i="10"/>
  <c r="S2423" i="10"/>
  <c r="S2391" i="10"/>
  <c r="S2359" i="10"/>
  <c r="S2327" i="10"/>
  <c r="S2295" i="10"/>
  <c r="S2242" i="10"/>
  <c r="S2113" i="10"/>
  <c r="S2026" i="10"/>
  <c r="S1818" i="10"/>
  <c r="S1198" i="10"/>
  <c r="S2337" i="10"/>
  <c r="S2153" i="10"/>
  <c r="S1930" i="10"/>
  <c r="S2212" i="10"/>
  <c r="S1795" i="10"/>
  <c r="S2322" i="10"/>
  <c r="S1347" i="10"/>
  <c r="S2284" i="10"/>
  <c r="S2204" i="10"/>
  <c r="S2080" i="10"/>
  <c r="S1942" i="10"/>
  <c r="S1871" i="10"/>
  <c r="S1470" i="10"/>
  <c r="S2394" i="10"/>
  <c r="S2189" i="10"/>
  <c r="S1728" i="10"/>
  <c r="S2408" i="10"/>
  <c r="S2376" i="10"/>
  <c r="S2344" i="10"/>
  <c r="S2312" i="10"/>
  <c r="S2278" i="10"/>
  <c r="S2181" i="10"/>
  <c r="S1676" i="10"/>
  <c r="S1386" i="10"/>
  <c r="S2050" i="10"/>
  <c r="S1979" i="10"/>
  <c r="S1851" i="10"/>
  <c r="S1467" i="10"/>
  <c r="S2234" i="10"/>
  <c r="S2202" i="10"/>
  <c r="S2170" i="10"/>
  <c r="S2138" i="10"/>
  <c r="S2106" i="10"/>
  <c r="S2055" i="10"/>
  <c r="S1998" i="10"/>
  <c r="S1870" i="10"/>
  <c r="S1755" i="10"/>
  <c r="S1251" i="10"/>
  <c r="S2049" i="10"/>
  <c r="S1975" i="10"/>
  <c r="S1847" i="10"/>
  <c r="S1699" i="10"/>
  <c r="S1607" i="10"/>
  <c r="S1536" i="10"/>
  <c r="S2227" i="10"/>
  <c r="S2195" i="10"/>
  <c r="S2163" i="10"/>
  <c r="S2131" i="10"/>
  <c r="S2099" i="10"/>
  <c r="S2043" i="10"/>
  <c r="S1954" i="10"/>
  <c r="S1826" i="10"/>
  <c r="S1628" i="10"/>
  <c r="S1254" i="10"/>
  <c r="S1736" i="10"/>
  <c r="S1624" i="10"/>
  <c r="S1496" i="10"/>
  <c r="S959" i="10"/>
  <c r="S1972" i="10"/>
  <c r="S1940" i="10"/>
  <c r="S1908" i="10"/>
  <c r="S1876" i="10"/>
  <c r="S1844" i="10"/>
  <c r="S1812" i="10"/>
  <c r="S1764" i="10"/>
  <c r="S1659" i="10"/>
  <c r="S1531" i="10"/>
  <c r="S1427" i="10"/>
  <c r="S1334" i="10"/>
  <c r="S1242" i="10"/>
  <c r="S1776" i="10"/>
  <c r="S1668" i="10"/>
  <c r="S1540" i="10"/>
  <c r="S1359" i="10"/>
  <c r="S1132" i="10"/>
  <c r="S1989" i="10"/>
  <c r="S1957" i="10"/>
  <c r="S1925" i="10"/>
  <c r="S1893" i="10"/>
  <c r="S1861" i="10"/>
  <c r="S1829" i="10"/>
  <c r="S1797" i="10"/>
  <c r="S1724" i="10"/>
  <c r="S1599" i="10"/>
  <c r="S1474" i="10"/>
  <c r="S1778" i="10"/>
  <c r="S1746" i="10"/>
  <c r="S1714" i="10"/>
  <c r="S1682" i="10"/>
  <c r="S1650" i="10"/>
  <c r="S1618" i="10"/>
  <c r="S1586" i="10"/>
  <c r="S1554" i="10"/>
  <c r="S1522" i="10"/>
  <c r="S1452" i="10"/>
  <c r="S1307" i="10"/>
  <c r="S1034" i="10"/>
  <c r="S1480" i="10"/>
  <c r="S1358" i="10"/>
  <c r="S1229" i="10"/>
  <c r="S1031" i="10"/>
  <c r="S1713" i="10"/>
  <c r="S1681" i="10"/>
  <c r="S1649" i="10"/>
  <c r="S1617" i="10"/>
  <c r="S1585" i="10"/>
  <c r="S1553" i="10"/>
  <c r="S1521" i="10"/>
  <c r="S1460" i="10"/>
  <c r="S1335" i="10"/>
  <c r="S1214" i="10"/>
  <c r="S1027" i="10"/>
  <c r="S1504" i="10"/>
  <c r="S1410" i="10"/>
  <c r="S1282" i="10"/>
  <c r="S1184" i="10"/>
  <c r="S859" i="10"/>
  <c r="S1489" i="10"/>
  <c r="S1457" i="10"/>
  <c r="S1425" i="10"/>
  <c r="S1393" i="10"/>
  <c r="S1361" i="10"/>
  <c r="S1329" i="10"/>
  <c r="S1297" i="10"/>
  <c r="S1265" i="10"/>
  <c r="S1225" i="10"/>
  <c r="S1160" i="10"/>
  <c r="S1025" i="10"/>
  <c r="S1227" i="10"/>
  <c r="S1163" i="10"/>
  <c r="S1058" i="10"/>
  <c r="S1416" i="10"/>
  <c r="S1384" i="10"/>
  <c r="S1352" i="10"/>
  <c r="S1320" i="10"/>
  <c r="S1288" i="10"/>
  <c r="S1256" i="10"/>
  <c r="S1205" i="10"/>
  <c r="S1124" i="10"/>
  <c r="S1002" i="10"/>
  <c r="S1231" i="10"/>
  <c r="S1167" i="10"/>
  <c r="S1038" i="10"/>
  <c r="S812" i="10"/>
  <c r="S1033" i="10"/>
  <c r="S904" i="10"/>
  <c r="S1154" i="10"/>
  <c r="S1122" i="10"/>
  <c r="S1090" i="10"/>
  <c r="S1055" i="10"/>
  <c r="S986" i="10"/>
  <c r="S1043" i="10"/>
  <c r="S947" i="10"/>
  <c r="S1155" i="10"/>
  <c r="S1123" i="10"/>
  <c r="S1091" i="10"/>
  <c r="S1059" i="10"/>
  <c r="S974" i="10"/>
  <c r="S680" i="10"/>
  <c r="S841" i="10"/>
  <c r="S740" i="10"/>
  <c r="S1040" i="10"/>
  <c r="S1008" i="10"/>
  <c r="S976" i="10"/>
  <c r="S928" i="10"/>
  <c r="S861" i="10"/>
  <c r="S663" i="10"/>
  <c r="S856" i="10"/>
  <c r="S792" i="10"/>
  <c r="S553" i="10"/>
  <c r="S965" i="10"/>
  <c r="S917" i="10"/>
  <c r="S641" i="10"/>
  <c r="S919" i="10"/>
  <c r="S887" i="10"/>
  <c r="S833" i="10"/>
  <c r="S757" i="10"/>
  <c r="S669" i="10"/>
  <c r="S594" i="10"/>
  <c r="S768" i="10"/>
  <c r="S632" i="10"/>
  <c r="S914" i="10"/>
  <c r="S882" i="10"/>
  <c r="S793" i="10"/>
  <c r="S720" i="10"/>
  <c r="S578" i="10"/>
  <c r="S808" i="10"/>
  <c r="S711" i="10"/>
  <c r="S581" i="10"/>
  <c r="S866" i="10"/>
  <c r="S834" i="10"/>
  <c r="S802" i="10"/>
  <c r="S770" i="10"/>
  <c r="S712" i="10"/>
  <c r="S344" i="10"/>
  <c r="S703" i="10"/>
  <c r="S635" i="10"/>
  <c r="S675" i="10"/>
  <c r="S566" i="10"/>
  <c r="S545" i="10"/>
  <c r="S557" i="10"/>
  <c r="S443" i="10"/>
  <c r="S351" i="10"/>
  <c r="S617" i="10"/>
  <c r="S554" i="10"/>
  <c r="S451" i="10"/>
  <c r="S549" i="10"/>
  <c r="S448" i="10"/>
  <c r="S363" i="10"/>
  <c r="S682" i="10"/>
  <c r="S650" i="10"/>
  <c r="S618" i="10"/>
  <c r="S558" i="10"/>
  <c r="S229" i="10"/>
  <c r="S579" i="10"/>
  <c r="S547" i="10"/>
  <c r="S515" i="10"/>
  <c r="S477" i="10"/>
  <c r="S471" i="10"/>
  <c r="S412" i="10"/>
  <c r="S348" i="10"/>
  <c r="S560" i="10"/>
  <c r="S528" i="10"/>
  <c r="S496" i="10"/>
  <c r="S335" i="10"/>
  <c r="S472" i="10"/>
  <c r="S400" i="10"/>
  <c r="S695" i="10"/>
  <c r="S486" i="10"/>
  <c r="S854" i="10"/>
  <c r="S822" i="10"/>
  <c r="S790" i="10"/>
  <c r="S755" i="10"/>
  <c r="S683" i="10"/>
  <c r="S746" i="10"/>
  <c r="S681" i="10"/>
  <c r="S529" i="10"/>
  <c r="S643" i="10"/>
  <c r="S467" i="10"/>
  <c r="S145" i="10"/>
  <c r="S509" i="10"/>
  <c r="S411" i="10"/>
  <c r="S244" i="10"/>
  <c r="S605" i="10"/>
  <c r="S506" i="10"/>
  <c r="S360" i="10"/>
  <c r="S501" i="10"/>
  <c r="S420" i="10"/>
  <c r="S270" i="10"/>
  <c r="S670" i="10"/>
  <c r="S638" i="10"/>
  <c r="S606" i="10"/>
  <c r="S510" i="10"/>
  <c r="S599" i="10"/>
  <c r="S567" i="10"/>
  <c r="S535" i="10"/>
  <c r="S503" i="10"/>
  <c r="S458" i="10"/>
  <c r="S452" i="10"/>
  <c r="S387" i="10"/>
  <c r="S272" i="10"/>
  <c r="S548" i="10"/>
  <c r="S516" i="10"/>
  <c r="S481" i="10"/>
  <c r="S305" i="10"/>
  <c r="S439" i="10"/>
  <c r="S375" i="10"/>
  <c r="S47" i="10"/>
  <c r="S95" i="10"/>
  <c r="S417" i="10"/>
  <c r="S385" i="10"/>
  <c r="S353" i="10"/>
  <c r="S339" i="10"/>
  <c r="S442" i="10"/>
  <c r="S410" i="10"/>
  <c r="S378" i="10"/>
  <c r="S320" i="10"/>
  <c r="S193" i="10"/>
  <c r="S326" i="10"/>
  <c r="S260" i="10"/>
  <c r="S203" i="10"/>
  <c r="S295" i="10"/>
  <c r="S214" i="10"/>
  <c r="S329" i="10"/>
  <c r="S274" i="10"/>
  <c r="S319" i="10"/>
  <c r="S255" i="10"/>
  <c r="S129" i="10"/>
  <c r="S210" i="10"/>
  <c r="S189" i="10"/>
  <c r="S184" i="10"/>
  <c r="S120" i="10"/>
  <c r="S209" i="10"/>
  <c r="S236" i="10"/>
  <c r="S204" i="10"/>
  <c r="S144" i="10"/>
  <c r="S48" i="10"/>
  <c r="S43" i="10"/>
  <c r="S162" i="10"/>
  <c r="S130" i="10"/>
  <c r="S40" i="10"/>
  <c r="S19" i="10"/>
  <c r="S155" i="10"/>
  <c r="S123" i="10"/>
  <c r="S44" i="10"/>
  <c r="S97" i="10"/>
  <c r="S65" i="10"/>
  <c r="S33" i="10"/>
  <c r="S114" i="10"/>
  <c r="S82" i="10"/>
  <c r="S50" i="10"/>
  <c r="S18" i="10"/>
  <c r="S314" i="10"/>
  <c r="S437" i="10"/>
  <c r="S405" i="10"/>
  <c r="S373" i="10"/>
  <c r="S301" i="10"/>
  <c r="S298" i="10"/>
  <c r="S430" i="10"/>
  <c r="S398" i="10"/>
  <c r="S366" i="10"/>
  <c r="S283" i="10"/>
  <c r="S346" i="10"/>
  <c r="S297" i="10"/>
  <c r="S251" i="10"/>
  <c r="S115" i="10"/>
  <c r="S276" i="10"/>
  <c r="S71" i="10"/>
  <c r="S309" i="10"/>
  <c r="S223" i="10"/>
  <c r="S300" i="10"/>
  <c r="S231" i="10"/>
  <c r="S259" i="10"/>
  <c r="S64" i="10"/>
  <c r="S257" i="10"/>
  <c r="S165" i="10"/>
  <c r="S32" i="10"/>
  <c r="S194" i="10"/>
  <c r="S224" i="10"/>
  <c r="S185" i="10"/>
  <c r="S121" i="10"/>
  <c r="S198" i="10"/>
  <c r="S182" i="10"/>
  <c r="S150" i="10"/>
  <c r="S118" i="10"/>
  <c r="S99" i="10"/>
  <c r="S175" i="10"/>
  <c r="S143" i="10"/>
  <c r="S107" i="10"/>
  <c r="S117" i="10"/>
  <c r="S85" i="10"/>
  <c r="S53" i="10"/>
  <c r="S21" i="10"/>
  <c r="S102" i="10"/>
  <c r="S70" i="10"/>
  <c r="S38" i="10"/>
  <c r="S6" i="10"/>
  <c r="S327" i="10"/>
  <c r="S307" i="10"/>
  <c r="S433" i="10"/>
  <c r="S401" i="10"/>
  <c r="S369" i="10"/>
  <c r="S286" i="10"/>
  <c r="S291" i="10"/>
  <c r="S426" i="10"/>
  <c r="S394" i="10"/>
  <c r="S362" i="10"/>
  <c r="S252" i="10"/>
  <c r="S342" i="10"/>
  <c r="S294" i="10"/>
  <c r="S247" i="10"/>
  <c r="S39" i="10"/>
  <c r="S261" i="10"/>
  <c r="S345" i="10"/>
  <c r="S306" i="10"/>
  <c r="S218" i="10"/>
  <c r="S287" i="10"/>
  <c r="S192" i="10"/>
  <c r="S256" i="10"/>
  <c r="S7" i="10"/>
  <c r="S254" i="10"/>
  <c r="S152" i="10"/>
  <c r="S248" i="10"/>
  <c r="S191" i="10"/>
  <c r="S220" i="10"/>
  <c r="S176" i="10"/>
  <c r="S104" i="10"/>
  <c r="S195" i="10"/>
  <c r="S178" i="10"/>
  <c r="S146" i="10"/>
  <c r="S111" i="10"/>
  <c r="S83" i="10"/>
  <c r="S171" i="10"/>
  <c r="S139" i="10"/>
  <c r="S103" i="10"/>
  <c r="S113" i="10"/>
  <c r="S81" i="10"/>
  <c r="S49" i="10"/>
  <c r="S17" i="10"/>
  <c r="S98" i="10"/>
  <c r="S66" i="10"/>
  <c r="S34" i="10"/>
  <c r="S267" i="10"/>
  <c r="S282" i="10"/>
  <c r="S429" i="10"/>
  <c r="S397" i="10"/>
  <c r="S365" i="10"/>
  <c r="S269" i="10"/>
  <c r="S266" i="10"/>
  <c r="S422" i="10"/>
  <c r="S390" i="10"/>
  <c r="S358" i="10"/>
  <c r="S249" i="10"/>
  <c r="S338" i="10"/>
  <c r="S281" i="10"/>
  <c r="S238" i="10"/>
  <c r="S324" i="10"/>
  <c r="S237" i="10"/>
  <c r="S341" i="10"/>
  <c r="S293" i="10"/>
  <c r="S207" i="10"/>
  <c r="S284" i="10"/>
  <c r="S186" i="10"/>
  <c r="S243" i="10"/>
  <c r="S206" i="10"/>
  <c r="S230" i="10"/>
  <c r="S149" i="10"/>
  <c r="S239" i="10"/>
  <c r="S84" i="10"/>
  <c r="S216" i="10"/>
  <c r="S169" i="10"/>
  <c r="S87" i="10"/>
  <c r="S91" i="10"/>
  <c r="S174" i="10"/>
  <c r="S142" i="10"/>
  <c r="S88" i="10"/>
  <c r="S67" i="10"/>
  <c r="S167" i="10"/>
  <c r="S135" i="10"/>
  <c r="S92" i="10"/>
  <c r="S109" i="10"/>
  <c r="S77" i="10"/>
  <c r="S45" i="10"/>
  <c r="S13" i="10"/>
  <c r="S94" i="10"/>
  <c r="S62" i="10"/>
  <c r="S30" i="10"/>
  <c r="M1" i="10"/>
  <c r="L7" i="10"/>
  <c r="L11" i="10"/>
  <c r="L15" i="10"/>
  <c r="L19" i="10"/>
  <c r="L23" i="10"/>
  <c r="L27" i="10"/>
  <c r="L31" i="10"/>
  <c r="L35" i="10"/>
  <c r="L39" i="10"/>
  <c r="L43" i="10"/>
  <c r="L47" i="10"/>
  <c r="L51" i="10"/>
  <c r="L55" i="10"/>
  <c r="L59" i="10"/>
  <c r="L63" i="10"/>
  <c r="L67" i="10"/>
  <c r="L71" i="10"/>
  <c r="L75" i="10"/>
  <c r="L79" i="10"/>
  <c r="L83" i="10"/>
  <c r="L87" i="10"/>
  <c r="L91" i="10"/>
  <c r="L95" i="10"/>
  <c r="L99" i="10"/>
  <c r="L6" i="10"/>
  <c r="L10" i="10"/>
  <c r="L14" i="10"/>
  <c r="L18" i="10"/>
  <c r="L22" i="10"/>
  <c r="L26" i="10"/>
  <c r="L30" i="10"/>
  <c r="L34" i="10"/>
  <c r="L38" i="10"/>
  <c r="L42" i="10"/>
  <c r="L46" i="10"/>
  <c r="L50" i="10"/>
  <c r="L54" i="10"/>
  <c r="L58" i="10"/>
  <c r="L62" i="10"/>
  <c r="L66" i="10"/>
  <c r="L70" i="10"/>
  <c r="L74" i="10"/>
  <c r="L78" i="10"/>
  <c r="L82" i="10"/>
  <c r="L86" i="10"/>
  <c r="L90" i="10"/>
  <c r="L94" i="10"/>
  <c r="L98" i="10"/>
  <c r="L102" i="10"/>
  <c r="L106" i="10"/>
  <c r="L5" i="10"/>
  <c r="L21" i="10"/>
  <c r="L37" i="10"/>
  <c r="L53" i="10"/>
  <c r="L69" i="10"/>
  <c r="L85" i="10"/>
  <c r="L101" i="10"/>
  <c r="L105" i="10"/>
  <c r="L114" i="10"/>
  <c r="L12" i="10"/>
  <c r="L28" i="10"/>
  <c r="L44" i="10"/>
  <c r="L60" i="10"/>
  <c r="L76" i="10"/>
  <c r="L92" i="10"/>
  <c r="L103" i="10"/>
  <c r="L107" i="10"/>
  <c r="L109" i="10"/>
  <c r="L116" i="10"/>
  <c r="L119" i="10"/>
  <c r="L123" i="10"/>
  <c r="L127" i="10"/>
  <c r="L131" i="10"/>
  <c r="L135" i="10"/>
  <c r="L139" i="10"/>
  <c r="L143" i="10"/>
  <c r="L147" i="10"/>
  <c r="L151" i="10"/>
  <c r="L155" i="10"/>
  <c r="L159" i="10"/>
  <c r="L163" i="10"/>
  <c r="L167" i="10"/>
  <c r="L171" i="10"/>
  <c r="L175" i="10"/>
  <c r="L179" i="10"/>
  <c r="L183" i="10"/>
  <c r="L17" i="10"/>
  <c r="L33" i="10"/>
  <c r="L49" i="10"/>
  <c r="L65" i="10"/>
  <c r="L81" i="10"/>
  <c r="L97" i="10"/>
  <c r="L20" i="10"/>
  <c r="L36" i="10"/>
  <c r="L52" i="10"/>
  <c r="L68" i="10"/>
  <c r="L84" i="10"/>
  <c r="L100" i="10"/>
  <c r="L104" i="10"/>
  <c r="L108" i="10"/>
  <c r="L115" i="10"/>
  <c r="L117" i="10"/>
  <c r="L121" i="10"/>
  <c r="L125" i="10"/>
  <c r="L129" i="10"/>
  <c r="L133" i="10"/>
  <c r="L137" i="10"/>
  <c r="L141" i="10"/>
  <c r="L145" i="10"/>
  <c r="L149" i="10"/>
  <c r="L153" i="10"/>
  <c r="L157" i="10"/>
  <c r="L161" i="10"/>
  <c r="L165" i="10"/>
  <c r="L169" i="10"/>
  <c r="L173" i="10"/>
  <c r="L177" i="10"/>
  <c r="L181" i="10"/>
  <c r="L185" i="10"/>
  <c r="L189" i="10"/>
  <c r="L193" i="10"/>
  <c r="L197" i="10"/>
  <c r="L201" i="10"/>
  <c r="L113" i="10"/>
  <c r="L130" i="10"/>
  <c r="L132" i="10"/>
  <c r="L146" i="10"/>
  <c r="L148" i="10"/>
  <c r="L162" i="10"/>
  <c r="L164" i="10"/>
  <c r="L178" i="10"/>
  <c r="L180" i="10"/>
  <c r="L192" i="10"/>
  <c r="L205" i="10"/>
  <c r="L209" i="10"/>
  <c r="L213" i="10"/>
  <c r="L217" i="10"/>
  <c r="L221" i="10"/>
  <c r="L225" i="10"/>
  <c r="L229" i="10"/>
  <c r="L233" i="10"/>
  <c r="L237" i="10"/>
  <c r="L241" i="10"/>
  <c r="L110" i="10"/>
  <c r="L195" i="10"/>
  <c r="L198" i="10"/>
  <c r="L9" i="10"/>
  <c r="L16" i="10"/>
  <c r="L41" i="10"/>
  <c r="L48" i="10"/>
  <c r="L73" i="10"/>
  <c r="L80" i="10"/>
  <c r="L126" i="10"/>
  <c r="L128" i="10"/>
  <c r="L142" i="10"/>
  <c r="L144" i="10"/>
  <c r="L158" i="10"/>
  <c r="L160" i="10"/>
  <c r="L174" i="10"/>
  <c r="L176" i="10"/>
  <c r="L188" i="10"/>
  <c r="L204" i="10"/>
  <c r="L208" i="10"/>
  <c r="L212" i="10"/>
  <c r="L216" i="10"/>
  <c r="L220" i="10"/>
  <c r="L224" i="10"/>
  <c r="L228" i="10"/>
  <c r="L232" i="10"/>
  <c r="L236" i="10"/>
  <c r="L240" i="10"/>
  <c r="L244" i="10"/>
  <c r="L248" i="10"/>
  <c r="L252" i="10"/>
  <c r="L256" i="10"/>
  <c r="L260" i="10"/>
  <c r="L264" i="10"/>
  <c r="L96" i="10"/>
  <c r="L186" i="10"/>
  <c r="L203" i="10"/>
  <c r="L207" i="10"/>
  <c r="L222" i="10"/>
  <c r="L242" i="10"/>
  <c r="L245" i="10"/>
  <c r="L24" i="10"/>
  <c r="L40" i="10"/>
  <c r="L199" i="10"/>
  <c r="L211" i="10"/>
  <c r="L226" i="10"/>
  <c r="L239" i="10"/>
  <c r="L251" i="10"/>
  <c r="L124" i="10"/>
  <c r="L140" i="10"/>
  <c r="L156" i="10"/>
  <c r="L172" i="10"/>
  <c r="L25" i="10"/>
  <c r="L29" i="10"/>
  <c r="L56" i="10"/>
  <c r="L72" i="10"/>
  <c r="L111" i="10"/>
  <c r="L118" i="10"/>
  <c r="L134" i="10"/>
  <c r="L150" i="10"/>
  <c r="L166" i="10"/>
  <c r="L182" i="10"/>
  <c r="L187" i="10"/>
  <c r="L200" i="10"/>
  <c r="L202" i="10"/>
  <c r="L206" i="10"/>
  <c r="L223" i="10"/>
  <c r="L238" i="10"/>
  <c r="L250" i="10"/>
  <c r="L253" i="10"/>
  <c r="L266" i="10"/>
  <c r="L270" i="10"/>
  <c r="L274" i="10"/>
  <c r="L278" i="10"/>
  <c r="L282" i="10"/>
  <c r="L286" i="10"/>
  <c r="L290" i="10"/>
  <c r="L294" i="10"/>
  <c r="L298" i="10"/>
  <c r="L302" i="10"/>
  <c r="L306" i="10"/>
  <c r="L310" i="10"/>
  <c r="L314" i="10"/>
  <c r="L318" i="10"/>
  <c r="L322" i="10"/>
  <c r="L45" i="10"/>
  <c r="L57" i="10"/>
  <c r="L196" i="10"/>
  <c r="L215" i="10"/>
  <c r="L243" i="10"/>
  <c r="L247" i="10"/>
  <c r="L258" i="10"/>
  <c r="L265" i="10"/>
  <c r="L281" i="10"/>
  <c r="L297" i="10"/>
  <c r="L313" i="10"/>
  <c r="L326" i="10"/>
  <c r="L330" i="10"/>
  <c r="L334" i="10"/>
  <c r="L338" i="10"/>
  <c r="L342" i="10"/>
  <c r="L112" i="10"/>
  <c r="L152" i="10"/>
  <c r="L170" i="10"/>
  <c r="L231" i="10"/>
  <c r="L255" i="10"/>
  <c r="L268" i="10"/>
  <c r="L271" i="10"/>
  <c r="L284" i="10"/>
  <c r="L287" i="10"/>
  <c r="L300" i="10"/>
  <c r="L303" i="10"/>
  <c r="L316" i="10"/>
  <c r="L319" i="10"/>
  <c r="L8" i="10"/>
  <c r="L32" i="10"/>
  <c r="L136" i="10"/>
  <c r="L154" i="10"/>
  <c r="L194" i="10"/>
  <c r="L246" i="10"/>
  <c r="L254" i="10"/>
  <c r="L273" i="10"/>
  <c r="L289" i="10"/>
  <c r="L305" i="10"/>
  <c r="L321" i="10"/>
  <c r="L328" i="10"/>
  <c r="L332" i="10"/>
  <c r="L336" i="10"/>
  <c r="L340" i="10"/>
  <c r="L344" i="10"/>
  <c r="L120" i="10"/>
  <c r="L138" i="10"/>
  <c r="L249" i="10"/>
  <c r="L263" i="10"/>
  <c r="L272" i="10"/>
  <c r="L275" i="10"/>
  <c r="L288" i="10"/>
  <c r="L291" i="10"/>
  <c r="L304" i="10"/>
  <c r="L307" i="10"/>
  <c r="L320" i="10"/>
  <c r="L323" i="10"/>
  <c r="L168" i="10"/>
  <c r="L227" i="10"/>
  <c r="L235" i="10"/>
  <c r="L280" i="10"/>
  <c r="L293" i="10"/>
  <c r="L295" i="10"/>
  <c r="L312" i="10"/>
  <c r="L325" i="10"/>
  <c r="L327" i="10"/>
  <c r="L341" i="10"/>
  <c r="L343" i="10"/>
  <c r="L347" i="10"/>
  <c r="L13" i="10"/>
  <c r="L122" i="10"/>
  <c r="L276" i="10"/>
  <c r="L283" i="10"/>
  <c r="L308" i="10"/>
  <c r="L315" i="10"/>
  <c r="L350" i="10"/>
  <c r="L354" i="10"/>
  <c r="L358" i="10"/>
  <c r="L362" i="10"/>
  <c r="L366" i="10"/>
  <c r="L370" i="10"/>
  <c r="L374" i="10"/>
  <c r="L378" i="10"/>
  <c r="L382" i="10"/>
  <c r="L386" i="10"/>
  <c r="L390" i="10"/>
  <c r="L394" i="10"/>
  <c r="L398" i="10"/>
  <c r="L402" i="10"/>
  <c r="L406" i="10"/>
  <c r="L410" i="10"/>
  <c r="L414" i="10"/>
  <c r="L418" i="10"/>
  <c r="L422" i="10"/>
  <c r="L426" i="10"/>
  <c r="L430" i="10"/>
  <c r="L434" i="10"/>
  <c r="L438" i="10"/>
  <c r="L442" i="10"/>
  <c r="L93" i="10"/>
  <c r="L261" i="10"/>
  <c r="L337" i="10"/>
  <c r="L339" i="10"/>
  <c r="L89" i="10"/>
  <c r="L191" i="10"/>
  <c r="L210" i="10"/>
  <c r="L214" i="10"/>
  <c r="L218" i="10"/>
  <c r="L257" i="10"/>
  <c r="L262" i="10"/>
  <c r="L267" i="10"/>
  <c r="L292" i="10"/>
  <c r="L299" i="10"/>
  <c r="L324" i="10"/>
  <c r="L348" i="10"/>
  <c r="L352" i="10"/>
  <c r="L356" i="10"/>
  <c r="L360" i="10"/>
  <c r="L364" i="10"/>
  <c r="L368" i="10"/>
  <c r="L372" i="10"/>
  <c r="L376" i="10"/>
  <c r="L380" i="10"/>
  <c r="L384" i="10"/>
  <c r="L388" i="10"/>
  <c r="L392" i="10"/>
  <c r="L396" i="10"/>
  <c r="L400" i="10"/>
  <c r="L404" i="10"/>
  <c r="L408" i="10"/>
  <c r="L412" i="10"/>
  <c r="L416" i="10"/>
  <c r="L420" i="10"/>
  <c r="L424" i="10"/>
  <c r="L428" i="10"/>
  <c r="L432" i="10"/>
  <c r="L436" i="10"/>
  <c r="L440" i="10"/>
  <c r="L444" i="10"/>
  <c r="L448" i="10"/>
  <c r="L452" i="10"/>
  <c r="L456" i="10"/>
  <c r="L460" i="10"/>
  <c r="L464" i="10"/>
  <c r="L468" i="10"/>
  <c r="L472" i="10"/>
  <c r="L476" i="10"/>
  <c r="L480" i="10"/>
  <c r="L484" i="10"/>
  <c r="L190" i="10"/>
  <c r="L301" i="10"/>
  <c r="L309" i="10"/>
  <c r="L450" i="10"/>
  <c r="L453" i="10"/>
  <c r="L466" i="10"/>
  <c r="L469" i="10"/>
  <c r="L482" i="10"/>
  <c r="L485" i="10"/>
  <c r="L489" i="10"/>
  <c r="L493" i="10"/>
  <c r="L497" i="10"/>
  <c r="L501" i="10"/>
  <c r="L505" i="10"/>
  <c r="L509" i="10"/>
  <c r="L513" i="10"/>
  <c r="L517" i="10"/>
  <c r="L521" i="10"/>
  <c r="L525" i="10"/>
  <c r="L529" i="10"/>
  <c r="L533" i="10"/>
  <c r="L537" i="10"/>
  <c r="L541" i="10"/>
  <c r="L545" i="10"/>
  <c r="L549" i="10"/>
  <c r="L553" i="10"/>
  <c r="L557" i="10"/>
  <c r="L561" i="10"/>
  <c r="L565" i="10"/>
  <c r="L569" i="10"/>
  <c r="L573" i="10"/>
  <c r="L259" i="10"/>
  <c r="L279" i="10"/>
  <c r="L345" i="10"/>
  <c r="L357" i="10"/>
  <c r="L359" i="10"/>
  <c r="L373" i="10"/>
  <c r="L375" i="10"/>
  <c r="L389" i="10"/>
  <c r="L391" i="10"/>
  <c r="L405" i="10"/>
  <c r="L407" i="10"/>
  <c r="L421" i="10"/>
  <c r="L423" i="10"/>
  <c r="L437" i="10"/>
  <c r="L439" i="10"/>
  <c r="L459" i="10"/>
  <c r="L475" i="10"/>
  <c r="L77" i="10"/>
  <c r="L317" i="10"/>
  <c r="L331" i="10"/>
  <c r="L335" i="10"/>
  <c r="L446" i="10"/>
  <c r="L449" i="10"/>
  <c r="L462" i="10"/>
  <c r="L465" i="10"/>
  <c r="L478" i="10"/>
  <c r="L481" i="10"/>
  <c r="L488" i="10"/>
  <c r="L492" i="10"/>
  <c r="L496" i="10"/>
  <c r="L500" i="10"/>
  <c r="L504" i="10"/>
  <c r="L508" i="10"/>
  <c r="L512" i="10"/>
  <c r="L516" i="10"/>
  <c r="L520" i="10"/>
  <c r="L524" i="10"/>
  <c r="L528" i="10"/>
  <c r="L532" i="10"/>
  <c r="L536" i="10"/>
  <c r="L540" i="10"/>
  <c r="L544" i="10"/>
  <c r="L548" i="10"/>
  <c r="L552" i="10"/>
  <c r="L556" i="10"/>
  <c r="L560" i="10"/>
  <c r="L564" i="10"/>
  <c r="L568" i="10"/>
  <c r="L572" i="10"/>
  <c r="L64" i="10"/>
  <c r="L353" i="10"/>
  <c r="L355" i="10"/>
  <c r="L369" i="10"/>
  <c r="L371" i="10"/>
  <c r="L385" i="10"/>
  <c r="L387" i="10"/>
  <c r="L401" i="10"/>
  <c r="L403" i="10"/>
  <c r="L417" i="10"/>
  <c r="L419" i="10"/>
  <c r="L433" i="10"/>
  <c r="L435" i="10"/>
  <c r="L455" i="10"/>
  <c r="L471" i="10"/>
  <c r="L88" i="10"/>
  <c r="L234" i="10"/>
  <c r="L285" i="10"/>
  <c r="L477" i="10"/>
  <c r="L487" i="10"/>
  <c r="L503" i="10"/>
  <c r="L519" i="10"/>
  <c r="L535" i="10"/>
  <c r="L551" i="10"/>
  <c r="L567" i="10"/>
  <c r="L591" i="10"/>
  <c r="L594" i="10"/>
  <c r="L597" i="10"/>
  <c r="L600" i="10"/>
  <c r="L311" i="10"/>
  <c r="L349" i="10"/>
  <c r="L377" i="10"/>
  <c r="L381" i="10"/>
  <c r="L409" i="10"/>
  <c r="L413" i="10"/>
  <c r="L441" i="10"/>
  <c r="L445" i="10"/>
  <c r="L470" i="10"/>
  <c r="L494" i="10"/>
  <c r="L510" i="10"/>
  <c r="L526" i="10"/>
  <c r="L542" i="10"/>
  <c r="L558" i="10"/>
  <c r="L574" i="10"/>
  <c r="L579" i="10"/>
  <c r="L582" i="10"/>
  <c r="L585" i="10"/>
  <c r="L588" i="10"/>
  <c r="L606" i="10"/>
  <c r="L610" i="10"/>
  <c r="L614" i="10"/>
  <c r="L618" i="10"/>
  <c r="L622" i="10"/>
  <c r="L626" i="10"/>
  <c r="L630" i="10"/>
  <c r="L634" i="10"/>
  <c r="L638" i="10"/>
  <c r="L642" i="10"/>
  <c r="L646" i="10"/>
  <c r="L650" i="10"/>
  <c r="L654" i="10"/>
  <c r="L658" i="10"/>
  <c r="L662" i="10"/>
  <c r="L666" i="10"/>
  <c r="L670" i="10"/>
  <c r="L674" i="10"/>
  <c r="L678" i="10"/>
  <c r="L682" i="10"/>
  <c r="L686" i="10"/>
  <c r="L690" i="10"/>
  <c r="L694" i="10"/>
  <c r="L698" i="10"/>
  <c r="L702" i="10"/>
  <c r="L706" i="10"/>
  <c r="L710" i="10"/>
  <c r="L714" i="10"/>
  <c r="L718" i="10"/>
  <c r="L184" i="10"/>
  <c r="L230" i="10"/>
  <c r="L296" i="10"/>
  <c r="L363" i="10"/>
  <c r="L367" i="10"/>
  <c r="L395" i="10"/>
  <c r="L399" i="10"/>
  <c r="L427" i="10"/>
  <c r="L431" i="10"/>
  <c r="L458" i="10"/>
  <c r="L499" i="10"/>
  <c r="L515" i="10"/>
  <c r="L531" i="10"/>
  <c r="L547" i="10"/>
  <c r="L563" i="10"/>
  <c r="L576" i="10"/>
  <c r="L599" i="10"/>
  <c r="L602" i="10"/>
  <c r="L361" i="10"/>
  <c r="L365" i="10"/>
  <c r="L393" i="10"/>
  <c r="L397" i="10"/>
  <c r="L425" i="10"/>
  <c r="L429" i="10"/>
  <c r="L454" i="10"/>
  <c r="L486" i="10"/>
  <c r="L502" i="10"/>
  <c r="L518" i="10"/>
  <c r="L534" i="10"/>
  <c r="L550" i="10"/>
  <c r="L566" i="10"/>
  <c r="L595" i="10"/>
  <c r="L598" i="10"/>
  <c r="L601" i="10"/>
  <c r="L604" i="10"/>
  <c r="L608" i="10"/>
  <c r="L612" i="10"/>
  <c r="L616" i="10"/>
  <c r="L620" i="10"/>
  <c r="L624" i="10"/>
  <c r="L628" i="10"/>
  <c r="L632" i="10"/>
  <c r="L636" i="10"/>
  <c r="L640" i="10"/>
  <c r="L644" i="10"/>
  <c r="L648" i="10"/>
  <c r="L652" i="10"/>
  <c r="L656" i="10"/>
  <c r="L660" i="10"/>
  <c r="L664" i="10"/>
  <c r="L668" i="10"/>
  <c r="L672" i="10"/>
  <c r="L676" i="10"/>
  <c r="L680" i="10"/>
  <c r="L684" i="10"/>
  <c r="L688" i="10"/>
  <c r="L692" i="10"/>
  <c r="L696" i="10"/>
  <c r="L700" i="10"/>
  <c r="L704" i="10"/>
  <c r="L708" i="10"/>
  <c r="L712" i="10"/>
  <c r="L716" i="10"/>
  <c r="L720" i="10"/>
  <c r="L724" i="10"/>
  <c r="L728" i="10"/>
  <c r="L732" i="10"/>
  <c r="L736" i="10"/>
  <c r="L740" i="10"/>
  <c r="L744" i="10"/>
  <c r="L748" i="10"/>
  <c r="L752" i="10"/>
  <c r="L756" i="10"/>
  <c r="L443" i="10"/>
  <c r="L467" i="10"/>
  <c r="L474" i="10"/>
  <c r="L495" i="10"/>
  <c r="L506" i="10"/>
  <c r="L527" i="10"/>
  <c r="L538" i="10"/>
  <c r="L559" i="10"/>
  <c r="L570" i="10"/>
  <c r="L587" i="10"/>
  <c r="L589" i="10"/>
  <c r="L609" i="10"/>
  <c r="L611" i="10"/>
  <c r="L625" i="10"/>
  <c r="L627" i="10"/>
  <c r="L643" i="10"/>
  <c r="L645" i="10"/>
  <c r="L415" i="10"/>
  <c r="L463" i="10"/>
  <c r="L491" i="10"/>
  <c r="L498" i="10"/>
  <c r="L523" i="10"/>
  <c r="L530" i="10"/>
  <c r="L555" i="10"/>
  <c r="L562" i="10"/>
  <c r="L584" i="10"/>
  <c r="L596" i="10"/>
  <c r="L639" i="10"/>
  <c r="L641" i="10"/>
  <c r="L671" i="10"/>
  <c r="L673" i="10"/>
  <c r="L699" i="10"/>
  <c r="L707" i="10"/>
  <c r="L715" i="10"/>
  <c r="L277" i="10"/>
  <c r="L546" i="10"/>
  <c r="L619" i="10"/>
  <c r="L637" i="10"/>
  <c r="L649" i="10"/>
  <c r="L651" i="10"/>
  <c r="L689" i="10"/>
  <c r="L691" i="10"/>
  <c r="L701" i="10"/>
  <c r="L717" i="10"/>
  <c r="L722" i="10"/>
  <c r="L727" i="10"/>
  <c r="L743" i="10"/>
  <c r="L759" i="10"/>
  <c r="L763" i="10"/>
  <c r="L767" i="10"/>
  <c r="L771" i="10"/>
  <c r="L775" i="10"/>
  <c r="L779" i="10"/>
  <c r="L783" i="10"/>
  <c r="L787" i="10"/>
  <c r="L791" i="10"/>
  <c r="L795" i="10"/>
  <c r="L799" i="10"/>
  <c r="L803" i="10"/>
  <c r="L807" i="10"/>
  <c r="L811" i="10"/>
  <c r="L815" i="10"/>
  <c r="L819" i="10"/>
  <c r="L823" i="10"/>
  <c r="L827" i="10"/>
  <c r="L831" i="10"/>
  <c r="L835" i="10"/>
  <c r="L839" i="10"/>
  <c r="L843" i="10"/>
  <c r="L847" i="10"/>
  <c r="L851" i="10"/>
  <c r="L855" i="10"/>
  <c r="L859" i="10"/>
  <c r="L863" i="10"/>
  <c r="L867" i="10"/>
  <c r="L483" i="10"/>
  <c r="L633" i="10"/>
  <c r="L635" i="10"/>
  <c r="L647" i="10"/>
  <c r="L677" i="10"/>
  <c r="L679" i="10"/>
  <c r="L681" i="10"/>
  <c r="L685" i="10"/>
  <c r="L687" i="10"/>
  <c r="L703" i="10"/>
  <c r="L719" i="10"/>
  <c r="L730" i="10"/>
  <c r="L733" i="10"/>
  <c r="L746" i="10"/>
  <c r="L749" i="10"/>
  <c r="L554" i="10"/>
  <c r="L605" i="10"/>
  <c r="L631" i="10"/>
  <c r="L659" i="10"/>
  <c r="L669" i="10"/>
  <c r="L713" i="10"/>
  <c r="L726" i="10"/>
  <c r="L737" i="10"/>
  <c r="L739" i="10"/>
  <c r="L757" i="10"/>
  <c r="L764" i="10"/>
  <c r="L769" i="10"/>
  <c r="L786" i="10"/>
  <c r="L796" i="10"/>
  <c r="L801" i="10"/>
  <c r="L818" i="10"/>
  <c r="L828" i="10"/>
  <c r="L833" i="10"/>
  <c r="L850" i="10"/>
  <c r="L860" i="10"/>
  <c r="L865" i="10"/>
  <c r="L870" i="10"/>
  <c r="L873" i="10"/>
  <c r="L876" i="10"/>
  <c r="L879" i="10"/>
  <c r="L883" i="10"/>
  <c r="L329" i="10"/>
  <c r="L411" i="10"/>
  <c r="L581" i="10"/>
  <c r="L615" i="10"/>
  <c r="L695" i="10"/>
  <c r="L711" i="10"/>
  <c r="L750" i="10"/>
  <c r="L766" i="10"/>
  <c r="L776" i="10"/>
  <c r="L781" i="10"/>
  <c r="L798" i="10"/>
  <c r="L808" i="10"/>
  <c r="L813" i="10"/>
  <c r="L830" i="10"/>
  <c r="L840" i="10"/>
  <c r="L845" i="10"/>
  <c r="L862" i="10"/>
  <c r="L61" i="10"/>
  <c r="L451" i="10"/>
  <c r="L511" i="10"/>
  <c r="L578" i="10"/>
  <c r="L629" i="10"/>
  <c r="L657" i="10"/>
  <c r="L665" i="10"/>
  <c r="L667" i="10"/>
  <c r="L693" i="10"/>
  <c r="L709" i="10"/>
  <c r="L741" i="10"/>
  <c r="L745" i="10"/>
  <c r="L761" i="10"/>
  <c r="L778" i="10"/>
  <c r="L788" i="10"/>
  <c r="L793" i="10"/>
  <c r="L810" i="10"/>
  <c r="L820" i="10"/>
  <c r="L333" i="10"/>
  <c r="L379" i="10"/>
  <c r="L473" i="10"/>
  <c r="L490" i="10"/>
  <c r="L514" i="10"/>
  <c r="L539" i="10"/>
  <c r="L577" i="10"/>
  <c r="L697" i="10"/>
  <c r="L735" i="10"/>
  <c r="L774" i="10"/>
  <c r="L784" i="10"/>
  <c r="L789" i="10"/>
  <c r="L806" i="10"/>
  <c r="L816" i="10"/>
  <c r="L821" i="10"/>
  <c r="L838" i="10"/>
  <c r="L848" i="10"/>
  <c r="L853" i="10"/>
  <c r="L479" i="10"/>
  <c r="L590" i="10"/>
  <c r="L705" i="10"/>
  <c r="L723" i="10"/>
  <c r="L747" i="10"/>
  <c r="L755" i="10"/>
  <c r="L758" i="10"/>
  <c r="L777" i="10"/>
  <c r="L780" i="10"/>
  <c r="L794" i="10"/>
  <c r="L805" i="10"/>
  <c r="L829" i="10"/>
  <c r="L834" i="10"/>
  <c r="L841" i="10"/>
  <c r="L846" i="10"/>
  <c r="L872" i="10"/>
  <c r="L899" i="10"/>
  <c r="L915" i="10"/>
  <c r="L931" i="10"/>
  <c r="L461" i="10"/>
  <c r="L522" i="10"/>
  <c r="L586" i="10"/>
  <c r="L738" i="10"/>
  <c r="L797" i="10"/>
  <c r="L800" i="10"/>
  <c r="L814" i="10"/>
  <c r="L858" i="10"/>
  <c r="L892" i="10"/>
  <c r="L894" i="10"/>
  <c r="L901" i="10"/>
  <c r="L908" i="10"/>
  <c r="L910" i="10"/>
  <c r="L917" i="10"/>
  <c r="L924" i="10"/>
  <c r="L926" i="10"/>
  <c r="L939" i="10"/>
  <c r="L942" i="10"/>
  <c r="L945" i="10"/>
  <c r="L949" i="10"/>
  <c r="L953" i="10"/>
  <c r="L957" i="10"/>
  <c r="L961" i="10"/>
  <c r="L965" i="10"/>
  <c r="L969" i="10"/>
  <c r="L973" i="10"/>
  <c r="L977" i="10"/>
  <c r="L981" i="10"/>
  <c r="L985" i="10"/>
  <c r="L989" i="10"/>
  <c r="L993" i="10"/>
  <c r="L997" i="10"/>
  <c r="L1001" i="10"/>
  <c r="L1005" i="10"/>
  <c r="L1009" i="10"/>
  <c r="L1013" i="10"/>
  <c r="L1017" i="10"/>
  <c r="L1021" i="10"/>
  <c r="L1025" i="10"/>
  <c r="L1029" i="10"/>
  <c r="L1033" i="10"/>
  <c r="L1037" i="10"/>
  <c r="L1041" i="10"/>
  <c r="L1045" i="10"/>
  <c r="L1049" i="10"/>
  <c r="L571" i="10"/>
  <c r="L621" i="10"/>
  <c r="L772" i="10"/>
  <c r="L792" i="10"/>
  <c r="L817" i="10"/>
  <c r="L825" i="10"/>
  <c r="L832" i="10"/>
  <c r="L837" i="10"/>
  <c r="L842" i="10"/>
  <c r="L844" i="10"/>
  <c r="L854" i="10"/>
  <c r="L856" i="10"/>
  <c r="L868" i="10"/>
  <c r="L877" i="10"/>
  <c r="L881" i="10"/>
  <c r="L885" i="10"/>
  <c r="L887" i="10"/>
  <c r="L903" i="10"/>
  <c r="L919" i="10"/>
  <c r="L933" i="10"/>
  <c r="L936" i="10"/>
  <c r="L383" i="10"/>
  <c r="L575" i="10"/>
  <c r="L580" i="10"/>
  <c r="L653" i="10"/>
  <c r="L729" i="10"/>
  <c r="L802" i="10"/>
  <c r="L822" i="10"/>
  <c r="L824" i="10"/>
  <c r="L836" i="10"/>
  <c r="L874" i="10"/>
  <c r="L888" i="10"/>
  <c r="L890" i="10"/>
  <c r="L897" i="10"/>
  <c r="L904" i="10"/>
  <c r="L906" i="10"/>
  <c r="L913" i="10"/>
  <c r="L920" i="10"/>
  <c r="L922" i="10"/>
  <c r="L929" i="10"/>
  <c r="L934" i="10"/>
  <c r="L937" i="10"/>
  <c r="L940" i="10"/>
  <c r="L946" i="10"/>
  <c r="L950" i="10"/>
  <c r="L954" i="10"/>
  <c r="L958" i="10"/>
  <c r="L962" i="10"/>
  <c r="L966" i="10"/>
  <c r="L970" i="10"/>
  <c r="L974" i="10"/>
  <c r="L978" i="10"/>
  <c r="L982" i="10"/>
  <c r="L986" i="10"/>
  <c r="L990" i="10"/>
  <c r="L994" i="10"/>
  <c r="L998" i="10"/>
  <c r="L1002" i="10"/>
  <c r="L1006" i="10"/>
  <c r="L1010" i="10"/>
  <c r="L1014" i="10"/>
  <c r="L1018" i="10"/>
  <c r="L1022" i="10"/>
  <c r="L1026" i="10"/>
  <c r="L1030" i="10"/>
  <c r="L1034" i="10"/>
  <c r="L1038" i="10"/>
  <c r="L1042" i="10"/>
  <c r="L1046" i="10"/>
  <c r="L1050" i="10"/>
  <c r="L1054" i="10"/>
  <c r="L1058" i="10"/>
  <c r="L269" i="10"/>
  <c r="L593" i="10"/>
  <c r="L623" i="10"/>
  <c r="L731" i="10"/>
  <c r="L768" i="10"/>
  <c r="L785" i="10"/>
  <c r="L826" i="10"/>
  <c r="L849" i="10"/>
  <c r="L857" i="10"/>
  <c r="L864" i="10"/>
  <c r="L871" i="10"/>
  <c r="L875" i="10"/>
  <c r="L944" i="10"/>
  <c r="L951" i="10"/>
  <c r="L967" i="10"/>
  <c r="L983" i="10"/>
  <c r="L1003" i="10"/>
  <c r="L1020" i="10"/>
  <c r="L1035" i="10"/>
  <c r="L1053" i="10"/>
  <c r="L447" i="10"/>
  <c r="L753" i="10"/>
  <c r="L773" i="10"/>
  <c r="L782" i="10"/>
  <c r="L790" i="10"/>
  <c r="L861" i="10"/>
  <c r="L884" i="10"/>
  <c r="L893" i="10"/>
  <c r="L896" i="10"/>
  <c r="L902" i="10"/>
  <c r="L905" i="10"/>
  <c r="L916" i="10"/>
  <c r="L925" i="10"/>
  <c r="L928" i="10"/>
  <c r="L956" i="10"/>
  <c r="L972" i="10"/>
  <c r="L988" i="10"/>
  <c r="L992" i="10"/>
  <c r="L1007" i="10"/>
  <c r="L1024" i="10"/>
  <c r="L1039" i="10"/>
  <c r="L1056" i="10"/>
  <c r="L1059" i="10"/>
  <c r="L1063" i="10"/>
  <c r="L1067" i="10"/>
  <c r="L1071" i="10"/>
  <c r="L1075" i="10"/>
  <c r="L1079" i="10"/>
  <c r="L1083" i="10"/>
  <c r="L1087" i="10"/>
  <c r="L1091" i="10"/>
  <c r="L1095" i="10"/>
  <c r="L1099" i="10"/>
  <c r="L1103" i="10"/>
  <c r="L1107" i="10"/>
  <c r="L1111" i="10"/>
  <c r="L1115" i="10"/>
  <c r="L1119" i="10"/>
  <c r="L1123" i="10"/>
  <c r="L1127" i="10"/>
  <c r="L1131" i="10"/>
  <c r="L1135" i="10"/>
  <c r="L1139" i="10"/>
  <c r="L1143" i="10"/>
  <c r="L1147" i="10"/>
  <c r="L1151" i="10"/>
  <c r="L1155" i="10"/>
  <c r="L1159" i="10"/>
  <c r="L219" i="10"/>
  <c r="L507" i="10"/>
  <c r="L583" i="10"/>
  <c r="L613" i="10"/>
  <c r="L655" i="10"/>
  <c r="L661" i="10"/>
  <c r="L765" i="10"/>
  <c r="L869" i="10"/>
  <c r="L882" i="10"/>
  <c r="L914" i="10"/>
  <c r="L947" i="10"/>
  <c r="L963" i="10"/>
  <c r="L979" i="10"/>
  <c r="L996" i="10"/>
  <c r="L1011" i="10"/>
  <c r="L1028" i="10"/>
  <c r="L1043" i="10"/>
  <c r="L617" i="10"/>
  <c r="L675" i="10"/>
  <c r="L760" i="10"/>
  <c r="L809" i="10"/>
  <c r="L878" i="10"/>
  <c r="L895" i="10"/>
  <c r="L907" i="10"/>
  <c r="L927" i="10"/>
  <c r="L941" i="10"/>
  <c r="L960" i="10"/>
  <c r="L976" i="10"/>
  <c r="L999" i="10"/>
  <c r="L1016" i="10"/>
  <c r="L1031" i="10"/>
  <c r="L1048" i="10"/>
  <c r="L1060" i="10"/>
  <c r="L1064" i="10"/>
  <c r="L1068" i="10"/>
  <c r="L1072" i="10"/>
  <c r="L1076" i="10"/>
  <c r="L1080" i="10"/>
  <c r="L1084" i="10"/>
  <c r="L1088" i="10"/>
  <c r="L1092" i="10"/>
  <c r="L1096" i="10"/>
  <c r="L1100" i="10"/>
  <c r="L1104" i="10"/>
  <c r="L1108" i="10"/>
  <c r="L1112" i="10"/>
  <c r="L1116" i="10"/>
  <c r="L1120" i="10"/>
  <c r="L1124" i="10"/>
  <c r="L1128" i="10"/>
  <c r="L1132" i="10"/>
  <c r="L1136" i="10"/>
  <c r="L1140" i="10"/>
  <c r="L1144" i="10"/>
  <c r="L1148" i="10"/>
  <c r="L1152" i="10"/>
  <c r="L1156" i="10"/>
  <c r="L1160" i="10"/>
  <c r="L1164" i="10"/>
  <c r="L1168" i="10"/>
  <c r="L1172" i="10"/>
  <c r="L1176" i="10"/>
  <c r="L1180" i="10"/>
  <c r="L1184" i="10"/>
  <c r="L1188" i="10"/>
  <c r="L1192" i="10"/>
  <c r="L1196" i="10"/>
  <c r="L1200" i="10"/>
  <c r="L1204" i="10"/>
  <c r="L1208" i="10"/>
  <c r="L1212" i="10"/>
  <c r="L1216" i="10"/>
  <c r="L1220" i="10"/>
  <c r="L1224" i="10"/>
  <c r="L1228" i="10"/>
  <c r="L1232" i="10"/>
  <c r="L1236" i="10"/>
  <c r="L1240" i="10"/>
  <c r="L725" i="10"/>
  <c r="L935" i="10"/>
  <c r="L964" i="10"/>
  <c r="L995" i="10"/>
  <c r="L1032" i="10"/>
  <c r="L1047" i="10"/>
  <c r="L1057" i="10"/>
  <c r="L1062" i="10"/>
  <c r="L1078" i="10"/>
  <c r="L1094" i="10"/>
  <c r="L1110" i="10"/>
  <c r="L1126" i="10"/>
  <c r="L1142" i="10"/>
  <c r="L1158" i="10"/>
  <c r="L1174" i="10"/>
  <c r="L1177" i="10"/>
  <c r="L1190" i="10"/>
  <c r="L1193" i="10"/>
  <c r="L1206" i="10"/>
  <c r="L1209" i="10"/>
  <c r="L1222" i="10"/>
  <c r="L1225" i="10"/>
  <c r="L1238" i="10"/>
  <c r="L1241" i="10"/>
  <c r="L1245" i="10"/>
  <c r="L1249" i="10"/>
  <c r="L1253" i="10"/>
  <c r="L1257" i="10"/>
  <c r="L1261" i="10"/>
  <c r="L1265" i="10"/>
  <c r="L1269" i="10"/>
  <c r="L1273" i="10"/>
  <c r="L1277" i="10"/>
  <c r="L1281" i="10"/>
  <c r="L1285" i="10"/>
  <c r="L1289" i="10"/>
  <c r="L1293" i="10"/>
  <c r="L1297" i="10"/>
  <c r="L1301" i="10"/>
  <c r="L1305" i="10"/>
  <c r="L1309" i="10"/>
  <c r="L1313" i="10"/>
  <c r="L1317" i="10"/>
  <c r="L1321" i="10"/>
  <c r="L1325" i="10"/>
  <c r="L1329" i="10"/>
  <c r="L1333" i="10"/>
  <c r="L1337" i="10"/>
  <c r="L1341" i="10"/>
  <c r="L1345" i="10"/>
  <c r="L1349" i="10"/>
  <c r="L1353" i="10"/>
  <c r="L1357" i="10"/>
  <c r="L1361" i="10"/>
  <c r="L1365" i="10"/>
  <c r="L1369" i="10"/>
  <c r="L1373" i="10"/>
  <c r="L1377" i="10"/>
  <c r="L1381" i="10"/>
  <c r="L1385" i="10"/>
  <c r="L1389" i="10"/>
  <c r="L1393" i="10"/>
  <c r="L1397" i="10"/>
  <c r="L1401" i="10"/>
  <c r="L1405" i="10"/>
  <c r="L1409" i="10"/>
  <c r="L1413" i="10"/>
  <c r="L1417" i="10"/>
  <c r="L1421" i="10"/>
  <c r="L1425" i="10"/>
  <c r="L1429" i="10"/>
  <c r="L346" i="10"/>
  <c r="L663" i="10"/>
  <c r="L683" i="10"/>
  <c r="L742" i="10"/>
  <c r="L812" i="10"/>
  <c r="L880" i="10"/>
  <c r="L889" i="10"/>
  <c r="L923" i="10"/>
  <c r="L968" i="10"/>
  <c r="L971" i="10"/>
  <c r="L975" i="10"/>
  <c r="L1008" i="10"/>
  <c r="L1044" i="10"/>
  <c r="L1055" i="10"/>
  <c r="L1069" i="10"/>
  <c r="L1085" i="10"/>
  <c r="L1101" i="10"/>
  <c r="L1117" i="10"/>
  <c r="L1133" i="10"/>
  <c r="L1149" i="10"/>
  <c r="L1167" i="10"/>
  <c r="L1183" i="10"/>
  <c r="L1199" i="10"/>
  <c r="L1215" i="10"/>
  <c r="L1231" i="10"/>
  <c r="L592" i="10"/>
  <c r="L721" i="10"/>
  <c r="L852" i="10"/>
  <c r="L898" i="10"/>
  <c r="L943" i="10"/>
  <c r="L1023" i="10"/>
  <c r="L1074" i="10"/>
  <c r="L1090" i="10"/>
  <c r="L1106" i="10"/>
  <c r="L1122" i="10"/>
  <c r="L1138" i="10"/>
  <c r="L1154" i="10"/>
  <c r="L1170" i="10"/>
  <c r="L1173" i="10"/>
  <c r="L1186" i="10"/>
  <c r="L1189" i="10"/>
  <c r="L1202" i="10"/>
  <c r="L1205" i="10"/>
  <c r="L1218" i="10"/>
  <c r="L1221" i="10"/>
  <c r="L1234" i="10"/>
  <c r="L1237" i="10"/>
  <c r="L1244" i="10"/>
  <c r="L1248" i="10"/>
  <c r="L1252" i="10"/>
  <c r="L1256" i="10"/>
  <c r="L1260" i="10"/>
  <c r="L1264" i="10"/>
  <c r="L1268" i="10"/>
  <c r="L1272" i="10"/>
  <c r="L1276" i="10"/>
  <c r="L1280" i="10"/>
  <c r="L1284" i="10"/>
  <c r="L1288" i="10"/>
  <c r="L1292" i="10"/>
  <c r="L1296" i="10"/>
  <c r="L1300" i="10"/>
  <c r="L1304" i="10"/>
  <c r="L1308" i="10"/>
  <c r="L1312" i="10"/>
  <c r="L1316" i="10"/>
  <c r="L1320" i="10"/>
  <c r="L1324" i="10"/>
  <c r="L1328" i="10"/>
  <c r="L1332" i="10"/>
  <c r="L1336" i="10"/>
  <c r="L1340" i="10"/>
  <c r="L1344" i="10"/>
  <c r="L1348" i="10"/>
  <c r="L1352" i="10"/>
  <c r="L1356" i="10"/>
  <c r="L1360" i="10"/>
  <c r="L1364" i="10"/>
  <c r="L1368" i="10"/>
  <c r="L1372" i="10"/>
  <c r="L1376" i="10"/>
  <c r="L1380" i="10"/>
  <c r="L1384" i="10"/>
  <c r="L1388" i="10"/>
  <c r="L1392" i="10"/>
  <c r="L1396" i="10"/>
  <c r="L1400" i="10"/>
  <c r="L1404" i="10"/>
  <c r="L1408" i="10"/>
  <c r="L1412" i="10"/>
  <c r="L1416" i="10"/>
  <c r="L1420" i="10"/>
  <c r="L1424" i="10"/>
  <c r="L1428" i="10"/>
  <c r="L351" i="10"/>
  <c r="L603" i="10"/>
  <c r="L762" i="10"/>
  <c r="L866" i="10"/>
  <c r="L900" i="10"/>
  <c r="L909" i="10"/>
  <c r="L918" i="10"/>
  <c r="L938" i="10"/>
  <c r="L1004" i="10"/>
  <c r="L1019" i="10"/>
  <c r="L1052" i="10"/>
  <c r="L1073" i="10"/>
  <c r="L1089" i="10"/>
  <c r="L1105" i="10"/>
  <c r="L1121" i="10"/>
  <c r="L1137" i="10"/>
  <c r="L1153" i="10"/>
  <c r="L1171" i="10"/>
  <c r="L1187" i="10"/>
  <c r="L1203" i="10"/>
  <c r="L1219" i="10"/>
  <c r="L1235" i="10"/>
  <c r="L770" i="10"/>
  <c r="L891" i="10"/>
  <c r="L955" i="10"/>
  <c r="L1051" i="10"/>
  <c r="L1243" i="10"/>
  <c r="L1259" i="10"/>
  <c r="L1275" i="10"/>
  <c r="L1291" i="10"/>
  <c r="L1307" i="10"/>
  <c r="L1323" i="10"/>
  <c r="L1339" i="10"/>
  <c r="L1355" i="10"/>
  <c r="L1371" i="10"/>
  <c r="L1387" i="10"/>
  <c r="L1403" i="10"/>
  <c r="L1419" i="10"/>
  <c r="L1449" i="10"/>
  <c r="L1452" i="10"/>
  <c r="L1455" i="10"/>
  <c r="L1458" i="10"/>
  <c r="L1481" i="10"/>
  <c r="L1484" i="10"/>
  <c r="L1487" i="10"/>
  <c r="L1490" i="10"/>
  <c r="L1514" i="10"/>
  <c r="L1518" i="10"/>
  <c r="L1522" i="10"/>
  <c r="L1526" i="10"/>
  <c r="L1530" i="10"/>
  <c r="L1534" i="10"/>
  <c r="L1538" i="10"/>
  <c r="L1542" i="10"/>
  <c r="L1546" i="10"/>
  <c r="L1550" i="10"/>
  <c r="L1554" i="10"/>
  <c r="L1558" i="10"/>
  <c r="L1562" i="10"/>
  <c r="L1566" i="10"/>
  <c r="L1570" i="10"/>
  <c r="L1574" i="10"/>
  <c r="L1578" i="10"/>
  <c r="L1582" i="10"/>
  <c r="L1586" i="10"/>
  <c r="L1590" i="10"/>
  <c r="L1594" i="10"/>
  <c r="L1598" i="10"/>
  <c r="L1602" i="10"/>
  <c r="L1606" i="10"/>
  <c r="L1610" i="10"/>
  <c r="L1614" i="10"/>
  <c r="L1618" i="10"/>
  <c r="L1622" i="10"/>
  <c r="L1626" i="10"/>
  <c r="L1630" i="10"/>
  <c r="L1634" i="10"/>
  <c r="L1638" i="10"/>
  <c r="L1642" i="10"/>
  <c r="L1646" i="10"/>
  <c r="L1650" i="10"/>
  <c r="L1654" i="10"/>
  <c r="L1658" i="10"/>
  <c r="L1662" i="10"/>
  <c r="L1666" i="10"/>
  <c r="L1670" i="10"/>
  <c r="L1674" i="10"/>
  <c r="L1678" i="10"/>
  <c r="L1682" i="10"/>
  <c r="L1686" i="10"/>
  <c r="L1690" i="10"/>
  <c r="L1694" i="10"/>
  <c r="L1698" i="10"/>
  <c r="L1702" i="10"/>
  <c r="L1706" i="10"/>
  <c r="L1710" i="10"/>
  <c r="L1714" i="10"/>
  <c r="L1718" i="10"/>
  <c r="L1722" i="10"/>
  <c r="L457" i="10"/>
  <c r="L607" i="10"/>
  <c r="L886" i="10"/>
  <c r="L930" i="10"/>
  <c r="L952" i="10"/>
  <c r="L1000" i="10"/>
  <c r="L1066" i="10"/>
  <c r="L1070" i="10"/>
  <c r="L1077" i="10"/>
  <c r="L1098" i="10"/>
  <c r="L1102" i="10"/>
  <c r="L1109" i="10"/>
  <c r="L1130" i="10"/>
  <c r="L1134" i="10"/>
  <c r="L1141" i="10"/>
  <c r="L1162" i="10"/>
  <c r="L1194" i="10"/>
  <c r="L1226" i="10"/>
  <c r="L1250" i="10"/>
  <c r="L1266" i="10"/>
  <c r="L1282" i="10"/>
  <c r="L1298" i="10"/>
  <c r="L1314" i="10"/>
  <c r="L1330" i="10"/>
  <c r="L1346" i="10"/>
  <c r="L1362" i="10"/>
  <c r="L1378" i="10"/>
  <c r="L1394" i="10"/>
  <c r="L1410" i="10"/>
  <c r="L1426" i="10"/>
  <c r="L1437" i="10"/>
  <c r="L1440" i="10"/>
  <c r="L1443" i="10"/>
  <c r="L1446" i="10"/>
  <c r="L1469" i="10"/>
  <c r="L1472" i="10"/>
  <c r="L1475" i="10"/>
  <c r="L1478" i="10"/>
  <c r="L1501" i="10"/>
  <c r="L1504" i="10"/>
  <c r="L1507" i="10"/>
  <c r="L1510" i="10"/>
  <c r="L948" i="10"/>
  <c r="L1027" i="10"/>
  <c r="L1040" i="10"/>
  <c r="L1081" i="10"/>
  <c r="L1113" i="10"/>
  <c r="L1145" i="10"/>
  <c r="L1175" i="10"/>
  <c r="L1182" i="10"/>
  <c r="L1207" i="10"/>
  <c r="L1214" i="10"/>
  <c r="L1239" i="10"/>
  <c r="L1255" i="10"/>
  <c r="L1271" i="10"/>
  <c r="L1287" i="10"/>
  <c r="L1303" i="10"/>
  <c r="L1319" i="10"/>
  <c r="L1335" i="10"/>
  <c r="L1351" i="10"/>
  <c r="L1367" i="10"/>
  <c r="L1383" i="10"/>
  <c r="L1399" i="10"/>
  <c r="L1415" i="10"/>
  <c r="L1431" i="10"/>
  <c r="L1434" i="10"/>
  <c r="L1457" i="10"/>
  <c r="L1460" i="10"/>
  <c r="L1463" i="10"/>
  <c r="L1466" i="10"/>
  <c r="L1489" i="10"/>
  <c r="L1492" i="10"/>
  <c r="L1495" i="10"/>
  <c r="L1498" i="10"/>
  <c r="L1513" i="10"/>
  <c r="L1517" i="10"/>
  <c r="L1521" i="10"/>
  <c r="L1525" i="10"/>
  <c r="L1529" i="10"/>
  <c r="L1533" i="10"/>
  <c r="L1537" i="10"/>
  <c r="L1541" i="10"/>
  <c r="L1545" i="10"/>
  <c r="L1549" i="10"/>
  <c r="L1553" i="10"/>
  <c r="L1557" i="10"/>
  <c r="L1561" i="10"/>
  <c r="L1565" i="10"/>
  <c r="L1569" i="10"/>
  <c r="L1573" i="10"/>
  <c r="L1577" i="10"/>
  <c r="L1581" i="10"/>
  <c r="L1585" i="10"/>
  <c r="L1589" i="10"/>
  <c r="L1593" i="10"/>
  <c r="L1597" i="10"/>
  <c r="L1601" i="10"/>
  <c r="L1605" i="10"/>
  <c r="L1609" i="10"/>
  <c r="L1613" i="10"/>
  <c r="L1617" i="10"/>
  <c r="L1621" i="10"/>
  <c r="L1625" i="10"/>
  <c r="L1629" i="10"/>
  <c r="L1633" i="10"/>
  <c r="L1637" i="10"/>
  <c r="L1641" i="10"/>
  <c r="L1645" i="10"/>
  <c r="L1649" i="10"/>
  <c r="L1653" i="10"/>
  <c r="L1657" i="10"/>
  <c r="L1661" i="10"/>
  <c r="L1665" i="10"/>
  <c r="L1669" i="10"/>
  <c r="L1673" i="10"/>
  <c r="L1677" i="10"/>
  <c r="L1681" i="10"/>
  <c r="L1685" i="10"/>
  <c r="L1689" i="10"/>
  <c r="L1693" i="10"/>
  <c r="L1697" i="10"/>
  <c r="L1701" i="10"/>
  <c r="L1705" i="10"/>
  <c r="L1709" i="10"/>
  <c r="L1713" i="10"/>
  <c r="L1717" i="10"/>
  <c r="L1721" i="10"/>
  <c r="L751" i="10"/>
  <c r="L912" i="10"/>
  <c r="L1012" i="10"/>
  <c r="L1169" i="10"/>
  <c r="L1179" i="10"/>
  <c r="L1181" i="10"/>
  <c r="L1201" i="10"/>
  <c r="L1211" i="10"/>
  <c r="L1213" i="10"/>
  <c r="L1233" i="10"/>
  <c r="L1254" i="10"/>
  <c r="L1270" i="10"/>
  <c r="L1286" i="10"/>
  <c r="L1302" i="10"/>
  <c r="L1318" i="10"/>
  <c r="L1334" i="10"/>
  <c r="L1350" i="10"/>
  <c r="L1366" i="10"/>
  <c r="L1382" i="10"/>
  <c r="L1398" i="10"/>
  <c r="L1414" i="10"/>
  <c r="L1430" i="10"/>
  <c r="L1432" i="10"/>
  <c r="L1435" i="10"/>
  <c r="L1438" i="10"/>
  <c r="L1461" i="10"/>
  <c r="L1464" i="10"/>
  <c r="L1467" i="10"/>
  <c r="L1470" i="10"/>
  <c r="L1493" i="10"/>
  <c r="L1496" i="10"/>
  <c r="L1499" i="10"/>
  <c r="L1502" i="10"/>
  <c r="L754" i="10"/>
  <c r="L804" i="10"/>
  <c r="L932" i="10"/>
  <c r="L959" i="10"/>
  <c r="L1015" i="10"/>
  <c r="L1114" i="10"/>
  <c r="L1185" i="10"/>
  <c r="L1453" i="10"/>
  <c r="L1471" i="10"/>
  <c r="L1491" i="10"/>
  <c r="L1512" i="10"/>
  <c r="L1528" i="10"/>
  <c r="L1544" i="10"/>
  <c r="L1560" i="10"/>
  <c r="L1576" i="10"/>
  <c r="L1592" i="10"/>
  <c r="L1608" i="10"/>
  <c r="L1624" i="10"/>
  <c r="L1640" i="10"/>
  <c r="L1656" i="10"/>
  <c r="L1672" i="10"/>
  <c r="L1688" i="10"/>
  <c r="L1704" i="10"/>
  <c r="L1720" i="10"/>
  <c r="L1730" i="10"/>
  <c r="L1733" i="10"/>
  <c r="L1736" i="10"/>
  <c r="L1739" i="10"/>
  <c r="L1762" i="10"/>
  <c r="L1765" i="10"/>
  <c r="L1768" i="10"/>
  <c r="L1771" i="10"/>
  <c r="L987" i="10"/>
  <c r="L1086" i="10"/>
  <c r="L1150" i="10"/>
  <c r="L1451" i="10"/>
  <c r="L1474" i="10"/>
  <c r="L1477" i="10"/>
  <c r="L1479" i="10"/>
  <c r="L1519" i="10"/>
  <c r="L1535" i="10"/>
  <c r="L1551" i="10"/>
  <c r="L1567" i="10"/>
  <c r="L1583" i="10"/>
  <c r="L1599" i="10"/>
  <c r="L1615" i="10"/>
  <c r="L1631" i="10"/>
  <c r="L1647" i="10"/>
  <c r="L1663" i="10"/>
  <c r="L1679" i="10"/>
  <c r="L1695" i="10"/>
  <c r="L1711" i="10"/>
  <c r="L1724" i="10"/>
  <c r="L1727" i="10"/>
  <c r="L1750" i="10"/>
  <c r="L1753" i="10"/>
  <c r="L1756" i="10"/>
  <c r="L1759" i="10"/>
  <c r="L1782" i="10"/>
  <c r="L1785" i="10"/>
  <c r="L1789" i="10"/>
  <c r="L1793" i="10"/>
  <c r="L1797" i="10"/>
  <c r="L1801" i="10"/>
  <c r="L1805" i="10"/>
  <c r="L1809" i="10"/>
  <c r="L1813" i="10"/>
  <c r="L1817" i="10"/>
  <c r="L1821" i="10"/>
  <c r="L1825" i="10"/>
  <c r="L1829" i="10"/>
  <c r="L1833" i="10"/>
  <c r="L1837" i="10"/>
  <c r="L1841" i="10"/>
  <c r="L1845" i="10"/>
  <c r="L1849" i="10"/>
  <c r="L1853" i="10"/>
  <c r="L1857" i="10"/>
  <c r="L1861" i="10"/>
  <c r="L1865" i="10"/>
  <c r="L1869" i="10"/>
  <c r="L1873" i="10"/>
  <c r="L1877" i="10"/>
  <c r="L1881" i="10"/>
  <c r="L1885" i="10"/>
  <c r="L1889" i="10"/>
  <c r="L1893" i="10"/>
  <c r="L1897" i="10"/>
  <c r="L1901" i="10"/>
  <c r="L1905" i="10"/>
  <c r="L1909" i="10"/>
  <c r="L1913" i="10"/>
  <c r="L1917" i="10"/>
  <c r="L1921" i="10"/>
  <c r="L1925" i="10"/>
  <c r="L1929" i="10"/>
  <c r="L1933" i="10"/>
  <c r="L1937" i="10"/>
  <c r="L1941" i="10"/>
  <c r="L1945" i="10"/>
  <c r="L1949" i="10"/>
  <c r="L1953" i="10"/>
  <c r="L1957" i="10"/>
  <c r="L1961" i="10"/>
  <c r="L1965" i="10"/>
  <c r="L1969" i="10"/>
  <c r="L1973" i="10"/>
  <c r="L1977" i="10"/>
  <c r="L1981" i="10"/>
  <c r="L1985" i="10"/>
  <c r="L1989" i="10"/>
  <c r="L1993" i="10"/>
  <c r="L1997" i="10"/>
  <c r="L543" i="10"/>
  <c r="L734" i="10"/>
  <c r="L921" i="10"/>
  <c r="L1163" i="10"/>
  <c r="L1166" i="10"/>
  <c r="L1223" i="10"/>
  <c r="L1227" i="10"/>
  <c r="L1230" i="10"/>
  <c r="L1263" i="10"/>
  <c r="L1295" i="10"/>
  <c r="L1327" i="10"/>
  <c r="L1359" i="10"/>
  <c r="L1391" i="10"/>
  <c r="L1423" i="10"/>
  <c r="L1433" i="10"/>
  <c r="L1441" i="10"/>
  <c r="L1456" i="10"/>
  <c r="L1494" i="10"/>
  <c r="L1497" i="10"/>
  <c r="L1505" i="10"/>
  <c r="L1524" i="10"/>
  <c r="L1540" i="10"/>
  <c r="L1556" i="10"/>
  <c r="L1572" i="10"/>
  <c r="L1588" i="10"/>
  <c r="L1604" i="10"/>
  <c r="L1620" i="10"/>
  <c r="L1636" i="10"/>
  <c r="L1652" i="10"/>
  <c r="L1668" i="10"/>
  <c r="L1684" i="10"/>
  <c r="L1700" i="10"/>
  <c r="L1716" i="10"/>
  <c r="L1738" i="10"/>
  <c r="L1741" i="10"/>
  <c r="L1744" i="10"/>
  <c r="L1747" i="10"/>
  <c r="L1770" i="10"/>
  <c r="L1773" i="10"/>
  <c r="L1776" i="10"/>
  <c r="L1779" i="10"/>
  <c r="L1093" i="10"/>
  <c r="L1097" i="10"/>
  <c r="L1157" i="10"/>
  <c r="L1161" i="10"/>
  <c r="L1165" i="10"/>
  <c r="L1210" i="10"/>
  <c r="L1229" i="10"/>
  <c r="L1251" i="10"/>
  <c r="L1258" i="10"/>
  <c r="L1262" i="10"/>
  <c r="L1283" i="10"/>
  <c r="L1290" i="10"/>
  <c r="L1294" i="10"/>
  <c r="L1315" i="10"/>
  <c r="L1322" i="10"/>
  <c r="L1326" i="10"/>
  <c r="L1347" i="10"/>
  <c r="L1354" i="10"/>
  <c r="L1358" i="10"/>
  <c r="L1379" i="10"/>
  <c r="L1386" i="10"/>
  <c r="L1390" i="10"/>
  <c r="L1411" i="10"/>
  <c r="L1418" i="10"/>
  <c r="L1422" i="10"/>
  <c r="L1448" i="10"/>
  <c r="L1450" i="10"/>
  <c r="L1468" i="10"/>
  <c r="L1476" i="10"/>
  <c r="L1486" i="10"/>
  <c r="L1523" i="10"/>
  <c r="L1539" i="10"/>
  <c r="L1555" i="10"/>
  <c r="L1571" i="10"/>
  <c r="L1587" i="10"/>
  <c r="L1603" i="10"/>
  <c r="L1619" i="10"/>
  <c r="L1635" i="10"/>
  <c r="L1651" i="10"/>
  <c r="L1667" i="10"/>
  <c r="L1683" i="10"/>
  <c r="L1699" i="10"/>
  <c r="L1715" i="10"/>
  <c r="L1742" i="10"/>
  <c r="L1745" i="10"/>
  <c r="L1748" i="10"/>
  <c r="L1751" i="10"/>
  <c r="L1774" i="10"/>
  <c r="L1777" i="10"/>
  <c r="L1780" i="10"/>
  <c r="L1783" i="10"/>
  <c r="L1786" i="10"/>
  <c r="L1790" i="10"/>
  <c r="L1794" i="10"/>
  <c r="L1798" i="10"/>
  <c r="L1802" i="10"/>
  <c r="L1806" i="10"/>
  <c r="L1810" i="10"/>
  <c r="L1814" i="10"/>
  <c r="L1818" i="10"/>
  <c r="L1822" i="10"/>
  <c r="L1826" i="10"/>
  <c r="L1830" i="10"/>
  <c r="L1834" i="10"/>
  <c r="L1838" i="10"/>
  <c r="L1842" i="10"/>
  <c r="L1846" i="10"/>
  <c r="L1850" i="10"/>
  <c r="L1854" i="10"/>
  <c r="L1858" i="10"/>
  <c r="L1862" i="10"/>
  <c r="L1866" i="10"/>
  <c r="L1870" i="10"/>
  <c r="L1874" i="10"/>
  <c r="L1878" i="10"/>
  <c r="L1882" i="10"/>
  <c r="L1886" i="10"/>
  <c r="L1890" i="10"/>
  <c r="L1894" i="10"/>
  <c r="L1898" i="10"/>
  <c r="L1902" i="10"/>
  <c r="L1906" i="10"/>
  <c r="L1910" i="10"/>
  <c r="L1914" i="10"/>
  <c r="L1918" i="10"/>
  <c r="L1922" i="10"/>
  <c r="L1926" i="10"/>
  <c r="L1930" i="10"/>
  <c r="L1934" i="10"/>
  <c r="L1938" i="10"/>
  <c r="L1942" i="10"/>
  <c r="L1946" i="10"/>
  <c r="L1950" i="10"/>
  <c r="L1954" i="10"/>
  <c r="L1958" i="10"/>
  <c r="L1962" i="10"/>
  <c r="L1966" i="10"/>
  <c r="L1970" i="10"/>
  <c r="L1974" i="10"/>
  <c r="L1978" i="10"/>
  <c r="L1982" i="10"/>
  <c r="L1986" i="10"/>
  <c r="L1990" i="10"/>
  <c r="L1994" i="10"/>
  <c r="L1998" i="10"/>
  <c r="L2002" i="10"/>
  <c r="L2006" i="10"/>
  <c r="L2010" i="10"/>
  <c r="L2014" i="10"/>
  <c r="L2018" i="10"/>
  <c r="L2022" i="10"/>
  <c r="L2026" i="10"/>
  <c r="L2030" i="10"/>
  <c r="L2034" i="10"/>
  <c r="L2038" i="10"/>
  <c r="L2042" i="10"/>
  <c r="L2046" i="10"/>
  <c r="L2050" i="10"/>
  <c r="L2054" i="10"/>
  <c r="L2058" i="10"/>
  <c r="L2062" i="10"/>
  <c r="L2066" i="10"/>
  <c r="L2070" i="10"/>
  <c r="L2074" i="10"/>
  <c r="L2078" i="10"/>
  <c r="L2082" i="10"/>
  <c r="L2086" i="10"/>
  <c r="L2090" i="10"/>
  <c r="L911" i="10"/>
  <c r="L1125" i="10"/>
  <c r="L1279" i="10"/>
  <c r="L1299" i="10"/>
  <c r="L1343" i="10"/>
  <c r="L1363" i="10"/>
  <c r="L1407" i="10"/>
  <c r="L1427" i="10"/>
  <c r="L1445" i="10"/>
  <c r="L1483" i="10"/>
  <c r="L1743" i="10"/>
  <c r="L1746" i="10"/>
  <c r="L1754" i="10"/>
  <c r="L1769" i="10"/>
  <c r="L1787" i="10"/>
  <c r="L1803" i="10"/>
  <c r="L1819" i="10"/>
  <c r="L1835" i="10"/>
  <c r="L1851" i="10"/>
  <c r="L1867" i="10"/>
  <c r="L1883" i="10"/>
  <c r="L1899" i="10"/>
  <c r="L1915" i="10"/>
  <c r="L1931" i="10"/>
  <c r="L1947" i="10"/>
  <c r="L1963" i="10"/>
  <c r="L1979" i="10"/>
  <c r="L1995" i="10"/>
  <c r="L2005" i="10"/>
  <c r="L2021" i="10"/>
  <c r="L2037" i="10"/>
  <c r="L2053" i="10"/>
  <c r="L2069" i="10"/>
  <c r="L2085" i="10"/>
  <c r="L1146" i="10"/>
  <c r="L1195" i="10"/>
  <c r="L1246" i="10"/>
  <c r="L1310" i="10"/>
  <c r="L1374" i="10"/>
  <c r="L1480" i="10"/>
  <c r="L1503" i="10"/>
  <c r="L1532" i="10"/>
  <c r="L1564" i="10"/>
  <c r="L1596" i="10"/>
  <c r="L1628" i="10"/>
  <c r="L1660" i="10"/>
  <c r="L1692" i="10"/>
  <c r="L1729" i="10"/>
  <c r="L1731" i="10"/>
  <c r="L1749" i="10"/>
  <c r="L1757" i="10"/>
  <c r="L1767" i="10"/>
  <c r="L1792" i="10"/>
  <c r="L1808" i="10"/>
  <c r="L1824" i="10"/>
  <c r="L1840" i="10"/>
  <c r="L1856" i="10"/>
  <c r="L1872" i="10"/>
  <c r="L1888" i="10"/>
  <c r="L1904" i="10"/>
  <c r="L1920" i="10"/>
  <c r="L1936" i="10"/>
  <c r="L1952" i="10"/>
  <c r="L1968" i="10"/>
  <c r="L1984" i="10"/>
  <c r="L2008" i="10"/>
  <c r="L2011" i="10"/>
  <c r="L2024" i="10"/>
  <c r="L2027" i="10"/>
  <c r="L2040" i="10"/>
  <c r="L2043" i="10"/>
  <c r="L2056" i="10"/>
  <c r="L2059" i="10"/>
  <c r="L2072" i="10"/>
  <c r="L2075" i="10"/>
  <c r="L2088" i="10"/>
  <c r="L2091" i="10"/>
  <c r="L2095" i="10"/>
  <c r="L2099" i="10"/>
  <c r="L2103" i="10"/>
  <c r="L2107" i="10"/>
  <c r="L2111" i="10"/>
  <c r="L2115" i="10"/>
  <c r="L2119" i="10"/>
  <c r="L2123" i="10"/>
  <c r="L2127" i="10"/>
  <c r="L2131" i="10"/>
  <c r="L2135" i="10"/>
  <c r="L2139" i="10"/>
  <c r="L2143" i="10"/>
  <c r="L2147" i="10"/>
  <c r="L2151" i="10"/>
  <c r="L2155" i="10"/>
  <c r="L2159" i="10"/>
  <c r="L2163" i="10"/>
  <c r="L2167" i="10"/>
  <c r="L2171" i="10"/>
  <c r="L2175" i="10"/>
  <c r="L2179" i="10"/>
  <c r="L2183" i="10"/>
  <c r="L2187" i="10"/>
  <c r="L2191" i="10"/>
  <c r="L2195" i="10"/>
  <c r="L2199" i="10"/>
  <c r="L2203" i="10"/>
  <c r="L2207" i="10"/>
  <c r="L2211" i="10"/>
  <c r="L2215" i="10"/>
  <c r="L2219" i="10"/>
  <c r="L2223" i="10"/>
  <c r="L2227" i="10"/>
  <c r="L2231" i="10"/>
  <c r="L2235" i="10"/>
  <c r="L1036" i="10"/>
  <c r="L1065" i="10"/>
  <c r="L1508" i="10"/>
  <c r="L1511" i="10"/>
  <c r="L1515" i="10"/>
  <c r="L1536" i="10"/>
  <c r="L1543" i="10"/>
  <c r="L1547" i="10"/>
  <c r="L1568" i="10"/>
  <c r="L1575" i="10"/>
  <c r="L1579" i="10"/>
  <c r="L1600" i="10"/>
  <c r="L1607" i="10"/>
  <c r="L1611" i="10"/>
  <c r="L1632" i="10"/>
  <c r="L1639" i="10"/>
  <c r="L1643" i="10"/>
  <c r="L1664" i="10"/>
  <c r="L1671" i="10"/>
  <c r="L1675" i="10"/>
  <c r="L1696" i="10"/>
  <c r="L1703" i="10"/>
  <c r="L1707" i="10"/>
  <c r="L1734" i="10"/>
  <c r="L1752" i="10"/>
  <c r="L1772" i="10"/>
  <c r="L1799" i="10"/>
  <c r="L1815" i="10"/>
  <c r="L1831" i="10"/>
  <c r="L1847" i="10"/>
  <c r="L1863" i="10"/>
  <c r="L1879" i="10"/>
  <c r="L1895" i="10"/>
  <c r="L1911" i="10"/>
  <c r="L1927" i="10"/>
  <c r="L1943" i="10"/>
  <c r="L1959" i="10"/>
  <c r="L1975" i="10"/>
  <c r="L1991" i="10"/>
  <c r="L2001" i="10"/>
  <c r="L2017" i="10"/>
  <c r="L2033" i="10"/>
  <c r="L2049" i="10"/>
  <c r="L2065" i="10"/>
  <c r="L2081" i="10"/>
  <c r="L1178" i="10"/>
  <c r="L1198" i="10"/>
  <c r="L1274" i="10"/>
  <c r="L1338" i="10"/>
  <c r="L1402" i="10"/>
  <c r="L1436" i="10"/>
  <c r="L1506" i="10"/>
  <c r="L1723" i="10"/>
  <c r="L1726" i="10"/>
  <c r="L1728" i="10"/>
  <c r="L1764" i="10"/>
  <c r="L1796" i="10"/>
  <c r="L1812" i="10"/>
  <c r="L1828" i="10"/>
  <c r="L1844" i="10"/>
  <c r="L1860" i="10"/>
  <c r="L1876" i="10"/>
  <c r="L1892" i="10"/>
  <c r="L1908" i="10"/>
  <c r="L1924" i="10"/>
  <c r="L1940" i="10"/>
  <c r="L1956" i="10"/>
  <c r="L1972" i="10"/>
  <c r="L1988" i="10"/>
  <c r="L1999" i="10"/>
  <c r="L2012" i="10"/>
  <c r="L2015" i="10"/>
  <c r="L2028" i="10"/>
  <c r="L2031" i="10"/>
  <c r="L2044" i="10"/>
  <c r="L2047" i="10"/>
  <c r="L2060" i="10"/>
  <c r="L2063" i="10"/>
  <c r="L2076" i="10"/>
  <c r="L2079" i="10"/>
  <c r="L2092" i="10"/>
  <c r="L2096" i="10"/>
  <c r="L2100" i="10"/>
  <c r="L2104" i="10"/>
  <c r="L2108" i="10"/>
  <c r="L2112" i="10"/>
  <c r="L2116" i="10"/>
  <c r="L2120" i="10"/>
  <c r="L2124" i="10"/>
  <c r="L2128" i="10"/>
  <c r="L2132" i="10"/>
  <c r="L2136" i="10"/>
  <c r="L2140" i="10"/>
  <c r="L2144" i="10"/>
  <c r="L2148" i="10"/>
  <c r="L2152" i="10"/>
  <c r="L2156" i="10"/>
  <c r="L2160" i="10"/>
  <c r="L2164" i="10"/>
  <c r="L2168" i="10"/>
  <c r="L2172" i="10"/>
  <c r="L2176" i="10"/>
  <c r="L2180" i="10"/>
  <c r="L2184" i="10"/>
  <c r="L2188" i="10"/>
  <c r="L2192" i="10"/>
  <c r="L2196" i="10"/>
  <c r="L2200" i="10"/>
  <c r="L2204" i="10"/>
  <c r="L2208" i="10"/>
  <c r="L2212" i="10"/>
  <c r="L2216" i="10"/>
  <c r="L2220" i="10"/>
  <c r="L2224" i="10"/>
  <c r="L2228" i="10"/>
  <c r="L2232" i="10"/>
  <c r="L2236" i="10"/>
  <c r="L2240" i="10"/>
  <c r="L2244" i="10"/>
  <c r="L2248" i="10"/>
  <c r="L2252" i="10"/>
  <c r="L2256" i="10"/>
  <c r="L2260" i="10"/>
  <c r="L2264" i="10"/>
  <c r="L2268" i="10"/>
  <c r="L2272" i="10"/>
  <c r="L2276" i="10"/>
  <c r="L2280" i="10"/>
  <c r="L2284" i="10"/>
  <c r="L1197" i="10"/>
  <c r="L1465" i="10"/>
  <c r="L1531" i="10"/>
  <c r="L1552" i="10"/>
  <c r="L1595" i="10"/>
  <c r="L1616" i="10"/>
  <c r="L1659" i="10"/>
  <c r="L1680" i="10"/>
  <c r="L1755" i="10"/>
  <c r="L1766" i="10"/>
  <c r="L2003" i="10"/>
  <c r="L2013" i="10"/>
  <c r="L2025" i="10"/>
  <c r="L2035" i="10"/>
  <c r="L2045" i="10"/>
  <c r="L2057" i="10"/>
  <c r="L2067" i="10"/>
  <c r="L2077" i="10"/>
  <c r="L2089" i="10"/>
  <c r="L2094" i="10"/>
  <c r="L2110" i="10"/>
  <c r="L2126" i="10"/>
  <c r="L2142" i="10"/>
  <c r="L2158" i="10"/>
  <c r="L2174" i="10"/>
  <c r="L2190" i="10"/>
  <c r="L2206" i="10"/>
  <c r="L2222" i="10"/>
  <c r="L2243" i="10"/>
  <c r="L2259" i="10"/>
  <c r="L2275" i="10"/>
  <c r="L4" i="10"/>
  <c r="T4" i="10" s="1"/>
  <c r="L1267" i="10"/>
  <c r="L1775" i="10"/>
  <c r="L2097" i="10"/>
  <c r="L2177" i="10"/>
  <c r="L2225" i="10"/>
  <c r="L2307" i="10"/>
  <c r="L2323" i="10"/>
  <c r="L2347" i="10"/>
  <c r="T2347" i="10" s="1"/>
  <c r="L2371" i="10"/>
  <c r="L2375" i="10"/>
  <c r="L2391" i="10"/>
  <c r="L2403" i="10"/>
  <c r="L2419" i="10"/>
  <c r="L2431" i="10"/>
  <c r="L1563" i="10"/>
  <c r="L1584" i="10"/>
  <c r="T1584" i="10" s="1"/>
  <c r="L1691" i="10"/>
  <c r="L1712" i="10"/>
  <c r="L2061" i="10"/>
  <c r="L2150" i="10"/>
  <c r="L2230" i="10"/>
  <c r="L2283" i="10"/>
  <c r="L1082" i="10"/>
  <c r="L1129" i="10"/>
  <c r="T1129" i="10" s="1"/>
  <c r="L1191" i="10"/>
  <c r="L1278" i="10"/>
  <c r="L1406" i="10"/>
  <c r="L1527" i="10"/>
  <c r="L1548" i="10"/>
  <c r="L1591" i="10"/>
  <c r="L1612" i="10"/>
  <c r="L1655" i="10"/>
  <c r="T1655" i="10" s="1"/>
  <c r="L1676" i="10"/>
  <c r="L1719" i="10"/>
  <c r="L1735" i="10"/>
  <c r="L1778" i="10"/>
  <c r="L1800" i="10"/>
  <c r="L1832" i="10"/>
  <c r="L1864" i="10"/>
  <c r="L1896" i="10"/>
  <c r="T1896" i="10" s="1"/>
  <c r="L1928" i="10"/>
  <c r="L1960" i="10"/>
  <c r="L1992" i="10"/>
  <c r="L2023" i="10"/>
  <c r="L2055" i="10"/>
  <c r="L2087" i="10"/>
  <c r="L2101" i="10"/>
  <c r="L2117" i="10"/>
  <c r="T2117" i="10" s="1"/>
  <c r="L2133" i="10"/>
  <c r="L2149" i="10"/>
  <c r="L2165" i="10"/>
  <c r="L2181" i="10"/>
  <c r="L2197" i="10"/>
  <c r="L2213" i="10"/>
  <c r="L2229" i="10"/>
  <c r="L2246" i="10"/>
  <c r="T2246" i="10" s="1"/>
  <c r="L2249" i="10"/>
  <c r="L2262" i="10"/>
  <c r="L2265" i="10"/>
  <c r="L2278" i="10"/>
  <c r="L2281" i="10"/>
  <c r="L2288" i="10"/>
  <c r="L2292" i="10"/>
  <c r="L2296" i="10"/>
  <c r="T2296" i="10" s="1"/>
  <c r="L2300" i="10"/>
  <c r="L2304" i="10"/>
  <c r="L2308" i="10"/>
  <c r="L2312" i="10"/>
  <c r="L2316" i="10"/>
  <c r="L2320" i="10"/>
  <c r="L2324" i="10"/>
  <c r="L2328" i="10"/>
  <c r="T2328" i="10" s="1"/>
  <c r="L2332" i="10"/>
  <c r="L2336" i="10"/>
  <c r="L2340" i="10"/>
  <c r="L2344" i="10"/>
  <c r="L2348" i="10"/>
  <c r="L2352" i="10"/>
  <c r="L2356" i="10"/>
  <c r="L2360" i="10"/>
  <c r="T2360" i="10" s="1"/>
  <c r="L2364" i="10"/>
  <c r="L2368" i="10"/>
  <c r="L2372" i="10"/>
  <c r="L2376" i="10"/>
  <c r="L2380" i="10"/>
  <c r="L2384" i="10"/>
  <c r="L2388" i="10"/>
  <c r="L2392" i="10"/>
  <c r="T2392" i="10" s="1"/>
  <c r="L2396" i="10"/>
  <c r="L2400" i="10"/>
  <c r="L2404" i="10"/>
  <c r="L2408" i="10"/>
  <c r="L2412" i="10"/>
  <c r="L2416" i="10"/>
  <c r="L2420" i="10"/>
  <c r="L2424" i="10"/>
  <c r="T2424" i="10" s="1"/>
  <c r="L2428" i="10"/>
  <c r="L2432" i="10"/>
  <c r="L2068" i="10"/>
  <c r="L2129" i="10"/>
  <c r="L2193" i="10"/>
  <c r="L2209" i="10"/>
  <c r="L2242" i="10"/>
  <c r="L2274" i="10"/>
  <c r="T2274" i="10" s="1"/>
  <c r="L2287" i="10"/>
  <c r="L2303" i="10"/>
  <c r="L2319" i="10"/>
  <c r="L2343" i="10"/>
  <c r="L2355" i="10"/>
  <c r="L2359" i="10"/>
  <c r="L2387" i="10"/>
  <c r="L2399" i="10"/>
  <c r="T2399" i="10" s="1"/>
  <c r="L2415" i="10"/>
  <c r="L2435" i="10"/>
  <c r="L1627" i="10"/>
  <c r="L1648" i="10"/>
  <c r="L2009" i="10"/>
  <c r="L2073" i="10"/>
  <c r="L2134" i="10"/>
  <c r="L2182" i="10"/>
  <c r="T2182" i="10" s="1"/>
  <c r="L1444" i="10"/>
  <c r="L1687" i="10"/>
  <c r="L1708" i="10"/>
  <c r="L1848" i="10"/>
  <c r="L1944" i="10"/>
  <c r="L2007" i="10"/>
  <c r="L2039" i="10"/>
  <c r="L2071" i="10"/>
  <c r="T2071" i="10" s="1"/>
  <c r="L2157" i="10"/>
  <c r="L2173" i="10"/>
  <c r="L2205" i="10"/>
  <c r="L2221" i="10"/>
  <c r="L2270" i="10"/>
  <c r="L2273" i="10"/>
  <c r="L2374" i="10"/>
  <c r="L2378" i="10"/>
  <c r="T2378" i="10" s="1"/>
  <c r="L2382" i="10"/>
  <c r="L2386" i="10"/>
  <c r="L2390" i="10"/>
  <c r="L2394" i="10"/>
  <c r="L2398" i="10"/>
  <c r="L2402" i="10"/>
  <c r="L2406" i="10"/>
  <c r="L2410" i="10"/>
  <c r="T2410" i="10" s="1"/>
  <c r="L2414" i="10"/>
  <c r="L2418" i="10"/>
  <c r="L2422" i="10"/>
  <c r="L2426" i="10"/>
  <c r="L2430" i="10"/>
  <c r="L2434" i="10"/>
  <c r="L1311" i="10"/>
  <c r="L1473" i="10"/>
  <c r="T1473" i="10" s="1"/>
  <c r="L1500" i="10"/>
  <c r="L1784" i="10"/>
  <c r="L1795" i="10"/>
  <c r="L1827" i="10"/>
  <c r="L1852" i="10"/>
  <c r="L1884" i="10"/>
  <c r="L1916" i="10"/>
  <c r="L1948" i="10"/>
  <c r="T1948" i="10" s="1"/>
  <c r="L1987" i="10"/>
  <c r="L2000" i="10"/>
  <c r="L2064" i="10"/>
  <c r="L2162" i="10"/>
  <c r="L2178" i="10"/>
  <c r="L2210" i="10"/>
  <c r="L2226" i="10"/>
  <c r="L2279" i="10"/>
  <c r="T2279" i="10" s="1"/>
  <c r="L984" i="10"/>
  <c r="L1061" i="10"/>
  <c r="L1217" i="10"/>
  <c r="L1242" i="10"/>
  <c r="L1247" i="10"/>
  <c r="L1370" i="10"/>
  <c r="L1375" i="10"/>
  <c r="L1442" i="10"/>
  <c r="T1442" i="10" s="1"/>
  <c r="L1482" i="10"/>
  <c r="L1509" i="10"/>
  <c r="L1732" i="10"/>
  <c r="L1760" i="10"/>
  <c r="L1763" i="10"/>
  <c r="L1804" i="10"/>
  <c r="L1807" i="10"/>
  <c r="L1811" i="10"/>
  <c r="T1811" i="10" s="1"/>
  <c r="L1836" i="10"/>
  <c r="L1839" i="10"/>
  <c r="L1843" i="10"/>
  <c r="L1868" i="10"/>
  <c r="L1871" i="10"/>
  <c r="L1875" i="10"/>
  <c r="L1900" i="10"/>
  <c r="L1903" i="10"/>
  <c r="T1903" i="10" s="1"/>
  <c r="L1907" i="10"/>
  <c r="L1932" i="10"/>
  <c r="L1935" i="10"/>
  <c r="L1939" i="10"/>
  <c r="L1964" i="10"/>
  <c r="L1967" i="10"/>
  <c r="L1971" i="10"/>
  <c r="L1996" i="10"/>
  <c r="T1996" i="10" s="1"/>
  <c r="L2016" i="10"/>
  <c r="L2048" i="10"/>
  <c r="L2080" i="10"/>
  <c r="L2106" i="10"/>
  <c r="L2122" i="10"/>
  <c r="L2138" i="10"/>
  <c r="L2154" i="10"/>
  <c r="L2170" i="10"/>
  <c r="T2170" i="10" s="1"/>
  <c r="L2186" i="10"/>
  <c r="L2202" i="10"/>
  <c r="L2218" i="10"/>
  <c r="L2234" i="10"/>
  <c r="L2239" i="10"/>
  <c r="L2255" i="10"/>
  <c r="L2271" i="10"/>
  <c r="L991" i="10"/>
  <c r="T991" i="10" s="1"/>
  <c r="L1395" i="10"/>
  <c r="L2004" i="10"/>
  <c r="L2113" i="10"/>
  <c r="L2161" i="10"/>
  <c r="L2261" i="10"/>
  <c r="L2291" i="10"/>
  <c r="L2295" i="10"/>
  <c r="L2315" i="10"/>
  <c r="T2315" i="10" s="1"/>
  <c r="L2327" i="10"/>
  <c r="L2331" i="10"/>
  <c r="L2335" i="10"/>
  <c r="L2351" i="10"/>
  <c r="L2379" i="10"/>
  <c r="L2395" i="10"/>
  <c r="L2411" i="10"/>
  <c r="L1740" i="10"/>
  <c r="T1740" i="10" s="1"/>
  <c r="L2019" i="10"/>
  <c r="L2029" i="10"/>
  <c r="L2083" i="10"/>
  <c r="L2118" i="10"/>
  <c r="L2166" i="10"/>
  <c r="L2198" i="10"/>
  <c r="L2267" i="10"/>
  <c r="L980" i="10"/>
  <c r="T980" i="10" s="1"/>
  <c r="L1342" i="10"/>
  <c r="L1439" i="10"/>
  <c r="L1488" i="10"/>
  <c r="L1516" i="10"/>
  <c r="L1559" i="10"/>
  <c r="L1758" i="10"/>
  <c r="L1816" i="10"/>
  <c r="L1880" i="10"/>
  <c r="T1880" i="10" s="1"/>
  <c r="L1912" i="10"/>
  <c r="L2093" i="10"/>
  <c r="L2141" i="10"/>
  <c r="L2189" i="10"/>
  <c r="L2238" i="10"/>
  <c r="L2241" i="10"/>
  <c r="L2254" i="10"/>
  <c r="L2257" i="10"/>
  <c r="T2257" i="10" s="1"/>
  <c r="L2318" i="10"/>
  <c r="L2322" i="10"/>
  <c r="L2326" i="10"/>
  <c r="L2330" i="10"/>
  <c r="L2334" i="10"/>
  <c r="L2338" i="10"/>
  <c r="L2342" i="10"/>
  <c r="L2346" i="10"/>
  <c r="T2346" i="10" s="1"/>
  <c r="L2350" i="10"/>
  <c r="L2354" i="10"/>
  <c r="L2358" i="10"/>
  <c r="L2362" i="10"/>
  <c r="L2366" i="10"/>
  <c r="L2370" i="10"/>
  <c r="L1306" i="10"/>
  <c r="L1459" i="10"/>
  <c r="T1459" i="10" s="1"/>
  <c r="L1791" i="10"/>
  <c r="L1823" i="10"/>
  <c r="L1859" i="10"/>
  <c r="L1891" i="10"/>
  <c r="L1919" i="10"/>
  <c r="L1951" i="10"/>
  <c r="L1980" i="10"/>
  <c r="L2114" i="10"/>
  <c r="T2114" i="10" s="1"/>
  <c r="L2130" i="10"/>
  <c r="L2146" i="10"/>
  <c r="L2263" i="10"/>
  <c r="L1331" i="10"/>
  <c r="L1485" i="10"/>
  <c r="L1781" i="10"/>
  <c r="L2020" i="10"/>
  <c r="L2052" i="10"/>
  <c r="T2052" i="10" s="1"/>
  <c r="L2084" i="10"/>
  <c r="L2105" i="10"/>
  <c r="L2121" i="10"/>
  <c r="L2137" i="10"/>
  <c r="L2153" i="10"/>
  <c r="L2169" i="10"/>
  <c r="L2185" i="10"/>
  <c r="L2201" i="10"/>
  <c r="T2201" i="10" s="1"/>
  <c r="L2217" i="10"/>
  <c r="L2233" i="10"/>
  <c r="L2237" i="10"/>
  <c r="L2250" i="10"/>
  <c r="L2253" i="10"/>
  <c r="L2266" i="10"/>
  <c r="L2269" i="10"/>
  <c r="L2282" i="10"/>
  <c r="T2282" i="10" s="1"/>
  <c r="L2285" i="10"/>
  <c r="L2289" i="10"/>
  <c r="L2293" i="10"/>
  <c r="L2297" i="10"/>
  <c r="L2301" i="10"/>
  <c r="L2305" i="10"/>
  <c r="L2309" i="10"/>
  <c r="L2313" i="10"/>
  <c r="T2313" i="10" s="1"/>
  <c r="L2317" i="10"/>
  <c r="L2321" i="10"/>
  <c r="L2325" i="10"/>
  <c r="L2329" i="10"/>
  <c r="L2333" i="10"/>
  <c r="L2337" i="10"/>
  <c r="L2341" i="10"/>
  <c r="L2345" i="10"/>
  <c r="T2345" i="10" s="1"/>
  <c r="L2349" i="10"/>
  <c r="L2353" i="10"/>
  <c r="L2357" i="10"/>
  <c r="L2361" i="10"/>
  <c r="L2365" i="10"/>
  <c r="L2369" i="10"/>
  <c r="L2373" i="10"/>
  <c r="L2377" i="10"/>
  <c r="T2377" i="10" s="1"/>
  <c r="L2381" i="10"/>
  <c r="L2385" i="10"/>
  <c r="L2389" i="10"/>
  <c r="L2393" i="10"/>
  <c r="L2397" i="10"/>
  <c r="L2401" i="10"/>
  <c r="L2405" i="10"/>
  <c r="L2409" i="10"/>
  <c r="T2409" i="10" s="1"/>
  <c r="L2413" i="10"/>
  <c r="L2417" i="10"/>
  <c r="L2421" i="10"/>
  <c r="L2425" i="10"/>
  <c r="L2429" i="10"/>
  <c r="L2433" i="10"/>
  <c r="L1118" i="10"/>
  <c r="L1447" i="10"/>
  <c r="T1447" i="10" s="1"/>
  <c r="L2036" i="10"/>
  <c r="L2145" i="10"/>
  <c r="L2245" i="10"/>
  <c r="L2258" i="10"/>
  <c r="L2277" i="10"/>
  <c r="L2299" i="10"/>
  <c r="L2311" i="10"/>
  <c r="L2339" i="10"/>
  <c r="T2339" i="10" s="1"/>
  <c r="L2363" i="10"/>
  <c r="L2367" i="10"/>
  <c r="L2383" i="10"/>
  <c r="L2407" i="10"/>
  <c r="L2423" i="10"/>
  <c r="L2427" i="10"/>
  <c r="L1462" i="10"/>
  <c r="L1520" i="10"/>
  <c r="T1520" i="10" s="1"/>
  <c r="L1761" i="10"/>
  <c r="L2041" i="10"/>
  <c r="L2051" i="10"/>
  <c r="L2102" i="10"/>
  <c r="L2214" i="10"/>
  <c r="L2251" i="10"/>
  <c r="L1454" i="10"/>
  <c r="L1580" i="10"/>
  <c r="T1580" i="10" s="1"/>
  <c r="L1623" i="10"/>
  <c r="L1644" i="10"/>
  <c r="L1725" i="10"/>
  <c r="L1737" i="10"/>
  <c r="L1976" i="10"/>
  <c r="L2109" i="10"/>
  <c r="L2125" i="10"/>
  <c r="L2286" i="10"/>
  <c r="T2286" i="10" s="1"/>
  <c r="L2290" i="10"/>
  <c r="L2294" i="10"/>
  <c r="L2298" i="10"/>
  <c r="L2302" i="10"/>
  <c r="L2306" i="10"/>
  <c r="L2310" i="10"/>
  <c r="L2314" i="10"/>
  <c r="L1788" i="10"/>
  <c r="T1788" i="10" s="1"/>
  <c r="L1820" i="10"/>
  <c r="L1855" i="10"/>
  <c r="L1887" i="10"/>
  <c r="L1923" i="10"/>
  <c r="L1955" i="10"/>
  <c r="L1983" i="10"/>
  <c r="L2032" i="10"/>
  <c r="L2098" i="10"/>
  <c r="T2098" i="10" s="1"/>
  <c r="L2194" i="10"/>
  <c r="L2247" i="10"/>
  <c r="T25" i="4"/>
  <c r="AG11" i="4"/>
  <c r="N18" i="4"/>
  <c r="R21" i="4"/>
  <c r="M20" i="4"/>
  <c r="M21" i="4" s="1"/>
  <c r="T21" i="4"/>
  <c r="P18" i="4"/>
  <c r="O20" i="4"/>
  <c r="U29" i="4"/>
  <c r="V25" i="4"/>
  <c r="Y41" i="4"/>
  <c r="Z41" i="4" s="1"/>
  <c r="Z33" i="4"/>
  <c r="V30" i="4"/>
  <c r="U34" i="4"/>
  <c r="U27" i="4"/>
  <c r="V23" i="4"/>
  <c r="AA11" i="4"/>
  <c r="T29" i="4"/>
  <c r="S33" i="4"/>
  <c r="R20" i="4"/>
  <c r="Q22" i="4"/>
  <c r="R25" i="4"/>
  <c r="Q27" i="4"/>
  <c r="AC11" i="4"/>
  <c r="AE11" i="4"/>
  <c r="T26" i="4"/>
  <c r="S30" i="4"/>
  <c r="Z22" i="4"/>
  <c r="Y30" i="4"/>
  <c r="N20" i="4"/>
  <c r="O27" i="4"/>
  <c r="P25" i="4"/>
  <c r="Y40" i="4"/>
  <c r="Z40" i="4" s="1"/>
  <c r="Z32" i="4"/>
  <c r="V20" i="4"/>
  <c r="U24" i="4"/>
  <c r="K19" i="4"/>
  <c r="L18" i="4"/>
  <c r="T23" i="4"/>
  <c r="S27" i="4"/>
  <c r="Y34" i="4"/>
  <c r="Z26" i="4"/>
  <c r="T20" i="4"/>
  <c r="S24" i="4"/>
  <c r="W11" i="4"/>
  <c r="Y29" i="4"/>
  <c r="Z21" i="4"/>
  <c r="A97" i="1"/>
  <c r="A121" i="1"/>
  <c r="A125" i="1"/>
  <c r="A153" i="1"/>
  <c r="A157" i="1"/>
  <c r="A96" i="1"/>
  <c r="H97" i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D101" i="1"/>
  <c r="D105" i="1" s="1"/>
  <c r="D109" i="1" s="1"/>
  <c r="D113" i="1" s="1"/>
  <c r="D117" i="1" s="1"/>
  <c r="D121" i="1" s="1"/>
  <c r="D125" i="1" s="1"/>
  <c r="D129" i="1" s="1"/>
  <c r="D133" i="1" s="1"/>
  <c r="D137" i="1" s="1"/>
  <c r="D141" i="1" s="1"/>
  <c r="D145" i="1" s="1"/>
  <c r="D149" i="1" s="1"/>
  <c r="D153" i="1" s="1"/>
  <c r="D157" i="1" s="1"/>
  <c r="D100" i="1"/>
  <c r="D104" i="1" s="1"/>
  <c r="D98" i="1"/>
  <c r="A98" i="1" s="1"/>
  <c r="T2302" i="10" l="1"/>
  <c r="T2102" i="10"/>
  <c r="T2258" i="10"/>
  <c r="T2361" i="10"/>
  <c r="T2297" i="10"/>
  <c r="T1331" i="10"/>
  <c r="T2362" i="10"/>
  <c r="T1516" i="10"/>
  <c r="T2351" i="10"/>
  <c r="T2234" i="10"/>
  <c r="T1939" i="10"/>
  <c r="T1760" i="10"/>
  <c r="T2162" i="10"/>
  <c r="T2426" i="10"/>
  <c r="T2221" i="10"/>
  <c r="T1648" i="10"/>
  <c r="T2129" i="10"/>
  <c r="T2344" i="10"/>
  <c r="T2278" i="10"/>
  <c r="T2023" i="10"/>
  <c r="T1527" i="10"/>
  <c r="T2177" i="10"/>
  <c r="T2094" i="10"/>
  <c r="T1552" i="10"/>
  <c r="T2236" i="10"/>
  <c r="T2204" i="10"/>
  <c r="T2140" i="10"/>
  <c r="T2060" i="10"/>
  <c r="T1860" i="10"/>
  <c r="T2081" i="10"/>
  <c r="T1831" i="10"/>
  <c r="T1607" i="10"/>
  <c r="T2223" i="10"/>
  <c r="T2159" i="10"/>
  <c r="T2095" i="10"/>
  <c r="T1936" i="10"/>
  <c r="T1660" i="10"/>
  <c r="T1899" i="10"/>
  <c r="T1363" i="10"/>
  <c r="T2050" i="10"/>
  <c r="T2018" i="10"/>
  <c r="T1954" i="10"/>
  <c r="T1858" i="10"/>
  <c r="T1826" i="10"/>
  <c r="T1748" i="10"/>
  <c r="T1486" i="10"/>
  <c r="T1315" i="10"/>
  <c r="T1773" i="10"/>
  <c r="T1556" i="10"/>
  <c r="T1227" i="10"/>
  <c r="T1961" i="10"/>
  <c r="T1929" i="10"/>
  <c r="T1865" i="10"/>
  <c r="T1753" i="10"/>
  <c r="T1519" i="10"/>
  <c r="T1720" i="10"/>
  <c r="T1453" i="10"/>
  <c r="T1438" i="10"/>
  <c r="T1213" i="10"/>
  <c r="T1661" i="10"/>
  <c r="T1597" i="10"/>
  <c r="T1565" i="10"/>
  <c r="T1492" i="10"/>
  <c r="T1287" i="10"/>
  <c r="T1504" i="10"/>
  <c r="T1330" i="10"/>
  <c r="T1070" i="10"/>
  <c r="T1658" i="10"/>
  <c r="T1626" i="10"/>
  <c r="T1530" i="10"/>
  <c r="T1371" i="10"/>
  <c r="T1187" i="10"/>
  <c r="T762" i="10"/>
  <c r="T1376" i="10"/>
  <c r="T1312" i="10"/>
  <c r="T1248" i="10"/>
  <c r="T1090" i="10"/>
  <c r="T1101" i="10"/>
  <c r="T1401" i="10"/>
  <c r="T1337" i="10"/>
  <c r="T1273" i="10"/>
  <c r="T1177" i="10"/>
  <c r="T1240" i="10"/>
  <c r="T1176" i="10"/>
  <c r="T1112" i="10"/>
  <c r="T1080" i="10"/>
  <c r="T878" i="10"/>
  <c r="T661" i="10"/>
  <c r="T1087" i="10"/>
  <c r="T928" i="10"/>
  <c r="T861" i="10"/>
  <c r="T864" i="10"/>
  <c r="T1034" i="10"/>
  <c r="T970" i="10"/>
  <c r="T897" i="10"/>
  <c r="T844" i="10"/>
  <c r="T1025" i="10"/>
  <c r="T961" i="10"/>
  <c r="T814" i="10"/>
  <c r="T794" i="10"/>
  <c r="T789" i="10"/>
  <c r="T778" i="10"/>
  <c r="T840" i="10"/>
  <c r="T879" i="10"/>
  <c r="T739" i="10"/>
  <c r="T685" i="10"/>
  <c r="T835" i="10"/>
  <c r="T771" i="10"/>
  <c r="T277" i="10"/>
  <c r="T463" i="10"/>
  <c r="T589" i="10"/>
  <c r="T736" i="10"/>
  <c r="T672" i="10"/>
  <c r="T608" i="10"/>
  <c r="T365" i="10"/>
  <c r="T363" i="10"/>
  <c r="T670" i="10"/>
  <c r="T606" i="10"/>
  <c r="T381" i="10"/>
  <c r="T234" i="10"/>
  <c r="T403" i="10"/>
  <c r="T544" i="10"/>
  <c r="T478" i="10"/>
  <c r="T405" i="10"/>
  <c r="T549" i="10"/>
  <c r="T485" i="10"/>
  <c r="T424" i="10"/>
  <c r="T360" i="10"/>
  <c r="T422" i="10"/>
  <c r="T358" i="10"/>
  <c r="T293" i="10"/>
  <c r="T120" i="10"/>
  <c r="T8" i="10"/>
  <c r="T334" i="10"/>
  <c r="T314" i="10"/>
  <c r="T223" i="10"/>
  <c r="T156" i="10"/>
  <c r="T96" i="10"/>
  <c r="T128" i="10"/>
  <c r="T221" i="10"/>
  <c r="T165" i="10"/>
  <c r="T100" i="10"/>
  <c r="T167" i="10"/>
  <c r="T135" i="10"/>
  <c r="T105" i="10"/>
  <c r="T42" i="10"/>
  <c r="T75" i="10"/>
  <c r="T11" i="10"/>
  <c r="A129" i="1"/>
  <c r="T2247" i="10"/>
  <c r="T1855" i="10"/>
  <c r="T2294" i="10"/>
  <c r="T1644" i="10"/>
  <c r="T2041" i="10"/>
  <c r="T2367" i="10"/>
  <c r="T2145" i="10"/>
  <c r="T2417" i="10"/>
  <c r="T2385" i="10"/>
  <c r="T2353" i="10"/>
  <c r="T2321" i="10"/>
  <c r="T2289" i="10"/>
  <c r="T2233" i="10"/>
  <c r="T2105" i="10"/>
  <c r="T2146" i="10"/>
  <c r="T1823" i="10"/>
  <c r="T2354" i="10"/>
  <c r="T2322" i="10"/>
  <c r="T2093" i="10"/>
  <c r="T1439" i="10"/>
  <c r="T2029" i="10"/>
  <c r="T2331" i="10"/>
  <c r="T2004" i="10"/>
  <c r="T2202" i="10"/>
  <c r="T2048" i="10"/>
  <c r="T1932" i="10"/>
  <c r="T1839" i="10"/>
  <c r="T1509" i="10"/>
  <c r="T1061" i="10"/>
  <c r="T2000" i="10"/>
  <c r="T1784" i="10"/>
  <c r="T2418" i="10"/>
  <c r="T2386" i="10"/>
  <c r="T2173" i="10"/>
  <c r="T1687" i="10"/>
  <c r="T2435" i="10"/>
  <c r="T2303" i="10"/>
  <c r="T2432" i="10"/>
  <c r="T2400" i="10"/>
  <c r="T2368" i="10"/>
  <c r="T2336" i="10"/>
  <c r="T2304" i="10"/>
  <c r="T2262" i="10"/>
  <c r="T2149" i="10"/>
  <c r="T1960" i="10"/>
  <c r="T1719" i="10"/>
  <c r="T1278" i="10"/>
  <c r="T1712" i="10"/>
  <c r="T2375" i="10"/>
  <c r="T1775" i="10"/>
  <c r="T2190" i="10"/>
  <c r="T2077" i="10"/>
  <c r="T1766" i="10"/>
  <c r="T1465" i="10"/>
  <c r="T2260" i="10"/>
  <c r="T2228" i="10"/>
  <c r="T2196" i="10"/>
  <c r="T2164" i="10"/>
  <c r="T2132" i="10"/>
  <c r="T2100" i="10"/>
  <c r="T2044" i="10"/>
  <c r="T1956" i="10"/>
  <c r="T1828" i="10"/>
  <c r="T1436" i="10"/>
  <c r="T2049" i="10"/>
  <c r="T1927" i="10"/>
  <c r="T1799" i="10"/>
  <c r="T1671" i="10"/>
  <c r="T1579" i="10"/>
  <c r="T1508" i="10"/>
  <c r="T2215" i="10"/>
  <c r="T2183" i="10"/>
  <c r="T2151" i="10"/>
  <c r="T2119" i="10"/>
  <c r="T2088" i="10"/>
  <c r="T2024" i="10"/>
  <c r="T1904" i="10"/>
  <c r="T1767" i="10"/>
  <c r="T1596" i="10"/>
  <c r="T1195" i="10"/>
  <c r="T1995" i="10"/>
  <c r="T1867" i="10"/>
  <c r="T1746" i="10"/>
  <c r="T1299" i="10"/>
  <c r="T2074" i="10"/>
  <c r="T2042" i="10"/>
  <c r="T2010" i="10"/>
  <c r="T1978" i="10"/>
  <c r="T1946" i="10"/>
  <c r="T1914" i="10"/>
  <c r="T1882" i="10"/>
  <c r="T1850" i="10"/>
  <c r="T1818" i="10"/>
  <c r="T1786" i="10"/>
  <c r="T1742" i="10"/>
  <c r="T1603" i="10"/>
  <c r="T1468" i="10"/>
  <c r="T1379" i="10"/>
  <c r="T1290" i="10"/>
  <c r="T1161" i="10"/>
  <c r="T1747" i="10"/>
  <c r="T1652" i="10"/>
  <c r="T1524" i="10"/>
  <c r="T1391" i="10"/>
  <c r="T1166" i="10"/>
  <c r="T1985" i="10"/>
  <c r="T1953" i="10"/>
  <c r="T1921" i="10"/>
  <c r="T1889" i="10"/>
  <c r="T1857" i="10"/>
  <c r="T1825" i="10"/>
  <c r="T1793" i="10"/>
  <c r="T1727" i="10"/>
  <c r="T1615" i="10"/>
  <c r="T1477" i="10"/>
  <c r="T1765" i="10"/>
  <c r="T1688" i="10"/>
  <c r="T1560" i="10"/>
  <c r="T1114" i="10"/>
  <c r="T1496" i="10"/>
  <c r="T1432" i="10"/>
  <c r="T1318" i="10"/>
  <c r="T1201" i="10"/>
  <c r="T1717" i="10"/>
  <c r="T1685" i="10"/>
  <c r="T1653" i="10"/>
  <c r="T1621" i="10"/>
  <c r="T1589" i="10"/>
  <c r="T1557" i="10"/>
  <c r="T1525" i="10"/>
  <c r="T1466" i="10"/>
  <c r="T1383" i="10"/>
  <c r="T1255" i="10"/>
  <c r="T1081" i="10"/>
  <c r="T1478" i="10"/>
  <c r="T1426" i="10"/>
  <c r="T1298" i="10"/>
  <c r="T1134" i="10"/>
  <c r="A149" i="1"/>
  <c r="A117" i="1"/>
  <c r="A145" i="1"/>
  <c r="A113" i="1"/>
  <c r="A141" i="1"/>
  <c r="A109" i="1"/>
  <c r="A137" i="1"/>
  <c r="A105" i="1"/>
  <c r="T1923" i="10"/>
  <c r="T1737" i="10"/>
  <c r="T2407" i="10"/>
  <c r="T2425" i="10"/>
  <c r="T2393" i="10"/>
  <c r="T2329" i="10"/>
  <c r="T2250" i="10"/>
  <c r="T2137" i="10"/>
  <c r="T1891" i="10"/>
  <c r="T2330" i="10"/>
  <c r="T2189" i="10"/>
  <c r="T2118" i="10"/>
  <c r="T2161" i="10"/>
  <c r="T2106" i="10"/>
  <c r="T1868" i="10"/>
  <c r="T1242" i="10"/>
  <c r="T1827" i="10"/>
  <c r="T2394" i="10"/>
  <c r="T1848" i="10"/>
  <c r="T2343" i="10"/>
  <c r="T2408" i="10"/>
  <c r="T2376" i="10"/>
  <c r="T2312" i="10"/>
  <c r="T2181" i="10"/>
  <c r="T1778" i="10"/>
  <c r="T2150" i="10"/>
  <c r="T2403" i="10"/>
  <c r="T2222" i="10"/>
  <c r="T2013" i="10"/>
  <c r="T2268" i="10"/>
  <c r="T2172" i="10"/>
  <c r="T2108" i="10"/>
  <c r="T1988" i="10"/>
  <c r="T1723" i="10"/>
  <c r="T1959" i="10"/>
  <c r="T1696" i="10"/>
  <c r="T1515" i="10"/>
  <c r="T2191" i="10"/>
  <c r="T2127" i="10"/>
  <c r="T2040" i="10"/>
  <c r="T1808" i="10"/>
  <c r="T1310" i="10"/>
  <c r="T2021" i="10"/>
  <c r="T1769" i="10"/>
  <c r="T2082" i="10"/>
  <c r="T1986" i="10"/>
  <c r="T1922" i="10"/>
  <c r="T1890" i="10"/>
  <c r="T1794" i="10"/>
  <c r="T1635" i="10"/>
  <c r="T1390" i="10"/>
  <c r="T1210" i="10"/>
  <c r="T1684" i="10"/>
  <c r="T1433" i="10"/>
  <c r="T1993" i="10"/>
  <c r="T1897" i="10"/>
  <c r="T1833" i="10"/>
  <c r="T1801" i="10"/>
  <c r="T1647" i="10"/>
  <c r="T1771" i="10"/>
  <c r="T1592" i="10"/>
  <c r="T1502" i="10"/>
  <c r="T1350" i="10"/>
  <c r="T751" i="10"/>
  <c r="T1693" i="10"/>
  <c r="T1629" i="10"/>
  <c r="T1533" i="10"/>
  <c r="T1415" i="10"/>
  <c r="T1145" i="10"/>
  <c r="T1440" i="10"/>
  <c r="T1162" i="10"/>
  <c r="T1722" i="10"/>
  <c r="T1690" i="10"/>
  <c r="T1594" i="10"/>
  <c r="T1562" i="10"/>
  <c r="T1481" i="10"/>
  <c r="T1243" i="10"/>
  <c r="T1052" i="10"/>
  <c r="T1408" i="10"/>
  <c r="T1344" i="10"/>
  <c r="T1280" i="10"/>
  <c r="T1189" i="10"/>
  <c r="T1231" i="10"/>
  <c r="T968" i="10"/>
  <c r="T346" i="10"/>
  <c r="T1369" i="10"/>
  <c r="T1305" i="10"/>
  <c r="T1241" i="10"/>
  <c r="T1062" i="10"/>
  <c r="T1208" i="10"/>
  <c r="T1144" i="10"/>
  <c r="T1016" i="10"/>
  <c r="T996" i="10"/>
  <c r="T1151" i="10"/>
  <c r="T1119" i="10"/>
  <c r="T1056" i="10"/>
  <c r="T1020" i="10"/>
  <c r="T593" i="10"/>
  <c r="T1002" i="10"/>
  <c r="T937" i="10"/>
  <c r="T729" i="10"/>
  <c r="T903" i="10"/>
  <c r="T621" i="10"/>
  <c r="T993" i="10"/>
  <c r="T924" i="10"/>
  <c r="T915" i="10"/>
  <c r="T590" i="10"/>
  <c r="T490" i="10"/>
  <c r="T657" i="10"/>
  <c r="T750" i="10"/>
  <c r="T828" i="10"/>
  <c r="T554" i="10"/>
  <c r="T867" i="10"/>
  <c r="T803" i="10"/>
  <c r="T701" i="10"/>
  <c r="T596" i="10"/>
  <c r="T474" i="10"/>
  <c r="T704" i="10"/>
  <c r="T640" i="10"/>
  <c r="T518" i="10"/>
  <c r="T515" i="10"/>
  <c r="T702" i="10"/>
  <c r="T638" i="10"/>
  <c r="T526" i="10"/>
  <c r="T567" i="10"/>
  <c r="T64" i="10"/>
  <c r="T512" i="10"/>
  <c r="T77" i="10"/>
  <c r="T279" i="10"/>
  <c r="T517" i="10"/>
  <c r="T190" i="10"/>
  <c r="T456" i="10"/>
  <c r="T392" i="10"/>
  <c r="T262" i="10"/>
  <c r="T337" i="10"/>
  <c r="T390" i="10"/>
  <c r="T13" i="10"/>
  <c r="T304" i="10"/>
  <c r="T289" i="10"/>
  <c r="T268" i="10"/>
  <c r="T247" i="10"/>
  <c r="T282" i="10"/>
  <c r="T134" i="10"/>
  <c r="T40" i="10"/>
  <c r="T236" i="10"/>
  <c r="T204" i="10"/>
  <c r="T198" i="10"/>
  <c r="T164" i="10"/>
  <c r="T197" i="10"/>
  <c r="T133" i="10"/>
  <c r="T65" i="10"/>
  <c r="T103" i="10"/>
  <c r="T106" i="10"/>
  <c r="T74" i="10"/>
  <c r="T10" i="10"/>
  <c r="T43" i="10"/>
  <c r="A133" i="1"/>
  <c r="A101" i="1"/>
  <c r="T1887" i="10"/>
  <c r="T2298" i="10"/>
  <c r="T1725" i="10"/>
  <c r="T2051" i="10"/>
  <c r="T2383" i="10"/>
  <c r="T2245" i="10"/>
  <c r="T2421" i="10"/>
  <c r="T2389" i="10"/>
  <c r="T2357" i="10"/>
  <c r="T2325" i="10"/>
  <c r="T2293" i="10"/>
  <c r="T2237" i="10"/>
  <c r="T2121" i="10"/>
  <c r="T2263" i="10"/>
  <c r="T1859" i="10"/>
  <c r="T2358" i="10"/>
  <c r="T2326" i="10"/>
  <c r="T2141" i="10"/>
  <c r="T1488" i="10"/>
  <c r="T2083" i="10"/>
  <c r="T2335" i="10"/>
  <c r="T2113" i="10"/>
  <c r="T2218" i="10"/>
  <c r="T2080" i="10"/>
  <c r="T1935" i="10"/>
  <c r="T1843" i="10"/>
  <c r="T1732" i="10"/>
  <c r="T1217" i="10"/>
  <c r="T2064" i="10"/>
  <c r="T1795" i="10"/>
  <c r="T2422" i="10"/>
  <c r="T2390" i="10"/>
  <c r="T2205" i="10"/>
  <c r="T1708" i="10"/>
  <c r="T1627" i="10"/>
  <c r="T2319" i="10"/>
  <c r="T2068" i="10"/>
  <c r="T2404" i="10"/>
  <c r="T2372" i="10"/>
  <c r="T2340" i="10"/>
  <c r="T2308" i="10"/>
  <c r="T2265" i="10"/>
  <c r="T2165" i="10"/>
  <c r="T1992" i="10"/>
  <c r="T1735" i="10"/>
  <c r="T1406" i="10"/>
  <c r="T2061" i="10"/>
  <c r="T2391" i="10"/>
  <c r="T2097" i="10"/>
  <c r="T2206" i="10"/>
  <c r="T2089" i="10"/>
  <c r="T2003" i="10"/>
  <c r="T1531" i="10"/>
  <c r="T2264" i="10"/>
  <c r="T2232" i="10"/>
  <c r="T2200" i="10"/>
  <c r="T2168" i="10"/>
  <c r="T2136" i="10"/>
  <c r="T2104" i="10"/>
  <c r="T2047" i="10"/>
  <c r="T1972" i="10"/>
  <c r="T1844" i="10"/>
  <c r="T1506" i="10"/>
  <c r="T2065" i="10"/>
  <c r="T1943" i="10"/>
  <c r="T1815" i="10"/>
  <c r="T1675" i="10"/>
  <c r="T1600" i="10"/>
  <c r="T1511" i="10"/>
  <c r="T2219" i="10"/>
  <c r="T2187" i="10"/>
  <c r="T2155" i="10"/>
  <c r="T2123" i="10"/>
  <c r="T2091" i="10"/>
  <c r="T2027" i="10"/>
  <c r="T1920" i="10"/>
  <c r="T1792" i="10"/>
  <c r="T1628" i="10"/>
  <c r="T1246" i="10"/>
  <c r="T2005" i="10"/>
  <c r="T1883" i="10"/>
  <c r="T1754" i="10"/>
  <c r="T1343" i="10"/>
  <c r="T2078" i="10"/>
  <c r="T2046" i="10"/>
  <c r="T2014" i="10"/>
  <c r="T1982" i="10"/>
  <c r="T1950" i="10"/>
  <c r="T1918" i="10"/>
  <c r="T1886" i="10"/>
  <c r="T1854" i="10"/>
  <c r="T1822" i="10"/>
  <c r="T1790" i="10"/>
  <c r="T1745" i="10"/>
  <c r="T1619" i="10"/>
  <c r="T1476" i="10"/>
  <c r="T1386" i="10"/>
  <c r="T1294" i="10"/>
  <c r="T1165" i="10"/>
  <c r="T1770" i="10"/>
  <c r="T1668" i="10"/>
  <c r="T1540" i="10"/>
  <c r="T1423" i="10"/>
  <c r="T1223" i="10"/>
  <c r="T1989" i="10"/>
  <c r="T1957" i="10"/>
  <c r="T1925" i="10"/>
  <c r="T1893" i="10"/>
  <c r="T1861" i="10"/>
  <c r="T1829" i="10"/>
  <c r="T1797" i="10"/>
  <c r="T1750" i="10"/>
  <c r="T1631" i="10"/>
  <c r="T1479" i="10"/>
  <c r="T1768" i="10"/>
  <c r="T1704" i="10"/>
  <c r="T1576" i="10"/>
  <c r="T1185" i="10"/>
  <c r="T1499" i="10"/>
  <c r="T1435" i="10"/>
  <c r="T1334" i="10"/>
  <c r="T1211" i="10"/>
  <c r="T1721" i="10"/>
  <c r="T1689" i="10"/>
  <c r="T1657" i="10"/>
  <c r="T1625" i="10"/>
  <c r="T1593" i="10"/>
  <c r="T1561" i="10"/>
  <c r="T1529" i="10"/>
  <c r="T1489" i="10"/>
  <c r="T1399" i="10"/>
  <c r="T1271" i="10"/>
  <c r="T1113" i="10"/>
  <c r="T1501" i="10"/>
  <c r="T1000" i="10"/>
  <c r="T1714" i="10"/>
  <c r="T1682" i="10"/>
  <c r="T1650" i="10"/>
  <c r="T1618" i="10"/>
  <c r="T1586" i="10"/>
  <c r="T1554" i="10"/>
  <c r="T1522" i="10"/>
  <c r="T1455" i="10"/>
  <c r="T1339" i="10"/>
  <c r="T955" i="10"/>
  <c r="T1153" i="10"/>
  <c r="T1004" i="10"/>
  <c r="T351" i="10"/>
  <c r="T1400" i="10"/>
  <c r="T1368" i="10"/>
  <c r="T1336" i="10"/>
  <c r="T1304" i="10"/>
  <c r="T1272" i="10"/>
  <c r="T1237" i="10"/>
  <c r="T1173" i="10"/>
  <c r="T1023" i="10"/>
  <c r="T1199" i="10"/>
  <c r="T1069" i="10"/>
  <c r="T889" i="10"/>
  <c r="T1425" i="10"/>
  <c r="T1393" i="10"/>
  <c r="T1361" i="10"/>
  <c r="T1329" i="10"/>
  <c r="T1297" i="10"/>
  <c r="T1265" i="10"/>
  <c r="T1225" i="10"/>
  <c r="T1158" i="10"/>
  <c r="T1047" i="10"/>
  <c r="T1232" i="10"/>
  <c r="T1200" i="10"/>
  <c r="T1168" i="10"/>
  <c r="T1136" i="10"/>
  <c r="T1104" i="10"/>
  <c r="T1072" i="10"/>
  <c r="T976" i="10"/>
  <c r="T760" i="10"/>
  <c r="T963" i="10"/>
  <c r="T613" i="10"/>
  <c r="T1143" i="10"/>
  <c r="T1111" i="10"/>
  <c r="T1079" i="10"/>
  <c r="T1024" i="10"/>
  <c r="T916" i="10"/>
  <c r="T782" i="10"/>
  <c r="T983" i="10"/>
  <c r="T849" i="10"/>
  <c r="T1058" i="10"/>
  <c r="T1026" i="10"/>
  <c r="T994" i="10"/>
  <c r="T962" i="10"/>
  <c r="T929" i="10"/>
  <c r="T888" i="10"/>
  <c r="T580" i="10"/>
  <c r="T885" i="10"/>
  <c r="T837" i="10"/>
  <c r="T1049" i="10"/>
  <c r="T1017" i="10"/>
  <c r="T985" i="10"/>
  <c r="T953" i="10"/>
  <c r="T910" i="10"/>
  <c r="T797" i="10"/>
  <c r="T872" i="10"/>
  <c r="T777" i="10"/>
  <c r="T853" i="10"/>
  <c r="T774" i="10"/>
  <c r="T379" i="10"/>
  <c r="T745" i="10"/>
  <c r="T578" i="10"/>
  <c r="T813" i="10"/>
  <c r="T695" i="10"/>
  <c r="T873" i="10"/>
  <c r="T801" i="10"/>
  <c r="T726" i="10"/>
  <c r="T746" i="10"/>
  <c r="T679" i="10"/>
  <c r="T859" i="10"/>
  <c r="T827" i="10"/>
  <c r="T795" i="10"/>
  <c r="T763" i="10"/>
  <c r="T689" i="10"/>
  <c r="T707" i="10"/>
  <c r="T562" i="10"/>
  <c r="T645" i="10"/>
  <c r="T570" i="10"/>
  <c r="T443" i="10"/>
  <c r="T728" i="10"/>
  <c r="T696" i="10"/>
  <c r="T664" i="10"/>
  <c r="T632" i="10"/>
  <c r="T601" i="10"/>
  <c r="T486" i="10"/>
  <c r="T602" i="10"/>
  <c r="T1437" i="10"/>
  <c r="T1314" i="10"/>
  <c r="T1141" i="10"/>
  <c r="T1066" i="10"/>
  <c r="T1718" i="10"/>
  <c r="T1686" i="10"/>
  <c r="T1654" i="10"/>
  <c r="T1622" i="10"/>
  <c r="T1590" i="10"/>
  <c r="T1558" i="10"/>
  <c r="T1526" i="10"/>
  <c r="T1458" i="10"/>
  <c r="T1355" i="10"/>
  <c r="T1051" i="10"/>
  <c r="T1171" i="10"/>
  <c r="T1019" i="10"/>
  <c r="T603" i="10"/>
  <c r="T1404" i="10"/>
  <c r="T1372" i="10"/>
  <c r="T1340" i="10"/>
  <c r="T1308" i="10"/>
  <c r="T1276" i="10"/>
  <c r="T1244" i="10"/>
  <c r="T1186" i="10"/>
  <c r="T1074" i="10"/>
  <c r="T1215" i="10"/>
  <c r="T1085" i="10"/>
  <c r="T923" i="10"/>
  <c r="T1429" i="10"/>
  <c r="T1397" i="10"/>
  <c r="T1365" i="10"/>
  <c r="T1333" i="10"/>
  <c r="T1301" i="10"/>
  <c r="T1269" i="10"/>
  <c r="T1238" i="10"/>
  <c r="T1174" i="10"/>
  <c r="T1057" i="10"/>
  <c r="T1236" i="10"/>
  <c r="T1204" i="10"/>
  <c r="T1172" i="10"/>
  <c r="T1140" i="10"/>
  <c r="T1108" i="10"/>
  <c r="T1076" i="10"/>
  <c r="T999" i="10"/>
  <c r="T809" i="10"/>
  <c r="T979" i="10"/>
  <c r="T655" i="10"/>
  <c r="T1147" i="10"/>
  <c r="T1115" i="10"/>
  <c r="T1083" i="10"/>
  <c r="T1039" i="10"/>
  <c r="T925" i="10"/>
  <c r="T790" i="10"/>
  <c r="T1003" i="10"/>
  <c r="T857" i="10"/>
  <c r="T269" i="10"/>
  <c r="T1030" i="10"/>
  <c r="T998" i="10"/>
  <c r="T966" i="10"/>
  <c r="T934" i="10"/>
  <c r="T890" i="10"/>
  <c r="T653" i="10"/>
  <c r="T887" i="10"/>
  <c r="T842" i="10"/>
  <c r="T571" i="10"/>
  <c r="T1021" i="10"/>
  <c r="T989" i="10"/>
  <c r="T957" i="10"/>
  <c r="T917" i="10"/>
  <c r="T800" i="10"/>
  <c r="T899" i="10"/>
  <c r="T780" i="10"/>
  <c r="T479" i="10"/>
  <c r="T784" i="10"/>
  <c r="T473" i="10"/>
  <c r="T761" i="10"/>
  <c r="T629" i="10"/>
  <c r="T830" i="10"/>
  <c r="T711" i="10"/>
  <c r="T876" i="10"/>
  <c r="T818" i="10"/>
  <c r="T737" i="10"/>
  <c r="T749" i="10"/>
  <c r="T681" i="10"/>
  <c r="T863" i="10"/>
  <c r="T831" i="10"/>
  <c r="T799" i="10"/>
  <c r="T767" i="10"/>
  <c r="T691" i="10"/>
  <c r="T715" i="10"/>
  <c r="T584" i="10"/>
  <c r="T415" i="10"/>
  <c r="T587" i="10"/>
  <c r="T467" i="10"/>
  <c r="T732" i="10"/>
  <c r="T700" i="10"/>
  <c r="T668" i="10"/>
  <c r="T636" i="10"/>
  <c r="T604" i="10"/>
  <c r="T502" i="10"/>
  <c r="T361" i="10"/>
  <c r="T499" i="10"/>
  <c r="T296" i="10"/>
  <c r="T698" i="10"/>
  <c r="T666" i="10"/>
  <c r="T634" i="10"/>
  <c r="T588" i="10"/>
  <c r="T510" i="10"/>
  <c r="T377" i="10"/>
  <c r="T551" i="10"/>
  <c r="T88" i="10"/>
  <c r="T401" i="10"/>
  <c r="T572" i="10"/>
  <c r="T540" i="10"/>
  <c r="T508" i="10"/>
  <c r="T465" i="10"/>
  <c r="T475" i="10"/>
  <c r="T391" i="10"/>
  <c r="T259" i="10"/>
  <c r="T545" i="10"/>
  <c r="T513" i="10"/>
  <c r="T482" i="10"/>
  <c r="T484" i="10"/>
  <c r="T452" i="10"/>
  <c r="T420" i="10"/>
  <c r="T388" i="10"/>
  <c r="T356" i="10"/>
  <c r="T257" i="10"/>
  <c r="T261" i="10"/>
  <c r="T418" i="10"/>
  <c r="T386" i="10"/>
  <c r="T354" i="10"/>
  <c r="T347" i="10"/>
  <c r="T280" i="10"/>
  <c r="T291" i="10"/>
  <c r="T344" i="10"/>
  <c r="T273" i="10"/>
  <c r="T319" i="10"/>
  <c r="T255" i="10"/>
  <c r="T330" i="10"/>
  <c r="T243" i="10"/>
  <c r="T310" i="10"/>
  <c r="T278" i="10"/>
  <c r="T206" i="10"/>
  <c r="T118" i="10"/>
  <c r="T140" i="10"/>
  <c r="T24" i="10"/>
  <c r="T264" i="10"/>
  <c r="T232" i="10"/>
  <c r="T188" i="10"/>
  <c r="T126" i="10"/>
  <c r="T195" i="10"/>
  <c r="T217" i="10"/>
  <c r="T162" i="10"/>
  <c r="T193" i="10"/>
  <c r="T161" i="10"/>
  <c r="T129" i="10"/>
  <c r="T84" i="10"/>
  <c r="T49" i="10"/>
  <c r="T163" i="10"/>
  <c r="T131" i="10"/>
  <c r="T92" i="10"/>
  <c r="T101" i="10"/>
  <c r="T102" i="10"/>
  <c r="T70" i="10"/>
  <c r="T38" i="10"/>
  <c r="T6" i="10"/>
  <c r="T71" i="10"/>
  <c r="T39" i="10"/>
  <c r="T7" i="10"/>
  <c r="T458" i="10"/>
  <c r="T230" i="10"/>
  <c r="T694" i="10"/>
  <c r="T662" i="10"/>
  <c r="T630" i="10"/>
  <c r="T585" i="10"/>
  <c r="T494" i="10"/>
  <c r="T349" i="10"/>
  <c r="T535" i="10"/>
  <c r="T471" i="10"/>
  <c r="T387" i="10"/>
  <c r="T568" i="10"/>
  <c r="T536" i="10"/>
  <c r="T504" i="10"/>
  <c r="T462" i="10"/>
  <c r="T459" i="10"/>
  <c r="T389" i="10"/>
  <c r="T573" i="10"/>
  <c r="T541" i="10"/>
  <c r="T509" i="10"/>
  <c r="T469" i="10"/>
  <c r="T480" i="10"/>
  <c r="T448" i="10"/>
  <c r="T416" i="10"/>
  <c r="T384" i="10"/>
  <c r="T352" i="10"/>
  <c r="T218" i="10"/>
  <c r="T93" i="10"/>
  <c r="T414" i="10"/>
  <c r="T382" i="10"/>
  <c r="T350" i="10"/>
  <c r="T343" i="10"/>
  <c r="T235" i="10"/>
  <c r="T288" i="10"/>
  <c r="T340" i="10"/>
  <c r="T254" i="10"/>
  <c r="T316" i="10"/>
  <c r="T231" i="10"/>
  <c r="T326" i="10"/>
  <c r="T215" i="10"/>
  <c r="T306" i="10"/>
  <c r="T274" i="10"/>
  <c r="T202" i="10"/>
  <c r="T111" i="10"/>
  <c r="T124" i="10"/>
  <c r="T245" i="10"/>
  <c r="T260" i="10"/>
  <c r="T228" i="10"/>
  <c r="T176" i="10"/>
  <c r="T80" i="10"/>
  <c r="T110" i="10"/>
  <c r="T213" i="10"/>
  <c r="T148" i="10"/>
  <c r="T189" i="10"/>
  <c r="T157" i="10"/>
  <c r="T125" i="10"/>
  <c r="T68" i="10"/>
  <c r="T33" i="10"/>
  <c r="T159" i="10"/>
  <c r="T127" i="10"/>
  <c r="T76" i="10"/>
  <c r="T85" i="10"/>
  <c r="T98" i="10"/>
  <c r="T66" i="10"/>
  <c r="T34" i="10"/>
  <c r="T99" i="10"/>
  <c r="T67" i="10"/>
  <c r="T35" i="10"/>
  <c r="T2194" i="10"/>
  <c r="T1820" i="10"/>
  <c r="T2290" i="10"/>
  <c r="T1623" i="10"/>
  <c r="T1761" i="10"/>
  <c r="T2363" i="10"/>
  <c r="T2036" i="10"/>
  <c r="T2413" i="10"/>
  <c r="T2381" i="10"/>
  <c r="T2349" i="10"/>
  <c r="T2317" i="10"/>
  <c r="T2285" i="10"/>
  <c r="T2217" i="10"/>
  <c r="T2084" i="10"/>
  <c r="T2130" i="10"/>
  <c r="T1791" i="10"/>
  <c r="T2350" i="10"/>
  <c r="T2318" i="10"/>
  <c r="T1912" i="10"/>
  <c r="T1342" i="10"/>
  <c r="T2019" i="10"/>
  <c r="T2327" i="10"/>
  <c r="T1395" i="10"/>
  <c r="T2186" i="10"/>
  <c r="T2016" i="10"/>
  <c r="T1907" i="10"/>
  <c r="T1836" i="10"/>
  <c r="T1482" i="10"/>
  <c r="T984" i="10"/>
  <c r="T1987" i="10"/>
  <c r="T1500" i="10"/>
  <c r="T2414" i="10"/>
  <c r="T2382" i="10"/>
  <c r="T2157" i="10"/>
  <c r="T1444" i="10"/>
  <c r="T2415" i="10"/>
  <c r="T2287" i="10"/>
  <c r="T2428" i="10"/>
  <c r="T2396" i="10"/>
  <c r="T2364" i="10"/>
  <c r="T2332" i="10"/>
  <c r="T2300" i="10"/>
  <c r="T2249" i="10"/>
  <c r="T2133" i="10"/>
  <c r="T1928" i="10"/>
  <c r="T1676" i="10"/>
  <c r="T1191" i="10"/>
  <c r="T1691" i="10"/>
  <c r="T2371" i="10"/>
  <c r="T1267" i="10"/>
  <c r="T2174" i="10"/>
  <c r="T2067" i="10"/>
  <c r="T1755" i="10"/>
  <c r="T1197" i="10"/>
  <c r="T2256" i="10"/>
  <c r="T2224" i="10"/>
  <c r="T2192" i="10"/>
  <c r="T2160" i="10"/>
  <c r="T2128" i="10"/>
  <c r="T2096" i="10"/>
  <c r="T2031" i="10"/>
  <c r="T1940" i="10"/>
  <c r="T1812" i="10"/>
  <c r="T1402" i="10"/>
  <c r="T2033" i="10"/>
  <c r="T1911" i="10"/>
  <c r="T1772" i="10"/>
  <c r="T1664" i="10"/>
  <c r="T1575" i="10"/>
  <c r="T1065" i="10"/>
  <c r="T2211" i="10"/>
  <c r="T2179" i="10"/>
  <c r="T2147" i="10"/>
  <c r="T2115" i="10"/>
  <c r="T2075" i="10"/>
  <c r="T2011" i="10"/>
  <c r="T1888" i="10"/>
  <c r="T1757" i="10"/>
  <c r="T1564" i="10"/>
  <c r="T1146" i="10"/>
  <c r="T1979" i="10"/>
  <c r="T1851" i="10"/>
  <c r="T1743" i="10"/>
  <c r="T1279" i="10"/>
  <c r="T2070" i="10"/>
  <c r="T2038" i="10"/>
  <c r="T2006" i="10"/>
  <c r="T1974" i="10"/>
  <c r="T1942" i="10"/>
  <c r="T1910" i="10"/>
  <c r="T1878" i="10"/>
  <c r="T1846" i="10"/>
  <c r="T1814" i="10"/>
  <c r="T1783" i="10"/>
  <c r="T1715" i="10"/>
  <c r="T1587" i="10"/>
  <c r="T1450" i="10"/>
  <c r="T1358" i="10"/>
  <c r="T1283" i="10"/>
  <c r="T1157" i="10"/>
  <c r="T1744" i="10"/>
  <c r="T1636" i="10"/>
  <c r="T1505" i="10"/>
  <c r="T1359" i="10"/>
  <c r="T1163" i="10"/>
  <c r="T1981" i="10"/>
  <c r="T1949" i="10"/>
  <c r="T1917" i="10"/>
  <c r="T1885" i="10"/>
  <c r="T1853" i="10"/>
  <c r="T1821" i="10"/>
  <c r="T1789" i="10"/>
  <c r="T1724" i="10"/>
  <c r="T1599" i="10"/>
  <c r="T1474" i="10"/>
  <c r="T1762" i="10"/>
  <c r="T1672" i="10"/>
  <c r="T1544" i="10"/>
  <c r="T1015" i="10"/>
  <c r="T1493" i="10"/>
  <c r="T1430" i="10"/>
  <c r="T1302" i="10"/>
  <c r="T1181" i="10"/>
  <c r="T1713" i="10"/>
  <c r="T1681" i="10"/>
  <c r="T1649" i="10"/>
  <c r="T1617" i="10"/>
  <c r="T1585" i="10"/>
  <c r="T1553" i="10"/>
  <c r="T1521" i="10"/>
  <c r="T1463" i="10"/>
  <c r="T1367" i="10"/>
  <c r="T1239" i="10"/>
  <c r="T1040" i="10"/>
  <c r="T1475" i="10"/>
  <c r="T1410" i="10"/>
  <c r="T1282" i="10"/>
  <c r="T1130" i="10"/>
  <c r="T952" i="10"/>
  <c r="T1710" i="10"/>
  <c r="T1678" i="10"/>
  <c r="T1646" i="10"/>
  <c r="T1614" i="10"/>
  <c r="T1582" i="10"/>
  <c r="T1550" i="10"/>
  <c r="T1518" i="10"/>
  <c r="T1452" i="10"/>
  <c r="T1323" i="10"/>
  <c r="T891" i="10"/>
  <c r="T1137" i="10"/>
  <c r="T938" i="10"/>
  <c r="T1428" i="10"/>
  <c r="T1396" i="10"/>
  <c r="T1364" i="10"/>
  <c r="T1332" i="10"/>
  <c r="T1300" i="10"/>
  <c r="T1268" i="10"/>
  <c r="T1234" i="10"/>
  <c r="T1170" i="10"/>
  <c r="T943" i="10"/>
  <c r="T1183" i="10"/>
  <c r="T1055" i="10"/>
  <c r="T880" i="10"/>
  <c r="T1421" i="10"/>
  <c r="T1389" i="10"/>
  <c r="T1357" i="10"/>
  <c r="T1325" i="10"/>
  <c r="T1293" i="10"/>
  <c r="T1261" i="10"/>
  <c r="T1222" i="10"/>
  <c r="T1142" i="10"/>
  <c r="T1032" i="10"/>
  <c r="T1228" i="10"/>
  <c r="T1196" i="10"/>
  <c r="T1164" i="10"/>
  <c r="T1132" i="10"/>
  <c r="T1100" i="10"/>
  <c r="T1068" i="10"/>
  <c r="T960" i="10"/>
  <c r="T675" i="10"/>
  <c r="T947" i="10"/>
  <c r="T583" i="10"/>
  <c r="T1139" i="10"/>
  <c r="T1107" i="10"/>
  <c r="T1075" i="10"/>
  <c r="T1007" i="10"/>
  <c r="T905" i="10"/>
  <c r="T773" i="10"/>
  <c r="T967" i="10"/>
  <c r="T826" i="10"/>
  <c r="T1054" i="10"/>
  <c r="T1022" i="10"/>
  <c r="T990" i="10"/>
  <c r="T958" i="10"/>
  <c r="T922" i="10"/>
  <c r="T874" i="10"/>
  <c r="T575" i="10"/>
  <c r="T881" i="10"/>
  <c r="T832" i="10"/>
  <c r="T1045" i="10"/>
  <c r="T1013" i="10"/>
  <c r="T981" i="10"/>
  <c r="T949" i="10"/>
  <c r="T908" i="10"/>
  <c r="T738" i="10"/>
  <c r="T846" i="10"/>
  <c r="T758" i="10"/>
  <c r="T848" i="10"/>
  <c r="T735" i="10"/>
  <c r="T333" i="10"/>
  <c r="T741" i="10"/>
  <c r="T511" i="10"/>
  <c r="T808" i="10"/>
  <c r="T615" i="10"/>
  <c r="T870" i="10"/>
  <c r="T796" i="10"/>
  <c r="T713" i="10"/>
  <c r="T733" i="10"/>
  <c r="T677" i="10"/>
  <c r="T855" i="10"/>
  <c r="T823" i="10"/>
  <c r="T791" i="10"/>
  <c r="T759" i="10"/>
  <c r="T651" i="10"/>
  <c r="T699" i="10"/>
  <c r="T555" i="10"/>
  <c r="T643" i="10"/>
  <c r="T559" i="10"/>
  <c r="T756" i="10"/>
  <c r="T724" i="10"/>
  <c r="T692" i="10"/>
  <c r="T660" i="10"/>
  <c r="T628" i="10"/>
  <c r="T598" i="10"/>
  <c r="T454" i="10"/>
  <c r="T599" i="10"/>
  <c r="T431" i="10"/>
  <c r="T184" i="10"/>
  <c r="T690" i="10"/>
  <c r="T658" i="10"/>
  <c r="T626" i="10"/>
  <c r="T582" i="10"/>
  <c r="T470" i="10"/>
  <c r="T311" i="10"/>
  <c r="T519" i="10"/>
  <c r="T455" i="10"/>
  <c r="T385" i="10"/>
  <c r="T564" i="10"/>
  <c r="T532" i="10"/>
  <c r="T500" i="10"/>
  <c r="T449" i="10"/>
  <c r="T439" i="10"/>
  <c r="T375" i="10"/>
  <c r="T569" i="10"/>
  <c r="T537" i="10"/>
  <c r="T505" i="10"/>
  <c r="T466" i="10"/>
  <c r="T476" i="10"/>
  <c r="T444" i="10"/>
  <c r="T412" i="10"/>
  <c r="T380" i="10"/>
  <c r="T348" i="10"/>
  <c r="T214" i="10"/>
  <c r="T442" i="10"/>
  <c r="T410" i="10"/>
  <c r="T378" i="10"/>
  <c r="T315" i="10"/>
  <c r="T341" i="10"/>
  <c r="T227" i="10"/>
  <c r="T275" i="10"/>
  <c r="T336" i="10"/>
  <c r="T246" i="10"/>
  <c r="T303" i="10"/>
  <c r="T170" i="10"/>
  <c r="T313" i="10"/>
  <c r="T196" i="10"/>
  <c r="T302" i="10"/>
  <c r="T270" i="10"/>
  <c r="T200" i="10"/>
  <c r="T72" i="10"/>
  <c r="T251" i="10"/>
  <c r="T242" i="10"/>
  <c r="T256" i="10"/>
  <c r="T224" i="10"/>
  <c r="T174" i="10"/>
  <c r="T73" i="10"/>
  <c r="T241" i="10"/>
  <c r="T209" i="10"/>
  <c r="T146" i="10"/>
  <c r="T185" i="10"/>
  <c r="T153" i="10"/>
  <c r="T121" i="10"/>
  <c r="T52" i="10"/>
  <c r="T17" i="10"/>
  <c r="T155" i="10"/>
  <c r="T123" i="10"/>
  <c r="T60" i="10"/>
  <c r="T69" i="10"/>
  <c r="T94" i="10"/>
  <c r="T62" i="10"/>
  <c r="T30" i="10"/>
  <c r="T95" i="10"/>
  <c r="T63" i="10"/>
  <c r="T31" i="10"/>
  <c r="T2057" i="10"/>
  <c r="T2252" i="10"/>
  <c r="T2188" i="10"/>
  <c r="T2124" i="10"/>
  <c r="T1924" i="10"/>
  <c r="T2017" i="10"/>
  <c r="T1752" i="10"/>
  <c r="T1036" i="10"/>
  <c r="T2143" i="10"/>
  <c r="T2008" i="10"/>
  <c r="T1749" i="10"/>
  <c r="T1963" i="10"/>
  <c r="T1483" i="10"/>
  <c r="T2034" i="10"/>
  <c r="T1938" i="10"/>
  <c r="T1842" i="10"/>
  <c r="T1699" i="10"/>
  <c r="T1262" i="10"/>
  <c r="T1620" i="10"/>
  <c r="T921" i="10"/>
  <c r="T1913" i="10"/>
  <c r="T1817" i="10"/>
  <c r="T1583" i="10"/>
  <c r="T1656" i="10"/>
  <c r="T959" i="10"/>
  <c r="T1286" i="10"/>
  <c r="T1677" i="10"/>
  <c r="T1613" i="10"/>
  <c r="T1517" i="10"/>
  <c r="T1351" i="10"/>
  <c r="T1472" i="10"/>
  <c r="T1109" i="10"/>
  <c r="T1706" i="10"/>
  <c r="T1610" i="10"/>
  <c r="T1546" i="10"/>
  <c r="T1307" i="10"/>
  <c r="T918" i="10"/>
  <c r="T1360" i="10"/>
  <c r="T1264" i="10"/>
  <c r="T898" i="10"/>
  <c r="T1044" i="10"/>
  <c r="T1385" i="10"/>
  <c r="T1289" i="10"/>
  <c r="T1126" i="10"/>
  <c r="T1192" i="10"/>
  <c r="T1096" i="10"/>
  <c r="T617" i="10"/>
  <c r="T1135" i="10"/>
  <c r="T992" i="10"/>
  <c r="T951" i="10"/>
  <c r="T1018" i="10"/>
  <c r="T920" i="10"/>
  <c r="T877" i="10"/>
  <c r="T1009" i="10"/>
  <c r="T901" i="10"/>
  <c r="T755" i="10"/>
  <c r="T820" i="10"/>
  <c r="T798" i="10"/>
  <c r="T786" i="10"/>
  <c r="T647" i="10"/>
  <c r="T743" i="10"/>
  <c r="T530" i="10"/>
  <c r="T752" i="10"/>
  <c r="T624" i="10"/>
  <c r="T576" i="10"/>
  <c r="T718" i="10"/>
  <c r="T579" i="10"/>
  <c r="T503" i="10"/>
  <c r="T560" i="10"/>
  <c r="T446" i="10"/>
  <c r="T565" i="10"/>
  <c r="T472" i="10"/>
  <c r="T376" i="10"/>
  <c r="T324" i="10"/>
  <c r="T374" i="10"/>
  <c r="T168" i="10"/>
  <c r="T332" i="10"/>
  <c r="T152" i="10"/>
  <c r="T298" i="10"/>
  <c r="T56" i="10"/>
  <c r="T222" i="10"/>
  <c r="T160" i="10"/>
  <c r="T205" i="10"/>
  <c r="T149" i="10"/>
  <c r="T36" i="10"/>
  <c r="T119" i="10"/>
  <c r="T90" i="10"/>
  <c r="T59" i="10"/>
  <c r="T2032" i="10"/>
  <c r="T2314" i="10"/>
  <c r="T2125" i="10"/>
  <c r="T1454" i="10"/>
  <c r="T1462" i="10"/>
  <c r="T2311" i="10"/>
  <c r="T1118" i="10"/>
  <c r="T2405" i="10"/>
  <c r="T2373" i="10"/>
  <c r="T2341" i="10"/>
  <c r="T2309" i="10"/>
  <c r="T2269" i="10"/>
  <c r="T2185" i="10"/>
  <c r="T2020" i="10"/>
  <c r="T1980" i="10"/>
  <c r="T1306" i="10"/>
  <c r="T2342" i="10"/>
  <c r="T2254" i="10"/>
  <c r="T1816" i="10"/>
  <c r="T2267" i="10"/>
  <c r="T2411" i="10"/>
  <c r="T2295" i="10"/>
  <c r="T2271" i="10"/>
  <c r="T2154" i="10"/>
  <c r="T1971" i="10"/>
  <c r="T1900" i="10"/>
  <c r="T1807" i="10"/>
  <c r="T1375" i="10"/>
  <c r="T2226" i="10"/>
  <c r="T1916" i="10"/>
  <c r="T1311" i="10"/>
  <c r="T2406" i="10"/>
  <c r="T2374" i="10"/>
  <c r="T2039" i="10"/>
  <c r="T2134" i="10"/>
  <c r="T2387" i="10"/>
  <c r="T2242" i="10"/>
  <c r="T2420" i="10"/>
  <c r="T2388" i="10"/>
  <c r="T2356" i="10"/>
  <c r="T2324" i="10"/>
  <c r="T2292" i="10"/>
  <c r="T2229" i="10"/>
  <c r="T2101" i="10"/>
  <c r="T1864" i="10"/>
  <c r="T1612" i="10"/>
  <c r="T1082" i="10"/>
  <c r="T1563" i="10"/>
  <c r="T2323" i="10"/>
  <c r="T2275" i="10"/>
  <c r="T2142" i="10"/>
  <c r="T2045" i="10"/>
  <c r="T1659" i="10"/>
  <c r="T2280" i="10"/>
  <c r="T2248" i="10"/>
  <c r="T2216" i="10"/>
  <c r="T2184" i="10"/>
  <c r="T2152" i="10"/>
  <c r="T2120" i="10"/>
  <c r="T2079" i="10"/>
  <c r="T2015" i="10"/>
  <c r="T1908" i="10"/>
  <c r="T1764" i="10"/>
  <c r="T1274" i="10"/>
  <c r="T2001" i="10"/>
  <c r="T1879" i="10"/>
  <c r="T1734" i="10"/>
  <c r="T1639" i="10"/>
  <c r="T1547" i="10"/>
  <c r="T2235" i="10"/>
  <c r="T2203" i="10"/>
  <c r="T2171" i="10"/>
  <c r="T2139" i="10"/>
  <c r="T2107" i="10"/>
  <c r="T2059" i="10"/>
  <c r="T1984" i="10"/>
  <c r="T1856" i="10"/>
  <c r="T1731" i="10"/>
  <c r="T1503" i="10"/>
  <c r="T2069" i="10"/>
  <c r="T1947" i="10"/>
  <c r="T1819" i="10"/>
  <c r="T1445" i="10"/>
  <c r="T911" i="10"/>
  <c r="T2062" i="10"/>
  <c r="T2030" i="10"/>
  <c r="T1998" i="10"/>
  <c r="T1966" i="10"/>
  <c r="T1934" i="10"/>
  <c r="T1902" i="10"/>
  <c r="T1870" i="10"/>
  <c r="T1838" i="10"/>
  <c r="T1806" i="10"/>
  <c r="T1777" i="10"/>
  <c r="T1683" i="10"/>
  <c r="T1555" i="10"/>
  <c r="T1422" i="10"/>
  <c r="T1347" i="10"/>
  <c r="T1258" i="10"/>
  <c r="T1093" i="10"/>
  <c r="T1738" i="10"/>
  <c r="T1604" i="10"/>
  <c r="T1494" i="10"/>
  <c r="T1295" i="10"/>
  <c r="T734" i="10"/>
  <c r="T1973" i="10"/>
  <c r="T1941" i="10"/>
  <c r="T1909" i="10"/>
  <c r="T1877" i="10"/>
  <c r="T1845" i="10"/>
  <c r="T1813" i="10"/>
  <c r="T1782" i="10"/>
  <c r="T1695" i="10"/>
  <c r="T1567" i="10"/>
  <c r="T1150" i="10"/>
  <c r="T1736" i="10"/>
  <c r="T1640" i="10"/>
  <c r="T1512" i="10"/>
  <c r="T932" i="10"/>
  <c r="T1467" i="10"/>
  <c r="T1398" i="10"/>
  <c r="T1270" i="10"/>
  <c r="T1169" i="10"/>
  <c r="T1705" i="10"/>
  <c r="T1673" i="10"/>
  <c r="T1641" i="10"/>
  <c r="T1609" i="10"/>
  <c r="T1577" i="10"/>
  <c r="T1545" i="10"/>
  <c r="T1513" i="10"/>
  <c r="T1457" i="10"/>
  <c r="T1335" i="10"/>
  <c r="T1207" i="10"/>
  <c r="T948" i="10"/>
  <c r="T1469" i="10"/>
  <c r="T1378" i="10"/>
  <c r="T1250" i="10"/>
  <c r="T1102" i="10"/>
  <c r="T886" i="10"/>
  <c r="T1702" i="10"/>
  <c r="T1670" i="10"/>
  <c r="T1638" i="10"/>
  <c r="T1606" i="10"/>
  <c r="T1574" i="10"/>
  <c r="T1542" i="10"/>
  <c r="T1490" i="10"/>
  <c r="T1419" i="10"/>
  <c r="T1291" i="10"/>
  <c r="T1235" i="10"/>
  <c r="T1105" i="10"/>
  <c r="T909" i="10"/>
  <c r="T1420" i="10"/>
  <c r="T1388" i="10"/>
  <c r="T1356" i="10"/>
  <c r="T1324" i="10"/>
  <c r="T1292" i="10"/>
  <c r="T1260" i="10"/>
  <c r="T1218" i="10"/>
  <c r="T1138" i="10"/>
  <c r="T852" i="10"/>
  <c r="T1149" i="10"/>
  <c r="T1008" i="10"/>
  <c r="T742" i="10"/>
  <c r="T1413" i="10"/>
  <c r="T1381" i="10"/>
  <c r="T1349" i="10"/>
  <c r="T1317" i="10"/>
  <c r="T1285" i="10"/>
  <c r="T1253" i="10"/>
  <c r="T1206" i="10"/>
  <c r="T1110" i="10"/>
  <c r="T964" i="10"/>
  <c r="T1220" i="10"/>
  <c r="T1188" i="10"/>
  <c r="T1156" i="10"/>
  <c r="T1124" i="10"/>
  <c r="T1092" i="10"/>
  <c r="T1060" i="10"/>
  <c r="T927" i="10"/>
  <c r="T1043" i="10"/>
  <c r="T882" i="10"/>
  <c r="T219" i="10"/>
  <c r="T1131" i="10"/>
  <c r="T1099" i="10"/>
  <c r="T1067" i="10"/>
  <c r="T988" i="10"/>
  <c r="T896" i="10"/>
  <c r="T447" i="10"/>
  <c r="T944" i="10"/>
  <c r="T768" i="10"/>
  <c r="T1046" i="10"/>
  <c r="T1014" i="10"/>
  <c r="T982" i="10"/>
  <c r="T950" i="10"/>
  <c r="T913" i="10"/>
  <c r="T824" i="10"/>
  <c r="T936" i="10"/>
  <c r="T868" i="10"/>
  <c r="T817" i="10"/>
  <c r="T1037" i="10"/>
  <c r="T1005" i="10"/>
  <c r="T973" i="10"/>
  <c r="T942" i="10"/>
  <c r="T894" i="10"/>
  <c r="T522" i="10"/>
  <c r="T834" i="10"/>
  <c r="T747" i="10"/>
  <c r="T821" i="10"/>
  <c r="T577" i="10"/>
  <c r="T810" i="10"/>
  <c r="T693" i="10"/>
  <c r="T61" i="10"/>
  <c r="T781" i="10"/>
  <c r="T411" i="10"/>
  <c r="T860" i="10"/>
  <c r="T769" i="10"/>
  <c r="T659" i="10"/>
  <c r="T719" i="10"/>
  <c r="T635" i="10"/>
  <c r="T847" i="10"/>
  <c r="T815" i="10"/>
  <c r="T783" i="10"/>
  <c r="T727" i="10"/>
  <c r="T637" i="10"/>
  <c r="T671" i="10"/>
  <c r="T523" i="10"/>
  <c r="T625" i="10"/>
  <c r="T527" i="10"/>
  <c r="T748" i="10"/>
  <c r="T716" i="10"/>
  <c r="T684" i="10"/>
  <c r="T652" i="10"/>
  <c r="T620" i="10"/>
  <c r="T566" i="10"/>
  <c r="T425" i="10"/>
  <c r="T563" i="10"/>
  <c r="T399" i="10"/>
  <c r="T714" i="10"/>
  <c r="T682" i="10"/>
  <c r="T650" i="10"/>
  <c r="T618" i="10"/>
  <c r="T574" i="10"/>
  <c r="T441" i="10"/>
  <c r="T597" i="10"/>
  <c r="T487" i="10"/>
  <c r="T433" i="10"/>
  <c r="T369" i="10"/>
  <c r="T556" i="10"/>
  <c r="T524" i="10"/>
  <c r="T492" i="10"/>
  <c r="T335" i="10"/>
  <c r="T423" i="10"/>
  <c r="T359" i="10"/>
  <c r="T561" i="10"/>
  <c r="T529" i="10"/>
  <c r="T497" i="10"/>
  <c r="T450" i="10"/>
  <c r="T468" i="10"/>
  <c r="T436" i="10"/>
  <c r="T404" i="10"/>
  <c r="T372" i="10"/>
  <c r="T299" i="10"/>
  <c r="T191" i="10"/>
  <c r="T434" i="10"/>
  <c r="T402" i="10"/>
  <c r="T370" i="10"/>
  <c r="T283" i="10"/>
  <c r="T325" i="10"/>
  <c r="T323" i="10"/>
  <c r="T263" i="10"/>
  <c r="T328" i="10"/>
  <c r="T154" i="10"/>
  <c r="T287" i="10"/>
  <c r="T112" i="10"/>
  <c r="T281" i="10"/>
  <c r="T45" i="10"/>
  <c r="T294" i="10"/>
  <c r="T253" i="10"/>
  <c r="T182" i="10"/>
  <c r="T29" i="10"/>
  <c r="T226" i="10"/>
  <c r="T207" i="10"/>
  <c r="T248" i="10"/>
  <c r="T216" i="10"/>
  <c r="T158" i="10"/>
  <c r="T41" i="10"/>
  <c r="T233" i="10"/>
  <c r="T192" i="10"/>
  <c r="T130" i="10"/>
  <c r="T177" i="10"/>
  <c r="T145" i="10"/>
  <c r="T115" i="10"/>
  <c r="T20" i="10"/>
  <c r="T179" i="10"/>
  <c r="T147" i="10"/>
  <c r="T116" i="10"/>
  <c r="T28" i="10"/>
  <c r="T37" i="10"/>
  <c r="T86" i="10"/>
  <c r="T54" i="10"/>
  <c r="T22" i="10"/>
  <c r="T87" i="10"/>
  <c r="T55" i="10"/>
  <c r="T23" i="10"/>
  <c r="T2284" i="10"/>
  <c r="T2156" i="10"/>
  <c r="T2028" i="10"/>
  <c r="T1338" i="10"/>
  <c r="T1643" i="10"/>
  <c r="T2175" i="10"/>
  <c r="T2072" i="10"/>
  <c r="T1532" i="10"/>
  <c r="T1835" i="10"/>
  <c r="T2066" i="10"/>
  <c r="T1970" i="10"/>
  <c r="T1874" i="10"/>
  <c r="T1780" i="10"/>
  <c r="T1448" i="10"/>
  <c r="T1097" i="10"/>
  <c r="T1497" i="10"/>
  <c r="T1977" i="10"/>
  <c r="T1881" i="10"/>
  <c r="T1785" i="10"/>
  <c r="T1451" i="10"/>
  <c r="T1528" i="10"/>
  <c r="T1414" i="10"/>
  <c r="T1179" i="10"/>
  <c r="T1645" i="10"/>
  <c r="T1549" i="10"/>
  <c r="T1214" i="10"/>
  <c r="T1394" i="10"/>
  <c r="T930" i="10"/>
  <c r="T1642" i="10"/>
  <c r="T1514" i="10"/>
  <c r="T770" i="10"/>
  <c r="T1392" i="10"/>
  <c r="T1296" i="10"/>
  <c r="T1154" i="10"/>
  <c r="T812" i="10"/>
  <c r="T1353" i="10"/>
  <c r="T1257" i="10"/>
  <c r="T995" i="10"/>
  <c r="T1160" i="10"/>
  <c r="T941" i="10"/>
  <c r="T507" i="10"/>
  <c r="T1071" i="10"/>
  <c r="T902" i="10"/>
  <c r="T785" i="10"/>
  <c r="T986" i="10"/>
  <c r="T836" i="10"/>
  <c r="T825" i="10"/>
  <c r="T945" i="10"/>
  <c r="T841" i="10"/>
  <c r="T697" i="10"/>
  <c r="T709" i="10"/>
  <c r="T865" i="10"/>
  <c r="T730" i="10"/>
  <c r="T819" i="10"/>
  <c r="T649" i="10"/>
  <c r="T627" i="10"/>
  <c r="T720" i="10"/>
  <c r="T656" i="10"/>
  <c r="T595" i="10"/>
  <c r="T427" i="10"/>
  <c r="T654" i="10"/>
  <c r="T445" i="10"/>
  <c r="T435" i="10"/>
  <c r="T496" i="10"/>
  <c r="T437" i="10"/>
  <c r="T533" i="10"/>
  <c r="T453" i="10"/>
  <c r="T408" i="10"/>
  <c r="T438" i="10"/>
  <c r="T406" i="10"/>
  <c r="T327" i="10"/>
  <c r="T194" i="10"/>
  <c r="T297" i="10"/>
  <c r="T266" i="10"/>
  <c r="T239" i="10"/>
  <c r="T220" i="10"/>
  <c r="T237" i="10"/>
  <c r="T181" i="10"/>
  <c r="T183" i="10"/>
  <c r="T44" i="10"/>
  <c r="T58" i="10"/>
  <c r="T91" i="10"/>
  <c r="T1983" i="10"/>
  <c r="T2310" i="10"/>
  <c r="T2109" i="10"/>
  <c r="T2251" i="10"/>
  <c r="T2427" i="10"/>
  <c r="T2299" i="10"/>
  <c r="T2433" i="10"/>
  <c r="T2401" i="10"/>
  <c r="T2369" i="10"/>
  <c r="T2337" i="10"/>
  <c r="T2305" i="10"/>
  <c r="T2266" i="10"/>
  <c r="T2169" i="10"/>
  <c r="T1781" i="10"/>
  <c r="T1951" i="10"/>
  <c r="T2370" i="10"/>
  <c r="T2338" i="10"/>
  <c r="T2241" i="10"/>
  <c r="T1758" i="10"/>
  <c r="T2198" i="10"/>
  <c r="T2395" i="10"/>
  <c r="T2291" i="10"/>
  <c r="T2255" i="10"/>
  <c r="T2138" i="10"/>
  <c r="T1967" i="10"/>
  <c r="T1875" i="10"/>
  <c r="T1804" i="10"/>
  <c r="T1370" i="10"/>
  <c r="T2210" i="10"/>
  <c r="T1884" i="10"/>
  <c r="T2434" i="10"/>
  <c r="T2402" i="10"/>
  <c r="T2273" i="10"/>
  <c r="T2007" i="10"/>
  <c r="T2073" i="10"/>
  <c r="T2359" i="10"/>
  <c r="T2209" i="10"/>
  <c r="T2416" i="10"/>
  <c r="T2384" i="10"/>
  <c r="T2352" i="10"/>
  <c r="T2320" i="10"/>
  <c r="T2288" i="10"/>
  <c r="T2213" i="10"/>
  <c r="T2087" i="10"/>
  <c r="T1832" i="10"/>
  <c r="T1591" i="10"/>
  <c r="T2283" i="10"/>
  <c r="T2431" i="10"/>
  <c r="T2307" i="10"/>
  <c r="T2259" i="10"/>
  <c r="T2126" i="10"/>
  <c r="T2035" i="10"/>
  <c r="T1616" i="10"/>
  <c r="T2276" i="10"/>
  <c r="T2244" i="10"/>
  <c r="T2212" i="10"/>
  <c r="T2180" i="10"/>
  <c r="T2148" i="10"/>
  <c r="T2116" i="10"/>
  <c r="T2076" i="10"/>
  <c r="T2012" i="10"/>
  <c r="T1892" i="10"/>
  <c r="T1728" i="10"/>
  <c r="T1198" i="10"/>
  <c r="T1991" i="10"/>
  <c r="T1863" i="10"/>
  <c r="T1707" i="10"/>
  <c r="T1632" i="10"/>
  <c r="T1543" i="10"/>
  <c r="T2231" i="10"/>
  <c r="T2199" i="10"/>
  <c r="T2167" i="10"/>
  <c r="T2135" i="10"/>
  <c r="T2103" i="10"/>
  <c r="T2056" i="10"/>
  <c r="T1968" i="10"/>
  <c r="T1840" i="10"/>
  <c r="T1729" i="10"/>
  <c r="T1480" i="10"/>
  <c r="T2053" i="10"/>
  <c r="T1931" i="10"/>
  <c r="T1803" i="10"/>
  <c r="T1427" i="10"/>
  <c r="T2090" i="10"/>
  <c r="T2058" i="10"/>
  <c r="T2026" i="10"/>
  <c r="T1994" i="10"/>
  <c r="T1962" i="10"/>
  <c r="T1930" i="10"/>
  <c r="T1898" i="10"/>
  <c r="T1866" i="10"/>
  <c r="T1834" i="10"/>
  <c r="T1802" i="10"/>
  <c r="T1774" i="10"/>
  <c r="T1667" i="10"/>
  <c r="T1539" i="10"/>
  <c r="T1418" i="10"/>
  <c r="T1326" i="10"/>
  <c r="T1251" i="10"/>
  <c r="T1779" i="10"/>
  <c r="T1716" i="10"/>
  <c r="T1588" i="10"/>
  <c r="T1456" i="10"/>
  <c r="T1263" i="10"/>
  <c r="T543" i="10"/>
  <c r="T1969" i="10"/>
  <c r="T1937" i="10"/>
  <c r="T1905" i="10"/>
  <c r="T1873" i="10"/>
  <c r="T1841" i="10"/>
  <c r="T1809" i="10"/>
  <c r="T1759" i="10"/>
  <c r="T1679" i="10"/>
  <c r="T1551" i="10"/>
  <c r="T1086" i="10"/>
  <c r="T1733" i="10"/>
  <c r="T1624" i="10"/>
  <c r="T1491" i="10"/>
  <c r="T804" i="10"/>
  <c r="T1464" i="10"/>
  <c r="T1382" i="10"/>
  <c r="T1254" i="10"/>
  <c r="T1012" i="10"/>
  <c r="T1701" i="10"/>
  <c r="T1669" i="10"/>
  <c r="T1637" i="10"/>
  <c r="T1605" i="10"/>
  <c r="T1573" i="10"/>
  <c r="T1541" i="10"/>
  <c r="T1498" i="10"/>
  <c r="T1434" i="10"/>
  <c r="T1319" i="10"/>
  <c r="T1182" i="10"/>
  <c r="T1510" i="10"/>
  <c r="T1446" i="10"/>
  <c r="T1362" i="10"/>
  <c r="T1226" i="10"/>
  <c r="T1098" i="10"/>
  <c r="T607" i="10"/>
  <c r="T1698" i="10"/>
  <c r="T1666" i="10"/>
  <c r="T1634" i="10"/>
  <c r="T1602" i="10"/>
  <c r="T1570" i="10"/>
  <c r="T1538" i="10"/>
  <c r="T1487" i="10"/>
  <c r="T1403" i="10"/>
  <c r="T1275" i="10"/>
  <c r="T1219" i="10"/>
  <c r="T1089" i="10"/>
  <c r="T900" i="10"/>
  <c r="T1416" i="10"/>
  <c r="T1384" i="10"/>
  <c r="T1352" i="10"/>
  <c r="T1320" i="10"/>
  <c r="T1288" i="10"/>
  <c r="T1256" i="10"/>
  <c r="T1205" i="10"/>
  <c r="T1122" i="10"/>
  <c r="T721" i="10"/>
  <c r="T1133" i="10"/>
  <c r="T975" i="10"/>
  <c r="T683" i="10"/>
  <c r="T1409" i="10"/>
  <c r="T1377" i="10"/>
  <c r="T1345" i="10"/>
  <c r="T1313" i="10"/>
  <c r="T1281" i="10"/>
  <c r="T1249" i="10"/>
  <c r="T1193" i="10"/>
  <c r="T1094" i="10"/>
  <c r="T935" i="10"/>
  <c r="T1216" i="10"/>
  <c r="T1184" i="10"/>
  <c r="T1152" i="10"/>
  <c r="T1120" i="10"/>
  <c r="T1088" i="10"/>
  <c r="T1048" i="10"/>
  <c r="T907" i="10"/>
  <c r="T1028" i="10"/>
  <c r="T869" i="10"/>
  <c r="T1159" i="10"/>
  <c r="T1127" i="10"/>
  <c r="T1095" i="10"/>
  <c r="T1063" i="10"/>
  <c r="T972" i="10"/>
  <c r="T893" i="10"/>
  <c r="T1053" i="10"/>
  <c r="T875" i="10"/>
  <c r="T731" i="10"/>
  <c r="T1042" i="10"/>
  <c r="T1010" i="10"/>
  <c r="T978" i="10"/>
  <c r="T946" i="10"/>
  <c r="T906" i="10"/>
  <c r="T822" i="10"/>
  <c r="T933" i="10"/>
  <c r="T856" i="10"/>
  <c r="T792" i="10"/>
  <c r="T1033" i="10"/>
  <c r="T1001" i="10"/>
  <c r="T969" i="10"/>
  <c r="T939" i="10"/>
  <c r="T892" i="10"/>
  <c r="T461" i="10"/>
  <c r="T829" i="10"/>
  <c r="T723" i="10"/>
  <c r="T816" i="10"/>
  <c r="T539" i="10"/>
  <c r="T793" i="10"/>
  <c r="T667" i="10"/>
  <c r="T862" i="10"/>
  <c r="T776" i="10"/>
  <c r="T329" i="10"/>
  <c r="T850" i="10"/>
  <c r="T764" i="10"/>
  <c r="T631" i="10"/>
  <c r="T703" i="10"/>
  <c r="T633" i="10"/>
  <c r="T843" i="10"/>
  <c r="T811" i="10"/>
  <c r="T779" i="10"/>
  <c r="T722" i="10"/>
  <c r="T619" i="10"/>
  <c r="T641" i="10"/>
  <c r="T498" i="10"/>
  <c r="T611" i="10"/>
  <c r="T506" i="10"/>
  <c r="T744" i="10"/>
  <c r="T712" i="10"/>
  <c r="T680" i="10"/>
  <c r="T648" i="10"/>
  <c r="T616" i="10"/>
  <c r="T550" i="10"/>
  <c r="T397" i="10"/>
  <c r="T547" i="10"/>
  <c r="T395" i="10"/>
  <c r="T710" i="10"/>
  <c r="T678" i="10"/>
  <c r="T646" i="10"/>
  <c r="T614" i="10"/>
  <c r="T558" i="10"/>
  <c r="T413" i="10"/>
  <c r="T594" i="10"/>
  <c r="T477" i="10"/>
  <c r="T419" i="10"/>
  <c r="T355" i="10"/>
  <c r="T552" i="10"/>
  <c r="T520" i="10"/>
  <c r="T488" i="10"/>
  <c r="T331" i="10"/>
  <c r="T421" i="10"/>
  <c r="T357" i="10"/>
  <c r="T557" i="10"/>
  <c r="T525" i="10"/>
  <c r="T493" i="10"/>
  <c r="T309" i="10"/>
  <c r="T464" i="10"/>
  <c r="T432" i="10"/>
  <c r="T400" i="10"/>
  <c r="T368" i="10"/>
  <c r="T292" i="10"/>
  <c r="T89" i="10"/>
  <c r="T430" i="10"/>
  <c r="T398" i="10"/>
  <c r="T366" i="10"/>
  <c r="T276" i="10"/>
  <c r="T312" i="10"/>
  <c r="T320" i="10"/>
  <c r="T249" i="10"/>
  <c r="T321" i="10"/>
  <c r="T136" i="10"/>
  <c r="T284" i="10"/>
  <c r="T342" i="10"/>
  <c r="T265" i="10"/>
  <c r="T322" i="10"/>
  <c r="T290" i="10"/>
  <c r="T250" i="10"/>
  <c r="T166" i="10"/>
  <c r="T25" i="10"/>
  <c r="T211" i="10"/>
  <c r="T203" i="10"/>
  <c r="T244" i="10"/>
  <c r="T212" i="10"/>
  <c r="T144" i="10"/>
  <c r="T16" i="10"/>
  <c r="T229" i="10"/>
  <c r="T180" i="10"/>
  <c r="T113" i="10"/>
  <c r="T173" i="10"/>
  <c r="T141" i="10"/>
  <c r="T108" i="10"/>
  <c r="T97" i="10"/>
  <c r="T175" i="10"/>
  <c r="T143" i="10"/>
  <c r="T109" i="10"/>
  <c r="T12" i="10"/>
  <c r="T21" i="10"/>
  <c r="T82" i="10"/>
  <c r="T50" i="10"/>
  <c r="T18" i="10"/>
  <c r="T83" i="10"/>
  <c r="T51" i="10"/>
  <c r="T19" i="10"/>
  <c r="T2158" i="10"/>
  <c r="T1680" i="10"/>
  <c r="T2220" i="10"/>
  <c r="T2092" i="10"/>
  <c r="T1796" i="10"/>
  <c r="T1895" i="10"/>
  <c r="T1568" i="10"/>
  <c r="T2207" i="10"/>
  <c r="T2111" i="10"/>
  <c r="T1872" i="10"/>
  <c r="T2085" i="10"/>
  <c r="T1125" i="10"/>
  <c r="T2002" i="10"/>
  <c r="T1906" i="10"/>
  <c r="T1810" i="10"/>
  <c r="T1571" i="10"/>
  <c r="T1354" i="10"/>
  <c r="T1741" i="10"/>
  <c r="T1327" i="10"/>
  <c r="T1945" i="10"/>
  <c r="T1849" i="10"/>
  <c r="T1711" i="10"/>
  <c r="T1739" i="10"/>
  <c r="T1470" i="10"/>
  <c r="T1709" i="10"/>
  <c r="T1581" i="10"/>
  <c r="T1460" i="10"/>
  <c r="T1027" i="10"/>
  <c r="T1266" i="10"/>
  <c r="T1674" i="10"/>
  <c r="T1578" i="10"/>
  <c r="T1449" i="10"/>
  <c r="T1121" i="10"/>
  <c r="T1424" i="10"/>
  <c r="T1328" i="10"/>
  <c r="T1221" i="10"/>
  <c r="T1167" i="10"/>
  <c r="T1417" i="10"/>
  <c r="T1321" i="10"/>
  <c r="T1209" i="10"/>
  <c r="T1224" i="10"/>
  <c r="T1128" i="10"/>
  <c r="T1064" i="10"/>
  <c r="T914" i="10"/>
  <c r="T1103" i="10"/>
  <c r="T753" i="10"/>
  <c r="T1050" i="10"/>
  <c r="T954" i="10"/>
  <c r="T383" i="10"/>
  <c r="T1041" i="10"/>
  <c r="T977" i="10"/>
  <c r="T586" i="10"/>
  <c r="T838" i="10"/>
  <c r="T451" i="10"/>
  <c r="T581" i="10"/>
  <c r="T669" i="10"/>
  <c r="T851" i="10"/>
  <c r="T787" i="10"/>
  <c r="T673" i="10"/>
  <c r="T538" i="10"/>
  <c r="T688" i="10"/>
  <c r="T429" i="10"/>
  <c r="T686" i="10"/>
  <c r="T622" i="10"/>
  <c r="T600" i="10"/>
  <c r="T371" i="10"/>
  <c r="T528" i="10"/>
  <c r="T373" i="10"/>
  <c r="T501" i="10"/>
  <c r="T440" i="10"/>
  <c r="T210" i="10"/>
  <c r="T308" i="10"/>
  <c r="T272" i="10"/>
  <c r="T300" i="10"/>
  <c r="T57" i="10"/>
  <c r="T187" i="10"/>
  <c r="T252" i="10"/>
  <c r="T48" i="10"/>
  <c r="T132" i="10"/>
  <c r="T117" i="10"/>
  <c r="T151" i="10"/>
  <c r="T53" i="10"/>
  <c r="T26" i="10"/>
  <c r="T27" i="10"/>
  <c r="T1955" i="10"/>
  <c r="T2306" i="10"/>
  <c r="T1976" i="10"/>
  <c r="T2214" i="10"/>
  <c r="T2423" i="10"/>
  <c r="T2277" i="10"/>
  <c r="T2429" i="10"/>
  <c r="T2397" i="10"/>
  <c r="T2365" i="10"/>
  <c r="T2333" i="10"/>
  <c r="T2301" i="10"/>
  <c r="T2253" i="10"/>
  <c r="T2153" i="10"/>
  <c r="T1485" i="10"/>
  <c r="T1919" i="10"/>
  <c r="T2366" i="10"/>
  <c r="T2334" i="10"/>
  <c r="T2238" i="10"/>
  <c r="T1559" i="10"/>
  <c r="T2166" i="10"/>
  <c r="T2379" i="10"/>
  <c r="T2261" i="10"/>
  <c r="T2239" i="10"/>
  <c r="T2122" i="10"/>
  <c r="T1964" i="10"/>
  <c r="T1871" i="10"/>
  <c r="T1763" i="10"/>
  <c r="T1247" i="10"/>
  <c r="T2178" i="10"/>
  <c r="T1852" i="10"/>
  <c r="T2430" i="10"/>
  <c r="T2398" i="10"/>
  <c r="T2270" i="10"/>
  <c r="T1944" i="10"/>
  <c r="T2009" i="10"/>
  <c r="T2355" i="10"/>
  <c r="T2193" i="10"/>
  <c r="T2412" i="10"/>
  <c r="T2380" i="10"/>
  <c r="T2348" i="10"/>
  <c r="T2316" i="10"/>
  <c r="T2281" i="10"/>
  <c r="T2197" i="10"/>
  <c r="T2055" i="10"/>
  <c r="T1800" i="10"/>
  <c r="T1548" i="10"/>
  <c r="T2230" i="10"/>
  <c r="T2419" i="10"/>
  <c r="T2225" i="10"/>
  <c r="T2243" i="10"/>
  <c r="T2110" i="10"/>
  <c r="T2025" i="10"/>
  <c r="T1595" i="10"/>
  <c r="T2272" i="10"/>
  <c r="T2240" i="10"/>
  <c r="T2208" i="10"/>
  <c r="T2176" i="10"/>
  <c r="T2144" i="10"/>
  <c r="T2112" i="10"/>
  <c r="T2063" i="10"/>
  <c r="T1999" i="10"/>
  <c r="T1876" i="10"/>
  <c r="T1726" i="10"/>
  <c r="T1178" i="10"/>
  <c r="T1975" i="10"/>
  <c r="T1847" i="10"/>
  <c r="T1703" i="10"/>
  <c r="T1611" i="10"/>
  <c r="T1536" i="10"/>
  <c r="T2227" i="10"/>
  <c r="T2195" i="10"/>
  <c r="T2163" i="10"/>
  <c r="T2131" i="10"/>
  <c r="T2099" i="10"/>
  <c r="T2043" i="10"/>
  <c r="T1952" i="10"/>
  <c r="T1824" i="10"/>
  <c r="T1692" i="10"/>
  <c r="T1374" i="10"/>
  <c r="T2037" i="10"/>
  <c r="T1915" i="10"/>
  <c r="T1787" i="10"/>
  <c r="T1407" i="10"/>
  <c r="T2086" i="10"/>
  <c r="T2054" i="10"/>
  <c r="T2022" i="10"/>
  <c r="T1990" i="10"/>
  <c r="T1958" i="10"/>
  <c r="T1926" i="10"/>
  <c r="T1894" i="10"/>
  <c r="T1862" i="10"/>
  <c r="T1830" i="10"/>
  <c r="T1798" i="10"/>
  <c r="T1751" i="10"/>
  <c r="T1651" i="10"/>
  <c r="T1523" i="10"/>
  <c r="T1411" i="10"/>
  <c r="T1322" i="10"/>
  <c r="T1229" i="10"/>
  <c r="T1776" i="10"/>
  <c r="T1700" i="10"/>
  <c r="T1572" i="10"/>
  <c r="T1441" i="10"/>
  <c r="T1230" i="10"/>
  <c r="T1997" i="10"/>
  <c r="T1965" i="10"/>
  <c r="T1933" i="10"/>
  <c r="T1901" i="10"/>
  <c r="T1869" i="10"/>
  <c r="T1837" i="10"/>
  <c r="T1805" i="10"/>
  <c r="T1756" i="10"/>
  <c r="T1663" i="10"/>
  <c r="T1535" i="10"/>
  <c r="T987" i="10"/>
  <c r="T1730" i="10"/>
  <c r="T1608" i="10"/>
  <c r="T1471" i="10"/>
  <c r="T754" i="10"/>
  <c r="T1461" i="10"/>
  <c r="T1366" i="10"/>
  <c r="T1233" i="10"/>
  <c r="T912" i="10"/>
  <c r="T1697" i="10"/>
  <c r="T1665" i="10"/>
  <c r="T1633" i="10"/>
  <c r="T1601" i="10"/>
  <c r="T1569" i="10"/>
  <c r="T1537" i="10"/>
  <c r="T1495" i="10"/>
  <c r="T1431" i="10"/>
  <c r="T1303" i="10"/>
  <c r="T1175" i="10"/>
  <c r="T1507" i="10"/>
  <c r="T1443" i="10"/>
  <c r="T1346" i="10"/>
  <c r="T1194" i="10"/>
  <c r="T1077" i="10"/>
  <c r="T457" i="10"/>
  <c r="T1694" i="10"/>
  <c r="T1662" i="10"/>
  <c r="T1630" i="10"/>
  <c r="T1598" i="10"/>
  <c r="T1566" i="10"/>
  <c r="T1534" i="10"/>
  <c r="T1484" i="10"/>
  <c r="T1387" i="10"/>
  <c r="T1259" i="10"/>
  <c r="T1203" i="10"/>
  <c r="T1073" i="10"/>
  <c r="T866" i="10"/>
  <c r="T1412" i="10"/>
  <c r="T1380" i="10"/>
  <c r="T1348" i="10"/>
  <c r="T1316" i="10"/>
  <c r="T1284" i="10"/>
  <c r="T1252" i="10"/>
  <c r="T1202" i="10"/>
  <c r="T1106" i="10"/>
  <c r="T592" i="10"/>
  <c r="T1117" i="10"/>
  <c r="T971" i="10"/>
  <c r="T663" i="10"/>
  <c r="T1405" i="10"/>
  <c r="T1373" i="10"/>
  <c r="T1341" i="10"/>
  <c r="T1309" i="10"/>
  <c r="T1277" i="10"/>
  <c r="T1245" i="10"/>
  <c r="T1190" i="10"/>
  <c r="T1078" i="10"/>
  <c r="T725" i="10"/>
  <c r="T1212" i="10"/>
  <c r="T1180" i="10"/>
  <c r="T1148" i="10"/>
  <c r="T1116" i="10"/>
  <c r="T1084" i="10"/>
  <c r="T1031" i="10"/>
  <c r="T895" i="10"/>
  <c r="T1011" i="10"/>
  <c r="T765" i="10"/>
  <c r="T1155" i="10"/>
  <c r="T1123" i="10"/>
  <c r="T1091" i="10"/>
  <c r="T1059" i="10"/>
  <c r="T956" i="10"/>
  <c r="T884" i="10"/>
  <c r="T1035" i="10"/>
  <c r="T871" i="10"/>
  <c r="T623" i="10"/>
  <c r="T1038" i="10"/>
  <c r="T1006" i="10"/>
  <c r="T974" i="10"/>
  <c r="T940" i="10"/>
  <c r="T904" i="10"/>
  <c r="T802" i="10"/>
  <c r="T919" i="10"/>
  <c r="T854" i="10"/>
  <c r="T772" i="10"/>
  <c r="T1029" i="10"/>
  <c r="T997" i="10"/>
  <c r="T965" i="10"/>
  <c r="T926" i="10"/>
  <c r="T858" i="10"/>
  <c r="T931" i="10"/>
  <c r="T805" i="10"/>
  <c r="T705" i="10"/>
  <c r="T806" i="10"/>
  <c r="T514" i="10"/>
  <c r="T788" i="10"/>
  <c r="T665" i="10"/>
  <c r="T845" i="10"/>
  <c r="T766" i="10"/>
  <c r="T883" i="10"/>
  <c r="T833" i="10"/>
  <c r="T757" i="10"/>
  <c r="T605" i="10"/>
  <c r="T687" i="10"/>
  <c r="T483" i="10"/>
  <c r="T839" i="10"/>
  <c r="T807" i="10"/>
  <c r="T775" i="10"/>
  <c r="T717" i="10"/>
  <c r="T546" i="10"/>
  <c r="T639" i="10"/>
  <c r="T491" i="10"/>
  <c r="T609" i="10"/>
  <c r="T495" i="10"/>
  <c r="T740" i="10"/>
  <c r="T708" i="10"/>
  <c r="T676" i="10"/>
  <c r="T644" i="10"/>
  <c r="T612" i="10"/>
  <c r="T534" i="10"/>
  <c r="T393" i="10"/>
  <c r="T531" i="10"/>
  <c r="T367" i="10"/>
  <c r="T706" i="10"/>
  <c r="T674" i="10"/>
  <c r="T642" i="10"/>
  <c r="T610" i="10"/>
  <c r="T542" i="10"/>
  <c r="T409" i="10"/>
  <c r="T591" i="10"/>
  <c r="T285" i="10"/>
  <c r="T417" i="10"/>
  <c r="T353" i="10"/>
  <c r="T548" i="10"/>
  <c r="T516" i="10"/>
  <c r="T481" i="10"/>
  <c r="T317" i="10"/>
  <c r="T407" i="10"/>
  <c r="T345" i="10"/>
  <c r="T553" i="10"/>
  <c r="T521" i="10"/>
  <c r="T489" i="10"/>
  <c r="T301" i="10"/>
  <c r="T460" i="10"/>
  <c r="T428" i="10"/>
  <c r="T396" i="10"/>
  <c r="T364" i="10"/>
  <c r="T267" i="10"/>
  <c r="T339" i="10"/>
  <c r="T426" i="10"/>
  <c r="T394" i="10"/>
  <c r="T362" i="10"/>
  <c r="T122" i="10"/>
  <c r="T295" i="10"/>
  <c r="T307" i="10"/>
  <c r="T138" i="10"/>
  <c r="T305" i="10"/>
  <c r="T32" i="10"/>
  <c r="T271" i="10"/>
  <c r="T338" i="10"/>
  <c r="T258" i="10"/>
  <c r="T318" i="10"/>
  <c r="T286" i="10"/>
  <c r="T238" i="10"/>
  <c r="T150" i="10"/>
  <c r="T172" i="10"/>
  <c r="T199" i="10"/>
  <c r="T186" i="10"/>
  <c r="T240" i="10"/>
  <c r="T208" i="10"/>
  <c r="T142" i="10"/>
  <c r="T9" i="10"/>
  <c r="T225" i="10"/>
  <c r="T178" i="10"/>
  <c r="T201" i="10"/>
  <c r="T169" i="10"/>
  <c r="T137" i="10"/>
  <c r="T104" i="10"/>
  <c r="T81" i="10"/>
  <c r="T171" i="10"/>
  <c r="T139" i="10"/>
  <c r="T107" i="10"/>
  <c r="T114" i="10"/>
  <c r="T5" i="10"/>
  <c r="T78" i="10"/>
  <c r="T46" i="10"/>
  <c r="T14" i="10"/>
  <c r="T79" i="10"/>
  <c r="T47" i="10"/>
  <c r="T15" i="10"/>
  <c r="M7" i="10"/>
  <c r="M11" i="10"/>
  <c r="M15" i="10"/>
  <c r="M19" i="10"/>
  <c r="M23" i="10"/>
  <c r="M27" i="10"/>
  <c r="M31" i="10"/>
  <c r="M35" i="10"/>
  <c r="M39" i="10"/>
  <c r="M43" i="10"/>
  <c r="M47" i="10"/>
  <c r="M51" i="10"/>
  <c r="M55" i="10"/>
  <c r="M59" i="10"/>
  <c r="M63" i="10"/>
  <c r="M67" i="10"/>
  <c r="M71" i="10"/>
  <c r="M75" i="10"/>
  <c r="M79" i="10"/>
  <c r="M83" i="10"/>
  <c r="M87" i="10"/>
  <c r="M91" i="10"/>
  <c r="M95" i="10"/>
  <c r="M99" i="10"/>
  <c r="M103" i="10"/>
  <c r="M107" i="10"/>
  <c r="M111" i="10"/>
  <c r="M115" i="10"/>
  <c r="M6" i="10"/>
  <c r="M10" i="10"/>
  <c r="M14" i="10"/>
  <c r="M18" i="10"/>
  <c r="M22" i="10"/>
  <c r="M26" i="10"/>
  <c r="M30" i="10"/>
  <c r="M34" i="10"/>
  <c r="M38" i="10"/>
  <c r="M42" i="10"/>
  <c r="M46" i="10"/>
  <c r="M50" i="10"/>
  <c r="M54" i="10"/>
  <c r="M58" i="10"/>
  <c r="M62" i="10"/>
  <c r="M66" i="10"/>
  <c r="M70" i="10"/>
  <c r="M74" i="10"/>
  <c r="M78" i="10"/>
  <c r="M82" i="10"/>
  <c r="M86" i="10"/>
  <c r="M90" i="10"/>
  <c r="M94" i="10"/>
  <c r="M98" i="10"/>
  <c r="M102" i="10"/>
  <c r="M106" i="10"/>
  <c r="M110" i="10"/>
  <c r="M114" i="10"/>
  <c r="M16" i="10"/>
  <c r="M32" i="10"/>
  <c r="M48" i="10"/>
  <c r="M64" i="10"/>
  <c r="M80" i="10"/>
  <c r="M96" i="10"/>
  <c r="M112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M172" i="10"/>
  <c r="M176" i="10"/>
  <c r="M180" i="10"/>
  <c r="M184" i="10"/>
  <c r="M5" i="10"/>
  <c r="M21" i="10"/>
  <c r="M37" i="10"/>
  <c r="M53" i="10"/>
  <c r="M69" i="10"/>
  <c r="M85" i="10"/>
  <c r="M101" i="10"/>
  <c r="M105" i="10"/>
  <c r="M12" i="10"/>
  <c r="M28" i="10"/>
  <c r="M44" i="10"/>
  <c r="M60" i="10"/>
  <c r="M76" i="10"/>
  <c r="M92" i="10"/>
  <c r="M109" i="10"/>
  <c r="M116" i="10"/>
  <c r="M119" i="10"/>
  <c r="M123" i="10"/>
  <c r="M127" i="10"/>
  <c r="M131" i="10"/>
  <c r="M135" i="10"/>
  <c r="M139" i="10"/>
  <c r="M143" i="10"/>
  <c r="M147" i="10"/>
  <c r="M151" i="10"/>
  <c r="M155" i="10"/>
  <c r="M159" i="10"/>
  <c r="M163" i="10"/>
  <c r="M167" i="10"/>
  <c r="M171" i="10"/>
  <c r="M175" i="10"/>
  <c r="M179" i="10"/>
  <c r="M183" i="10"/>
  <c r="M13" i="10"/>
  <c r="M29" i="10"/>
  <c r="M45" i="10"/>
  <c r="M61" i="10"/>
  <c r="M77" i="10"/>
  <c r="M93" i="10"/>
  <c r="M8" i="10"/>
  <c r="M33" i="10"/>
  <c r="M40" i="10"/>
  <c r="M65" i="10"/>
  <c r="M72" i="10"/>
  <c r="M97" i="10"/>
  <c r="M125" i="10"/>
  <c r="M141" i="10"/>
  <c r="M157" i="10"/>
  <c r="M173" i="10"/>
  <c r="M186" i="10"/>
  <c r="M189" i="10"/>
  <c r="M199" i="10"/>
  <c r="M202" i="10"/>
  <c r="M113" i="10"/>
  <c r="M130" i="10"/>
  <c r="M146" i="10"/>
  <c r="M162" i="10"/>
  <c r="M178" i="10"/>
  <c r="M192" i="10"/>
  <c r="M205" i="10"/>
  <c r="M209" i="10"/>
  <c r="M213" i="10"/>
  <c r="M217" i="10"/>
  <c r="M221" i="10"/>
  <c r="M225" i="10"/>
  <c r="M229" i="10"/>
  <c r="M233" i="10"/>
  <c r="M237" i="10"/>
  <c r="M104" i="10"/>
  <c r="M121" i="10"/>
  <c r="M137" i="10"/>
  <c r="M153" i="10"/>
  <c r="M169" i="10"/>
  <c r="M185" i="10"/>
  <c r="M195" i="10"/>
  <c r="M198" i="10"/>
  <c r="M201" i="10"/>
  <c r="M9" i="10"/>
  <c r="M57" i="10"/>
  <c r="M88" i="10"/>
  <c r="M100" i="10"/>
  <c r="M108" i="10"/>
  <c r="M126" i="10"/>
  <c r="M129" i="10"/>
  <c r="M142" i="10"/>
  <c r="M145" i="10"/>
  <c r="M158" i="10"/>
  <c r="M161" i="10"/>
  <c r="M174" i="10"/>
  <c r="M177" i="10"/>
  <c r="M190" i="10"/>
  <c r="M218" i="10"/>
  <c r="M224" i="10"/>
  <c r="M235" i="10"/>
  <c r="M49" i="10"/>
  <c r="M84" i="10"/>
  <c r="M197" i="10"/>
  <c r="M203" i="10"/>
  <c r="M207" i="10"/>
  <c r="M222" i="10"/>
  <c r="M228" i="10"/>
  <c r="M242" i="10"/>
  <c r="M245" i="10"/>
  <c r="M248" i="10"/>
  <c r="M258" i="10"/>
  <c r="M20" i="10"/>
  <c r="M41" i="10"/>
  <c r="M89" i="10"/>
  <c r="M191" i="10"/>
  <c r="M193" i="10"/>
  <c r="M204" i="10"/>
  <c r="M81" i="10"/>
  <c r="M208" i="10"/>
  <c r="M219" i="10"/>
  <c r="M234" i="10"/>
  <c r="M247" i="10"/>
  <c r="M263" i="10"/>
  <c r="M24" i="10"/>
  <c r="M68" i="10"/>
  <c r="M138" i="10"/>
  <c r="M182" i="10"/>
  <c r="M200" i="10"/>
  <c r="M220" i="10"/>
  <c r="M236" i="10"/>
  <c r="M238" i="10"/>
  <c r="M249" i="10"/>
  <c r="M251" i="10"/>
  <c r="M253" i="10"/>
  <c r="M260" i="10"/>
  <c r="M272" i="10"/>
  <c r="M275" i="10"/>
  <c r="M278" i="10"/>
  <c r="M288" i="10"/>
  <c r="M291" i="10"/>
  <c r="M294" i="10"/>
  <c r="M304" i="10"/>
  <c r="M307" i="10"/>
  <c r="M310" i="10"/>
  <c r="M320" i="10"/>
  <c r="M323" i="10"/>
  <c r="M52" i="10"/>
  <c r="M134" i="10"/>
  <c r="M165" i="10"/>
  <c r="M196" i="10"/>
  <c r="M215" i="10"/>
  <c r="M241" i="10"/>
  <c r="M243" i="10"/>
  <c r="M265" i="10"/>
  <c r="M281" i="10"/>
  <c r="M297" i="10"/>
  <c r="M313" i="10"/>
  <c r="M326" i="10"/>
  <c r="M330" i="10"/>
  <c r="M334" i="10"/>
  <c r="M338" i="10"/>
  <c r="M342" i="10"/>
  <c r="M346" i="10"/>
  <c r="M118" i="10"/>
  <c r="M149" i="10"/>
  <c r="M216" i="10"/>
  <c r="M232" i="10"/>
  <c r="M244" i="10"/>
  <c r="M250" i="10"/>
  <c r="M252" i="10"/>
  <c r="M259" i="10"/>
  <c r="M264" i="10"/>
  <c r="M267" i="10"/>
  <c r="M270" i="10"/>
  <c r="M280" i="10"/>
  <c r="M283" i="10"/>
  <c r="M286" i="10"/>
  <c r="M296" i="10"/>
  <c r="M299" i="10"/>
  <c r="M302" i="10"/>
  <c r="M312" i="10"/>
  <c r="M315" i="10"/>
  <c r="M318" i="10"/>
  <c r="M17" i="10"/>
  <c r="M73" i="10"/>
  <c r="M133" i="10"/>
  <c r="M206" i="10"/>
  <c r="M212" i="10"/>
  <c r="M269" i="10"/>
  <c r="M285" i="10"/>
  <c r="M301" i="10"/>
  <c r="M317" i="10"/>
  <c r="M327" i="10"/>
  <c r="M331" i="10"/>
  <c r="M335" i="10"/>
  <c r="M339" i="10"/>
  <c r="M343" i="10"/>
  <c r="M211" i="10"/>
  <c r="M223" i="10"/>
  <c r="M255" i="10"/>
  <c r="M268" i="10"/>
  <c r="M273" i="10"/>
  <c r="M300" i="10"/>
  <c r="M305" i="10"/>
  <c r="M336" i="10"/>
  <c r="M351" i="10"/>
  <c r="M355" i="10"/>
  <c r="M359" i="10"/>
  <c r="M363" i="10"/>
  <c r="M367" i="10"/>
  <c r="M371" i="10"/>
  <c r="M375" i="10"/>
  <c r="M379" i="10"/>
  <c r="M383" i="10"/>
  <c r="M387" i="10"/>
  <c r="M391" i="10"/>
  <c r="M395" i="10"/>
  <c r="M399" i="10"/>
  <c r="M403" i="10"/>
  <c r="M407" i="10"/>
  <c r="M411" i="10"/>
  <c r="M415" i="10"/>
  <c r="M419" i="10"/>
  <c r="M423" i="10"/>
  <c r="M427" i="10"/>
  <c r="M431" i="10"/>
  <c r="M435" i="10"/>
  <c r="M439" i="10"/>
  <c r="M443" i="10"/>
  <c r="M227" i="10"/>
  <c r="M231" i="10"/>
  <c r="M239" i="10"/>
  <c r="M246" i="10"/>
  <c r="M271" i="10"/>
  <c r="M293" i="10"/>
  <c r="M295" i="10"/>
  <c r="M303" i="10"/>
  <c r="M325" i="10"/>
  <c r="M341" i="10"/>
  <c r="M347" i="10"/>
  <c r="M122" i="10"/>
  <c r="M194" i="10"/>
  <c r="M266" i="10"/>
  <c r="M274" i="10"/>
  <c r="M276" i="10"/>
  <c r="M298" i="10"/>
  <c r="M306" i="10"/>
  <c r="M308" i="10"/>
  <c r="M332" i="10"/>
  <c r="M350" i="10"/>
  <c r="M354" i="10"/>
  <c r="M358" i="10"/>
  <c r="M362" i="10"/>
  <c r="M366" i="10"/>
  <c r="M370" i="10"/>
  <c r="M374" i="10"/>
  <c r="M378" i="10"/>
  <c r="M382" i="10"/>
  <c r="M386" i="10"/>
  <c r="M390" i="10"/>
  <c r="M394" i="10"/>
  <c r="M398" i="10"/>
  <c r="M402" i="10"/>
  <c r="M406" i="10"/>
  <c r="M410" i="10"/>
  <c r="M414" i="10"/>
  <c r="M418" i="10"/>
  <c r="M422" i="10"/>
  <c r="M426" i="10"/>
  <c r="M430" i="10"/>
  <c r="M434" i="10"/>
  <c r="M438" i="10"/>
  <c r="M442" i="10"/>
  <c r="M36" i="10"/>
  <c r="M56" i="10"/>
  <c r="M166" i="10"/>
  <c r="M187" i="10"/>
  <c r="M277" i="10"/>
  <c r="M279" i="10"/>
  <c r="M287" i="10"/>
  <c r="M309" i="10"/>
  <c r="M311" i="10"/>
  <c r="M319" i="10"/>
  <c r="M333" i="10"/>
  <c r="M230" i="10"/>
  <c r="M254" i="10"/>
  <c r="M290" i="10"/>
  <c r="M361" i="10"/>
  <c r="M377" i="10"/>
  <c r="M393" i="10"/>
  <c r="M409" i="10"/>
  <c r="M425" i="10"/>
  <c r="M441" i="10"/>
  <c r="M447" i="10"/>
  <c r="M463" i="10"/>
  <c r="M479" i="10"/>
  <c r="M210" i="10"/>
  <c r="M226" i="10"/>
  <c r="M240" i="10"/>
  <c r="M324" i="10"/>
  <c r="M352" i="10"/>
  <c r="M368" i="10"/>
  <c r="M384" i="10"/>
  <c r="M400" i="10"/>
  <c r="M416" i="10"/>
  <c r="M432" i="10"/>
  <c r="M450" i="10"/>
  <c r="M453" i="10"/>
  <c r="M456" i="10"/>
  <c r="M466" i="10"/>
  <c r="M469" i="10"/>
  <c r="M472" i="10"/>
  <c r="M482" i="10"/>
  <c r="M485" i="10"/>
  <c r="M489" i="10"/>
  <c r="M493" i="10"/>
  <c r="M497" i="10"/>
  <c r="M501" i="10"/>
  <c r="M505" i="10"/>
  <c r="M509" i="10"/>
  <c r="M513" i="10"/>
  <c r="M517" i="10"/>
  <c r="M521" i="10"/>
  <c r="M525" i="10"/>
  <c r="M529" i="10"/>
  <c r="M533" i="10"/>
  <c r="M537" i="10"/>
  <c r="M541" i="10"/>
  <c r="M545" i="10"/>
  <c r="M549" i="10"/>
  <c r="M553" i="10"/>
  <c r="M557" i="10"/>
  <c r="M561" i="10"/>
  <c r="M565" i="10"/>
  <c r="M569" i="10"/>
  <c r="M573" i="10"/>
  <c r="M154" i="10"/>
  <c r="M321" i="10"/>
  <c r="M345" i="10"/>
  <c r="M357" i="10"/>
  <c r="M373" i="10"/>
  <c r="M389" i="10"/>
  <c r="M405" i="10"/>
  <c r="M421" i="10"/>
  <c r="M437" i="10"/>
  <c r="M459" i="10"/>
  <c r="M475" i="10"/>
  <c r="M181" i="10"/>
  <c r="M256" i="10"/>
  <c r="M284" i="10"/>
  <c r="M314" i="10"/>
  <c r="M328" i="10"/>
  <c r="M348" i="10"/>
  <c r="M364" i="10"/>
  <c r="M380" i="10"/>
  <c r="M396" i="10"/>
  <c r="M412" i="10"/>
  <c r="M428" i="10"/>
  <c r="M444" i="10"/>
  <c r="M446" i="10"/>
  <c r="M449" i="10"/>
  <c r="M452" i="10"/>
  <c r="M462" i="10"/>
  <c r="M465" i="10"/>
  <c r="M468" i="10"/>
  <c r="M478" i="10"/>
  <c r="M481" i="10"/>
  <c r="M484" i="10"/>
  <c r="M488" i="10"/>
  <c r="M492" i="10"/>
  <c r="M496" i="10"/>
  <c r="M500" i="10"/>
  <c r="M504" i="10"/>
  <c r="M508" i="10"/>
  <c r="M512" i="10"/>
  <c r="M516" i="10"/>
  <c r="M520" i="10"/>
  <c r="M524" i="10"/>
  <c r="M528" i="10"/>
  <c r="M532" i="10"/>
  <c r="M536" i="10"/>
  <c r="M540" i="10"/>
  <c r="M544" i="10"/>
  <c r="M548" i="10"/>
  <c r="M552" i="10"/>
  <c r="M556" i="10"/>
  <c r="M560" i="10"/>
  <c r="M564" i="10"/>
  <c r="M568" i="10"/>
  <c r="M572" i="10"/>
  <c r="M576" i="10"/>
  <c r="M580" i="10"/>
  <c r="M584" i="10"/>
  <c r="M588" i="10"/>
  <c r="M592" i="10"/>
  <c r="M596" i="10"/>
  <c r="M600" i="10"/>
  <c r="M117" i="10"/>
  <c r="M344" i="10"/>
  <c r="M455" i="10"/>
  <c r="M457" i="10"/>
  <c r="M467" i="10"/>
  <c r="M498" i="10"/>
  <c r="M514" i="10"/>
  <c r="M530" i="10"/>
  <c r="M546" i="10"/>
  <c r="M562" i="10"/>
  <c r="M577" i="10"/>
  <c r="M603" i="10"/>
  <c r="M607" i="10"/>
  <c r="M611" i="10"/>
  <c r="M615" i="10"/>
  <c r="M619" i="10"/>
  <c r="M623" i="10"/>
  <c r="M627" i="10"/>
  <c r="M631" i="10"/>
  <c r="M635" i="10"/>
  <c r="M639" i="10"/>
  <c r="M643" i="10"/>
  <c r="M647" i="10"/>
  <c r="M651" i="10"/>
  <c r="M655" i="10"/>
  <c r="M659" i="10"/>
  <c r="M663" i="10"/>
  <c r="M667" i="10"/>
  <c r="M671" i="10"/>
  <c r="M675" i="10"/>
  <c r="M679" i="10"/>
  <c r="M683" i="10"/>
  <c r="M687" i="10"/>
  <c r="M691" i="10"/>
  <c r="M695" i="10"/>
  <c r="M316" i="10"/>
  <c r="M340" i="10"/>
  <c r="M477" i="10"/>
  <c r="M487" i="10"/>
  <c r="M503" i="10"/>
  <c r="M519" i="10"/>
  <c r="M535" i="10"/>
  <c r="M551" i="10"/>
  <c r="M567" i="10"/>
  <c r="M591" i="10"/>
  <c r="M594" i="10"/>
  <c r="M597" i="10"/>
  <c r="M322" i="10"/>
  <c r="M349" i="10"/>
  <c r="M353" i="10"/>
  <c r="M356" i="10"/>
  <c r="M381" i="10"/>
  <c r="M385" i="10"/>
  <c r="M388" i="10"/>
  <c r="M413" i="10"/>
  <c r="M417" i="10"/>
  <c r="M420" i="10"/>
  <c r="M445" i="10"/>
  <c r="M448" i="10"/>
  <c r="M460" i="10"/>
  <c r="M470" i="10"/>
  <c r="M480" i="10"/>
  <c r="M494" i="10"/>
  <c r="M510" i="10"/>
  <c r="M526" i="10"/>
  <c r="M542" i="10"/>
  <c r="M558" i="10"/>
  <c r="M574" i="10"/>
  <c r="M579" i="10"/>
  <c r="M582" i="10"/>
  <c r="M585" i="10"/>
  <c r="M606" i="10"/>
  <c r="M610" i="10"/>
  <c r="M614" i="10"/>
  <c r="M618" i="10"/>
  <c r="M622" i="10"/>
  <c r="M626" i="10"/>
  <c r="M630" i="10"/>
  <c r="M25" i="10"/>
  <c r="M461" i="10"/>
  <c r="M495" i="10"/>
  <c r="M511" i="10"/>
  <c r="M527" i="10"/>
  <c r="M543" i="10"/>
  <c r="M559" i="10"/>
  <c r="M575" i="10"/>
  <c r="M578" i="10"/>
  <c r="M581" i="10"/>
  <c r="M292" i="10"/>
  <c r="M372" i="10"/>
  <c r="M471" i="10"/>
  <c r="M491" i="10"/>
  <c r="M502" i="10"/>
  <c r="M523" i="10"/>
  <c r="M534" i="10"/>
  <c r="M555" i="10"/>
  <c r="M566" i="10"/>
  <c r="M599" i="10"/>
  <c r="M604" i="10"/>
  <c r="M620" i="10"/>
  <c r="M641" i="10"/>
  <c r="M656" i="10"/>
  <c r="M188" i="10"/>
  <c r="M360" i="10"/>
  <c r="M376" i="10"/>
  <c r="M433" i="10"/>
  <c r="M451" i="10"/>
  <c r="M601" i="10"/>
  <c r="M613" i="10"/>
  <c r="M629" i="10"/>
  <c r="M637" i="10"/>
  <c r="M652" i="10"/>
  <c r="M654" i="10"/>
  <c r="M669" i="10"/>
  <c r="M684" i="10"/>
  <c r="M686" i="10"/>
  <c r="M702" i="10"/>
  <c r="M710" i="10"/>
  <c r="M718" i="10"/>
  <c r="M721" i="10"/>
  <c r="M724" i="10"/>
  <c r="M257" i="10"/>
  <c r="M392" i="10"/>
  <c r="M404" i="10"/>
  <c r="M486" i="10"/>
  <c r="M490" i="10"/>
  <c r="M499" i="10"/>
  <c r="M507" i="10"/>
  <c r="M550" i="10"/>
  <c r="M554" i="10"/>
  <c r="M563" i="10"/>
  <c r="M571" i="10"/>
  <c r="M593" i="10"/>
  <c r="M616" i="10"/>
  <c r="M653" i="10"/>
  <c r="M662" i="10"/>
  <c r="M664" i="10"/>
  <c r="M666" i="10"/>
  <c r="M670" i="10"/>
  <c r="M672" i="10"/>
  <c r="M693" i="10"/>
  <c r="M699" i="10"/>
  <c r="M706" i="10"/>
  <c r="M715" i="10"/>
  <c r="M734" i="10"/>
  <c r="M737" i="10"/>
  <c r="M740" i="10"/>
  <c r="M750" i="10"/>
  <c r="M753" i="10"/>
  <c r="M756" i="10"/>
  <c r="M214" i="10"/>
  <c r="M337" i="10"/>
  <c r="M369" i="10"/>
  <c r="M429" i="10"/>
  <c r="M440" i="10"/>
  <c r="M454" i="10"/>
  <c r="M458" i="10"/>
  <c r="M538" i="10"/>
  <c r="M608" i="10"/>
  <c r="M625" i="10"/>
  <c r="M644" i="10"/>
  <c r="M649" i="10"/>
  <c r="M658" i="10"/>
  <c r="M660" i="10"/>
  <c r="M668" i="10"/>
  <c r="M689" i="10"/>
  <c r="M701" i="10"/>
  <c r="M708" i="10"/>
  <c r="M717" i="10"/>
  <c r="M722" i="10"/>
  <c r="M727" i="10"/>
  <c r="M743" i="10"/>
  <c r="M759" i="10"/>
  <c r="M763" i="10"/>
  <c r="M767" i="10"/>
  <c r="M771" i="10"/>
  <c r="M775" i="10"/>
  <c r="M779" i="10"/>
  <c r="M783" i="10"/>
  <c r="M787" i="10"/>
  <c r="M791" i="10"/>
  <c r="M795" i="10"/>
  <c r="M799" i="10"/>
  <c r="M803" i="10"/>
  <c r="M807" i="10"/>
  <c r="M811" i="10"/>
  <c r="M815" i="10"/>
  <c r="M819" i="10"/>
  <c r="M823" i="10"/>
  <c r="M827" i="10"/>
  <c r="M831" i="10"/>
  <c r="M835" i="10"/>
  <c r="M839" i="10"/>
  <c r="M843" i="10"/>
  <c r="M847" i="10"/>
  <c r="M851" i="10"/>
  <c r="M855" i="10"/>
  <c r="M859" i="10"/>
  <c r="M863" i="10"/>
  <c r="M867" i="10"/>
  <c r="M871" i="10"/>
  <c r="M875" i="10"/>
  <c r="M424" i="10"/>
  <c r="M473" i="10"/>
  <c r="M539" i="10"/>
  <c r="M624" i="10"/>
  <c r="M628" i="10"/>
  <c r="M634" i="10"/>
  <c r="M648" i="10"/>
  <c r="M676" i="10"/>
  <c r="M690" i="10"/>
  <c r="M697" i="10"/>
  <c r="M735" i="10"/>
  <c r="M748" i="10"/>
  <c r="M774" i="10"/>
  <c r="M784" i="10"/>
  <c r="M789" i="10"/>
  <c r="M806" i="10"/>
  <c r="M816" i="10"/>
  <c r="M821" i="10"/>
  <c r="M838" i="10"/>
  <c r="M848" i="10"/>
  <c r="M853" i="10"/>
  <c r="M401" i="10"/>
  <c r="M515" i="10"/>
  <c r="M605" i="10"/>
  <c r="M674" i="10"/>
  <c r="M704" i="10"/>
  <c r="M713" i="10"/>
  <c r="M726" i="10"/>
  <c r="M728" i="10"/>
  <c r="M730" i="10"/>
  <c r="M739" i="10"/>
  <c r="M752" i="10"/>
  <c r="M757" i="10"/>
  <c r="M764" i="10"/>
  <c r="M769" i="10"/>
  <c r="M786" i="10"/>
  <c r="M796" i="10"/>
  <c r="M801" i="10"/>
  <c r="M818" i="10"/>
  <c r="M828" i="10"/>
  <c r="M833" i="10"/>
  <c r="M850" i="10"/>
  <c r="M860" i="10"/>
  <c r="M865" i="10"/>
  <c r="M870" i="10"/>
  <c r="M873" i="10"/>
  <c r="M876" i="10"/>
  <c r="M879" i="10"/>
  <c r="M883" i="10"/>
  <c r="M887" i="10"/>
  <c r="M891" i="10"/>
  <c r="M895" i="10"/>
  <c r="M899" i="10"/>
  <c r="M903" i="10"/>
  <c r="M907" i="10"/>
  <c r="M911" i="10"/>
  <c r="M915" i="10"/>
  <c r="M919" i="10"/>
  <c r="M923" i="10"/>
  <c r="M927" i="10"/>
  <c r="M931" i="10"/>
  <c r="M329" i="10"/>
  <c r="M474" i="10"/>
  <c r="M506" i="10"/>
  <c r="M531" i="10"/>
  <c r="M598" i="10"/>
  <c r="M602" i="10"/>
  <c r="M609" i="10"/>
  <c r="M612" i="10"/>
  <c r="M646" i="10"/>
  <c r="M677" i="10"/>
  <c r="M682" i="10"/>
  <c r="M685" i="10"/>
  <c r="M711" i="10"/>
  <c r="M720" i="10"/>
  <c r="M732" i="10"/>
  <c r="M766" i="10"/>
  <c r="M776" i="10"/>
  <c r="M781" i="10"/>
  <c r="M798" i="10"/>
  <c r="M808" i="10"/>
  <c r="M813" i="10"/>
  <c r="M436" i="10"/>
  <c r="M464" i="10"/>
  <c r="M476" i="10"/>
  <c r="M518" i="10"/>
  <c r="M587" i="10"/>
  <c r="M621" i="10"/>
  <c r="M642" i="10"/>
  <c r="M692" i="10"/>
  <c r="M742" i="10"/>
  <c r="M744" i="10"/>
  <c r="M746" i="10"/>
  <c r="M755" i="10"/>
  <c r="M762" i="10"/>
  <c r="M772" i="10"/>
  <c r="M777" i="10"/>
  <c r="M794" i="10"/>
  <c r="M804" i="10"/>
  <c r="M809" i="10"/>
  <c r="M826" i="10"/>
  <c r="M836" i="10"/>
  <c r="M841" i="10"/>
  <c r="M858" i="10"/>
  <c r="M868" i="10"/>
  <c r="M880" i="10"/>
  <c r="M884" i="10"/>
  <c r="M888" i="10"/>
  <c r="M892" i="10"/>
  <c r="M896" i="10"/>
  <c r="M900" i="10"/>
  <c r="M904" i="10"/>
  <c r="M908" i="10"/>
  <c r="M912" i="10"/>
  <c r="M916" i="10"/>
  <c r="M920" i="10"/>
  <c r="M924" i="10"/>
  <c r="M928" i="10"/>
  <c r="M932" i="10"/>
  <c r="M936" i="10"/>
  <c r="M940" i="10"/>
  <c r="M944" i="10"/>
  <c r="M570" i="10"/>
  <c r="M633" i="10"/>
  <c r="M673" i="10"/>
  <c r="M719" i="10"/>
  <c r="M729" i="10"/>
  <c r="M802" i="10"/>
  <c r="M822" i="10"/>
  <c r="M824" i="10"/>
  <c r="M874" i="10"/>
  <c r="M890" i="10"/>
  <c r="M897" i="10"/>
  <c r="M906" i="10"/>
  <c r="M913" i="10"/>
  <c r="M922" i="10"/>
  <c r="M929" i="10"/>
  <c r="M934" i="10"/>
  <c r="M937" i="10"/>
  <c r="M946" i="10"/>
  <c r="M950" i="10"/>
  <c r="M954" i="10"/>
  <c r="M958" i="10"/>
  <c r="M962" i="10"/>
  <c r="M966" i="10"/>
  <c r="M970" i="10"/>
  <c r="M974" i="10"/>
  <c r="M978" i="10"/>
  <c r="M982" i="10"/>
  <c r="M986" i="10"/>
  <c r="M170" i="10"/>
  <c r="M261" i="10"/>
  <c r="M282" i="10"/>
  <c r="M289" i="10"/>
  <c r="M547" i="10"/>
  <c r="M590" i="10"/>
  <c r="M595" i="10"/>
  <c r="M650" i="10"/>
  <c r="M681" i="10"/>
  <c r="M694" i="10"/>
  <c r="M705" i="10"/>
  <c r="M723" i="10"/>
  <c r="M741" i="10"/>
  <c r="M747" i="10"/>
  <c r="M758" i="10"/>
  <c r="M761" i="10"/>
  <c r="M780" i="10"/>
  <c r="M805" i="10"/>
  <c r="M829" i="10"/>
  <c r="M834" i="10"/>
  <c r="M846" i="10"/>
  <c r="M872" i="10"/>
  <c r="M522" i="10"/>
  <c r="M586" i="10"/>
  <c r="M638" i="10"/>
  <c r="M698" i="10"/>
  <c r="M709" i="10"/>
  <c r="M716" i="10"/>
  <c r="M736" i="10"/>
  <c r="M738" i="10"/>
  <c r="M778" i="10"/>
  <c r="M797" i="10"/>
  <c r="M800" i="10"/>
  <c r="M814" i="10"/>
  <c r="M820" i="10"/>
  <c r="M894" i="10"/>
  <c r="M901" i="10"/>
  <c r="M910" i="10"/>
  <c r="M917" i="10"/>
  <c r="M926" i="10"/>
  <c r="M939" i="10"/>
  <c r="M942" i="10"/>
  <c r="M945" i="10"/>
  <c r="M949" i="10"/>
  <c r="M953" i="10"/>
  <c r="M957" i="10"/>
  <c r="M961" i="10"/>
  <c r="M965" i="10"/>
  <c r="M969" i="10"/>
  <c r="M973" i="10"/>
  <c r="M977" i="10"/>
  <c r="M981" i="10"/>
  <c r="M985" i="10"/>
  <c r="M989" i="10"/>
  <c r="M993" i="10"/>
  <c r="M997" i="10"/>
  <c r="M1001" i="10"/>
  <c r="M1005" i="10"/>
  <c r="M1009" i="10"/>
  <c r="M1013" i="10"/>
  <c r="M1017" i="10"/>
  <c r="M1021" i="10"/>
  <c r="M1025" i="10"/>
  <c r="M1029" i="10"/>
  <c r="M1033" i="10"/>
  <c r="M1037" i="10"/>
  <c r="M1041" i="10"/>
  <c r="M1045" i="10"/>
  <c r="M1049" i="10"/>
  <c r="M397" i="10"/>
  <c r="M645" i="10"/>
  <c r="M657" i="10"/>
  <c r="M661" i="10"/>
  <c r="M665" i="10"/>
  <c r="M680" i="10"/>
  <c r="M700" i="10"/>
  <c r="M712" i="10"/>
  <c r="M760" i="10"/>
  <c r="U760" i="10" s="1"/>
  <c r="M785" i="10"/>
  <c r="M943" i="10"/>
  <c r="M262" i="10"/>
  <c r="M617" i="10"/>
  <c r="M745" i="10"/>
  <c r="M793" i="10"/>
  <c r="M830" i="10"/>
  <c r="M845" i="10"/>
  <c r="M878" i="10"/>
  <c r="M881" i="10"/>
  <c r="M941" i="10"/>
  <c r="M960" i="10"/>
  <c r="M976" i="10"/>
  <c r="M999" i="10"/>
  <c r="M1016" i="10"/>
  <c r="M1018" i="10"/>
  <c r="U1018" i="10" s="1"/>
  <c r="M1031" i="10"/>
  <c r="M1048" i="10"/>
  <c r="M1050" i="10"/>
  <c r="M1060" i="10"/>
  <c r="M1064" i="10"/>
  <c r="M1068" i="10"/>
  <c r="M1072" i="10"/>
  <c r="M1076" i="10"/>
  <c r="M1080" i="10"/>
  <c r="M1084" i="10"/>
  <c r="M1088" i="10"/>
  <c r="M1092" i="10"/>
  <c r="M1096" i="10"/>
  <c r="M1100" i="10"/>
  <c r="M1104" i="10"/>
  <c r="M1108" i="10"/>
  <c r="M1112" i="10"/>
  <c r="M1116" i="10"/>
  <c r="M1120" i="10"/>
  <c r="M1124" i="10"/>
  <c r="M1128" i="10"/>
  <c r="M1132" i="10"/>
  <c r="M1136" i="10"/>
  <c r="M1140" i="10"/>
  <c r="M1144" i="10"/>
  <c r="M1148" i="10"/>
  <c r="M1152" i="10"/>
  <c r="M1156" i="10"/>
  <c r="M1160" i="10"/>
  <c r="M408" i="10"/>
  <c r="M707" i="10"/>
  <c r="M731" i="10"/>
  <c r="M749" i="10"/>
  <c r="M768" i="10"/>
  <c r="M810" i="10"/>
  <c r="M842" i="10"/>
  <c r="M849" i="10"/>
  <c r="M857" i="10"/>
  <c r="M864" i="10"/>
  <c r="M951" i="10"/>
  <c r="M967" i="10"/>
  <c r="M983" i="10"/>
  <c r="M990" i="10"/>
  <c r="M1003" i="10"/>
  <c r="M1020" i="10"/>
  <c r="M1022" i="10"/>
  <c r="M1035" i="10"/>
  <c r="M1053" i="10"/>
  <c r="M589" i="10"/>
  <c r="M703" i="10"/>
  <c r="M773" i="10"/>
  <c r="M782" i="10"/>
  <c r="M790" i="10"/>
  <c r="M854" i="10"/>
  <c r="M861" i="10"/>
  <c r="M893" i="10"/>
  <c r="M902" i="10"/>
  <c r="M905" i="10"/>
  <c r="M925" i="10"/>
  <c r="M956" i="10"/>
  <c r="M972" i="10"/>
  <c r="M988" i="10"/>
  <c r="M992" i="10"/>
  <c r="M994" i="10"/>
  <c r="M1007" i="10"/>
  <c r="M1024" i="10"/>
  <c r="M1026" i="10"/>
  <c r="M1039" i="10"/>
  <c r="M1056" i="10"/>
  <c r="M1059" i="10"/>
  <c r="M1063" i="10"/>
  <c r="M1067" i="10"/>
  <c r="M1071" i="10"/>
  <c r="M1075" i="10"/>
  <c r="M1079" i="10"/>
  <c r="M1083" i="10"/>
  <c r="M1087" i="10"/>
  <c r="M1091" i="10"/>
  <c r="M1095" i="10"/>
  <c r="M1099" i="10"/>
  <c r="M1103" i="10"/>
  <c r="M1107" i="10"/>
  <c r="M1111" i="10"/>
  <c r="M1115" i="10"/>
  <c r="M1119" i="10"/>
  <c r="M1123" i="10"/>
  <c r="M1127" i="10"/>
  <c r="M1131" i="10"/>
  <c r="M1135" i="10"/>
  <c r="M1139" i="10"/>
  <c r="M1143" i="10"/>
  <c r="M1147" i="10"/>
  <c r="M1151" i="10"/>
  <c r="M1155" i="10"/>
  <c r="M1159" i="10"/>
  <c r="M696" i="10"/>
  <c r="M837" i="10"/>
  <c r="M898" i="10"/>
  <c r="M930" i="10"/>
  <c r="M933" i="10"/>
  <c r="M938" i="10"/>
  <c r="M955" i="10"/>
  <c r="M971" i="10"/>
  <c r="M987" i="10"/>
  <c r="M995" i="10"/>
  <c r="M1012" i="10"/>
  <c r="M1014" i="10"/>
  <c r="M1027" i="10"/>
  <c r="M1044" i="10"/>
  <c r="M1046" i="10"/>
  <c r="M1057" i="10"/>
  <c r="M583" i="10"/>
  <c r="M688" i="10"/>
  <c r="M866" i="10"/>
  <c r="M909" i="10"/>
  <c r="M914" i="10"/>
  <c r="M918" i="10"/>
  <c r="M1004" i="10"/>
  <c r="M1010" i="10"/>
  <c r="M1019" i="10"/>
  <c r="M1052" i="10"/>
  <c r="M1073" i="10"/>
  <c r="M1089" i="10"/>
  <c r="M1105" i="10"/>
  <c r="M1121" i="10"/>
  <c r="M1137" i="10"/>
  <c r="M1153" i="10"/>
  <c r="M1171" i="10"/>
  <c r="M1187" i="10"/>
  <c r="M1203" i="10"/>
  <c r="M1219" i="10"/>
  <c r="M1235" i="10"/>
  <c r="M636" i="10"/>
  <c r="M714" i="10"/>
  <c r="M725" i="10"/>
  <c r="M856" i="10"/>
  <c r="M885" i="10"/>
  <c r="M935" i="10"/>
  <c r="M964" i="10"/>
  <c r="M1032" i="10"/>
  <c r="M1038" i="10"/>
  <c r="M1047" i="10"/>
  <c r="M1062" i="10"/>
  <c r="M1078" i="10"/>
  <c r="M1094" i="10"/>
  <c r="M1110" i="10"/>
  <c r="M1126" i="10"/>
  <c r="M1142" i="10"/>
  <c r="M1158" i="10"/>
  <c r="M1164" i="10"/>
  <c r="M1174" i="10"/>
  <c r="M1177" i="10"/>
  <c r="M1180" i="10"/>
  <c r="M1190" i="10"/>
  <c r="M1193" i="10"/>
  <c r="M1196" i="10"/>
  <c r="M1206" i="10"/>
  <c r="M1209" i="10"/>
  <c r="M1212" i="10"/>
  <c r="M1222" i="10"/>
  <c r="M1225" i="10"/>
  <c r="M1228" i="10"/>
  <c r="M1238" i="10"/>
  <c r="M1241" i="10"/>
  <c r="M1245" i="10"/>
  <c r="M1249" i="10"/>
  <c r="M1253" i="10"/>
  <c r="M1257" i="10"/>
  <c r="M1261" i="10"/>
  <c r="M1265" i="10"/>
  <c r="M1269" i="10"/>
  <c r="M1273" i="10"/>
  <c r="M1277" i="10"/>
  <c r="M1281" i="10"/>
  <c r="M1285" i="10"/>
  <c r="M1289" i="10"/>
  <c r="M1293" i="10"/>
  <c r="M1297" i="10"/>
  <c r="M1301" i="10"/>
  <c r="M1305" i="10"/>
  <c r="M1309" i="10"/>
  <c r="M1313" i="10"/>
  <c r="M1317" i="10"/>
  <c r="M1321" i="10"/>
  <c r="M1325" i="10"/>
  <c r="M1329" i="10"/>
  <c r="M1333" i="10"/>
  <c r="M1337" i="10"/>
  <c r="M1341" i="10"/>
  <c r="M1345" i="10"/>
  <c r="M1349" i="10"/>
  <c r="M1353" i="10"/>
  <c r="M1357" i="10"/>
  <c r="M1361" i="10"/>
  <c r="M1365" i="10"/>
  <c r="M1369" i="10"/>
  <c r="M1373" i="10"/>
  <c r="M1377" i="10"/>
  <c r="M1381" i="10"/>
  <c r="M1385" i="10"/>
  <c r="M1389" i="10"/>
  <c r="M1393" i="10"/>
  <c r="M1397" i="10"/>
  <c r="M1401" i="10"/>
  <c r="M1405" i="10"/>
  <c r="M1409" i="10"/>
  <c r="M1413" i="10"/>
  <c r="M1417" i="10"/>
  <c r="M1421" i="10"/>
  <c r="M1425" i="10"/>
  <c r="M1429" i="10"/>
  <c r="M632" i="10"/>
  <c r="M812" i="10"/>
  <c r="M817" i="10"/>
  <c r="M832" i="10"/>
  <c r="M862" i="10"/>
  <c r="M877" i="10"/>
  <c r="M889" i="10"/>
  <c r="M947" i="10"/>
  <c r="M968" i="10"/>
  <c r="M975" i="10"/>
  <c r="M979" i="10"/>
  <c r="M996" i="10"/>
  <c r="M1002" i="10"/>
  <c r="M1008" i="10"/>
  <c r="M1011" i="10"/>
  <c r="M1055" i="10"/>
  <c r="M1069" i="10"/>
  <c r="M1085" i="10"/>
  <c r="M1101" i="10"/>
  <c r="M1117" i="10"/>
  <c r="M1133" i="10"/>
  <c r="M1149" i="10"/>
  <c r="M1167" i="10"/>
  <c r="M1183" i="10"/>
  <c r="M1199" i="10"/>
  <c r="M1215" i="10"/>
  <c r="M1231" i="10"/>
  <c r="M365" i="10"/>
  <c r="M751" i="10"/>
  <c r="M840" i="10"/>
  <c r="M991" i="10"/>
  <c r="M998" i="10"/>
  <c r="M1054" i="10"/>
  <c r="M1066" i="10"/>
  <c r="M1082" i="10"/>
  <c r="M1098" i="10"/>
  <c r="M1114" i="10"/>
  <c r="M1130" i="10"/>
  <c r="M1146" i="10"/>
  <c r="M1162" i="10"/>
  <c r="M1165" i="10"/>
  <c r="M1168" i="10"/>
  <c r="M1178" i="10"/>
  <c r="M1181" i="10"/>
  <c r="M1184" i="10"/>
  <c r="M1194" i="10"/>
  <c r="M1197" i="10"/>
  <c r="M1200" i="10"/>
  <c r="M1210" i="10"/>
  <c r="M1213" i="10"/>
  <c r="M1216" i="10"/>
  <c r="M1226" i="10"/>
  <c r="M1229" i="10"/>
  <c r="M1232" i="10"/>
  <c r="M1242" i="10"/>
  <c r="M1246" i="10"/>
  <c r="M1250" i="10"/>
  <c r="M1254" i="10"/>
  <c r="M1258" i="10"/>
  <c r="M1262" i="10"/>
  <c r="M1266" i="10"/>
  <c r="M1270" i="10"/>
  <c r="M1274" i="10"/>
  <c r="M1278" i="10"/>
  <c r="M1282" i="10"/>
  <c r="M1286" i="10"/>
  <c r="M1290" i="10"/>
  <c r="M1294" i="10"/>
  <c r="M1298" i="10"/>
  <c r="M1302" i="10"/>
  <c r="M1306" i="10"/>
  <c r="M1310" i="10"/>
  <c r="M1314" i="10"/>
  <c r="M1318" i="10"/>
  <c r="M1322" i="10"/>
  <c r="M1326" i="10"/>
  <c r="M1330" i="10"/>
  <c r="M1334" i="10"/>
  <c r="M1338" i="10"/>
  <c r="M1342" i="10"/>
  <c r="M1346" i="10"/>
  <c r="M1350" i="10"/>
  <c r="M1354" i="10"/>
  <c r="M1358" i="10"/>
  <c r="M1362" i="10"/>
  <c r="M1366" i="10"/>
  <c r="M1370" i="10"/>
  <c r="M1374" i="10"/>
  <c r="M1378" i="10"/>
  <c r="M1382" i="10"/>
  <c r="M1386" i="10"/>
  <c r="M1390" i="10"/>
  <c r="M1394" i="10"/>
  <c r="M1398" i="10"/>
  <c r="M1402" i="10"/>
  <c r="M1406" i="10"/>
  <c r="M1410" i="10"/>
  <c r="M1414" i="10"/>
  <c r="M1418" i="10"/>
  <c r="M1422" i="10"/>
  <c r="M1426" i="10"/>
  <c r="M1430" i="10"/>
  <c r="M1434" i="10"/>
  <c r="M1438" i="10"/>
  <c r="M1442" i="10"/>
  <c r="M1446" i="10"/>
  <c r="M1450" i="10"/>
  <c r="M1454" i="10"/>
  <c r="M1458" i="10"/>
  <c r="M1462" i="10"/>
  <c r="M1466" i="10"/>
  <c r="M1470" i="10"/>
  <c r="M1474" i="10"/>
  <c r="M1478" i="10"/>
  <c r="M1482" i="10"/>
  <c r="M1486" i="10"/>
  <c r="M1490" i="10"/>
  <c r="M1494" i="10"/>
  <c r="M1498" i="10"/>
  <c r="M1502" i="10"/>
  <c r="M1506" i="10"/>
  <c r="M1510" i="10"/>
  <c r="M1034" i="10"/>
  <c r="M1169" i="10"/>
  <c r="M1179" i="10"/>
  <c r="M1201" i="10"/>
  <c r="M1211" i="10"/>
  <c r="M1233" i="10"/>
  <c r="M1432" i="10"/>
  <c r="M1435" i="10"/>
  <c r="M1461" i="10"/>
  <c r="M1464" i="10"/>
  <c r="M1467" i="10"/>
  <c r="M1493" i="10"/>
  <c r="M1496" i="10"/>
  <c r="M1499" i="10"/>
  <c r="M733" i="10"/>
  <c r="M770" i="10"/>
  <c r="M1043" i="10"/>
  <c r="M1051" i="10"/>
  <c r="M1172" i="10"/>
  <c r="M1192" i="10"/>
  <c r="M1204" i="10"/>
  <c r="M1224" i="10"/>
  <c r="M1236" i="10"/>
  <c r="M1243" i="10"/>
  <c r="M1248" i="10"/>
  <c r="M1259" i="10"/>
  <c r="M1264" i="10"/>
  <c r="M1275" i="10"/>
  <c r="M1280" i="10"/>
  <c r="M1291" i="10"/>
  <c r="M1296" i="10"/>
  <c r="M1307" i="10"/>
  <c r="M1312" i="10"/>
  <c r="M1323" i="10"/>
  <c r="M1328" i="10"/>
  <c r="M1339" i="10"/>
  <c r="M1344" i="10"/>
  <c r="M1355" i="10"/>
  <c r="M1360" i="10"/>
  <c r="M1371" i="10"/>
  <c r="M1376" i="10"/>
  <c r="M1387" i="10"/>
  <c r="M1392" i="10"/>
  <c r="M1403" i="10"/>
  <c r="M1408" i="10"/>
  <c r="M1419" i="10"/>
  <c r="M1424" i="10"/>
  <c r="M1449" i="10"/>
  <c r="M1452" i="10"/>
  <c r="M1455" i="10"/>
  <c r="M1481" i="10"/>
  <c r="M1484" i="10"/>
  <c r="M1487" i="10"/>
  <c r="M1514" i="10"/>
  <c r="M1518" i="10"/>
  <c r="M1522" i="10"/>
  <c r="M1526" i="10"/>
  <c r="M1530" i="10"/>
  <c r="M1534" i="10"/>
  <c r="M1538" i="10"/>
  <c r="M1542" i="10"/>
  <c r="M1546" i="10"/>
  <c r="M1550" i="10"/>
  <c r="M1554" i="10"/>
  <c r="M1558" i="10"/>
  <c r="M1562" i="10"/>
  <c r="M1566" i="10"/>
  <c r="M1570" i="10"/>
  <c r="M1574" i="10"/>
  <c r="M1578" i="10"/>
  <c r="M1582" i="10"/>
  <c r="M1586" i="10"/>
  <c r="M1590" i="10"/>
  <c r="M1594" i="10"/>
  <c r="M1598" i="10"/>
  <c r="M1602" i="10"/>
  <c r="M1606" i="10"/>
  <c r="M1610" i="10"/>
  <c r="M1614" i="10"/>
  <c r="M1618" i="10"/>
  <c r="M1622" i="10"/>
  <c r="M1626" i="10"/>
  <c r="M1630" i="10"/>
  <c r="M1634" i="10"/>
  <c r="M1638" i="10"/>
  <c r="M1642" i="10"/>
  <c r="M1646" i="10"/>
  <c r="M1650" i="10"/>
  <c r="M1654" i="10"/>
  <c r="M1658" i="10"/>
  <c r="M1662" i="10"/>
  <c r="M1666" i="10"/>
  <c r="M1670" i="10"/>
  <c r="M1674" i="10"/>
  <c r="M1678" i="10"/>
  <c r="M1682" i="10"/>
  <c r="M1686" i="10"/>
  <c r="M1690" i="10"/>
  <c r="M1694" i="10"/>
  <c r="M1698" i="10"/>
  <c r="M1702" i="10"/>
  <c r="M1706" i="10"/>
  <c r="M1710" i="10"/>
  <c r="M1714" i="10"/>
  <c r="M1718" i="10"/>
  <c r="M765" i="10"/>
  <c r="M886" i="10"/>
  <c r="M952" i="10"/>
  <c r="M1000" i="10"/>
  <c r="M1070" i="10"/>
  <c r="M1074" i="10"/>
  <c r="M1077" i="10"/>
  <c r="M1102" i="10"/>
  <c r="M1106" i="10"/>
  <c r="M1109" i="10"/>
  <c r="M1134" i="10"/>
  <c r="M1138" i="10"/>
  <c r="M1141" i="10"/>
  <c r="M1170" i="10"/>
  <c r="M1202" i="10"/>
  <c r="M1234" i="10"/>
  <c r="M1437" i="10"/>
  <c r="M1440" i="10"/>
  <c r="M1443" i="10"/>
  <c r="M1469" i="10"/>
  <c r="M1472" i="10"/>
  <c r="M1475" i="10"/>
  <c r="M1501" i="10"/>
  <c r="M1504" i="10"/>
  <c r="M1507" i="10"/>
  <c r="M788" i="10"/>
  <c r="M852" i="10"/>
  <c r="M959" i="10"/>
  <c r="M980" i="10"/>
  <c r="M1030" i="10"/>
  <c r="M1042" i="10"/>
  <c r="M1065" i="10"/>
  <c r="M1097" i="10"/>
  <c r="M1129" i="10"/>
  <c r="M1161" i="10"/>
  <c r="M1166" i="10"/>
  <c r="M1189" i="10"/>
  <c r="M1191" i="10"/>
  <c r="M1198" i="10"/>
  <c r="M1221" i="10"/>
  <c r="M1223" i="10"/>
  <c r="M1230" i="10"/>
  <c r="M1247" i="10"/>
  <c r="M1252" i="10"/>
  <c r="M1263" i="10"/>
  <c r="M1268" i="10"/>
  <c r="M1279" i="10"/>
  <c r="M1284" i="10"/>
  <c r="M1295" i="10"/>
  <c r="M1300" i="10"/>
  <c r="M1311" i="10"/>
  <c r="M1316" i="10"/>
  <c r="M1327" i="10"/>
  <c r="M1332" i="10"/>
  <c r="M1343" i="10"/>
  <c r="M1348" i="10"/>
  <c r="M1359" i="10"/>
  <c r="M1364" i="10"/>
  <c r="M1375" i="10"/>
  <c r="M1380" i="10"/>
  <c r="M1391" i="10"/>
  <c r="M1396" i="10"/>
  <c r="M1407" i="10"/>
  <c r="M1412" i="10"/>
  <c r="M1423" i="10"/>
  <c r="M1428" i="10"/>
  <c r="M1441" i="10"/>
  <c r="M1444" i="10"/>
  <c r="M1447" i="10"/>
  <c r="M1473" i="10"/>
  <c r="M1476" i="10"/>
  <c r="M1479" i="10"/>
  <c r="M1505" i="10"/>
  <c r="M1508" i="10"/>
  <c r="M1511" i="10"/>
  <c r="M1515" i="10"/>
  <c r="M1519" i="10"/>
  <c r="M1523" i="10"/>
  <c r="M1527" i="10"/>
  <c r="M1531" i="10"/>
  <c r="M1535" i="10"/>
  <c r="M1539" i="10"/>
  <c r="M1543" i="10"/>
  <c r="M1547" i="10"/>
  <c r="M1551" i="10"/>
  <c r="M1555" i="10"/>
  <c r="M1559" i="10"/>
  <c r="M1563" i="10"/>
  <c r="M1567" i="10"/>
  <c r="M1571" i="10"/>
  <c r="M1575" i="10"/>
  <c r="M1579" i="10"/>
  <c r="M1583" i="10"/>
  <c r="M1587" i="10"/>
  <c r="M1591" i="10"/>
  <c r="M1595" i="10"/>
  <c r="M1599" i="10"/>
  <c r="M1603" i="10"/>
  <c r="M1607" i="10"/>
  <c r="M1611" i="10"/>
  <c r="M1615" i="10"/>
  <c r="M1619" i="10"/>
  <c r="M1623" i="10"/>
  <c r="M1627" i="10"/>
  <c r="M1631" i="10"/>
  <c r="M1635" i="10"/>
  <c r="M1639" i="10"/>
  <c r="M1643" i="10"/>
  <c r="M1647" i="10"/>
  <c r="M1651" i="10"/>
  <c r="M1655" i="10"/>
  <c r="M1659" i="10"/>
  <c r="M1663" i="10"/>
  <c r="M1667" i="10"/>
  <c r="M1671" i="10"/>
  <c r="M1675" i="10"/>
  <c r="M1679" i="10"/>
  <c r="M1683" i="10"/>
  <c r="M1687" i="10"/>
  <c r="M1691" i="10"/>
  <c r="M1695" i="10"/>
  <c r="M1699" i="10"/>
  <c r="M1703" i="10"/>
  <c r="M1707" i="10"/>
  <c r="M1711" i="10"/>
  <c r="M1715" i="10"/>
  <c r="M1719" i="10"/>
  <c r="M1723" i="10"/>
  <c r="M1727" i="10"/>
  <c r="M1731" i="10"/>
  <c r="M1735" i="10"/>
  <c r="M1739" i="10"/>
  <c r="M1743" i="10"/>
  <c r="M1747" i="10"/>
  <c r="M1751" i="10"/>
  <c r="M1755" i="10"/>
  <c r="M1759" i="10"/>
  <c r="M1763" i="10"/>
  <c r="M1767" i="10"/>
  <c r="M1771" i="10"/>
  <c r="M1775" i="10"/>
  <c r="M1779" i="10"/>
  <c r="M1783" i="10"/>
  <c r="M1093" i="10"/>
  <c r="M1157" i="10"/>
  <c r="M1188" i="10"/>
  <c r="M1207" i="10"/>
  <c r="M1251" i="10"/>
  <c r="M1255" i="10"/>
  <c r="M1283" i="10"/>
  <c r="M1287" i="10"/>
  <c r="M1315" i="10"/>
  <c r="M1319" i="10"/>
  <c r="M1347" i="10"/>
  <c r="M1351" i="10"/>
  <c r="M1379" i="10"/>
  <c r="M1383" i="10"/>
  <c r="M1411" i="10"/>
  <c r="M1415" i="10"/>
  <c r="M1448" i="10"/>
  <c r="M1463" i="10"/>
  <c r="M1468" i="10"/>
  <c r="M1742" i="10"/>
  <c r="M1745" i="10"/>
  <c r="M1748" i="10"/>
  <c r="M1774" i="10"/>
  <c r="M1777" i="10"/>
  <c r="M1780" i="10"/>
  <c r="M1786" i="10"/>
  <c r="M1790" i="10"/>
  <c r="M1794" i="10"/>
  <c r="M1798" i="10"/>
  <c r="M1802" i="10"/>
  <c r="M1806" i="10"/>
  <c r="M1810" i="10"/>
  <c r="M1814" i="10"/>
  <c r="M1818" i="10"/>
  <c r="M1822" i="10"/>
  <c r="M1826" i="10"/>
  <c r="M1830" i="10"/>
  <c r="M1834" i="10"/>
  <c r="M1838" i="10"/>
  <c r="M1842" i="10"/>
  <c r="M1846" i="10"/>
  <c r="M1850" i="10"/>
  <c r="M1854" i="10"/>
  <c r="M1858" i="10"/>
  <c r="M1862" i="10"/>
  <c r="M1866" i="10"/>
  <c r="M1870" i="10"/>
  <c r="M1874" i="10"/>
  <c r="M1878" i="10"/>
  <c r="M1882" i="10"/>
  <c r="M1886" i="10"/>
  <c r="M1890" i="10"/>
  <c r="M1894" i="10"/>
  <c r="M1898" i="10"/>
  <c r="M1902" i="10"/>
  <c r="M1906" i="10"/>
  <c r="M1910" i="10"/>
  <c r="M1914" i="10"/>
  <c r="M1918" i="10"/>
  <c r="M1922" i="10"/>
  <c r="M1926" i="10"/>
  <c r="M1930" i="10"/>
  <c r="M1934" i="10"/>
  <c r="M1938" i="10"/>
  <c r="M1942" i="10"/>
  <c r="M1946" i="10"/>
  <c r="M1950" i="10"/>
  <c r="M1954" i="10"/>
  <c r="M1958" i="10"/>
  <c r="M1962" i="10"/>
  <c r="M1966" i="10"/>
  <c r="M1970" i="10"/>
  <c r="M1974" i="10"/>
  <c r="M1978" i="10"/>
  <c r="M1982" i="10"/>
  <c r="M1986" i="10"/>
  <c r="M1990" i="10"/>
  <c r="M1994" i="10"/>
  <c r="M1998" i="10"/>
  <c r="M754" i="10"/>
  <c r="M1015" i="10"/>
  <c r="M1090" i="10"/>
  <c r="M1154" i="10"/>
  <c r="M1185" i="10"/>
  <c r="M1453" i="10"/>
  <c r="M1471" i="10"/>
  <c r="M1489" i="10"/>
  <c r="M1491" i="10"/>
  <c r="M1512" i="10"/>
  <c r="M1517" i="10"/>
  <c r="M1528" i="10"/>
  <c r="M1533" i="10"/>
  <c r="M1544" i="10"/>
  <c r="M1549" i="10"/>
  <c r="M1560" i="10"/>
  <c r="M1565" i="10"/>
  <c r="M1576" i="10"/>
  <c r="M1581" i="10"/>
  <c r="M1592" i="10"/>
  <c r="U1592" i="10" s="1"/>
  <c r="M1597" i="10"/>
  <c r="M1608" i="10"/>
  <c r="M1613" i="10"/>
  <c r="M1624" i="10"/>
  <c r="M1629" i="10"/>
  <c r="M1640" i="10"/>
  <c r="M1645" i="10"/>
  <c r="M1656" i="10"/>
  <c r="M1661" i="10"/>
  <c r="M1672" i="10"/>
  <c r="M1677" i="10"/>
  <c r="M1688" i="10"/>
  <c r="M1693" i="10"/>
  <c r="M1704" i="10"/>
  <c r="M1709" i="10"/>
  <c r="M1720" i="10"/>
  <c r="M1730" i="10"/>
  <c r="M1733" i="10"/>
  <c r="M1736" i="10"/>
  <c r="M1762" i="10"/>
  <c r="M1765" i="10"/>
  <c r="M1768" i="10"/>
  <c r="M948" i="10"/>
  <c r="M1081" i="10"/>
  <c r="M1086" i="10"/>
  <c r="M1145" i="10"/>
  <c r="M1150" i="10"/>
  <c r="M1208" i="10"/>
  <c r="M1256" i="10"/>
  <c r="M1260" i="10"/>
  <c r="M1288" i="10"/>
  <c r="M1292" i="10"/>
  <c r="M1320" i="10"/>
  <c r="M1324" i="10"/>
  <c r="M1352" i="10"/>
  <c r="M1356" i="10"/>
  <c r="M1384" i="10"/>
  <c r="M1388" i="10"/>
  <c r="M1416" i="10"/>
  <c r="M1420" i="10"/>
  <c r="M1451" i="10"/>
  <c r="M1477" i="10"/>
  <c r="M1724" i="10"/>
  <c r="M1750" i="10"/>
  <c r="M1753" i="10"/>
  <c r="M1756" i="10"/>
  <c r="M1782" i="10"/>
  <c r="M1785" i="10"/>
  <c r="M1789" i="10"/>
  <c r="M1793" i="10"/>
  <c r="M1797" i="10"/>
  <c r="M1801" i="10"/>
  <c r="M1805" i="10"/>
  <c r="M1809" i="10"/>
  <c r="M1813" i="10"/>
  <c r="M1817" i="10"/>
  <c r="M1821" i="10"/>
  <c r="M1825" i="10"/>
  <c r="M1829" i="10"/>
  <c r="M1833" i="10"/>
  <c r="M1837" i="10"/>
  <c r="M1841" i="10"/>
  <c r="M1845" i="10"/>
  <c r="M1849" i="10"/>
  <c r="M1853" i="10"/>
  <c r="M1857" i="10"/>
  <c r="M1861" i="10"/>
  <c r="M1865" i="10"/>
  <c r="M1869" i="10"/>
  <c r="M1873" i="10"/>
  <c r="M1877" i="10"/>
  <c r="M1881" i="10"/>
  <c r="M1885" i="10"/>
  <c r="M1889" i="10"/>
  <c r="M1893" i="10"/>
  <c r="M1897" i="10"/>
  <c r="M1901" i="10"/>
  <c r="M1905" i="10"/>
  <c r="M1909" i="10"/>
  <c r="M1913" i="10"/>
  <c r="M1917" i="10"/>
  <c r="M1921" i="10"/>
  <c r="M1925" i="10"/>
  <c r="M1929" i="10"/>
  <c r="M1933" i="10"/>
  <c r="M1937" i="10"/>
  <c r="M1941" i="10"/>
  <c r="M1945" i="10"/>
  <c r="M1949" i="10"/>
  <c r="M1953" i="10"/>
  <c r="M1957" i="10"/>
  <c r="M1961" i="10"/>
  <c r="M1965" i="10"/>
  <c r="M1969" i="10"/>
  <c r="M1973" i="10"/>
  <c r="M1977" i="10"/>
  <c r="M1981" i="10"/>
  <c r="M1985" i="10"/>
  <c r="M1989" i="10"/>
  <c r="M1993" i="10"/>
  <c r="M1997" i="10"/>
  <c r="M963" i="10"/>
  <c r="M1173" i="10"/>
  <c r="M1195" i="10"/>
  <c r="M1214" i="10"/>
  <c r="M1218" i="10"/>
  <c r="M1237" i="10"/>
  <c r="M1460" i="10"/>
  <c r="M1465" i="10"/>
  <c r="M1488" i="10"/>
  <c r="M1516" i="10"/>
  <c r="M1521" i="10"/>
  <c r="M1532" i="10"/>
  <c r="M1537" i="10"/>
  <c r="M1548" i="10"/>
  <c r="M1553" i="10"/>
  <c r="M1564" i="10"/>
  <c r="M1569" i="10"/>
  <c r="M1580" i="10"/>
  <c r="M1585" i="10"/>
  <c r="M1596" i="10"/>
  <c r="M1601" i="10"/>
  <c r="M1612" i="10"/>
  <c r="M1617" i="10"/>
  <c r="M1628" i="10"/>
  <c r="M1633" i="10"/>
  <c r="M1644" i="10"/>
  <c r="M1649" i="10"/>
  <c r="M1660" i="10"/>
  <c r="M1665" i="10"/>
  <c r="M1676" i="10"/>
  <c r="M1681" i="10"/>
  <c r="M1692" i="10"/>
  <c r="M1697" i="10"/>
  <c r="M1708" i="10"/>
  <c r="M1713" i="10"/>
  <c r="M1722" i="10"/>
  <c r="M1725" i="10"/>
  <c r="M1728" i="10"/>
  <c r="M1754" i="10"/>
  <c r="M1757" i="10"/>
  <c r="M1760" i="10"/>
  <c r="M1040" i="10"/>
  <c r="M1058" i="10"/>
  <c r="M1163" i="10"/>
  <c r="M1205" i="10"/>
  <c r="M1240" i="10"/>
  <c r="M1304" i="10"/>
  <c r="M1368" i="10"/>
  <c r="M1436" i="10"/>
  <c r="M1456" i="10"/>
  <c r="M1726" i="10"/>
  <c r="M1764" i="10"/>
  <c r="M1796" i="10"/>
  <c r="M1812" i="10"/>
  <c r="M1828" i="10"/>
  <c r="M1844" i="10"/>
  <c r="M1860" i="10"/>
  <c r="M1876" i="10"/>
  <c r="M1892" i="10"/>
  <c r="M1908" i="10"/>
  <c r="M1924" i="10"/>
  <c r="M1940" i="10"/>
  <c r="M1956" i="10"/>
  <c r="M1972" i="10"/>
  <c r="M1988" i="10"/>
  <c r="M1999" i="10"/>
  <c r="M2002" i="10"/>
  <c r="M2012" i="10"/>
  <c r="M2015" i="10"/>
  <c r="M2018" i="10"/>
  <c r="M2028" i="10"/>
  <c r="M2031" i="10"/>
  <c r="M2034" i="10"/>
  <c r="M2044" i="10"/>
  <c r="M2047" i="10"/>
  <c r="M2050" i="10"/>
  <c r="M2060" i="10"/>
  <c r="M2063" i="10"/>
  <c r="M2066" i="10"/>
  <c r="M2076" i="10"/>
  <c r="M2079" i="10"/>
  <c r="M2082" i="10"/>
  <c r="M2092" i="10"/>
  <c r="M2096" i="10"/>
  <c r="M2100" i="10"/>
  <c r="M2104" i="10"/>
  <c r="M2108" i="10"/>
  <c r="M2112" i="10"/>
  <c r="M2116" i="10"/>
  <c r="M2120" i="10"/>
  <c r="M2124" i="10"/>
  <c r="M2128" i="10"/>
  <c r="M2132" i="10"/>
  <c r="M2136" i="10"/>
  <c r="M2140" i="10"/>
  <c r="M2144" i="10"/>
  <c r="M2148" i="10"/>
  <c r="M2152" i="10"/>
  <c r="M2156" i="10"/>
  <c r="M2160" i="10"/>
  <c r="M2164" i="10"/>
  <c r="M2168" i="10"/>
  <c r="M2172" i="10"/>
  <c r="M2176" i="10"/>
  <c r="M2180" i="10"/>
  <c r="M2184" i="10"/>
  <c r="M2188" i="10"/>
  <c r="M2192" i="10"/>
  <c r="M2196" i="10"/>
  <c r="M2200" i="10"/>
  <c r="M2204" i="10"/>
  <c r="M2208" i="10"/>
  <c r="M2212" i="10"/>
  <c r="M2216" i="10"/>
  <c r="M2220" i="10"/>
  <c r="M2224" i="10"/>
  <c r="M2228" i="10"/>
  <c r="M2232" i="10"/>
  <c r="M678" i="10"/>
  <c r="M844" i="10"/>
  <c r="M882" i="10"/>
  <c r="M1028" i="10"/>
  <c r="M1125" i="10"/>
  <c r="M1299" i="10"/>
  <c r="M1363" i="10"/>
  <c r="M1427" i="10"/>
  <c r="M1445" i="10"/>
  <c r="M1483" i="10"/>
  <c r="M1525" i="10"/>
  <c r="M1529" i="10"/>
  <c r="M1557" i="10"/>
  <c r="M1561" i="10"/>
  <c r="M1589" i="10"/>
  <c r="M1593" i="10"/>
  <c r="M1621" i="10"/>
  <c r="M1625" i="10"/>
  <c r="M1653" i="10"/>
  <c r="M1657" i="10"/>
  <c r="M1685" i="10"/>
  <c r="M1689" i="10"/>
  <c r="M1717" i="10"/>
  <c r="M1721" i="10"/>
  <c r="M1741" i="10"/>
  <c r="M1746" i="10"/>
  <c r="M1769" i="10"/>
  <c r="M1787" i="10"/>
  <c r="M1803" i="10"/>
  <c r="M1819" i="10"/>
  <c r="M1835" i="10"/>
  <c r="M1851" i="10"/>
  <c r="M1867" i="10"/>
  <c r="M1883" i="10"/>
  <c r="M1899" i="10"/>
  <c r="M1915" i="10"/>
  <c r="M1931" i="10"/>
  <c r="M1947" i="10"/>
  <c r="M1963" i="10"/>
  <c r="M1979" i="10"/>
  <c r="M1995" i="10"/>
  <c r="M2005" i="10"/>
  <c r="M2021" i="10"/>
  <c r="M2037" i="10"/>
  <c r="M2053" i="10"/>
  <c r="M2069" i="10"/>
  <c r="M2085" i="10"/>
  <c r="M640" i="10"/>
  <c r="M792" i="10"/>
  <c r="M1175" i="10"/>
  <c r="M1186" i="10"/>
  <c r="M1220" i="10"/>
  <c r="M1271" i="10"/>
  <c r="M1276" i="10"/>
  <c r="M1335" i="10"/>
  <c r="M1340" i="10"/>
  <c r="M1399" i="10"/>
  <c r="M1404" i="10"/>
  <c r="M1433" i="10"/>
  <c r="M1457" i="10"/>
  <c r="M1480" i="10"/>
  <c r="M1495" i="10"/>
  <c r="M1503" i="10"/>
  <c r="M1729" i="10"/>
  <c r="M1744" i="10"/>
  <c r="M1749" i="10"/>
  <c r="M1792" i="10"/>
  <c r="M1808" i="10"/>
  <c r="M1824" i="10"/>
  <c r="M1840" i="10"/>
  <c r="M1856" i="10"/>
  <c r="M1872" i="10"/>
  <c r="M1888" i="10"/>
  <c r="M1904" i="10"/>
  <c r="M1920" i="10"/>
  <c r="M1936" i="10"/>
  <c r="M1952" i="10"/>
  <c r="M1968" i="10"/>
  <c r="M1984" i="10"/>
  <c r="M2008" i="10"/>
  <c r="M2011" i="10"/>
  <c r="M2014" i="10"/>
  <c r="M2024" i="10"/>
  <c r="M2027" i="10"/>
  <c r="M2030" i="10"/>
  <c r="M2040" i="10"/>
  <c r="M2043" i="10"/>
  <c r="M2046" i="10"/>
  <c r="M2056" i="10"/>
  <c r="M2059" i="10"/>
  <c r="M2062" i="10"/>
  <c r="M2072" i="10"/>
  <c r="M2075" i="10"/>
  <c r="M2078" i="10"/>
  <c r="M2088" i="10"/>
  <c r="M2091" i="10"/>
  <c r="M2095" i="10"/>
  <c r="M2099" i="10"/>
  <c r="M2103" i="10"/>
  <c r="M2107" i="10"/>
  <c r="M2111" i="10"/>
  <c r="M2115" i="10"/>
  <c r="M2119" i="10"/>
  <c r="M2123" i="10"/>
  <c r="M2127" i="10"/>
  <c r="M2131" i="10"/>
  <c r="M2135" i="10"/>
  <c r="M2139" i="10"/>
  <c r="M2143" i="10"/>
  <c r="M2147" i="10"/>
  <c r="M2151" i="10"/>
  <c r="M2155" i="10"/>
  <c r="M2159" i="10"/>
  <c r="M2163" i="10"/>
  <c r="M2167" i="10"/>
  <c r="M2171" i="10"/>
  <c r="M2175" i="10"/>
  <c r="M2179" i="10"/>
  <c r="M2183" i="10"/>
  <c r="M2187" i="10"/>
  <c r="M2191" i="10"/>
  <c r="M2195" i="10"/>
  <c r="M2199" i="10"/>
  <c r="M2203" i="10"/>
  <c r="M2207" i="10"/>
  <c r="M2211" i="10"/>
  <c r="M2215" i="10"/>
  <c r="M2219" i="10"/>
  <c r="M2223" i="10"/>
  <c r="M2227" i="10"/>
  <c r="M2231" i="10"/>
  <c r="M2235" i="10"/>
  <c r="M1006" i="10"/>
  <c r="M1113" i="10"/>
  <c r="M1459" i="10"/>
  <c r="M1520" i="10"/>
  <c r="M1524" i="10"/>
  <c r="M1552" i="10"/>
  <c r="M1556" i="10"/>
  <c r="M1584" i="10"/>
  <c r="M1588" i="10"/>
  <c r="M1616" i="10"/>
  <c r="M1620" i="10"/>
  <c r="M1648" i="10"/>
  <c r="M1652" i="10"/>
  <c r="M1680" i="10"/>
  <c r="M1684" i="10"/>
  <c r="M1712" i="10"/>
  <c r="M1716" i="10"/>
  <c r="M1738" i="10"/>
  <c r="M1740" i="10"/>
  <c r="M1766" i="10"/>
  <c r="M1784" i="10"/>
  <c r="M1791" i="10"/>
  <c r="M1807" i="10"/>
  <c r="M1823" i="10"/>
  <c r="M1839" i="10"/>
  <c r="M1855" i="10"/>
  <c r="M1871" i="10"/>
  <c r="M1887" i="10"/>
  <c r="M1903" i="10"/>
  <c r="M1919" i="10"/>
  <c r="M1935" i="10"/>
  <c r="M1951" i="10"/>
  <c r="M1967" i="10"/>
  <c r="M1983" i="10"/>
  <c r="M2009" i="10"/>
  <c r="M2025" i="10"/>
  <c r="M2041" i="10"/>
  <c r="M2057" i="10"/>
  <c r="M2073" i="10"/>
  <c r="M2089" i="10"/>
  <c r="M1023" i="10"/>
  <c r="M1331" i="10"/>
  <c r="M1485" i="10"/>
  <c r="M1513" i="10"/>
  <c r="M1536" i="10"/>
  <c r="M1577" i="10"/>
  <c r="M1600" i="10"/>
  <c r="M1641" i="10"/>
  <c r="M1664" i="10"/>
  <c r="M1705" i="10"/>
  <c r="M1770" i="10"/>
  <c r="M1781" i="10"/>
  <c r="M2020" i="10"/>
  <c r="M2052" i="10"/>
  <c r="M2084" i="10"/>
  <c r="M2105" i="10"/>
  <c r="M2121" i="10"/>
  <c r="M2137" i="10"/>
  <c r="M2153" i="10"/>
  <c r="M2169" i="10"/>
  <c r="M2185" i="10"/>
  <c r="M2201" i="10"/>
  <c r="M2217" i="10"/>
  <c r="M2233" i="10"/>
  <c r="M2237" i="10"/>
  <c r="M2240" i="10"/>
  <c r="M2250" i="10"/>
  <c r="M2253" i="10"/>
  <c r="M2256" i="10"/>
  <c r="M2266" i="10"/>
  <c r="M2269" i="10"/>
  <c r="M2272" i="10"/>
  <c r="M2282" i="10"/>
  <c r="M2285" i="10"/>
  <c r="M2289" i="10"/>
  <c r="M2293" i="10"/>
  <c r="M2297" i="10"/>
  <c r="M2301" i="10"/>
  <c r="M2305" i="10"/>
  <c r="M2309" i="10"/>
  <c r="M2313" i="10"/>
  <c r="M2317" i="10"/>
  <c r="M2321" i="10"/>
  <c r="M2325" i="10"/>
  <c r="M2329" i="10"/>
  <c r="M2333" i="10"/>
  <c r="M2337" i="10"/>
  <c r="M2341" i="10"/>
  <c r="M2345" i="10"/>
  <c r="M2349" i="10"/>
  <c r="M2353" i="10"/>
  <c r="M2357" i="10"/>
  <c r="M2361" i="10"/>
  <c r="M2365" i="10"/>
  <c r="M2369" i="10"/>
  <c r="M2373" i="10"/>
  <c r="M2377" i="10"/>
  <c r="M2381" i="10"/>
  <c r="M2385" i="10"/>
  <c r="M2389" i="10"/>
  <c r="M2393" i="10"/>
  <c r="M2397" i="10"/>
  <c r="M2401" i="10"/>
  <c r="M2405" i="10"/>
  <c r="M2409" i="10"/>
  <c r="M2413" i="10"/>
  <c r="M2417" i="10"/>
  <c r="M2421" i="10"/>
  <c r="M2425" i="10"/>
  <c r="M2429" i="10"/>
  <c r="M2433" i="10"/>
  <c r="M984" i="10"/>
  <c r="M1509" i="10"/>
  <c r="M1573" i="10"/>
  <c r="M1637" i="10"/>
  <c r="M1836" i="10"/>
  <c r="M1868" i="10"/>
  <c r="M1911" i="10"/>
  <c r="M1932" i="10"/>
  <c r="M1996" i="10"/>
  <c r="M2026" i="10"/>
  <c r="M2038" i="10"/>
  <c r="M2048" i="10"/>
  <c r="M2122" i="10"/>
  <c r="M2218" i="10"/>
  <c r="M2239" i="10"/>
  <c r="M1609" i="10"/>
  <c r="M1632" i="10"/>
  <c r="M2004" i="10"/>
  <c r="M2068" i="10"/>
  <c r="M2161" i="10"/>
  <c r="M2209" i="10"/>
  <c r="M2248" i="10"/>
  <c r="M2277" i="10"/>
  <c r="M2307" i="10"/>
  <c r="M2323" i="10"/>
  <c r="M2335" i="10"/>
  <c r="M2351" i="10"/>
  <c r="M2363" i="10"/>
  <c r="M2383" i="10"/>
  <c r="M2399" i="10"/>
  <c r="M2415" i="10"/>
  <c r="M2431" i="10"/>
  <c r="M869" i="10"/>
  <c r="M1122" i="10"/>
  <c r="M1308" i="10"/>
  <c r="M1572" i="10"/>
  <c r="M1636" i="10"/>
  <c r="M1700" i="10"/>
  <c r="M2001" i="10"/>
  <c r="M2003" i="10"/>
  <c r="M2013" i="10"/>
  <c r="M2033" i="10"/>
  <c r="M2035" i="10"/>
  <c r="M2045" i="10"/>
  <c r="M2065" i="10"/>
  <c r="M2067" i="10"/>
  <c r="M2077" i="10"/>
  <c r="M2094" i="10"/>
  <c r="M2110" i="10"/>
  <c r="M2126" i="10"/>
  <c r="M2142" i="10"/>
  <c r="M2158" i="10"/>
  <c r="M2174" i="10"/>
  <c r="M2190" i="10"/>
  <c r="M2206" i="10"/>
  <c r="M2222" i="10"/>
  <c r="M2243" i="10"/>
  <c r="M2259" i="10"/>
  <c r="M2275" i="10"/>
  <c r="M4" i="10"/>
  <c r="U4" i="10" s="1"/>
  <c r="M1815" i="10"/>
  <c r="M1847" i="10"/>
  <c r="M1875" i="10"/>
  <c r="M1943" i="10"/>
  <c r="M1975" i="10"/>
  <c r="M2058" i="10"/>
  <c r="M2106" i="10"/>
  <c r="M2138" i="10"/>
  <c r="U2138" i="10" s="1"/>
  <c r="M2170" i="10"/>
  <c r="M2202" i="10"/>
  <c r="M2234" i="10"/>
  <c r="M1545" i="10"/>
  <c r="M1568" i="10"/>
  <c r="M1696" i="10"/>
  <c r="M2097" i="10"/>
  <c r="M2145" i="10"/>
  <c r="U2145" i="10" s="1"/>
  <c r="M2193" i="10"/>
  <c r="M2258" i="10"/>
  <c r="M2264" i="10"/>
  <c r="M2287" i="10"/>
  <c r="M2311" i="10"/>
  <c r="M2327" i="10"/>
  <c r="M2343" i="10"/>
  <c r="M2359" i="10"/>
  <c r="U2359" i="10" s="1"/>
  <c r="M2371" i="10"/>
  <c r="U2371" i="10" s="1"/>
  <c r="M2379" i="10"/>
  <c r="M2391" i="10"/>
  <c r="M2403" i="10"/>
  <c r="M2419" i="10"/>
  <c r="M2435" i="10"/>
  <c r="M1761" i="10"/>
  <c r="M1772" i="10"/>
  <c r="U1772" i="10" s="1"/>
  <c r="M2017" i="10"/>
  <c r="U2017" i="10" s="1"/>
  <c r="M2049" i="10"/>
  <c r="M2081" i="10"/>
  <c r="M2150" i="10"/>
  <c r="M2166" i="10"/>
  <c r="M2283" i="10"/>
  <c r="M1239" i="10"/>
  <c r="M1336" i="10"/>
  <c r="U1336" i="10" s="1"/>
  <c r="M1758" i="10"/>
  <c r="U1758" i="10" s="1"/>
  <c r="M1816" i="10"/>
  <c r="M1976" i="10"/>
  <c r="M2007" i="10"/>
  <c r="M2071" i="10"/>
  <c r="M2109" i="10"/>
  <c r="M2189" i="10"/>
  <c r="M2244" i="10"/>
  <c r="U2244" i="10" s="1"/>
  <c r="M2257" i="10"/>
  <c r="U2257" i="10" s="1"/>
  <c r="M2270" i="10"/>
  <c r="M2290" i="10"/>
  <c r="M2294" i="10"/>
  <c r="M2298" i="10"/>
  <c r="M2302" i="10"/>
  <c r="M2306" i="10"/>
  <c r="M2370" i="10"/>
  <c r="U2370" i="10" s="1"/>
  <c r="M1272" i="10"/>
  <c r="U1272" i="10" s="1"/>
  <c r="M1303" i="10"/>
  <c r="M1400" i="10"/>
  <c r="M1431" i="10"/>
  <c r="M1492" i="10"/>
  <c r="M1497" i="10"/>
  <c r="M1778" i="10"/>
  <c r="M1800" i="10"/>
  <c r="U1800" i="10" s="1"/>
  <c r="M1832" i="10"/>
  <c r="U1832" i="10" s="1"/>
  <c r="M1864" i="10"/>
  <c r="M1896" i="10"/>
  <c r="M1928" i="10"/>
  <c r="M1960" i="10"/>
  <c r="M1992" i="10"/>
  <c r="M2023" i="10"/>
  <c r="M2055" i="10"/>
  <c r="U2055" i="10" s="1"/>
  <c r="M2087" i="10"/>
  <c r="U2087" i="10" s="1"/>
  <c r="M2101" i="10"/>
  <c r="M2117" i="10"/>
  <c r="M2133" i="10"/>
  <c r="M2149" i="10"/>
  <c r="M2165" i="10"/>
  <c r="M2181" i="10"/>
  <c r="M2197" i="10"/>
  <c r="U2197" i="10" s="1"/>
  <c r="M2213" i="10"/>
  <c r="U2213" i="10" s="1"/>
  <c r="M2229" i="10"/>
  <c r="M2236" i="10"/>
  <c r="M2246" i="10"/>
  <c r="M2249" i="10"/>
  <c r="M2252" i="10"/>
  <c r="M2262" i="10"/>
  <c r="M2265" i="10"/>
  <c r="U2265" i="10" s="1"/>
  <c r="M2268" i="10"/>
  <c r="U2268" i="10" s="1"/>
  <c r="M2278" i="10"/>
  <c r="M2281" i="10"/>
  <c r="M2284" i="10"/>
  <c r="M2288" i="10"/>
  <c r="M2292" i="10"/>
  <c r="M2296" i="10"/>
  <c r="M2300" i="10"/>
  <c r="U2300" i="10" s="1"/>
  <c r="M2304" i="10"/>
  <c r="U2304" i="10" s="1"/>
  <c r="M2308" i="10"/>
  <c r="M2312" i="10"/>
  <c r="M2316" i="10"/>
  <c r="M2320" i="10"/>
  <c r="M2324" i="10"/>
  <c r="M2328" i="10"/>
  <c r="M2332" i="10"/>
  <c r="U2332" i="10" s="1"/>
  <c r="M2336" i="10"/>
  <c r="U2336" i="10" s="1"/>
  <c r="M2340" i="10"/>
  <c r="M2344" i="10"/>
  <c r="M2348" i="10"/>
  <c r="M2352" i="10"/>
  <c r="M2356" i="10"/>
  <c r="M2360" i="10"/>
  <c r="M2364" i="10"/>
  <c r="U2364" i="10" s="1"/>
  <c r="M2368" i="10"/>
  <c r="U2368" i="10" s="1"/>
  <c r="M2372" i="10"/>
  <c r="M2376" i="10"/>
  <c r="M2380" i="10"/>
  <c r="M2384" i="10"/>
  <c r="M2388" i="10"/>
  <c r="M2392" i="10"/>
  <c r="M2396" i="10"/>
  <c r="U2396" i="10" s="1"/>
  <c r="M2400" i="10"/>
  <c r="U2400" i="10" s="1"/>
  <c r="M2404" i="10"/>
  <c r="M2408" i="10"/>
  <c r="M2412" i="10"/>
  <c r="M2416" i="10"/>
  <c r="M2420" i="10"/>
  <c r="M2424" i="10"/>
  <c r="M2428" i="10"/>
  <c r="U2428" i="10" s="1"/>
  <c r="M2432" i="10"/>
  <c r="U2432" i="10" s="1"/>
  <c r="M150" i="10"/>
  <c r="M825" i="10"/>
  <c r="M1701" i="10"/>
  <c r="M1804" i="10"/>
  <c r="M1879" i="10"/>
  <c r="M1900" i="10"/>
  <c r="M1964" i="10"/>
  <c r="U1964" i="10" s="1"/>
  <c r="M2016" i="10"/>
  <c r="U2016" i="10" s="1"/>
  <c r="M2255" i="10"/>
  <c r="M1395" i="10"/>
  <c r="M1673" i="10"/>
  <c r="M2036" i="10"/>
  <c r="M2129" i="10"/>
  <c r="M2177" i="10"/>
  <c r="M2242" i="10"/>
  <c r="U2242" i="10" s="1"/>
  <c r="M2261" i="10"/>
  <c r="U2261" i="10" s="1"/>
  <c r="M2274" i="10"/>
  <c r="M2280" i="10"/>
  <c r="M2303" i="10"/>
  <c r="M2319" i="10"/>
  <c r="M2347" i="10"/>
  <c r="M2367" i="10"/>
  <c r="M2375" i="10"/>
  <c r="U2375" i="10" s="1"/>
  <c r="M2395" i="10"/>
  <c r="U2395" i="10" s="1"/>
  <c r="M2423" i="10"/>
  <c r="M1244" i="10"/>
  <c r="M1540" i="10"/>
  <c r="M1776" i="10"/>
  <c r="M2019" i="10"/>
  <c r="M2051" i="10"/>
  <c r="M2083" i="10"/>
  <c r="U2083" i="10" s="1"/>
  <c r="M2134" i="10"/>
  <c r="U2134" i="10" s="1"/>
  <c r="M2182" i="10"/>
  <c r="M2198" i="10"/>
  <c r="M2214" i="10"/>
  <c r="M2230" i="10"/>
  <c r="M2267" i="10"/>
  <c r="M921" i="10"/>
  <c r="M1227" i="10"/>
  <c r="U1227" i="10" s="1"/>
  <c r="M1848" i="10"/>
  <c r="U1848" i="10" s="1"/>
  <c r="M1880" i="10"/>
  <c r="M1944" i="10"/>
  <c r="M2093" i="10"/>
  <c r="M2205" i="10"/>
  <c r="M2221" i="10"/>
  <c r="M2241" i="10"/>
  <c r="M2254" i="10"/>
  <c r="U2254" i="10" s="1"/>
  <c r="M2276" i="10"/>
  <c r="U2276" i="10" s="1"/>
  <c r="M2374" i="10"/>
  <c r="M1176" i="10"/>
  <c r="M1500" i="10"/>
  <c r="M1541" i="10"/>
  <c r="M1605" i="10"/>
  <c r="M1669" i="10"/>
  <c r="M1734" i="10"/>
  <c r="U1734" i="10" s="1"/>
  <c r="M1773" i="10"/>
  <c r="U1773" i="10" s="1"/>
  <c r="M1788" i="10"/>
  <c r="M1795" i="10"/>
  <c r="M1799" i="10"/>
  <c r="M1820" i="10"/>
  <c r="M1827" i="10"/>
  <c r="M1831" i="10"/>
  <c r="M1852" i="10"/>
  <c r="U1852" i="10" s="1"/>
  <c r="M1859" i="10"/>
  <c r="U1859" i="10" s="1"/>
  <c r="M1863" i="10"/>
  <c r="M1884" i="10"/>
  <c r="M1891" i="10"/>
  <c r="M1895" i="10"/>
  <c r="M1916" i="10"/>
  <c r="M1923" i="10"/>
  <c r="M1927" i="10"/>
  <c r="U1927" i="10" s="1"/>
  <c r="M1948" i="10"/>
  <c r="U1948" i="10" s="1"/>
  <c r="M1955" i="10"/>
  <c r="M1959" i="10"/>
  <c r="M1980" i="10"/>
  <c r="M1987" i="10"/>
  <c r="M1991" i="10"/>
  <c r="M2000" i="10"/>
  <c r="M2010" i="10"/>
  <c r="U2010" i="10" s="1"/>
  <c r="M2022" i="10"/>
  <c r="U2022" i="10" s="1"/>
  <c r="M2032" i="10"/>
  <c r="M2042" i="10"/>
  <c r="M2054" i="10"/>
  <c r="M2064" i="10"/>
  <c r="M2074" i="10"/>
  <c r="M2086" i="10"/>
  <c r="M2098" i="10"/>
  <c r="U2098" i="10" s="1"/>
  <c r="M2114" i="10"/>
  <c r="U2114" i="10" s="1"/>
  <c r="M2130" i="10"/>
  <c r="M2146" i="10"/>
  <c r="M2162" i="10"/>
  <c r="M2178" i="10"/>
  <c r="M2194" i="10"/>
  <c r="M2210" i="10"/>
  <c r="M2226" i="10"/>
  <c r="U2226" i="10" s="1"/>
  <c r="M2247" i="10"/>
  <c r="U2247" i="10" s="1"/>
  <c r="M2263" i="10"/>
  <c r="M2279" i="10"/>
  <c r="M483" i="10"/>
  <c r="M1061" i="10"/>
  <c r="M1217" i="10"/>
  <c r="M1732" i="10"/>
  <c r="M1752" i="10"/>
  <c r="U1752" i="10" s="1"/>
  <c r="M1811" i="10"/>
  <c r="U1811" i="10" s="1"/>
  <c r="M1843" i="10"/>
  <c r="M1907" i="10"/>
  <c r="M1939" i="10"/>
  <c r="M1971" i="10"/>
  <c r="M2006" i="10"/>
  <c r="M2070" i="10"/>
  <c r="M2080" i="10"/>
  <c r="U2080" i="10" s="1"/>
  <c r="M2090" i="10"/>
  <c r="U2090" i="10" s="1"/>
  <c r="M2154" i="10"/>
  <c r="M2186" i="10"/>
  <c r="M2271" i="10"/>
  <c r="M1118" i="10"/>
  <c r="M1267" i="10"/>
  <c r="M2113" i="10"/>
  <c r="M2225" i="10"/>
  <c r="U2225" i="10" s="1"/>
  <c r="M2245" i="10"/>
  <c r="U2245" i="10" s="1"/>
  <c r="M2291" i="10"/>
  <c r="M2295" i="10"/>
  <c r="M2299" i="10"/>
  <c r="M2315" i="10"/>
  <c r="M2331" i="10"/>
  <c r="M2339" i="10"/>
  <c r="M2355" i="10"/>
  <c r="U2355" i="10" s="1"/>
  <c r="M2387" i="10"/>
  <c r="U2387" i="10" s="1"/>
  <c r="M2407" i="10"/>
  <c r="M2411" i="10"/>
  <c r="M2427" i="10"/>
  <c r="M1372" i="10"/>
  <c r="M1604" i="10"/>
  <c r="M1668" i="10"/>
  <c r="M2029" i="10"/>
  <c r="U2029" i="10" s="1"/>
  <c r="M2061" i="10"/>
  <c r="U2061" i="10" s="1"/>
  <c r="M2102" i="10"/>
  <c r="M2118" i="10"/>
  <c r="M2251" i="10"/>
  <c r="M1036" i="10"/>
  <c r="M1182" i="10"/>
  <c r="M1367" i="10"/>
  <c r="M1439" i="10"/>
  <c r="U1439" i="10" s="1"/>
  <c r="M1737" i="10"/>
  <c r="U1737" i="10" s="1"/>
  <c r="M1912" i="10"/>
  <c r="M2039" i="10"/>
  <c r="M2125" i="10"/>
  <c r="M2141" i="10"/>
  <c r="M2157" i="10"/>
  <c r="M2173" i="10"/>
  <c r="M2238" i="10"/>
  <c r="U2238" i="10" s="1"/>
  <c r="M2260" i="10"/>
  <c r="U2260" i="10" s="1"/>
  <c r="M2273" i="10"/>
  <c r="M2286" i="10"/>
  <c r="M2310" i="10"/>
  <c r="M2314" i="10"/>
  <c r="M2318" i="10"/>
  <c r="M2322" i="10"/>
  <c r="M2326" i="10"/>
  <c r="U2326" i="10" s="1"/>
  <c r="M2330" i="10"/>
  <c r="U2330" i="10" s="1"/>
  <c r="M2334" i="10"/>
  <c r="M2338" i="10"/>
  <c r="M2342" i="10"/>
  <c r="M2346" i="10"/>
  <c r="M2350" i="10"/>
  <c r="M2354" i="10"/>
  <c r="M2358" i="10"/>
  <c r="U2358" i="10" s="1"/>
  <c r="M2362" i="10"/>
  <c r="U2362" i="10" s="1"/>
  <c r="M2366" i="10"/>
  <c r="M2378" i="10"/>
  <c r="M2382" i="10"/>
  <c r="M2386" i="10"/>
  <c r="M2390" i="10"/>
  <c r="M2394" i="10"/>
  <c r="M2398" i="10"/>
  <c r="U2398" i="10" s="1"/>
  <c r="M2402" i="10"/>
  <c r="U2402" i="10" s="1"/>
  <c r="M2406" i="10"/>
  <c r="M2410" i="10"/>
  <c r="M2414" i="10"/>
  <c r="M2418" i="10"/>
  <c r="M2422" i="10"/>
  <c r="M2426" i="10"/>
  <c r="M2430" i="10"/>
  <c r="U2430" i="10" s="1"/>
  <c r="M2434" i="10"/>
  <c r="U2434" i="10" s="1"/>
  <c r="A104" i="1"/>
  <c r="D108" i="1"/>
  <c r="A100" i="1"/>
  <c r="D102" i="1"/>
  <c r="D99" i="1"/>
  <c r="AF9" i="4"/>
  <c r="AB9" i="4"/>
  <c r="T24" i="4"/>
  <c r="S28" i="4"/>
  <c r="Y42" i="4"/>
  <c r="Z42" i="4" s="1"/>
  <c r="Z34" i="4"/>
  <c r="Y37" i="4"/>
  <c r="Z37" i="4" s="1"/>
  <c r="Z29" i="4"/>
  <c r="T27" i="4"/>
  <c r="S31" i="4"/>
  <c r="Q24" i="4"/>
  <c r="R22" i="4"/>
  <c r="L19" i="4"/>
  <c r="K20" i="4"/>
  <c r="P27" i="4"/>
  <c r="O29" i="4"/>
  <c r="S34" i="4"/>
  <c r="T30" i="4"/>
  <c r="S37" i="4"/>
  <c r="T33" i="4"/>
  <c r="V29" i="4"/>
  <c r="U33" i="4"/>
  <c r="U28" i="4"/>
  <c r="V24" i="4"/>
  <c r="Y38" i="4"/>
  <c r="Z38" i="4" s="1"/>
  <c r="Z30" i="4"/>
  <c r="R27" i="4"/>
  <c r="Q29" i="4"/>
  <c r="U31" i="4"/>
  <c r="V27" i="4"/>
  <c r="N21" i="4"/>
  <c r="M22" i="4"/>
  <c r="O22" i="4"/>
  <c r="P20" i="4"/>
  <c r="V34" i="4"/>
  <c r="U38" i="4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F127" i="1"/>
  <c r="F143" i="1" s="1"/>
  <c r="F159" i="1" s="1"/>
  <c r="F126" i="1"/>
  <c r="F142" i="1" s="1"/>
  <c r="F158" i="1" s="1"/>
  <c r="F125" i="1"/>
  <c r="F141" i="1" s="1"/>
  <c r="F157" i="1" s="1"/>
  <c r="F124" i="1"/>
  <c r="F140" i="1" s="1"/>
  <c r="F156" i="1" s="1"/>
  <c r="F123" i="1"/>
  <c r="F139" i="1" s="1"/>
  <c r="F155" i="1" s="1"/>
  <c r="F122" i="1"/>
  <c r="F138" i="1" s="1"/>
  <c r="F154" i="1" s="1"/>
  <c r="F121" i="1"/>
  <c r="F137" i="1" s="1"/>
  <c r="F153" i="1" s="1"/>
  <c r="F120" i="1"/>
  <c r="F136" i="1" s="1"/>
  <c r="F152" i="1" s="1"/>
  <c r="F119" i="1"/>
  <c r="F135" i="1" s="1"/>
  <c r="F151" i="1" s="1"/>
  <c r="F118" i="1"/>
  <c r="F134" i="1" s="1"/>
  <c r="F150" i="1" s="1"/>
  <c r="F117" i="1"/>
  <c r="F133" i="1" s="1"/>
  <c r="F149" i="1" s="1"/>
  <c r="F116" i="1"/>
  <c r="F132" i="1" s="1"/>
  <c r="F148" i="1" s="1"/>
  <c r="F115" i="1"/>
  <c r="F131" i="1" s="1"/>
  <c r="F147" i="1" s="1"/>
  <c r="F114" i="1"/>
  <c r="F130" i="1" s="1"/>
  <c r="F146" i="1" s="1"/>
  <c r="F113" i="1"/>
  <c r="F129" i="1" s="1"/>
  <c r="F145" i="1" s="1"/>
  <c r="F112" i="1"/>
  <c r="F128" i="1" s="1"/>
  <c r="F144" i="1" s="1"/>
  <c r="E111" i="1"/>
  <c r="E119" i="1" s="1"/>
  <c r="E127" i="1" s="1"/>
  <c r="E135" i="1" s="1"/>
  <c r="E143" i="1" s="1"/>
  <c r="E151" i="1" s="1"/>
  <c r="E159" i="1" s="1"/>
  <c r="E110" i="1"/>
  <c r="E118" i="1" s="1"/>
  <c r="E126" i="1" s="1"/>
  <c r="E134" i="1" s="1"/>
  <c r="E142" i="1" s="1"/>
  <c r="E150" i="1" s="1"/>
  <c r="E158" i="1" s="1"/>
  <c r="E109" i="1"/>
  <c r="E117" i="1" s="1"/>
  <c r="E125" i="1" s="1"/>
  <c r="E133" i="1" s="1"/>
  <c r="E141" i="1" s="1"/>
  <c r="E149" i="1" s="1"/>
  <c r="E157" i="1" s="1"/>
  <c r="E108" i="1"/>
  <c r="E116" i="1" s="1"/>
  <c r="E124" i="1" s="1"/>
  <c r="E132" i="1" s="1"/>
  <c r="E140" i="1" s="1"/>
  <c r="E148" i="1" s="1"/>
  <c r="E156" i="1" s="1"/>
  <c r="E107" i="1"/>
  <c r="E115" i="1" s="1"/>
  <c r="E123" i="1" s="1"/>
  <c r="E131" i="1" s="1"/>
  <c r="E139" i="1" s="1"/>
  <c r="E147" i="1" s="1"/>
  <c r="E155" i="1" s="1"/>
  <c r="E106" i="1"/>
  <c r="E114" i="1" s="1"/>
  <c r="E122" i="1" s="1"/>
  <c r="E130" i="1" s="1"/>
  <c r="E138" i="1" s="1"/>
  <c r="E146" i="1" s="1"/>
  <c r="E154" i="1" s="1"/>
  <c r="E105" i="1"/>
  <c r="E113" i="1" s="1"/>
  <c r="E121" i="1" s="1"/>
  <c r="E129" i="1" s="1"/>
  <c r="E137" i="1" s="1"/>
  <c r="E145" i="1" s="1"/>
  <c r="E153" i="1" s="1"/>
  <c r="E104" i="1"/>
  <c r="E112" i="1" s="1"/>
  <c r="E120" i="1" s="1"/>
  <c r="E128" i="1" s="1"/>
  <c r="E136" i="1" s="1"/>
  <c r="E144" i="1" s="1"/>
  <c r="E152" i="1" s="1"/>
  <c r="C99" i="1"/>
  <c r="C101" i="1" s="1"/>
  <c r="C103" i="1" s="1"/>
  <c r="C105" i="1" s="1"/>
  <c r="C107" i="1" s="1"/>
  <c r="C109" i="1" s="1"/>
  <c r="C111" i="1" s="1"/>
  <c r="C113" i="1" s="1"/>
  <c r="C115" i="1" s="1"/>
  <c r="C117" i="1" s="1"/>
  <c r="C119" i="1" s="1"/>
  <c r="C121" i="1" s="1"/>
  <c r="C123" i="1" s="1"/>
  <c r="C125" i="1" s="1"/>
  <c r="C127" i="1" s="1"/>
  <c r="C129" i="1" s="1"/>
  <c r="C131" i="1" s="1"/>
  <c r="C133" i="1" s="1"/>
  <c r="C135" i="1" s="1"/>
  <c r="C137" i="1" s="1"/>
  <c r="C139" i="1" s="1"/>
  <c r="C141" i="1" s="1"/>
  <c r="C143" i="1" s="1"/>
  <c r="C145" i="1" s="1"/>
  <c r="C147" i="1" s="1"/>
  <c r="C149" i="1" s="1"/>
  <c r="C151" i="1" s="1"/>
  <c r="C153" i="1" s="1"/>
  <c r="C155" i="1" s="1"/>
  <c r="C157" i="1" s="1"/>
  <c r="C159" i="1" s="1"/>
  <c r="C98" i="1"/>
  <c r="C100" i="1" s="1"/>
  <c r="C102" i="1" s="1"/>
  <c r="C104" i="1" s="1"/>
  <c r="C106" i="1" s="1"/>
  <c r="C108" i="1" s="1"/>
  <c r="C110" i="1" s="1"/>
  <c r="C112" i="1" s="1"/>
  <c r="C114" i="1" s="1"/>
  <c r="C116" i="1" s="1"/>
  <c r="C118" i="1" s="1"/>
  <c r="C120" i="1" s="1"/>
  <c r="C122" i="1" s="1"/>
  <c r="C124" i="1" s="1"/>
  <c r="C126" i="1" s="1"/>
  <c r="C128" i="1" s="1"/>
  <c r="C130" i="1" s="1"/>
  <c r="C132" i="1" s="1"/>
  <c r="C134" i="1" s="1"/>
  <c r="C136" i="1" s="1"/>
  <c r="C138" i="1" s="1"/>
  <c r="C140" i="1" s="1"/>
  <c r="C142" i="1" s="1"/>
  <c r="C144" i="1" s="1"/>
  <c r="C146" i="1" s="1"/>
  <c r="C148" i="1" s="1"/>
  <c r="C150" i="1" s="1"/>
  <c r="C152" i="1" s="1"/>
  <c r="C154" i="1" s="1"/>
  <c r="C156" i="1" s="1"/>
  <c r="C158" i="1" s="1"/>
  <c r="F81" i="1"/>
  <c r="F83" i="1"/>
  <c r="F79" i="1"/>
  <c r="F82" i="1"/>
  <c r="L4" i="2"/>
  <c r="M4" i="2"/>
  <c r="L5" i="2"/>
  <c r="M5" i="2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M3" i="2"/>
  <c r="L3" i="2"/>
  <c r="AO11" i="3"/>
  <c r="AO12" i="3"/>
  <c r="AO13" i="3"/>
  <c r="AO14" i="3"/>
  <c r="AO15" i="3"/>
  <c r="AO10" i="3"/>
  <c r="M15" i="3"/>
  <c r="M17" i="3" s="1"/>
  <c r="M19" i="3" s="1"/>
  <c r="M21" i="3" s="1"/>
  <c r="M23" i="3" s="1"/>
  <c r="M25" i="3" s="1"/>
  <c r="M27" i="3" s="1"/>
  <c r="M29" i="3" s="1"/>
  <c r="M31" i="3" s="1"/>
  <c r="M33" i="3" s="1"/>
  <c r="M35" i="3" s="1"/>
  <c r="M37" i="3" s="1"/>
  <c r="M39" i="3" s="1"/>
  <c r="M41" i="3" s="1"/>
  <c r="M43" i="3" s="1"/>
  <c r="O15" i="3"/>
  <c r="O17" i="3" s="1"/>
  <c r="O19" i="3" s="1"/>
  <c r="O21" i="3" s="1"/>
  <c r="O23" i="3" s="1"/>
  <c r="O25" i="3" s="1"/>
  <c r="O27" i="3" s="1"/>
  <c r="O29" i="3" s="1"/>
  <c r="O31" i="3" s="1"/>
  <c r="O33" i="3" s="1"/>
  <c r="O35" i="3" s="1"/>
  <c r="O37" i="3" s="1"/>
  <c r="O39" i="3" s="1"/>
  <c r="O41" i="3" s="1"/>
  <c r="O43" i="3" s="1"/>
  <c r="Q17" i="3"/>
  <c r="Q21" i="3" s="1"/>
  <c r="S17" i="3"/>
  <c r="S21" i="3" s="1"/>
  <c r="S25" i="3" s="1"/>
  <c r="S29" i="3" s="1"/>
  <c r="S33" i="3" s="1"/>
  <c r="S37" i="3" s="1"/>
  <c r="S41" i="3" s="1"/>
  <c r="Q18" i="3"/>
  <c r="Q22" i="3" s="1"/>
  <c r="S18" i="3"/>
  <c r="S22" i="3" s="1"/>
  <c r="S26" i="3" s="1"/>
  <c r="S30" i="3" s="1"/>
  <c r="S34" i="3" s="1"/>
  <c r="S38" i="3" s="1"/>
  <c r="S42" i="3" s="1"/>
  <c r="Q19" i="3"/>
  <c r="Q23" i="3" s="1"/>
  <c r="S19" i="3"/>
  <c r="S23" i="3" s="1"/>
  <c r="S27" i="3" s="1"/>
  <c r="S31" i="3" s="1"/>
  <c r="S35" i="3" s="1"/>
  <c r="S39" i="3" s="1"/>
  <c r="S43" i="3" s="1"/>
  <c r="U21" i="3"/>
  <c r="U29" i="3" s="1"/>
  <c r="U37" i="3" s="1"/>
  <c r="U22" i="3"/>
  <c r="U23" i="3"/>
  <c r="U31" i="3" s="1"/>
  <c r="U39" i="3" s="1"/>
  <c r="U24" i="3"/>
  <c r="U25" i="3"/>
  <c r="U33" i="3" s="1"/>
  <c r="U41" i="3" s="1"/>
  <c r="U26" i="3"/>
  <c r="U34" i="3" s="1"/>
  <c r="U42" i="3" s="1"/>
  <c r="U27" i="3"/>
  <c r="U35" i="3" s="1"/>
  <c r="U43" i="3" s="1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12" i="3"/>
  <c r="AA13" i="3"/>
  <c r="AA14" i="3"/>
  <c r="AA30" i="3" s="1"/>
  <c r="AA15" i="3"/>
  <c r="AA16" i="3"/>
  <c r="AA32" i="3" s="1"/>
  <c r="AA17" i="3"/>
  <c r="AA18" i="3"/>
  <c r="AA34" i="3" s="1"/>
  <c r="AA19" i="3"/>
  <c r="AA20" i="3"/>
  <c r="AA36" i="3" s="1"/>
  <c r="AA21" i="3"/>
  <c r="AA22" i="3"/>
  <c r="AA38" i="3" s="1"/>
  <c r="AA23" i="3"/>
  <c r="AA24" i="3"/>
  <c r="AA40" i="3" s="1"/>
  <c r="AA25" i="3"/>
  <c r="AA26" i="3"/>
  <c r="AA42" i="3" s="1"/>
  <c r="AA27" i="3"/>
  <c r="AA12" i="3"/>
  <c r="Y28" i="3"/>
  <c r="W13" i="3"/>
  <c r="W14" i="3"/>
  <c r="W15" i="3"/>
  <c r="W16" i="3"/>
  <c r="W17" i="3"/>
  <c r="W18" i="3"/>
  <c r="W26" i="3" s="1"/>
  <c r="W34" i="3" s="1"/>
  <c r="W42" i="3" s="1"/>
  <c r="W19" i="3"/>
  <c r="W12" i="3"/>
  <c r="U20" i="3"/>
  <c r="S16" i="3"/>
  <c r="Q16" i="3"/>
  <c r="O14" i="3"/>
  <c r="M14" i="3"/>
  <c r="K13" i="3"/>
  <c r="I13" i="3"/>
  <c r="E11" i="3"/>
  <c r="D66" i="2" s="1" a="1"/>
  <c r="D66" i="2" s="1"/>
  <c r="E12" i="3"/>
  <c r="E13" i="3"/>
  <c r="E14" i="3"/>
  <c r="E15" i="3"/>
  <c r="E16" i="3"/>
  <c r="E17" i="3"/>
  <c r="E18" i="3"/>
  <c r="E1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" i="3"/>
  <c r="E21" i="3"/>
  <c r="E22" i="3"/>
  <c r="E23" i="3"/>
  <c r="E24" i="3"/>
  <c r="E25" i="3"/>
  <c r="E26" i="3"/>
  <c r="E27" i="3"/>
  <c r="E28" i="3"/>
  <c r="E2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" i="3"/>
  <c r="E31" i="3"/>
  <c r="E32" i="3"/>
  <c r="E33" i="3"/>
  <c r="E34" i="3"/>
  <c r="E35" i="3"/>
  <c r="E36" i="3"/>
  <c r="E37" i="3"/>
  <c r="E38" i="3"/>
  <c r="E3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" i="3"/>
  <c r="E41" i="3"/>
  <c r="E42" i="3"/>
  <c r="E43" i="3"/>
  <c r="E44" i="3"/>
  <c r="E45" i="3"/>
  <c r="E46" i="3"/>
  <c r="E47" i="3"/>
  <c r="E48" i="3"/>
  <c r="E4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" i="3"/>
  <c r="E51" i="3"/>
  <c r="E52" i="3"/>
  <c r="E53" i="3"/>
  <c r="E54" i="3"/>
  <c r="E55" i="3"/>
  <c r="E56" i="3"/>
  <c r="E57" i="3"/>
  <c r="E58" i="3"/>
  <c r="E5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" i="3"/>
  <c r="E61" i="3"/>
  <c r="E62" i="3"/>
  <c r="E63" i="3"/>
  <c r="E64" i="3"/>
  <c r="E65" i="3"/>
  <c r="E66" i="3"/>
  <c r="E67" i="3"/>
  <c r="E68" i="3"/>
  <c r="E6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" i="3"/>
  <c r="J11" i="1"/>
  <c r="U2422" i="10" l="1"/>
  <c r="U2350" i="10"/>
  <c r="U2157" i="10"/>
  <c r="U1604" i="10"/>
  <c r="U1267" i="10"/>
  <c r="U1217" i="10"/>
  <c r="U2074" i="10"/>
  <c r="U1991" i="10"/>
  <c r="U1827" i="10"/>
  <c r="U2221" i="10"/>
  <c r="U2019" i="10"/>
  <c r="U2129" i="10"/>
  <c r="U2420" i="10"/>
  <c r="U2356" i="10"/>
  <c r="U2292" i="10"/>
  <c r="U2252" i="10"/>
  <c r="U1992" i="10"/>
  <c r="U1497" i="10"/>
  <c r="U2109" i="10"/>
  <c r="U2283" i="10"/>
  <c r="U2327" i="10"/>
  <c r="U1696" i="10"/>
  <c r="U2058" i="10"/>
  <c r="U2259" i="10"/>
  <c r="U2126" i="10"/>
  <c r="U2033" i="10"/>
  <c r="U1122" i="10"/>
  <c r="U2335" i="10"/>
  <c r="U2004" i="10"/>
  <c r="U2026" i="10"/>
  <c r="U1509" i="10"/>
  <c r="U2377" i="10"/>
  <c r="U2345" i="10"/>
  <c r="U2313" i="10"/>
  <c r="U2282" i="10"/>
  <c r="U2237" i="10"/>
  <c r="U2121" i="10"/>
  <c r="U1664" i="10"/>
  <c r="U1023" i="10"/>
  <c r="U1967" i="10"/>
  <c r="U1839" i="10"/>
  <c r="U1716" i="10"/>
  <c r="U1588" i="10"/>
  <c r="U1006" i="10"/>
  <c r="U2207" i="10"/>
  <c r="U2175" i="10"/>
  <c r="U2143" i="10"/>
  <c r="U2111" i="10"/>
  <c r="U2075" i="10"/>
  <c r="U2030" i="10"/>
  <c r="U1952" i="10"/>
  <c r="U1824" i="10"/>
  <c r="U1480" i="10"/>
  <c r="U1271" i="10"/>
  <c r="U2053" i="10"/>
  <c r="U1931" i="10"/>
  <c r="U1803" i="10"/>
  <c r="U1685" i="10"/>
  <c r="U1557" i="10"/>
  <c r="U1125" i="10"/>
  <c r="U2220" i="10"/>
  <c r="U2188" i="10"/>
  <c r="U2156" i="10"/>
  <c r="U2124" i="10"/>
  <c r="U2092" i="10"/>
  <c r="U2047" i="10"/>
  <c r="U2002" i="10"/>
  <c r="U1892" i="10"/>
  <c r="U1726" i="10"/>
  <c r="U1058" i="10"/>
  <c r="U1713" i="10"/>
  <c r="U1649" i="10"/>
  <c r="U1585" i="10"/>
  <c r="U1521" i="10"/>
  <c r="U1195" i="10"/>
  <c r="U1977" i="10"/>
  <c r="U1945" i="10"/>
  <c r="U1913" i="10"/>
  <c r="U1881" i="10"/>
  <c r="U1849" i="10"/>
  <c r="U1817" i="10"/>
  <c r="U1785" i="10"/>
  <c r="U1420" i="10"/>
  <c r="U1292" i="10"/>
  <c r="U1081" i="10"/>
  <c r="U1720" i="10"/>
  <c r="U845" i="10"/>
  <c r="U2390" i="10"/>
  <c r="U2318" i="10"/>
  <c r="U1182" i="10"/>
  <c r="U2331" i="10"/>
  <c r="U2006" i="10"/>
  <c r="U2194" i="10"/>
  <c r="U1916" i="10"/>
  <c r="U1605" i="10"/>
  <c r="U2267" i="10"/>
  <c r="U2347" i="10"/>
  <c r="U1879" i="10"/>
  <c r="U2388" i="10"/>
  <c r="U2324" i="10"/>
  <c r="U2165" i="10"/>
  <c r="U2302" i="10"/>
  <c r="U2435" i="10"/>
  <c r="U2409" i="10"/>
  <c r="U1656" i="10"/>
  <c r="U1528" i="10"/>
  <c r="U1154" i="10"/>
  <c r="U1982" i="10"/>
  <c r="U1950" i="10"/>
  <c r="U1918" i="10"/>
  <c r="U1886" i="10"/>
  <c r="U1854" i="10"/>
  <c r="U1822" i="10"/>
  <c r="U1790" i="10"/>
  <c r="U1468" i="10"/>
  <c r="U1347" i="10"/>
  <c r="U1188" i="10"/>
  <c r="U1763" i="10"/>
  <c r="U1731" i="10"/>
  <c r="U1699" i="10"/>
  <c r="U1667" i="10"/>
  <c r="U1635" i="10"/>
  <c r="U1603" i="10"/>
  <c r="U1571" i="10"/>
  <c r="U1539" i="10"/>
  <c r="U1508" i="10"/>
  <c r="U1428" i="10"/>
  <c r="U1364" i="10"/>
  <c r="U1300" i="10"/>
  <c r="U1230" i="10"/>
  <c r="U1129" i="10"/>
  <c r="U788" i="10"/>
  <c r="U1440" i="10"/>
  <c r="U1109" i="10"/>
  <c r="U886" i="10"/>
  <c r="U1694" i="10"/>
  <c r="U1662" i="10"/>
  <c r="U1630" i="10"/>
  <c r="U1598" i="10"/>
  <c r="U1566" i="10"/>
  <c r="U1534" i="10"/>
  <c r="U1481" i="10"/>
  <c r="U1392" i="10"/>
  <c r="U1328" i="10"/>
  <c r="U1264" i="10"/>
  <c r="U1172" i="10"/>
  <c r="U1467" i="10"/>
  <c r="U1179" i="10"/>
  <c r="U1490" i="10"/>
  <c r="U1458" i="10"/>
  <c r="U1426" i="10"/>
  <c r="U1394" i="10"/>
  <c r="U1362" i="10"/>
  <c r="U1330" i="10"/>
  <c r="U1298" i="10"/>
  <c r="U1266" i="10"/>
  <c r="U1229" i="10"/>
  <c r="U1184" i="10"/>
  <c r="U1114" i="10"/>
  <c r="U751" i="10"/>
  <c r="U1133" i="10"/>
  <c r="U1002" i="10"/>
  <c r="U862" i="10"/>
  <c r="U1417" i="10"/>
  <c r="U1385" i="10"/>
  <c r="U1353" i="10"/>
  <c r="U1321" i="10"/>
  <c r="U1289" i="10"/>
  <c r="U1257" i="10"/>
  <c r="U1222" i="10"/>
  <c r="U1177" i="10"/>
  <c r="U1078" i="10"/>
  <c r="U856" i="10"/>
  <c r="U1171" i="10"/>
  <c r="U1019" i="10"/>
  <c r="U583" i="10"/>
  <c r="U987" i="10"/>
  <c r="U696" i="10"/>
  <c r="U1131" i="10"/>
  <c r="U1099" i="10"/>
  <c r="U1067" i="10"/>
  <c r="U994" i="10"/>
  <c r="U893" i="10"/>
  <c r="U1053" i="10"/>
  <c r="U951" i="10"/>
  <c r="U731" i="10"/>
  <c r="U1140" i="10"/>
  <c r="U1108" i="10"/>
  <c r="U1076" i="10"/>
  <c r="U2105" i="10"/>
  <c r="U1641" i="10"/>
  <c r="U397" i="10"/>
  <c r="U989" i="10"/>
  <c r="U910" i="10"/>
  <c r="U872" i="10"/>
  <c r="U590" i="10"/>
  <c r="U978" i="10"/>
  <c r="U890" i="10"/>
  <c r="U920" i="10"/>
  <c r="U809" i="10"/>
  <c r="U464" i="10"/>
  <c r="U609" i="10"/>
  <c r="U895" i="10"/>
  <c r="U786" i="10"/>
  <c r="U848" i="10"/>
  <c r="U624" i="10"/>
  <c r="U827" i="10"/>
  <c r="U763" i="10"/>
  <c r="U538" i="10"/>
  <c r="U756" i="10"/>
  <c r="U616" i="10"/>
  <c r="U710" i="10"/>
  <c r="U656" i="10"/>
  <c r="U575" i="10"/>
  <c r="U582" i="10"/>
  <c r="U388" i="10"/>
  <c r="U477" i="10"/>
  <c r="U675" i="10"/>
  <c r="U611" i="10"/>
  <c r="U560" i="10"/>
  <c r="U496" i="10"/>
  <c r="U380" i="10"/>
  <c r="U553" i="10"/>
  <c r="U489" i="10"/>
  <c r="U240" i="10"/>
  <c r="U319" i="10"/>
  <c r="U418" i="10"/>
  <c r="U354" i="10"/>
  <c r="U293" i="10"/>
  <c r="U403" i="10"/>
  <c r="U300" i="10"/>
  <c r="U206" i="10"/>
  <c r="U259" i="10"/>
  <c r="U52" i="10"/>
  <c r="U238" i="10"/>
  <c r="U263" i="10"/>
  <c r="U228" i="10"/>
  <c r="U142" i="10"/>
  <c r="U104" i="10"/>
  <c r="U202" i="10"/>
  <c r="U61" i="10"/>
  <c r="U135" i="10"/>
  <c r="U69" i="10"/>
  <c r="U140" i="10"/>
  <c r="U102" i="10"/>
  <c r="U38" i="10"/>
  <c r="U87" i="10"/>
  <c r="U23" i="10"/>
  <c r="U2386" i="10"/>
  <c r="U2314" i="10"/>
  <c r="U1036" i="10"/>
  <c r="U2315" i="10"/>
  <c r="U1971" i="10"/>
  <c r="U2178" i="10"/>
  <c r="U1987" i="10"/>
  <c r="U1820" i="10"/>
  <c r="U2205" i="10"/>
  <c r="U1776" i="10"/>
  <c r="U2036" i="10"/>
  <c r="U2416" i="10"/>
  <c r="U2352" i="10"/>
  <c r="U2320" i="10"/>
  <c r="U2249" i="10"/>
  <c r="U1960" i="10"/>
  <c r="U2298" i="10"/>
  <c r="U2166" i="10"/>
  <c r="U2311" i="10"/>
  <c r="U1975" i="10"/>
  <c r="U2110" i="10"/>
  <c r="U869" i="10"/>
  <c r="U1632" i="10"/>
  <c r="U984" i="10"/>
  <c r="U2405" i="10"/>
  <c r="U2341" i="10"/>
  <c r="U2309" i="10"/>
  <c r="U2233" i="10"/>
  <c r="U1021" i="10"/>
  <c r="U957" i="10"/>
  <c r="U738" i="10"/>
  <c r="U747" i="10"/>
  <c r="U946" i="10"/>
  <c r="U633" i="10"/>
  <c r="U888" i="10"/>
  <c r="U744" i="10"/>
  <c r="U732" i="10"/>
  <c r="U927" i="10"/>
  <c r="U865" i="10"/>
  <c r="U726" i="10"/>
  <c r="U748" i="10"/>
  <c r="U859" i="10"/>
  <c r="U795" i="10"/>
  <c r="U689" i="10"/>
  <c r="U699" i="10"/>
  <c r="U490" i="10"/>
  <c r="U629" i="10"/>
  <c r="U523" i="10"/>
  <c r="U630" i="10"/>
  <c r="U480" i="10"/>
  <c r="U594" i="10"/>
  <c r="U643" i="10"/>
  <c r="U498" i="10"/>
  <c r="U592" i="10"/>
  <c r="U528" i="10"/>
  <c r="U462" i="10"/>
  <c r="U475" i="10"/>
  <c r="U345" i="10"/>
  <c r="U521" i="10"/>
  <c r="U450" i="10"/>
  <c r="U409" i="10"/>
  <c r="U56" i="10"/>
  <c r="U386" i="10"/>
  <c r="U266" i="10"/>
  <c r="U435" i="10"/>
  <c r="U371" i="10"/>
  <c r="U335" i="10"/>
  <c r="U299" i="10"/>
  <c r="U346" i="10"/>
  <c r="U281" i="10"/>
  <c r="U288" i="10"/>
  <c r="U191" i="10"/>
  <c r="U224" i="10"/>
  <c r="U201" i="10"/>
  <c r="U209" i="10"/>
  <c r="U97" i="10"/>
  <c r="U167" i="10"/>
  <c r="U76" i="10"/>
  <c r="U172" i="10"/>
  <c r="U80" i="10"/>
  <c r="U70" i="10"/>
  <c r="U6" i="10"/>
  <c r="U55" i="10"/>
  <c r="U2418" i="10"/>
  <c r="U2346" i="10"/>
  <c r="U2141" i="10"/>
  <c r="U1372" i="10"/>
  <c r="U1118" i="10"/>
  <c r="U1061" i="10"/>
  <c r="U2064" i="10"/>
  <c r="U1895" i="10"/>
  <c r="U1541" i="10"/>
  <c r="U2230" i="10"/>
  <c r="U2319" i="10"/>
  <c r="U1804" i="10"/>
  <c r="U2384" i="10"/>
  <c r="U2288" i="10"/>
  <c r="U2149" i="10"/>
  <c r="U1492" i="10"/>
  <c r="U2071" i="10"/>
  <c r="U2419" i="10"/>
  <c r="U1568" i="10"/>
  <c r="U2243" i="10"/>
  <c r="U2013" i="10"/>
  <c r="U2323" i="10"/>
  <c r="U1996" i="10"/>
  <c r="U2373" i="10"/>
  <c r="U2272" i="10"/>
  <c r="U2107" i="10"/>
  <c r="U2426" i="10"/>
  <c r="U2394" i="10"/>
  <c r="U2354" i="10"/>
  <c r="U2322" i="10"/>
  <c r="U2173" i="10"/>
  <c r="U1367" i="10"/>
  <c r="U1668" i="10"/>
  <c r="U2339" i="10"/>
  <c r="U2113" i="10"/>
  <c r="U2070" i="10"/>
  <c r="U1732" i="10"/>
  <c r="U2210" i="10"/>
  <c r="U2086" i="10"/>
  <c r="U2000" i="10"/>
  <c r="U1923" i="10"/>
  <c r="U1831" i="10"/>
  <c r="U1669" i="10"/>
  <c r="U2241" i="10"/>
  <c r="U921" i="10"/>
  <c r="U2051" i="10"/>
  <c r="U2367" i="10"/>
  <c r="U2177" i="10"/>
  <c r="U1900" i="10"/>
  <c r="U2424" i="10"/>
  <c r="U2392" i="10"/>
  <c r="U2360" i="10"/>
  <c r="U2328" i="10"/>
  <c r="U2296" i="10"/>
  <c r="U2262" i="10"/>
  <c r="U2181" i="10"/>
  <c r="U2023" i="10"/>
  <c r="U1778" i="10"/>
  <c r="U2306" i="10"/>
  <c r="U2189" i="10"/>
  <c r="U1239" i="10"/>
  <c r="U1761" i="10"/>
  <c r="U2343" i="10"/>
  <c r="U2097" i="10"/>
  <c r="U2106" i="10"/>
  <c r="U2275" i="10"/>
  <c r="U2142" i="10"/>
  <c r="U2035" i="10"/>
  <c r="U1308" i="10"/>
  <c r="U2351" i="10"/>
  <c r="U2068" i="10"/>
  <c r="U2038" i="10"/>
  <c r="U1573" i="10"/>
  <c r="U2413" i="10"/>
  <c r="U2381" i="10"/>
  <c r="U2349" i="10"/>
  <c r="U2317" i="10"/>
  <c r="U2285" i="10"/>
  <c r="U2240" i="10"/>
  <c r="U2137" i="10"/>
  <c r="U1705" i="10"/>
  <c r="U1331" i="10"/>
  <c r="U1983" i="10"/>
  <c r="U1855" i="10"/>
  <c r="U1738" i="10"/>
  <c r="U1616" i="10"/>
  <c r="U1113" i="10"/>
  <c r="U2211" i="10"/>
  <c r="U2179" i="10"/>
  <c r="U2147" i="10"/>
  <c r="U2115" i="10"/>
  <c r="U2078" i="10"/>
  <c r="U2040" i="10"/>
  <c r="U1968" i="10"/>
  <c r="U1840" i="10"/>
  <c r="U1495" i="10"/>
  <c r="U1276" i="10"/>
  <c r="U2069" i="10"/>
  <c r="U1947" i="10"/>
  <c r="U1819" i="10"/>
  <c r="U1689" i="10"/>
  <c r="U1561" i="10"/>
  <c r="U1299" i="10"/>
  <c r="U2224" i="10"/>
  <c r="U2192" i="10"/>
  <c r="U2160" i="10"/>
  <c r="U2128" i="10"/>
  <c r="U2096" i="10"/>
  <c r="U2050" i="10"/>
  <c r="U2012" i="10"/>
  <c r="U1908" i="10"/>
  <c r="U1764" i="10"/>
  <c r="U1163" i="10"/>
  <c r="U1722" i="10"/>
  <c r="U1660" i="10"/>
  <c r="U1596" i="10"/>
  <c r="U1532" i="10"/>
  <c r="U1214" i="10"/>
  <c r="U1981" i="10"/>
  <c r="U1949" i="10"/>
  <c r="U1917" i="10"/>
  <c r="U1885" i="10"/>
  <c r="U1853" i="10"/>
  <c r="U1821" i="10"/>
  <c r="U1789" i="10"/>
  <c r="U1451" i="10"/>
  <c r="U1320" i="10"/>
  <c r="U1086" i="10"/>
  <c r="U1730" i="10"/>
  <c r="U1661" i="10"/>
  <c r="U1597" i="10"/>
  <c r="U1533" i="10"/>
  <c r="U1185" i="10"/>
  <c r="U1986" i="10"/>
  <c r="U1954" i="10"/>
  <c r="U1922" i="10"/>
  <c r="U1890" i="10"/>
  <c r="U1858" i="10"/>
  <c r="U1826" i="10"/>
  <c r="U1794" i="10"/>
  <c r="U1742" i="10"/>
  <c r="U1351" i="10"/>
  <c r="U1207" i="10"/>
  <c r="U1767" i="10"/>
  <c r="U1735" i="10"/>
  <c r="U1703" i="10"/>
  <c r="U1671" i="10"/>
  <c r="U1639" i="10"/>
  <c r="U1607" i="10"/>
  <c r="U1575" i="10"/>
  <c r="U1543" i="10"/>
  <c r="U1511" i="10"/>
  <c r="U1441" i="10"/>
  <c r="U1375" i="10"/>
  <c r="U1311" i="10"/>
  <c r="U1247" i="10"/>
  <c r="U1161" i="10"/>
  <c r="U852" i="10"/>
  <c r="U1443" i="10"/>
  <c r="U1134" i="10"/>
  <c r="U952" i="10"/>
  <c r="U1698" i="10"/>
  <c r="U1666" i="10"/>
  <c r="U1634" i="10"/>
  <c r="U1602" i="10"/>
  <c r="U1570" i="10"/>
  <c r="U2027" i="10"/>
  <c r="U1808" i="10"/>
  <c r="U2037" i="10"/>
  <c r="U1787" i="10"/>
  <c r="U1529" i="10"/>
  <c r="U1028" i="10"/>
  <c r="U2184" i="10"/>
  <c r="U2120" i="10"/>
  <c r="U2044" i="10"/>
  <c r="U1876" i="10"/>
  <c r="U1040" i="10"/>
  <c r="U1644" i="10"/>
  <c r="U1516" i="10"/>
  <c r="U1173" i="10"/>
  <c r="U1941" i="10"/>
  <c r="U1845" i="10"/>
  <c r="U1782" i="10"/>
  <c r="U948" i="10"/>
  <c r="U1645" i="10"/>
  <c r="U1517" i="10"/>
  <c r="U1978" i="10"/>
  <c r="U1914" i="10"/>
  <c r="U1882" i="10"/>
  <c r="U1818" i="10"/>
  <c r="U1463" i="10"/>
  <c r="U1157" i="10"/>
  <c r="U1727" i="10"/>
  <c r="U1695" i="10"/>
  <c r="U1631" i="10"/>
  <c r="U1567" i="10"/>
  <c r="U1505" i="10"/>
  <c r="U1359" i="10"/>
  <c r="U1223" i="10"/>
  <c r="U1507" i="10"/>
  <c r="U765" i="10"/>
  <c r="U1658" i="10"/>
  <c r="U1594" i="10"/>
  <c r="U1530" i="10"/>
  <c r="U1387" i="10"/>
  <c r="U1259" i="10"/>
  <c r="U1464" i="10"/>
  <c r="U1486" i="10"/>
  <c r="U1390" i="10"/>
  <c r="U1358" i="10"/>
  <c r="U1294" i="10"/>
  <c r="U1226" i="10"/>
  <c r="U1098" i="10"/>
  <c r="U1117" i="10"/>
  <c r="U996" i="10"/>
  <c r="U1413" i="10"/>
  <c r="U1349" i="10"/>
  <c r="U1285" i="10"/>
  <c r="U1212" i="10"/>
  <c r="U1062" i="10"/>
  <c r="U725" i="10"/>
  <c r="U1057" i="10"/>
  <c r="U2382" i="10"/>
  <c r="U2310" i="10"/>
  <c r="U2251" i="10"/>
  <c r="U2299" i="10"/>
  <c r="U1939" i="10"/>
  <c r="U2162" i="10"/>
  <c r="U1980" i="10"/>
  <c r="U1799" i="10"/>
  <c r="U2093" i="10"/>
  <c r="U1540" i="10"/>
  <c r="U1701" i="10"/>
  <c r="U2348" i="10"/>
  <c r="U2410" i="10"/>
  <c r="U2378" i="10"/>
  <c r="U2338" i="10"/>
  <c r="U2286" i="10"/>
  <c r="U2039" i="10"/>
  <c r="U2118" i="10"/>
  <c r="U2411" i="10"/>
  <c r="U2295" i="10"/>
  <c r="U2186" i="10"/>
  <c r="U1907" i="10"/>
  <c r="U2279" i="10"/>
  <c r="U2146" i="10"/>
  <c r="U2042" i="10"/>
  <c r="U1959" i="10"/>
  <c r="U1884" i="10"/>
  <c r="U1795" i="10"/>
  <c r="U1176" i="10"/>
  <c r="U1944" i="10"/>
  <c r="U2198" i="10"/>
  <c r="U1244" i="10"/>
  <c r="U2280" i="10"/>
  <c r="U1395" i="10"/>
  <c r="U825" i="10"/>
  <c r="U2408" i="10"/>
  <c r="U2376" i="10"/>
  <c r="U2344" i="10"/>
  <c r="U2312" i="10"/>
  <c r="U2281" i="10"/>
  <c r="U2236" i="10"/>
  <c r="U2117" i="10"/>
  <c r="U1896" i="10"/>
  <c r="U1400" i="10"/>
  <c r="U2290" i="10"/>
  <c r="U1976" i="10"/>
  <c r="U2081" i="10"/>
  <c r="U2391" i="10"/>
  <c r="U2264" i="10"/>
  <c r="U2234" i="10"/>
  <c r="U1875" i="10"/>
  <c r="U2206" i="10"/>
  <c r="U2077" i="10"/>
  <c r="U2001" i="10"/>
  <c r="U2415" i="10"/>
  <c r="U2277" i="10"/>
  <c r="U2239" i="10"/>
  <c r="U1911" i="10"/>
  <c r="U2429" i="10"/>
  <c r="U2397" i="10"/>
  <c r="U2365" i="10"/>
  <c r="U2089" i="10"/>
  <c r="U1951" i="10"/>
  <c r="U1823" i="10"/>
  <c r="U1712" i="10"/>
  <c r="U1584" i="10"/>
  <c r="U2235" i="10"/>
  <c r="U2203" i="10"/>
  <c r="U2171" i="10"/>
  <c r="U2139" i="10"/>
  <c r="U2072" i="10"/>
  <c r="U1936" i="10"/>
  <c r="U1457" i="10"/>
  <c r="U1220" i="10"/>
  <c r="U1915" i="10"/>
  <c r="U1657" i="10"/>
  <c r="U2216" i="10"/>
  <c r="U2152" i="10"/>
  <c r="U2082" i="10"/>
  <c r="U1999" i="10"/>
  <c r="U1456" i="10"/>
  <c r="U1708" i="10"/>
  <c r="U1580" i="10"/>
  <c r="U1973" i="10"/>
  <c r="U1909" i="10"/>
  <c r="U1877" i="10"/>
  <c r="U1813" i="10"/>
  <c r="U1416" i="10"/>
  <c r="U1288" i="10"/>
  <c r="U1709" i="10"/>
  <c r="U1581" i="10"/>
  <c r="U1090" i="10"/>
  <c r="U1946" i="10"/>
  <c r="U1850" i="10"/>
  <c r="U1786" i="10"/>
  <c r="U1319" i="10"/>
  <c r="U1759" i="10"/>
  <c r="U1663" i="10"/>
  <c r="U1599" i="10"/>
  <c r="U1535" i="10"/>
  <c r="U1423" i="10"/>
  <c r="U1295" i="10"/>
  <c r="U1097" i="10"/>
  <c r="U1437" i="10"/>
  <c r="U1106" i="10"/>
  <c r="U1690" i="10"/>
  <c r="U1626" i="10"/>
  <c r="U1562" i="10"/>
  <c r="U1455" i="10"/>
  <c r="U1323" i="10"/>
  <c r="U1051" i="10"/>
  <c r="U1169" i="10"/>
  <c r="U1454" i="10"/>
  <c r="U1422" i="10"/>
  <c r="U1326" i="10"/>
  <c r="U1262" i="10"/>
  <c r="U1181" i="10"/>
  <c r="U365" i="10"/>
  <c r="U832" i="10"/>
  <c r="U1381" i="10"/>
  <c r="U1317" i="10"/>
  <c r="U1253" i="10"/>
  <c r="U1174" i="10"/>
  <c r="U1153" i="10"/>
  <c r="U1010" i="10"/>
  <c r="U971" i="10"/>
  <c r="U2414" i="10"/>
  <c r="U2342" i="10"/>
  <c r="U2125" i="10"/>
  <c r="U2427" i="10"/>
  <c r="U2271" i="10"/>
  <c r="U483" i="10"/>
  <c r="U2054" i="10"/>
  <c r="U1891" i="10"/>
  <c r="U1500" i="10"/>
  <c r="U2214" i="10"/>
  <c r="U2303" i="10"/>
  <c r="U1673" i="10"/>
  <c r="U2412" i="10"/>
  <c r="U2380" i="10"/>
  <c r="U2406" i="10"/>
  <c r="U2366" i="10"/>
  <c r="U2334" i="10"/>
  <c r="U2273" i="10"/>
  <c r="U1912" i="10"/>
  <c r="U2102" i="10"/>
  <c r="U1538" i="10"/>
  <c r="U1484" i="10"/>
  <c r="U1403" i="10"/>
  <c r="U1339" i="10"/>
  <c r="U1275" i="10"/>
  <c r="U1192" i="10"/>
  <c r="U1493" i="10"/>
  <c r="U1201" i="10"/>
  <c r="U1494" i="10"/>
  <c r="U1462" i="10"/>
  <c r="U1430" i="10"/>
  <c r="U1398" i="10"/>
  <c r="U1366" i="10"/>
  <c r="U1334" i="10"/>
  <c r="U1302" i="10"/>
  <c r="U1270" i="10"/>
  <c r="U1232" i="10"/>
  <c r="U1194" i="10"/>
  <c r="U1130" i="10"/>
  <c r="U840" i="10"/>
  <c r="U1149" i="10"/>
  <c r="U1008" i="10"/>
  <c r="U877" i="10"/>
  <c r="U1421" i="10"/>
  <c r="U1389" i="10"/>
  <c r="U1357" i="10"/>
  <c r="U1325" i="10"/>
  <c r="U1293" i="10"/>
  <c r="U1261" i="10"/>
  <c r="U1225" i="10"/>
  <c r="U1180" i="10"/>
  <c r="U1094" i="10"/>
  <c r="U885" i="10"/>
  <c r="U1187" i="10"/>
  <c r="U1052" i="10"/>
  <c r="U688" i="10"/>
  <c r="U995" i="10"/>
  <c r="U837" i="10"/>
  <c r="U1135" i="10"/>
  <c r="U1103" i="10"/>
  <c r="U1071" i="10"/>
  <c r="U1007" i="10"/>
  <c r="U902" i="10"/>
  <c r="U589" i="10"/>
  <c r="U967" i="10"/>
  <c r="U749" i="10"/>
  <c r="U1144" i="10"/>
  <c r="U1112" i="10"/>
  <c r="U1080" i="10"/>
  <c r="U1031" i="10"/>
  <c r="U878" i="10"/>
  <c r="U785" i="10"/>
  <c r="U645" i="10"/>
  <c r="U1025" i="10"/>
  <c r="U993" i="10"/>
  <c r="U961" i="10"/>
  <c r="U917" i="10"/>
  <c r="U778" i="10"/>
  <c r="U522" i="10"/>
  <c r="U758" i="10"/>
  <c r="U595" i="10"/>
  <c r="U982" i="10"/>
  <c r="U950" i="10"/>
  <c r="U897" i="10"/>
  <c r="U673" i="10"/>
  <c r="U924" i="10"/>
  <c r="U892" i="10"/>
  <c r="U826" i="10"/>
  <c r="U746" i="10"/>
  <c r="U476" i="10"/>
  <c r="U766" i="10"/>
  <c r="U612" i="10"/>
  <c r="U931" i="10"/>
  <c r="U899" i="10"/>
  <c r="U870" i="10"/>
  <c r="U796" i="10"/>
  <c r="U728" i="10"/>
  <c r="U853" i="10"/>
  <c r="U774" i="10"/>
  <c r="U628" i="10"/>
  <c r="U863" i="10"/>
  <c r="U831" i="10"/>
  <c r="U799" i="10"/>
  <c r="U767" i="10"/>
  <c r="U701" i="10"/>
  <c r="U608" i="10"/>
  <c r="U214" i="10"/>
  <c r="U706" i="10"/>
  <c r="U653" i="10"/>
  <c r="U499" i="10"/>
  <c r="U718" i="10"/>
  <c r="U637" i="10"/>
  <c r="U188" i="10"/>
  <c r="U534" i="10"/>
  <c r="U578" i="10"/>
  <c r="U25" i="10"/>
  <c r="U585" i="10"/>
  <c r="U494" i="10"/>
  <c r="U413" i="10"/>
  <c r="U597" i="10"/>
  <c r="U487" i="10"/>
  <c r="U679" i="10"/>
  <c r="U647" i="10"/>
  <c r="U615" i="10"/>
  <c r="U514" i="10"/>
  <c r="U596" i="10"/>
  <c r="U564" i="10"/>
  <c r="U532" i="10"/>
  <c r="U500" i="10"/>
  <c r="U465" i="10"/>
  <c r="U396" i="10"/>
  <c r="U181" i="10"/>
  <c r="U357" i="10"/>
  <c r="U557" i="10"/>
  <c r="U525" i="10"/>
  <c r="U493" i="10"/>
  <c r="U453" i="10"/>
  <c r="U324" i="10"/>
  <c r="U425" i="10"/>
  <c r="U333" i="10"/>
  <c r="U166" i="10"/>
  <c r="U422" i="10"/>
  <c r="U2333" i="10"/>
  <c r="U2301" i="10"/>
  <c r="U2266" i="10"/>
  <c r="U2201" i="10"/>
  <c r="U2052" i="10"/>
  <c r="U1577" i="10"/>
  <c r="U2057" i="10"/>
  <c r="U1919" i="10"/>
  <c r="U1791" i="10"/>
  <c r="U1680" i="10"/>
  <c r="U1552" i="10"/>
  <c r="U2227" i="10"/>
  <c r="U2195" i="10"/>
  <c r="U2163" i="10"/>
  <c r="U2131" i="10"/>
  <c r="U2099" i="10"/>
  <c r="U2059" i="10"/>
  <c r="U2014" i="10"/>
  <c r="U1904" i="10"/>
  <c r="U1749" i="10"/>
  <c r="U1404" i="10"/>
  <c r="U1175" i="10"/>
  <c r="U2005" i="10"/>
  <c r="U1883" i="10"/>
  <c r="U1746" i="10"/>
  <c r="U1625" i="10"/>
  <c r="U1483" i="10"/>
  <c r="U844" i="10"/>
  <c r="U2208" i="10"/>
  <c r="U2176" i="10"/>
  <c r="U2144" i="10"/>
  <c r="U2112" i="10"/>
  <c r="U2076" i="10"/>
  <c r="U2031" i="10"/>
  <c r="U1972" i="10"/>
  <c r="U1844" i="10"/>
  <c r="U1368" i="10"/>
  <c r="U1757" i="10"/>
  <c r="U1692" i="10"/>
  <c r="U1628" i="10"/>
  <c r="U1564" i="10"/>
  <c r="U1465" i="10"/>
  <c r="U1997" i="10"/>
  <c r="U1965" i="10"/>
  <c r="U1933" i="10"/>
  <c r="U1901" i="10"/>
  <c r="U1869" i="10"/>
  <c r="U1837" i="10"/>
  <c r="U1805" i="10"/>
  <c r="U1753" i="10"/>
  <c r="U1384" i="10"/>
  <c r="U1256" i="10"/>
  <c r="U1765" i="10"/>
  <c r="U1693" i="10"/>
  <c r="U1629" i="10"/>
  <c r="U1565" i="10"/>
  <c r="U1491" i="10"/>
  <c r="U754" i="10"/>
  <c r="U1970" i="10"/>
  <c r="U1938" i="10"/>
  <c r="U1906" i="10"/>
  <c r="U1874" i="10"/>
  <c r="U1842" i="10"/>
  <c r="U1810" i="10"/>
  <c r="U1777" i="10"/>
  <c r="U1415" i="10"/>
  <c r="U1287" i="10"/>
  <c r="U1783" i="10"/>
  <c r="U1751" i="10"/>
  <c r="U1719" i="10"/>
  <c r="U1687" i="10"/>
  <c r="U1655" i="10"/>
  <c r="U1623" i="10"/>
  <c r="U1591" i="10"/>
  <c r="U1559" i="10"/>
  <c r="U1527" i="10"/>
  <c r="U1476" i="10"/>
  <c r="U1407" i="10"/>
  <c r="U1343" i="10"/>
  <c r="U1279" i="10"/>
  <c r="U1198" i="10"/>
  <c r="U1042" i="10"/>
  <c r="U1501" i="10"/>
  <c r="U1202" i="10"/>
  <c r="U1077" i="10"/>
  <c r="U1714" i="10"/>
  <c r="U1682" i="10"/>
  <c r="U1650" i="10"/>
  <c r="U1618" i="10"/>
  <c r="U1586" i="10"/>
  <c r="U1554" i="10"/>
  <c r="U1522" i="10"/>
  <c r="U1449" i="10"/>
  <c r="U1371" i="10"/>
  <c r="U1307" i="10"/>
  <c r="U1243" i="10"/>
  <c r="U770" i="10"/>
  <c r="U1435" i="10"/>
  <c r="U1510" i="10"/>
  <c r="U1478" i="10"/>
  <c r="U1446" i="10"/>
  <c r="U1414" i="10"/>
  <c r="U1382" i="10"/>
  <c r="U1350" i="10"/>
  <c r="U1318" i="10"/>
  <c r="U1286" i="10"/>
  <c r="U1254" i="10"/>
  <c r="U1213" i="10"/>
  <c r="U1168" i="10"/>
  <c r="U1066" i="10"/>
  <c r="U1215" i="10"/>
  <c r="U1085" i="10"/>
  <c r="U975" i="10"/>
  <c r="U812" i="10"/>
  <c r="U1405" i="10"/>
  <c r="U1373" i="10"/>
  <c r="U1341" i="10"/>
  <c r="U1309" i="10"/>
  <c r="U1277" i="10"/>
  <c r="U1245" i="10"/>
  <c r="U1206" i="10"/>
  <c r="U1158" i="10"/>
  <c r="U1038" i="10"/>
  <c r="U636" i="10"/>
  <c r="U1121" i="10"/>
  <c r="U918" i="10"/>
  <c r="U1044" i="10"/>
  <c r="U938" i="10"/>
  <c r="U1151" i="10"/>
  <c r="U1119" i="10"/>
  <c r="U1087" i="10"/>
  <c r="U1056" i="10"/>
  <c r="U972" i="10"/>
  <c r="U790" i="10"/>
  <c r="U1020" i="10"/>
  <c r="U849" i="10"/>
  <c r="U1160" i="10"/>
  <c r="U1128" i="10"/>
  <c r="U1096" i="10"/>
  <c r="U1064" i="10"/>
  <c r="U976" i="10"/>
  <c r="U745" i="10"/>
  <c r="U680" i="10"/>
  <c r="U1041" i="10"/>
  <c r="U1009" i="10"/>
  <c r="U977" i="10"/>
  <c r="U945" i="10"/>
  <c r="U820" i="10"/>
  <c r="U709" i="10"/>
  <c r="U829" i="10"/>
  <c r="U705" i="10"/>
  <c r="U282" i="10"/>
  <c r="U966" i="10"/>
  <c r="U929" i="10"/>
  <c r="U822" i="10"/>
  <c r="U940" i="10"/>
  <c r="U908" i="10"/>
  <c r="U868" i="10"/>
  <c r="U777" i="10"/>
  <c r="U642" i="10"/>
  <c r="U808" i="10"/>
  <c r="U685" i="10"/>
  <c r="U531" i="10"/>
  <c r="U915" i="10"/>
  <c r="U883" i="10"/>
  <c r="U833" i="10"/>
  <c r="U757" i="10"/>
  <c r="U674" i="10"/>
  <c r="U816" i="10"/>
  <c r="U690" i="10"/>
  <c r="U390" i="10"/>
  <c r="U358" i="10"/>
  <c r="U274" i="10"/>
  <c r="U295" i="10"/>
  <c r="U439" i="10"/>
  <c r="U407" i="10"/>
  <c r="U375" i="10"/>
  <c r="U305" i="10"/>
  <c r="U339" i="10"/>
  <c r="U212" i="10"/>
  <c r="U302" i="10"/>
  <c r="U264" i="10"/>
  <c r="U118" i="10"/>
  <c r="U297" i="10"/>
  <c r="U134" i="10"/>
  <c r="U291" i="10"/>
  <c r="U249" i="10"/>
  <c r="U24" i="10"/>
  <c r="U193" i="10"/>
  <c r="U242" i="10"/>
  <c r="U235" i="10"/>
  <c r="U145" i="10"/>
  <c r="U9" i="10"/>
  <c r="U121" i="10"/>
  <c r="U213" i="10"/>
  <c r="U113" i="10"/>
  <c r="U125" i="10"/>
  <c r="U77" i="10"/>
  <c r="U171" i="10"/>
  <c r="U139" i="10"/>
  <c r="U92" i="10"/>
  <c r="U85" i="10"/>
  <c r="U176" i="10"/>
  <c r="U144" i="10"/>
  <c r="U96" i="10"/>
  <c r="U106" i="10"/>
  <c r="U74" i="10"/>
  <c r="U42" i="10"/>
  <c r="U10" i="10"/>
  <c r="U91" i="10"/>
  <c r="U59" i="10"/>
  <c r="U27" i="10"/>
  <c r="U424" i="10"/>
  <c r="U847" i="10"/>
  <c r="U815" i="10"/>
  <c r="U783" i="10"/>
  <c r="U727" i="10"/>
  <c r="U658" i="10"/>
  <c r="U440" i="10"/>
  <c r="U740" i="10"/>
  <c r="U670" i="10"/>
  <c r="U563" i="10"/>
  <c r="U392" i="10"/>
  <c r="U684" i="10"/>
  <c r="U451" i="10"/>
  <c r="U604" i="10"/>
  <c r="U471" i="10"/>
  <c r="U527" i="10"/>
  <c r="U618" i="10"/>
  <c r="U558" i="10"/>
  <c r="U448" i="10"/>
  <c r="U356" i="10"/>
  <c r="U551" i="10"/>
  <c r="U695" i="10"/>
  <c r="U663" i="10"/>
  <c r="U631" i="10"/>
  <c r="U577" i="10"/>
  <c r="U455" i="10"/>
  <c r="U580" i="10"/>
  <c r="U548" i="10"/>
  <c r="U516" i="10"/>
  <c r="U484" i="10"/>
  <c r="U446" i="10"/>
  <c r="U328" i="10"/>
  <c r="U421" i="10"/>
  <c r="U573" i="10"/>
  <c r="U541" i="10"/>
  <c r="U509" i="10"/>
  <c r="U472" i="10"/>
  <c r="U400" i="10"/>
  <c r="U479" i="10"/>
  <c r="U361" i="10"/>
  <c r="U287" i="10"/>
  <c r="U438" i="10"/>
  <c r="U406" i="10"/>
  <c r="U374" i="10"/>
  <c r="U308" i="10"/>
  <c r="U347" i="10"/>
  <c r="U239" i="10"/>
  <c r="U423" i="10"/>
  <c r="U391" i="10"/>
  <c r="U359" i="10"/>
  <c r="U255" i="10"/>
  <c r="U317" i="10"/>
  <c r="U17" i="10"/>
  <c r="U283" i="10"/>
  <c r="U244" i="10"/>
  <c r="U334" i="10"/>
  <c r="U241" i="10"/>
  <c r="U310" i="10"/>
  <c r="U272" i="10"/>
  <c r="U200" i="10"/>
  <c r="U219" i="10"/>
  <c r="U20" i="10"/>
  <c r="U203" i="10"/>
  <c r="U177" i="10"/>
  <c r="U108" i="10"/>
  <c r="U185" i="10"/>
  <c r="U229" i="10"/>
  <c r="U178" i="10"/>
  <c r="U186" i="10"/>
  <c r="U40" i="10"/>
  <c r="U13" i="10"/>
  <c r="U155" i="10"/>
  <c r="U123" i="10"/>
  <c r="U28" i="10"/>
  <c r="U21" i="10"/>
  <c r="U160" i="10"/>
  <c r="U128" i="10"/>
  <c r="U32" i="10"/>
  <c r="U90" i="10"/>
  <c r="U58" i="10"/>
  <c r="U26" i="10"/>
  <c r="U107" i="10"/>
  <c r="U75" i="10"/>
  <c r="U43" i="10"/>
  <c r="U11" i="10"/>
  <c r="U1159" i="10"/>
  <c r="U1127" i="10"/>
  <c r="U1095" i="10"/>
  <c r="U1063" i="10"/>
  <c r="U992" i="10"/>
  <c r="U861" i="10"/>
  <c r="U1035" i="10"/>
  <c r="U864" i="10"/>
  <c r="U707" i="10"/>
  <c r="U1136" i="10"/>
  <c r="U1104" i="10"/>
  <c r="U1072" i="10"/>
  <c r="U1016" i="10"/>
  <c r="U830" i="10"/>
  <c r="U712" i="10"/>
  <c r="U1049" i="10"/>
  <c r="U1017" i="10"/>
  <c r="U985" i="10"/>
  <c r="U953" i="10"/>
  <c r="U901" i="10"/>
  <c r="U736" i="10"/>
  <c r="U846" i="10"/>
  <c r="U741" i="10"/>
  <c r="U547" i="10"/>
  <c r="U974" i="10"/>
  <c r="U937" i="10"/>
  <c r="U874" i="10"/>
  <c r="U570" i="10"/>
  <c r="U916" i="10"/>
  <c r="U884" i="10"/>
  <c r="U804" i="10"/>
  <c r="U742" i="10"/>
  <c r="U436" i="10"/>
  <c r="U720" i="10"/>
  <c r="U602" i="10"/>
  <c r="U923" i="10"/>
  <c r="U891" i="10"/>
  <c r="U860" i="10"/>
  <c r="U769" i="10"/>
  <c r="U713" i="10"/>
  <c r="U838" i="10"/>
  <c r="U735" i="10"/>
  <c r="U539" i="10"/>
  <c r="U855" i="10"/>
  <c r="U823" i="10"/>
  <c r="U791" i="10"/>
  <c r="U759" i="10"/>
  <c r="U668" i="10"/>
  <c r="U458" i="10"/>
  <c r="U753" i="10"/>
  <c r="U693" i="10"/>
  <c r="U593" i="10"/>
  <c r="U486" i="10"/>
  <c r="U702" i="10"/>
  <c r="U613" i="10"/>
  <c r="U641" i="10"/>
  <c r="U502" i="10"/>
  <c r="U559" i="10"/>
  <c r="U626" i="10"/>
  <c r="U579" i="10"/>
  <c r="U470" i="10"/>
  <c r="U385" i="10"/>
  <c r="U591" i="10"/>
  <c r="U340" i="10"/>
  <c r="U671" i="10"/>
  <c r="U639" i="10"/>
  <c r="U607" i="10"/>
  <c r="U467" i="10"/>
  <c r="U588" i="10"/>
  <c r="U556" i="10"/>
  <c r="U524" i="10"/>
  <c r="U492" i="10"/>
  <c r="U452" i="10"/>
  <c r="U364" i="10"/>
  <c r="U459" i="10"/>
  <c r="U321" i="10"/>
  <c r="U549" i="10"/>
  <c r="U517" i="10"/>
  <c r="U485" i="10"/>
  <c r="U432" i="10"/>
  <c r="U226" i="10"/>
  <c r="U393" i="10"/>
  <c r="U311" i="10"/>
  <c r="U36" i="10"/>
  <c r="U414" i="10"/>
  <c r="U382" i="10"/>
  <c r="U350" i="10"/>
  <c r="U194" i="10"/>
  <c r="U271" i="10"/>
  <c r="U431" i="10"/>
  <c r="U399" i="10"/>
  <c r="U367" i="10"/>
  <c r="U273" i="10"/>
  <c r="U331" i="10"/>
  <c r="U133" i="10"/>
  <c r="U296" i="10"/>
  <c r="U252" i="10"/>
  <c r="U342" i="10"/>
  <c r="U265" i="10"/>
  <c r="U323" i="10"/>
  <c r="U278" i="10"/>
  <c r="U236" i="10"/>
  <c r="U247" i="10"/>
  <c r="U89" i="10"/>
  <c r="U222" i="10"/>
  <c r="U218" i="10"/>
  <c r="U129" i="10"/>
  <c r="U198" i="10"/>
  <c r="U237" i="10"/>
  <c r="U205" i="10"/>
  <c r="U199" i="10"/>
  <c r="U72" i="10"/>
  <c r="U45" i="10"/>
  <c r="U163" i="10"/>
  <c r="U131" i="10"/>
  <c r="U60" i="10"/>
  <c r="U53" i="10"/>
  <c r="U168" i="10"/>
  <c r="U136" i="10"/>
  <c r="U64" i="10"/>
  <c r="U98" i="10"/>
  <c r="U66" i="10"/>
  <c r="U34" i="10"/>
  <c r="U115" i="10"/>
  <c r="U83" i="10"/>
  <c r="U51" i="10"/>
  <c r="U19" i="10"/>
  <c r="U2407" i="10"/>
  <c r="U2291" i="10"/>
  <c r="U2154" i="10"/>
  <c r="U1843" i="10"/>
  <c r="U2263" i="10"/>
  <c r="U2130" i="10"/>
  <c r="U2032" i="10"/>
  <c r="U1955" i="10"/>
  <c r="U1863" i="10"/>
  <c r="U1788" i="10"/>
  <c r="U2374" i="10"/>
  <c r="U1880" i="10"/>
  <c r="U2182" i="10"/>
  <c r="U2423" i="10"/>
  <c r="U2274" i="10"/>
  <c r="U2255" i="10"/>
  <c r="U150" i="10"/>
  <c r="U2404" i="10"/>
  <c r="U2372" i="10"/>
  <c r="U2340" i="10"/>
  <c r="U2308" i="10"/>
  <c r="U2278" i="10"/>
  <c r="U2229" i="10"/>
  <c r="U2101" i="10"/>
  <c r="U1864" i="10"/>
  <c r="U1303" i="10"/>
  <c r="U2270" i="10"/>
  <c r="U1816" i="10"/>
  <c r="U2049" i="10"/>
  <c r="U2193" i="10"/>
  <c r="U2316" i="10"/>
  <c r="U2284" i="10"/>
  <c r="U2246" i="10"/>
  <c r="U2133" i="10"/>
  <c r="U1928" i="10"/>
  <c r="U1431" i="10"/>
  <c r="U2294" i="10"/>
  <c r="U2007" i="10"/>
  <c r="U2150" i="10"/>
  <c r="U2403" i="10"/>
  <c r="U2287" i="10"/>
  <c r="U1545" i="10"/>
  <c r="U1943" i="10"/>
  <c r="U2222" i="10"/>
  <c r="U2094" i="10"/>
  <c r="U2003" i="10"/>
  <c r="U2431" i="10"/>
  <c r="U2307" i="10"/>
  <c r="U1609" i="10"/>
  <c r="U1932" i="10"/>
  <c r="U2433" i="10"/>
  <c r="U2401" i="10"/>
  <c r="U2369" i="10"/>
  <c r="U2337" i="10"/>
  <c r="U2305" i="10"/>
  <c r="U2269" i="10"/>
  <c r="U2217" i="10"/>
  <c r="U2084" i="10"/>
  <c r="U1600" i="10"/>
  <c r="U2073" i="10"/>
  <c r="U1935" i="10"/>
  <c r="U1807" i="10"/>
  <c r="U1684" i="10"/>
  <c r="U1556" i="10"/>
  <c r="U2231" i="10"/>
  <c r="U2199" i="10"/>
  <c r="U2167" i="10"/>
  <c r="U2135" i="10"/>
  <c r="U2103" i="10"/>
  <c r="U2062" i="10"/>
  <c r="U2024" i="10"/>
  <c r="U1920" i="10"/>
  <c r="U1792" i="10"/>
  <c r="U1433" i="10"/>
  <c r="U1186" i="10"/>
  <c r="U2021" i="10"/>
  <c r="U1899" i="10"/>
  <c r="U1769" i="10"/>
  <c r="U1653" i="10"/>
  <c r="U1525" i="10"/>
  <c r="U882" i="10"/>
  <c r="U2212" i="10"/>
  <c r="U2180" i="10"/>
  <c r="U2148" i="10"/>
  <c r="U2116" i="10"/>
  <c r="U2079" i="10"/>
  <c r="U2034" i="10"/>
  <c r="U1988" i="10"/>
  <c r="U1860" i="10"/>
  <c r="U1436" i="10"/>
  <c r="U1760" i="10"/>
  <c r="U1697" i="10"/>
  <c r="U1633" i="10"/>
  <c r="U1569" i="10"/>
  <c r="U1488" i="10"/>
  <c r="U963" i="10"/>
  <c r="U1969" i="10"/>
  <c r="U1937" i="10"/>
  <c r="U1905" i="10"/>
  <c r="U1873" i="10"/>
  <c r="U1841" i="10"/>
  <c r="U1809" i="10"/>
  <c r="U1756" i="10"/>
  <c r="U1388" i="10"/>
  <c r="U1260" i="10"/>
  <c r="U1768" i="10"/>
  <c r="U1704" i="10"/>
  <c r="U1640" i="10"/>
  <c r="U1576" i="10"/>
  <c r="U1512" i="10"/>
  <c r="U1015" i="10"/>
  <c r="U1974" i="10"/>
  <c r="U1942" i="10"/>
  <c r="U1910" i="10"/>
  <c r="U1878" i="10"/>
  <c r="U1846" i="10"/>
  <c r="U1814" i="10"/>
  <c r="U1780" i="10"/>
  <c r="U1448" i="10"/>
  <c r="U1315" i="10"/>
  <c r="U1093" i="10"/>
  <c r="U1755" i="10"/>
  <c r="U1723" i="10"/>
  <c r="U1691" i="10"/>
  <c r="U1659" i="10"/>
  <c r="U1627" i="10"/>
  <c r="U1595" i="10"/>
  <c r="U1563" i="10"/>
  <c r="U1531" i="10"/>
  <c r="U1479" i="10"/>
  <c r="U1412" i="10"/>
  <c r="U1348" i="10"/>
  <c r="U1284" i="10"/>
  <c r="U1221" i="10"/>
  <c r="U1065" i="10"/>
  <c r="U1504" i="10"/>
  <c r="U1234" i="10"/>
  <c r="U1102" i="10"/>
  <c r="U1718" i="10"/>
  <c r="U1686" i="10"/>
  <c r="U1654" i="10"/>
  <c r="U1622" i="10"/>
  <c r="U1590" i="10"/>
  <c r="U1558" i="10"/>
  <c r="U1526" i="10"/>
  <c r="U1452" i="10"/>
  <c r="U1376" i="10"/>
  <c r="U1312" i="10"/>
  <c r="U1248" i="10"/>
  <c r="U1043" i="10"/>
  <c r="U1461" i="10"/>
  <c r="U1034" i="10"/>
  <c r="U1482" i="10"/>
  <c r="U1450" i="10"/>
  <c r="U1418" i="10"/>
  <c r="U1386" i="10"/>
  <c r="U1354" i="10"/>
  <c r="U1322" i="10"/>
  <c r="U1290" i="10"/>
  <c r="U1258" i="10"/>
  <c r="U1216" i="10"/>
  <c r="U1178" i="10"/>
  <c r="U1082" i="10"/>
  <c r="U1231" i="10"/>
  <c r="U1101" i="10"/>
  <c r="U979" i="10"/>
  <c r="U817" i="10"/>
  <c r="U1409" i="10"/>
  <c r="U1377" i="10"/>
  <c r="U1345" i="10"/>
  <c r="U1313" i="10"/>
  <c r="U1281" i="10"/>
  <c r="U1249" i="10"/>
  <c r="U1209" i="10"/>
  <c r="U1164" i="10"/>
  <c r="U1047" i="10"/>
  <c r="U714" i="10"/>
  <c r="U1137" i="10"/>
  <c r="U1004" i="10"/>
  <c r="U1046" i="10"/>
  <c r="U955" i="10"/>
  <c r="U1155" i="10"/>
  <c r="U1123" i="10"/>
  <c r="U1091" i="10"/>
  <c r="U1059" i="10"/>
  <c r="U988" i="10"/>
  <c r="U854" i="10"/>
  <c r="U1022" i="10"/>
  <c r="U857" i="10"/>
  <c r="U408" i="10"/>
  <c r="U1132" i="10"/>
  <c r="U1100" i="10"/>
  <c r="U1068" i="10"/>
  <c r="U999" i="10"/>
  <c r="U793" i="10"/>
  <c r="U700" i="10"/>
  <c r="U1045" i="10"/>
  <c r="U1013" i="10"/>
  <c r="U981" i="10"/>
  <c r="U949" i="10"/>
  <c r="U894" i="10"/>
  <c r="U716" i="10"/>
  <c r="U834" i="10"/>
  <c r="U723" i="10"/>
  <c r="U289" i="10"/>
  <c r="U970" i="10"/>
  <c r="U934" i="10"/>
  <c r="U824" i="10"/>
  <c r="U944" i="10"/>
  <c r="U912" i="10"/>
  <c r="U880" i="10"/>
  <c r="U794" i="10"/>
  <c r="U692" i="10"/>
  <c r="U813" i="10"/>
  <c r="U711" i="10"/>
  <c r="U598" i="10"/>
  <c r="U919" i="10"/>
  <c r="U887" i="10"/>
  <c r="U850" i="10"/>
  <c r="U764" i="10"/>
  <c r="U704" i="10"/>
  <c r="U821" i="10"/>
  <c r="U697" i="10"/>
  <c r="U473" i="10"/>
  <c r="U851" i="10"/>
  <c r="U819" i="10"/>
  <c r="U787" i="10"/>
  <c r="U743" i="10"/>
  <c r="U660" i="10"/>
  <c r="U454" i="10"/>
  <c r="U750" i="10"/>
  <c r="U672" i="10"/>
  <c r="U571" i="10"/>
  <c r="U404" i="10"/>
  <c r="U686" i="10"/>
  <c r="U601" i="10"/>
  <c r="U620" i="10"/>
  <c r="U491" i="10"/>
  <c r="U543" i="10"/>
  <c r="U622" i="10"/>
  <c r="U574" i="10"/>
  <c r="U460" i="10"/>
  <c r="U381" i="10"/>
  <c r="U567" i="10"/>
  <c r="U316" i="10"/>
  <c r="U667" i="10"/>
  <c r="U635" i="10"/>
  <c r="U603" i="10"/>
  <c r="U457" i="10"/>
  <c r="U584" i="10"/>
  <c r="U552" i="10"/>
  <c r="U520" i="10"/>
  <c r="U488" i="10"/>
  <c r="U449" i="10"/>
  <c r="U348" i="10"/>
  <c r="U437" i="10"/>
  <c r="U154" i="10"/>
  <c r="U545" i="10"/>
  <c r="U513" i="10"/>
  <c r="U482" i="10"/>
  <c r="U416" i="10"/>
  <c r="U210" i="10"/>
  <c r="U377" i="10"/>
  <c r="U309" i="10"/>
  <c r="U442" i="10"/>
  <c r="U410" i="10"/>
  <c r="U378" i="10"/>
  <c r="U332" i="10"/>
  <c r="U122" i="10"/>
  <c r="U246" i="10"/>
  <c r="U427" i="10"/>
  <c r="U395" i="10"/>
  <c r="U363" i="10"/>
  <c r="U268" i="10"/>
  <c r="U327" i="10"/>
  <c r="U73" i="10"/>
  <c r="U286" i="10"/>
  <c r="U250" i="10"/>
  <c r="U338" i="10"/>
  <c r="U243" i="10"/>
  <c r="U320" i="10"/>
  <c r="U275" i="10"/>
  <c r="U220" i="10"/>
  <c r="U234" i="10"/>
  <c r="U41" i="10"/>
  <c r="U207" i="10"/>
  <c r="U190" i="10"/>
  <c r="U126" i="10"/>
  <c r="U195" i="10"/>
  <c r="U233" i="10"/>
  <c r="U192" i="10"/>
  <c r="U189" i="10"/>
  <c r="U65" i="10"/>
  <c r="U29" i="10"/>
  <c r="U159" i="10"/>
  <c r="U127" i="10"/>
  <c r="U44" i="10"/>
  <c r="U37" i="10"/>
  <c r="U164" i="10"/>
  <c r="U132" i="10"/>
  <c r="U48" i="10"/>
  <c r="U94" i="10"/>
  <c r="U62" i="10"/>
  <c r="U30" i="10"/>
  <c r="U111" i="10"/>
  <c r="U79" i="10"/>
  <c r="U47" i="10"/>
  <c r="U15" i="10"/>
  <c r="U2379" i="10"/>
  <c r="U2258" i="10"/>
  <c r="U2202" i="10"/>
  <c r="U1847" i="10"/>
  <c r="U2190" i="10"/>
  <c r="U2067" i="10"/>
  <c r="U1700" i="10"/>
  <c r="U2399" i="10"/>
  <c r="U2248" i="10"/>
  <c r="U2218" i="10"/>
  <c r="U1868" i="10"/>
  <c r="U2425" i="10"/>
  <c r="U2393" i="10"/>
  <c r="U2361" i="10"/>
  <c r="U2329" i="10"/>
  <c r="U2297" i="10"/>
  <c r="U2256" i="10"/>
  <c r="U2185" i="10"/>
  <c r="U2020" i="10"/>
  <c r="U1536" i="10"/>
  <c r="U2041" i="10"/>
  <c r="U1903" i="10"/>
  <c r="U1784" i="10"/>
  <c r="U1652" i="10"/>
  <c r="U1524" i="10"/>
  <c r="U2223" i="10"/>
  <c r="U2191" i="10"/>
  <c r="U2159" i="10"/>
  <c r="U2127" i="10"/>
  <c r="U2095" i="10"/>
  <c r="U2056" i="10"/>
  <c r="U2011" i="10"/>
  <c r="U1888" i="10"/>
  <c r="U1744" i="10"/>
  <c r="U1399" i="10"/>
  <c r="U792" i="10"/>
  <c r="U1995" i="10"/>
  <c r="U1867" i="10"/>
  <c r="U1741" i="10"/>
  <c r="U1621" i="10"/>
  <c r="U1445" i="10"/>
  <c r="U678" i="10"/>
  <c r="U2204" i="10"/>
  <c r="U2172" i="10"/>
  <c r="U2140" i="10"/>
  <c r="U2108" i="10"/>
  <c r="U2066" i="10"/>
  <c r="U2028" i="10"/>
  <c r="U1956" i="10"/>
  <c r="U1828" i="10"/>
  <c r="U1304" i="10"/>
  <c r="U1754" i="10"/>
  <c r="U1681" i="10"/>
  <c r="U1617" i="10"/>
  <c r="U1553" i="10"/>
  <c r="U1460" i="10"/>
  <c r="U1993" i="10"/>
  <c r="U1961" i="10"/>
  <c r="U1929" i="10"/>
  <c r="U1897" i="10"/>
  <c r="U1865" i="10"/>
  <c r="U1833" i="10"/>
  <c r="U1801" i="10"/>
  <c r="U1750" i="10"/>
  <c r="U1356" i="10"/>
  <c r="U1208" i="10"/>
  <c r="U1762" i="10"/>
  <c r="U1688" i="10"/>
  <c r="U1624" i="10"/>
  <c r="U1560" i="10"/>
  <c r="U1489" i="10"/>
  <c r="U1998" i="10"/>
  <c r="U1966" i="10"/>
  <c r="U1934" i="10"/>
  <c r="U1902" i="10"/>
  <c r="U1870" i="10"/>
  <c r="U1838" i="10"/>
  <c r="U1806" i="10"/>
  <c r="U1774" i="10"/>
  <c r="U1411" i="10"/>
  <c r="U1283" i="10"/>
  <c r="U1779" i="10"/>
  <c r="U1747" i="10"/>
  <c r="U1715" i="10"/>
  <c r="U1683" i="10"/>
  <c r="U1651" i="10"/>
  <c r="U1619" i="10"/>
  <c r="U1587" i="10"/>
  <c r="U1555" i="10"/>
  <c r="U1523" i="10"/>
  <c r="U1473" i="10"/>
  <c r="U1396" i="10"/>
  <c r="U1332" i="10"/>
  <c r="U1268" i="10"/>
  <c r="U1191" i="10"/>
  <c r="U1030" i="10"/>
  <c r="U1475" i="10"/>
  <c r="U1170" i="10"/>
  <c r="U1074" i="10"/>
  <c r="U1710" i="10"/>
  <c r="U1678" i="10"/>
  <c r="U1646" i="10"/>
  <c r="U1614" i="10"/>
  <c r="U1582" i="10"/>
  <c r="U1550" i="10"/>
  <c r="U1518" i="10"/>
  <c r="U1424" i="10"/>
  <c r="U1360" i="10"/>
  <c r="U1296" i="10"/>
  <c r="U1236" i="10"/>
  <c r="U733" i="10"/>
  <c r="U1432" i="10"/>
  <c r="U1506" i="10"/>
  <c r="U1474" i="10"/>
  <c r="U1442" i="10"/>
  <c r="U1410" i="10"/>
  <c r="U1378" i="10"/>
  <c r="U1346" i="10"/>
  <c r="U1314" i="10"/>
  <c r="U1282" i="10"/>
  <c r="U1250" i="10"/>
  <c r="U1210" i="10"/>
  <c r="U1165" i="10"/>
  <c r="U1054" i="10"/>
  <c r="U1199" i="10"/>
  <c r="U1069" i="10"/>
  <c r="U968" i="10"/>
  <c r="U632" i="10"/>
  <c r="U1401" i="10"/>
  <c r="U1369" i="10"/>
  <c r="U1337" i="10"/>
  <c r="U1305" i="10"/>
  <c r="U1273" i="10"/>
  <c r="U1241" i="10"/>
  <c r="U1196" i="10"/>
  <c r="U1142" i="10"/>
  <c r="U1032" i="10"/>
  <c r="U1235" i="10"/>
  <c r="U1105" i="10"/>
  <c r="U914" i="10"/>
  <c r="U1027" i="10"/>
  <c r="U933" i="10"/>
  <c r="U1147" i="10"/>
  <c r="U1115" i="10"/>
  <c r="U1083" i="10"/>
  <c r="U1039" i="10"/>
  <c r="U956" i="10"/>
  <c r="U782" i="10"/>
  <c r="U1003" i="10"/>
  <c r="U842" i="10"/>
  <c r="U1156" i="10"/>
  <c r="U1124" i="10"/>
  <c r="U1092" i="10"/>
  <c r="U1060" i="10"/>
  <c r="U960" i="10"/>
  <c r="U617" i="10"/>
  <c r="U665" i="10"/>
  <c r="U1037" i="10"/>
  <c r="U1005" i="10"/>
  <c r="U973" i="10"/>
  <c r="U942" i="10"/>
  <c r="U814" i="10"/>
  <c r="U698" i="10"/>
  <c r="U805" i="10"/>
  <c r="U694" i="10"/>
  <c r="U261" i="10"/>
  <c r="U962" i="10"/>
  <c r="U922" i="10"/>
  <c r="U802" i="10"/>
  <c r="U936" i="10"/>
  <c r="U904" i="10"/>
  <c r="U858" i="10"/>
  <c r="U772" i="10"/>
  <c r="U621" i="10"/>
  <c r="U798" i="10"/>
  <c r="U682" i="10"/>
  <c r="U506" i="10"/>
  <c r="U911" i="10"/>
  <c r="U879" i="10"/>
  <c r="U828" i="10"/>
  <c r="U752" i="10"/>
  <c r="U605" i="10"/>
  <c r="U806" i="10"/>
  <c r="U676" i="10"/>
  <c r="U875" i="10"/>
  <c r="U843" i="10"/>
  <c r="U811" i="10"/>
  <c r="U779" i="10"/>
  <c r="U722" i="10"/>
  <c r="U649" i="10"/>
  <c r="U429" i="10"/>
  <c r="U737" i="10"/>
  <c r="U666" i="10"/>
  <c r="U554" i="10"/>
  <c r="U257" i="10"/>
  <c r="U669" i="10"/>
  <c r="U433" i="10"/>
  <c r="U599" i="10"/>
  <c r="U372" i="10"/>
  <c r="U511" i="10"/>
  <c r="U614" i="10"/>
  <c r="U542" i="10"/>
  <c r="U445" i="10"/>
  <c r="U353" i="10"/>
  <c r="U535" i="10"/>
  <c r="U691" i="10"/>
  <c r="U659" i="10"/>
  <c r="U627" i="10"/>
  <c r="U562" i="10"/>
  <c r="U344" i="10"/>
  <c r="U576" i="10"/>
  <c r="U544" i="10"/>
  <c r="U512" i="10"/>
  <c r="U481" i="10"/>
  <c r="U444" i="10"/>
  <c r="U314" i="10"/>
  <c r="U405" i="10"/>
  <c r="U569" i="10"/>
  <c r="U537" i="10"/>
  <c r="U505" i="10"/>
  <c r="U469" i="10"/>
  <c r="U384" i="10"/>
  <c r="U463" i="10"/>
  <c r="U290" i="10"/>
  <c r="U279" i="10"/>
  <c r="U434" i="10"/>
  <c r="U402" i="10"/>
  <c r="U370" i="10"/>
  <c r="U306" i="10"/>
  <c r="U341" i="10"/>
  <c r="U231" i="10"/>
  <c r="U419" i="10"/>
  <c r="U387" i="10"/>
  <c r="U355" i="10"/>
  <c r="U223" i="10"/>
  <c r="U301" i="10"/>
  <c r="U318" i="10"/>
  <c r="U280" i="10"/>
  <c r="U232" i="10"/>
  <c r="U330" i="10"/>
  <c r="U215" i="10"/>
  <c r="U307" i="10"/>
  <c r="U260" i="10"/>
  <c r="U182" i="10"/>
  <c r="U208" i="10"/>
  <c r="U258" i="10"/>
  <c r="U197" i="10"/>
  <c r="U174" i="10"/>
  <c r="U100" i="10"/>
  <c r="U169" i="10"/>
  <c r="U225" i="10"/>
  <c r="U162" i="10"/>
  <c r="U173" i="10"/>
  <c r="U33" i="10"/>
  <c r="U183" i="10"/>
  <c r="U151" i="10"/>
  <c r="U119" i="10"/>
  <c r="U12" i="10"/>
  <c r="U5" i="10"/>
  <c r="U156" i="10"/>
  <c r="U124" i="10"/>
  <c r="U16" i="10"/>
  <c r="U86" i="10"/>
  <c r="U54" i="10"/>
  <c r="U22" i="10"/>
  <c r="U103" i="10"/>
  <c r="U71" i="10"/>
  <c r="U39" i="10"/>
  <c r="U7" i="10"/>
  <c r="U2170" i="10"/>
  <c r="U1815" i="10"/>
  <c r="U2174" i="10"/>
  <c r="U2065" i="10"/>
  <c r="U1636" i="10"/>
  <c r="U2383" i="10"/>
  <c r="U2209" i="10"/>
  <c r="U2122" i="10"/>
  <c r="U1836" i="10"/>
  <c r="U2421" i="10"/>
  <c r="U2389" i="10"/>
  <c r="U2357" i="10"/>
  <c r="U2325" i="10"/>
  <c r="U2293" i="10"/>
  <c r="U2253" i="10"/>
  <c r="U2169" i="10"/>
  <c r="U1781" i="10"/>
  <c r="U1513" i="10"/>
  <c r="U2025" i="10"/>
  <c r="U1887" i="10"/>
  <c r="U1766" i="10"/>
  <c r="U1648" i="10"/>
  <c r="U1520" i="10"/>
  <c r="U2219" i="10"/>
  <c r="U2187" i="10"/>
  <c r="U2155" i="10"/>
  <c r="U2123" i="10"/>
  <c r="U2091" i="10"/>
  <c r="U2046" i="10"/>
  <c r="U2008" i="10"/>
  <c r="U1872" i="10"/>
  <c r="U1729" i="10"/>
  <c r="U1340" i="10"/>
  <c r="U640" i="10"/>
  <c r="U1979" i="10"/>
  <c r="U1851" i="10"/>
  <c r="U1721" i="10"/>
  <c r="U1593" i="10"/>
  <c r="U1427" i="10"/>
  <c r="U2232" i="10"/>
  <c r="U2200" i="10"/>
  <c r="U2168" i="10"/>
  <c r="U2136" i="10"/>
  <c r="U2104" i="10"/>
  <c r="U2063" i="10"/>
  <c r="U2018" i="10"/>
  <c r="U1940" i="10"/>
  <c r="U1812" i="10"/>
  <c r="U1240" i="10"/>
  <c r="U1728" i="10"/>
  <c r="U1676" i="10"/>
  <c r="U1612" i="10"/>
  <c r="U1548" i="10"/>
  <c r="U1237" i="10"/>
  <c r="U1989" i="10"/>
  <c r="U1957" i="10"/>
  <c r="U1925" i="10"/>
  <c r="U1893" i="10"/>
  <c r="U1861" i="10"/>
  <c r="U1829" i="10"/>
  <c r="U1797" i="10"/>
  <c r="U1724" i="10"/>
  <c r="U1352" i="10"/>
  <c r="U1150" i="10"/>
  <c r="U1736" i="10"/>
  <c r="U1677" i="10"/>
  <c r="U1613" i="10"/>
  <c r="U1549" i="10"/>
  <c r="U1471" i="10"/>
  <c r="U1994" i="10"/>
  <c r="U1962" i="10"/>
  <c r="U1930" i="10"/>
  <c r="U1898" i="10"/>
  <c r="U1866" i="10"/>
  <c r="U1834" i="10"/>
  <c r="U1802" i="10"/>
  <c r="U1748" i="10"/>
  <c r="U1383" i="10"/>
  <c r="U1255" i="10"/>
  <c r="U1775" i="10"/>
  <c r="U1743" i="10"/>
  <c r="U1711" i="10"/>
  <c r="U1679" i="10"/>
  <c r="U1647" i="10"/>
  <c r="U1615" i="10"/>
  <c r="U1583" i="10"/>
  <c r="U1551" i="10"/>
  <c r="U1519" i="10"/>
  <c r="U1447" i="10"/>
  <c r="U1391" i="10"/>
  <c r="U1327" i="10"/>
  <c r="U1263" i="10"/>
  <c r="U1189" i="10"/>
  <c r="U980" i="10"/>
  <c r="U1472" i="10"/>
  <c r="U1141" i="10"/>
  <c r="U1070" i="10"/>
  <c r="U1706" i="10"/>
  <c r="U1674" i="10"/>
  <c r="U1642" i="10"/>
  <c r="U1610" i="10"/>
  <c r="U1578" i="10"/>
  <c r="U1546" i="10"/>
  <c r="U1514" i="10"/>
  <c r="U1419" i="10"/>
  <c r="U1355" i="10"/>
  <c r="U1291" i="10"/>
  <c r="U1224" i="10"/>
  <c r="U1499" i="10"/>
  <c r="U1233" i="10"/>
  <c r="U1502" i="10"/>
  <c r="U1470" i="10"/>
  <c r="U1438" i="10"/>
  <c r="U1406" i="10"/>
  <c r="U1374" i="10"/>
  <c r="U1342" i="10"/>
  <c r="U1310" i="10"/>
  <c r="U1278" i="10"/>
  <c r="U1246" i="10"/>
  <c r="U1200" i="10"/>
  <c r="U1162" i="10"/>
  <c r="U998" i="10"/>
  <c r="U1183" i="10"/>
  <c r="U1055" i="10"/>
  <c r="U947" i="10"/>
  <c r="U1429" i="10"/>
  <c r="U1397" i="10"/>
  <c r="U1365" i="10"/>
  <c r="U1333" i="10"/>
  <c r="U1301" i="10"/>
  <c r="U1269" i="10"/>
  <c r="U1238" i="10"/>
  <c r="U1193" i="10"/>
  <c r="U1126" i="10"/>
  <c r="U964" i="10"/>
  <c r="U1219" i="10"/>
  <c r="U1089" i="10"/>
  <c r="U909" i="10"/>
  <c r="U1014" i="10"/>
  <c r="U930" i="10"/>
  <c r="U1143" i="10"/>
  <c r="U1111" i="10"/>
  <c r="U1079" i="10"/>
  <c r="U1026" i="10"/>
  <c r="U925" i="10"/>
  <c r="U773" i="10"/>
  <c r="U990" i="10"/>
  <c r="U810" i="10"/>
  <c r="U1152" i="10"/>
  <c r="U1120" i="10"/>
  <c r="U1088" i="10"/>
  <c r="U1050" i="10"/>
  <c r="U941" i="10"/>
  <c r="U262" i="10"/>
  <c r="U661" i="10"/>
  <c r="U1033" i="10"/>
  <c r="U1001" i="10"/>
  <c r="U969" i="10"/>
  <c r="U939" i="10"/>
  <c r="U800" i="10"/>
  <c r="U638" i="10"/>
  <c r="U780" i="10"/>
  <c r="U681" i="10"/>
  <c r="U170" i="10"/>
  <c r="U958" i="10"/>
  <c r="U913" i="10"/>
  <c r="U729" i="10"/>
  <c r="U932" i="10"/>
  <c r="U900" i="10"/>
  <c r="U841" i="10"/>
  <c r="U762" i="10"/>
  <c r="U587" i="10"/>
  <c r="U781" i="10"/>
  <c r="U677" i="10"/>
  <c r="U474" i="10"/>
  <c r="U907" i="10"/>
  <c r="U876" i="10"/>
  <c r="U818" i="10"/>
  <c r="U739" i="10"/>
  <c r="U515" i="10"/>
  <c r="U789" i="10"/>
  <c r="U648" i="10"/>
  <c r="U871" i="10"/>
  <c r="U839" i="10"/>
  <c r="U807" i="10"/>
  <c r="U775" i="10"/>
  <c r="U717" i="10"/>
  <c r="U644" i="10"/>
  <c r="U369" i="10"/>
  <c r="U734" i="10"/>
  <c r="U664" i="10"/>
  <c r="U550" i="10"/>
  <c r="U724" i="10"/>
  <c r="U654" i="10"/>
  <c r="U376" i="10"/>
  <c r="U566" i="10"/>
  <c r="U292" i="10"/>
  <c r="U495" i="10"/>
  <c r="U610" i="10"/>
  <c r="U526" i="10"/>
  <c r="U420" i="10"/>
  <c r="U349" i="10"/>
  <c r="U519" i="10"/>
  <c r="U687" i="10"/>
  <c r="U655" i="10"/>
  <c r="U623" i="10"/>
  <c r="U546" i="10"/>
  <c r="U117" i="10"/>
  <c r="U572" i="10"/>
  <c r="U540" i="10"/>
  <c r="U508" i="10"/>
  <c r="U478" i="10"/>
  <c r="U428" i="10"/>
  <c r="U284" i="10"/>
  <c r="U389" i="10"/>
  <c r="U565" i="10"/>
  <c r="U533" i="10"/>
  <c r="U501" i="10"/>
  <c r="U466" i="10"/>
  <c r="U368" i="10"/>
  <c r="U447" i="10"/>
  <c r="U254" i="10"/>
  <c r="U277" i="10"/>
  <c r="U430" i="10"/>
  <c r="U398" i="10"/>
  <c r="U366" i="10"/>
  <c r="U298" i="10"/>
  <c r="U325" i="10"/>
  <c r="U227" i="10"/>
  <c r="U415" i="10"/>
  <c r="U383" i="10"/>
  <c r="U351" i="10"/>
  <c r="U211" i="10"/>
  <c r="U285" i="10"/>
  <c r="U315" i="10"/>
  <c r="U270" i="10"/>
  <c r="U216" i="10"/>
  <c r="U326" i="10"/>
  <c r="U196" i="10"/>
  <c r="U304" i="10"/>
  <c r="U253" i="10"/>
  <c r="U138" i="10"/>
  <c r="U81" i="10"/>
  <c r="U248" i="10"/>
  <c r="U84" i="10"/>
  <c r="U161" i="10"/>
  <c r="U88" i="10"/>
  <c r="U153" i="10"/>
  <c r="U221" i="10"/>
  <c r="U146" i="10"/>
  <c r="U157" i="10"/>
  <c r="U8" i="10"/>
  <c r="U179" i="10"/>
  <c r="U147" i="10"/>
  <c r="U116" i="10"/>
  <c r="U105" i="10"/>
  <c r="U184" i="10"/>
  <c r="U152" i="10"/>
  <c r="U120" i="10"/>
  <c r="U114" i="10"/>
  <c r="U82" i="10"/>
  <c r="U50" i="10"/>
  <c r="U18" i="10"/>
  <c r="U99" i="10"/>
  <c r="U67" i="10"/>
  <c r="U35" i="10"/>
  <c r="U2158" i="10"/>
  <c r="U2045" i="10"/>
  <c r="U1572" i="10"/>
  <c r="U2363" i="10"/>
  <c r="U2161" i="10"/>
  <c r="U2048" i="10"/>
  <c r="U1637" i="10"/>
  <c r="U2417" i="10"/>
  <c r="U2385" i="10"/>
  <c r="U2353" i="10"/>
  <c r="U2321" i="10"/>
  <c r="U2289" i="10"/>
  <c r="U2250" i="10"/>
  <c r="U2153" i="10"/>
  <c r="U1770" i="10"/>
  <c r="U1485" i="10"/>
  <c r="U2009" i="10"/>
  <c r="U1871" i="10"/>
  <c r="U1740" i="10"/>
  <c r="U1620" i="10"/>
  <c r="U1459" i="10"/>
  <c r="U2215" i="10"/>
  <c r="U2183" i="10"/>
  <c r="U2151" i="10"/>
  <c r="U2119" i="10"/>
  <c r="U2088" i="10"/>
  <c r="U2043" i="10"/>
  <c r="U1984" i="10"/>
  <c r="U1856" i="10"/>
  <c r="U1503" i="10"/>
  <c r="U1335" i="10"/>
  <c r="U2085" i="10"/>
  <c r="U1963" i="10"/>
  <c r="U1835" i="10"/>
  <c r="U1717" i="10"/>
  <c r="U1589" i="10"/>
  <c r="U1363" i="10"/>
  <c r="U2228" i="10"/>
  <c r="U2196" i="10"/>
  <c r="U2164" i="10"/>
  <c r="U2132" i="10"/>
  <c r="U2100" i="10"/>
  <c r="U2060" i="10"/>
  <c r="U2015" i="10"/>
  <c r="U1924" i="10"/>
  <c r="U1796" i="10"/>
  <c r="U1205" i="10"/>
  <c r="U1725" i="10"/>
  <c r="U1665" i="10"/>
  <c r="U1601" i="10"/>
  <c r="U1537" i="10"/>
  <c r="U1218" i="10"/>
  <c r="U1985" i="10"/>
  <c r="U1953" i="10"/>
  <c r="U1921" i="10"/>
  <c r="U1889" i="10"/>
  <c r="U1857" i="10"/>
  <c r="U1825" i="10"/>
  <c r="U1793" i="10"/>
  <c r="U1477" i="10"/>
  <c r="U1324" i="10"/>
  <c r="U1145" i="10"/>
  <c r="U1733" i="10"/>
  <c r="U1672" i="10"/>
  <c r="U1608" i="10"/>
  <c r="U1544" i="10"/>
  <c r="U1453" i="10"/>
  <c r="U1990" i="10"/>
  <c r="U1958" i="10"/>
  <c r="U1926" i="10"/>
  <c r="U1894" i="10"/>
  <c r="U1862" i="10"/>
  <c r="U1830" i="10"/>
  <c r="U1798" i="10"/>
  <c r="U1745" i="10"/>
  <c r="U1379" i="10"/>
  <c r="U1251" i="10"/>
  <c r="U1771" i="10"/>
  <c r="U1739" i="10"/>
  <c r="U1707" i="10"/>
  <c r="U1675" i="10"/>
  <c r="U1643" i="10"/>
  <c r="U1611" i="10"/>
  <c r="U1579" i="10"/>
  <c r="U1547" i="10"/>
  <c r="U1515" i="10"/>
  <c r="U1444" i="10"/>
  <c r="U1380" i="10"/>
  <c r="U1316" i="10"/>
  <c r="U1252" i="10"/>
  <c r="U1166" i="10"/>
  <c r="U959" i="10"/>
  <c r="U1469" i="10"/>
  <c r="U1138" i="10"/>
  <c r="U1000" i="10"/>
  <c r="U1702" i="10"/>
  <c r="U1670" i="10"/>
  <c r="U1638" i="10"/>
  <c r="U1606" i="10"/>
  <c r="U1574" i="10"/>
  <c r="U1542" i="10"/>
  <c r="U1487" i="10"/>
  <c r="U1408" i="10"/>
  <c r="U1344" i="10"/>
  <c r="U1280" i="10"/>
  <c r="U1204" i="10"/>
  <c r="U1496" i="10"/>
  <c r="U1211" i="10"/>
  <c r="U1498" i="10"/>
  <c r="U1466" i="10"/>
  <c r="U1434" i="10"/>
  <c r="U1402" i="10"/>
  <c r="U1370" i="10"/>
  <c r="U1338" i="10"/>
  <c r="U1306" i="10"/>
  <c r="U1274" i="10"/>
  <c r="U1242" i="10"/>
  <c r="U1197" i="10"/>
  <c r="U1146" i="10"/>
  <c r="U991" i="10"/>
  <c r="U1167" i="10"/>
  <c r="U1011" i="10"/>
  <c r="U889" i="10"/>
  <c r="U1425" i="10"/>
  <c r="U1393" i="10"/>
  <c r="U1361" i="10"/>
  <c r="U1329" i="10"/>
  <c r="U1297" i="10"/>
  <c r="U1265" i="10"/>
  <c r="U1228" i="10"/>
  <c r="U1190" i="10"/>
  <c r="U1110" i="10"/>
  <c r="U935" i="10"/>
  <c r="U1203" i="10"/>
  <c r="U1073" i="10"/>
  <c r="U866" i="10"/>
  <c r="U1012" i="10"/>
  <c r="U898" i="10"/>
  <c r="U1139" i="10"/>
  <c r="U1107" i="10"/>
  <c r="U1075" i="10"/>
  <c r="U1024" i="10"/>
  <c r="U905" i="10"/>
  <c r="U703" i="10"/>
  <c r="U983" i="10"/>
  <c r="U768" i="10"/>
  <c r="U1148" i="10"/>
  <c r="U1116" i="10"/>
  <c r="U1084" i="10"/>
  <c r="U1048" i="10"/>
  <c r="U881" i="10"/>
  <c r="U943" i="10"/>
  <c r="U657" i="10"/>
  <c r="U1029" i="10"/>
  <c r="U997" i="10"/>
  <c r="U965" i="10"/>
  <c r="U926" i="10"/>
  <c r="U797" i="10"/>
  <c r="U586" i="10"/>
  <c r="U761" i="10"/>
  <c r="U650" i="10"/>
  <c r="U986" i="10"/>
  <c r="U954" i="10"/>
  <c r="U906" i="10"/>
  <c r="U719" i="10"/>
  <c r="U928" i="10"/>
  <c r="U896" i="10"/>
  <c r="U836" i="10"/>
  <c r="U755" i="10"/>
  <c r="U518" i="10"/>
  <c r="U776" i="10"/>
  <c r="U646" i="10"/>
  <c r="U329" i="10"/>
  <c r="U903" i="10"/>
  <c r="U873" i="10"/>
  <c r="U801" i="10"/>
  <c r="U730" i="10"/>
  <c r="U401" i="10"/>
  <c r="U784" i="10"/>
  <c r="U634" i="10"/>
  <c r="U867" i="10"/>
  <c r="U835" i="10"/>
  <c r="U803" i="10"/>
  <c r="U771" i="10"/>
  <c r="U708" i="10"/>
  <c r="U625" i="10"/>
  <c r="U337" i="10"/>
  <c r="U715" i="10"/>
  <c r="U662" i="10"/>
  <c r="U507" i="10"/>
  <c r="U721" i="10"/>
  <c r="U652" i="10"/>
  <c r="U360" i="10"/>
  <c r="U555" i="10"/>
  <c r="U581" i="10"/>
  <c r="U461" i="10"/>
  <c r="U606" i="10"/>
  <c r="U510" i="10"/>
  <c r="U417" i="10"/>
  <c r="U322" i="10"/>
  <c r="U503" i="10"/>
  <c r="U683" i="10"/>
  <c r="U651" i="10"/>
  <c r="U619" i="10"/>
  <c r="U530" i="10"/>
  <c r="U600" i="10"/>
  <c r="U568" i="10"/>
  <c r="U536" i="10"/>
  <c r="U504" i="10"/>
  <c r="U468" i="10"/>
  <c r="U412" i="10"/>
  <c r="U256" i="10"/>
  <c r="U373" i="10"/>
  <c r="U561" i="10"/>
  <c r="U529" i="10"/>
  <c r="U497" i="10"/>
  <c r="U456" i="10"/>
  <c r="U352" i="10"/>
  <c r="U441" i="10"/>
  <c r="U230" i="10"/>
  <c r="U187" i="10"/>
  <c r="U426" i="10"/>
  <c r="U394" i="10"/>
  <c r="U362" i="10"/>
  <c r="U276" i="10"/>
  <c r="U303" i="10"/>
  <c r="U443" i="10"/>
  <c r="U411" i="10"/>
  <c r="U379" i="10"/>
  <c r="U336" i="10"/>
  <c r="U343" i="10"/>
  <c r="U269" i="10"/>
  <c r="U312" i="10"/>
  <c r="U267" i="10"/>
  <c r="U149" i="10"/>
  <c r="U313" i="10"/>
  <c r="U165" i="10"/>
  <c r="U294" i="10"/>
  <c r="U251" i="10"/>
  <c r="U68" i="10"/>
  <c r="U204" i="10"/>
  <c r="U245" i="10"/>
  <c r="U49" i="10"/>
  <c r="U158" i="10"/>
  <c r="U57" i="10"/>
  <c r="U137" i="10"/>
  <c r="U217" i="10"/>
  <c r="U130" i="10"/>
  <c r="U141" i="10"/>
  <c r="U93" i="10"/>
  <c r="U175" i="10"/>
  <c r="U143" i="10"/>
  <c r="U109" i="10"/>
  <c r="U101" i="10"/>
  <c r="U180" i="10"/>
  <c r="U148" i="10"/>
  <c r="U112" i="10"/>
  <c r="U110" i="10"/>
  <c r="U78" i="10"/>
  <c r="U46" i="10"/>
  <c r="U14" i="10"/>
  <c r="U95" i="10"/>
  <c r="U63" i="10"/>
  <c r="U31" i="10"/>
  <c r="A99" i="1"/>
  <c r="D103" i="1"/>
  <c r="A102" i="1"/>
  <c r="D106" i="1"/>
  <c r="D112" i="1"/>
  <c r="A108" i="1"/>
  <c r="J12" i="3"/>
  <c r="G9" i="3"/>
  <c r="Y11" i="4"/>
  <c r="X9" i="4" s="1"/>
  <c r="V38" i="4"/>
  <c r="U42" i="4"/>
  <c r="V42" i="4" s="1"/>
  <c r="Q31" i="4"/>
  <c r="R29" i="4"/>
  <c r="S41" i="4"/>
  <c r="T41" i="4" s="1"/>
  <c r="T37" i="4"/>
  <c r="R24" i="4"/>
  <c r="Q26" i="4"/>
  <c r="S35" i="4"/>
  <c r="T31" i="4"/>
  <c r="P22" i="4"/>
  <c r="O24" i="4"/>
  <c r="V31" i="4"/>
  <c r="U35" i="4"/>
  <c r="T28" i="4"/>
  <c r="S32" i="4"/>
  <c r="M23" i="4"/>
  <c r="N22" i="4"/>
  <c r="P29" i="4"/>
  <c r="O31" i="4"/>
  <c r="V28" i="4"/>
  <c r="U32" i="4"/>
  <c r="S38" i="4"/>
  <c r="T34" i="4"/>
  <c r="V33" i="4"/>
  <c r="U37" i="4"/>
  <c r="K21" i="4"/>
  <c r="L20" i="4"/>
  <c r="AP9" i="3"/>
  <c r="D52" i="2" a="1"/>
  <c r="D52" i="2" s="1"/>
  <c r="D5" i="2" a="1"/>
  <c r="D5" i="2" s="1"/>
  <c r="D62" i="2" a="1"/>
  <c r="D62" i="2" s="1"/>
  <c r="D56" i="2" a="1"/>
  <c r="D56" i="2" s="1"/>
  <c r="D50" i="2" a="1"/>
  <c r="D50" i="2" s="1"/>
  <c r="D48" i="2" a="1"/>
  <c r="D48" i="2" s="1"/>
  <c r="D46" i="2" a="1"/>
  <c r="D46" i="2" s="1"/>
  <c r="D44" i="2" a="1"/>
  <c r="D44" i="2" s="1"/>
  <c r="D42" i="2" a="1"/>
  <c r="D42" i="2" s="1"/>
  <c r="D40" i="2" a="1"/>
  <c r="D40" i="2" s="1"/>
  <c r="D38" i="2" a="1"/>
  <c r="D38" i="2" s="1"/>
  <c r="D36" i="2" a="1"/>
  <c r="D36" i="2" s="1"/>
  <c r="D34" i="2" a="1"/>
  <c r="D34" i="2" s="1"/>
  <c r="D32" i="2" a="1"/>
  <c r="D32" i="2" s="1"/>
  <c r="D30" i="2" a="1"/>
  <c r="D30" i="2" s="1"/>
  <c r="D28" i="2" a="1"/>
  <c r="D28" i="2" s="1"/>
  <c r="D26" i="2" a="1"/>
  <c r="D26" i="2" s="1"/>
  <c r="D24" i="2" a="1"/>
  <c r="D24" i="2" s="1"/>
  <c r="D22" i="2" a="1"/>
  <c r="D22" i="2" s="1"/>
  <c r="D20" i="2" a="1"/>
  <c r="D20" i="2" s="1"/>
  <c r="D18" i="2" a="1"/>
  <c r="D18" i="2" s="1"/>
  <c r="D16" i="2" a="1"/>
  <c r="D16" i="2" s="1"/>
  <c r="D14" i="2" a="1"/>
  <c r="D14" i="2" s="1"/>
  <c r="D12" i="2" a="1"/>
  <c r="D12" i="2" s="1"/>
  <c r="D10" i="2" a="1"/>
  <c r="D10" i="2" s="1"/>
  <c r="D8" i="2" a="1"/>
  <c r="D8" i="2" s="1"/>
  <c r="D6" i="2" a="1"/>
  <c r="D6" i="2" s="1"/>
  <c r="D4" i="2" a="1"/>
  <c r="D4" i="2" s="1"/>
  <c r="D64" i="2" a="1"/>
  <c r="D64" i="2" s="1"/>
  <c r="D60" i="2" a="1"/>
  <c r="D60" i="2" s="1"/>
  <c r="D58" i="2" a="1"/>
  <c r="D58" i="2" s="1"/>
  <c r="D54" i="2" a="1"/>
  <c r="D54" i="2" s="1"/>
  <c r="D3" i="2" a="1"/>
  <c r="D3" i="2" s="1"/>
  <c r="D65" i="2" a="1"/>
  <c r="D65" i="2" s="1"/>
  <c r="D63" i="2" a="1"/>
  <c r="D63" i="2" s="1"/>
  <c r="D61" i="2" a="1"/>
  <c r="D61" i="2" s="1"/>
  <c r="D59" i="2" a="1"/>
  <c r="D59" i="2" s="1"/>
  <c r="D57" i="2" a="1"/>
  <c r="D57" i="2" s="1"/>
  <c r="D55" i="2" a="1"/>
  <c r="D55" i="2" s="1"/>
  <c r="D53" i="2" a="1"/>
  <c r="D53" i="2" s="1"/>
  <c r="D51" i="2" a="1"/>
  <c r="D51" i="2" s="1"/>
  <c r="D49" i="2" a="1"/>
  <c r="D49" i="2" s="1"/>
  <c r="D47" i="2" a="1"/>
  <c r="D47" i="2" s="1"/>
  <c r="D45" i="2" a="1"/>
  <c r="D45" i="2" s="1"/>
  <c r="D43" i="2" a="1"/>
  <c r="D43" i="2" s="1"/>
  <c r="D41" i="2" a="1"/>
  <c r="D41" i="2" s="1"/>
  <c r="D39" i="2" a="1"/>
  <c r="D39" i="2" s="1"/>
  <c r="D37" i="2" a="1"/>
  <c r="D37" i="2" s="1"/>
  <c r="D35" i="2" a="1"/>
  <c r="D35" i="2" s="1"/>
  <c r="D33" i="2" a="1"/>
  <c r="D33" i="2" s="1"/>
  <c r="D31" i="2" a="1"/>
  <c r="D31" i="2" s="1"/>
  <c r="D29" i="2" a="1"/>
  <c r="D29" i="2" s="1"/>
  <c r="D27" i="2" a="1"/>
  <c r="D27" i="2" s="1"/>
  <c r="D25" i="2" a="1"/>
  <c r="D25" i="2" s="1"/>
  <c r="D23" i="2" a="1"/>
  <c r="D23" i="2" s="1"/>
  <c r="D21" i="2" a="1"/>
  <c r="D21" i="2" s="1"/>
  <c r="D19" i="2" a="1"/>
  <c r="D19" i="2" s="1"/>
  <c r="D17" i="2" a="1"/>
  <c r="D17" i="2" s="1"/>
  <c r="D15" i="2" a="1"/>
  <c r="D15" i="2" s="1"/>
  <c r="D13" i="2" a="1"/>
  <c r="D13" i="2" s="1"/>
  <c r="D11" i="2" a="1"/>
  <c r="D11" i="2" s="1"/>
  <c r="D9" i="2" a="1"/>
  <c r="D9" i="2" s="1"/>
  <c r="D7" i="2" a="1"/>
  <c r="D7" i="2" s="1"/>
  <c r="T42" i="3"/>
  <c r="R23" i="3"/>
  <c r="Q27" i="3"/>
  <c r="R22" i="3"/>
  <c r="Q26" i="3"/>
  <c r="R21" i="3"/>
  <c r="Q25" i="3"/>
  <c r="T41" i="3"/>
  <c r="T35" i="3"/>
  <c r="T34" i="3"/>
  <c r="T33" i="3"/>
  <c r="T27" i="3"/>
  <c r="T26" i="3"/>
  <c r="T25" i="3"/>
  <c r="T19" i="3"/>
  <c r="T18" i="3"/>
  <c r="T17" i="3"/>
  <c r="P43" i="3"/>
  <c r="N41" i="3"/>
  <c r="P39" i="3"/>
  <c r="N37" i="3"/>
  <c r="P35" i="3"/>
  <c r="N33" i="3"/>
  <c r="P31" i="3"/>
  <c r="N29" i="3"/>
  <c r="P27" i="3"/>
  <c r="N25" i="3"/>
  <c r="P23" i="3"/>
  <c r="N21" i="3"/>
  <c r="P19" i="3"/>
  <c r="N17" i="3"/>
  <c r="P15" i="3"/>
  <c r="J13" i="3"/>
  <c r="I14" i="3"/>
  <c r="X15" i="3"/>
  <c r="W23" i="3"/>
  <c r="X13" i="3"/>
  <c r="W21" i="3"/>
  <c r="AD12" i="3"/>
  <c r="Z12" i="3"/>
  <c r="V12" i="3"/>
  <c r="R12" i="3"/>
  <c r="N12" i="3"/>
  <c r="AD20" i="3"/>
  <c r="Z20" i="3"/>
  <c r="AD19" i="3"/>
  <c r="Z19" i="3"/>
  <c r="V19" i="3"/>
  <c r="T15" i="3"/>
  <c r="AD18" i="3"/>
  <c r="Z18" i="3"/>
  <c r="V18" i="3"/>
  <c r="T14" i="3"/>
  <c r="AD17" i="3"/>
  <c r="Z17" i="3"/>
  <c r="V17" i="3"/>
  <c r="T13" i="3"/>
  <c r="AD16" i="3"/>
  <c r="Z16" i="3"/>
  <c r="V16" i="3"/>
  <c r="T12" i="3"/>
  <c r="AD15" i="3"/>
  <c r="Z15" i="3"/>
  <c r="V15" i="3"/>
  <c r="R15" i="3"/>
  <c r="P13" i="3"/>
  <c r="AD14" i="3"/>
  <c r="Z14" i="3"/>
  <c r="V14" i="3"/>
  <c r="R14" i="3"/>
  <c r="P12" i="3"/>
  <c r="AD13" i="3"/>
  <c r="Z13" i="3"/>
  <c r="V13" i="3"/>
  <c r="R13" i="3"/>
  <c r="N13" i="3"/>
  <c r="L12" i="3"/>
  <c r="AD27" i="3"/>
  <c r="Z27" i="3"/>
  <c r="AD26" i="3"/>
  <c r="Z26" i="3"/>
  <c r="AD25" i="3"/>
  <c r="Z25" i="3"/>
  <c r="AD24" i="3"/>
  <c r="Z24" i="3"/>
  <c r="AD23" i="3"/>
  <c r="Z23" i="3"/>
  <c r="AD22" i="3"/>
  <c r="Z22" i="3"/>
  <c r="AD21" i="3"/>
  <c r="Z21" i="3"/>
  <c r="L13" i="3"/>
  <c r="K14" i="3"/>
  <c r="P14" i="3"/>
  <c r="O16" i="3"/>
  <c r="T16" i="3"/>
  <c r="S20" i="3"/>
  <c r="X16" i="3"/>
  <c r="W24" i="3"/>
  <c r="X14" i="3"/>
  <c r="W22" i="3"/>
  <c r="N14" i="3"/>
  <c r="R16" i="3"/>
  <c r="V20" i="3"/>
  <c r="X19" i="3"/>
  <c r="X17" i="3"/>
  <c r="Z28" i="3"/>
  <c r="AB27" i="3"/>
  <c r="AB25" i="3"/>
  <c r="AB23" i="3"/>
  <c r="AB21" i="3"/>
  <c r="AB19" i="3"/>
  <c r="AB17" i="3"/>
  <c r="AB15" i="3"/>
  <c r="AB13" i="3"/>
  <c r="AF12" i="3"/>
  <c r="AF42" i="3"/>
  <c r="AF40" i="3"/>
  <c r="AF38" i="3"/>
  <c r="AF36" i="3"/>
  <c r="AF34" i="3"/>
  <c r="AF32" i="3"/>
  <c r="AF30" i="3"/>
  <c r="AF28" i="3"/>
  <c r="AF26" i="3"/>
  <c r="AF24" i="3"/>
  <c r="AF22" i="3"/>
  <c r="AF20" i="3"/>
  <c r="AF18" i="3"/>
  <c r="AF16" i="3"/>
  <c r="AF14" i="3"/>
  <c r="AA43" i="3"/>
  <c r="AB43" i="3" s="1"/>
  <c r="AB42" i="3"/>
  <c r="AA41" i="3"/>
  <c r="AB41" i="3" s="1"/>
  <c r="AB40" i="3"/>
  <c r="AA39" i="3"/>
  <c r="AB39" i="3" s="1"/>
  <c r="AB38" i="3"/>
  <c r="AA37" i="3"/>
  <c r="AB37" i="3" s="1"/>
  <c r="AB36" i="3"/>
  <c r="AA35" i="3"/>
  <c r="AB35" i="3" s="1"/>
  <c r="AB34" i="3"/>
  <c r="AA33" i="3"/>
  <c r="AB33" i="3" s="1"/>
  <c r="AB32" i="3"/>
  <c r="AA31" i="3"/>
  <c r="AB31" i="3" s="1"/>
  <c r="AB30" i="3"/>
  <c r="AA29" i="3"/>
  <c r="AB29" i="3" s="1"/>
  <c r="X42" i="3"/>
  <c r="X34" i="3"/>
  <c r="W27" i="3"/>
  <c r="X26" i="3"/>
  <c r="W25" i="3"/>
  <c r="V24" i="3"/>
  <c r="V22" i="3"/>
  <c r="T43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X12" i="3"/>
  <c r="X18" i="3"/>
  <c r="W20" i="3"/>
  <c r="AB12" i="3"/>
  <c r="AB26" i="3"/>
  <c r="AB24" i="3"/>
  <c r="AB22" i="3"/>
  <c r="AB20" i="3"/>
  <c r="AB18" i="3"/>
  <c r="AB16" i="3"/>
  <c r="AB14" i="3"/>
  <c r="AA28" i="3"/>
  <c r="AB28" i="3" s="1"/>
  <c r="AF43" i="3"/>
  <c r="AF41" i="3"/>
  <c r="AF39" i="3"/>
  <c r="AF37" i="3"/>
  <c r="AF35" i="3"/>
  <c r="AF33" i="3"/>
  <c r="AF31" i="3"/>
  <c r="AF29" i="3"/>
  <c r="AF27" i="3"/>
  <c r="AF25" i="3"/>
  <c r="AF23" i="3"/>
  <c r="AF21" i="3"/>
  <c r="AF19" i="3"/>
  <c r="AF17" i="3"/>
  <c r="AF15" i="3"/>
  <c r="AF13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V43" i="3"/>
  <c r="V42" i="3"/>
  <c r="V41" i="3"/>
  <c r="V39" i="3"/>
  <c r="V37" i="3"/>
  <c r="V35" i="3"/>
  <c r="V34" i="3"/>
  <c r="V33" i="3"/>
  <c r="U32" i="3"/>
  <c r="V31" i="3"/>
  <c r="U30" i="3"/>
  <c r="V29" i="3"/>
  <c r="U28" i="3"/>
  <c r="V27" i="3"/>
  <c r="V26" i="3"/>
  <c r="V25" i="3"/>
  <c r="V23" i="3"/>
  <c r="V21" i="3"/>
  <c r="T39" i="3"/>
  <c r="T38" i="3"/>
  <c r="T37" i="3"/>
  <c r="T31" i="3"/>
  <c r="T30" i="3"/>
  <c r="T29" i="3"/>
  <c r="T23" i="3"/>
  <c r="T22" i="3"/>
  <c r="T21" i="3"/>
  <c r="Q20" i="3"/>
  <c r="R19" i="3"/>
  <c r="R18" i="3"/>
  <c r="R17" i="3"/>
  <c r="N43" i="3"/>
  <c r="P41" i="3"/>
  <c r="N39" i="3"/>
  <c r="P37" i="3"/>
  <c r="N35" i="3"/>
  <c r="P33" i="3"/>
  <c r="N31" i="3"/>
  <c r="P29" i="3"/>
  <c r="N27" i="3"/>
  <c r="P25" i="3"/>
  <c r="N23" i="3"/>
  <c r="P21" i="3"/>
  <c r="N19" i="3"/>
  <c r="P17" i="3"/>
  <c r="M16" i="3"/>
  <c r="N15" i="3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36" i="1"/>
  <c r="F21" i="1"/>
  <c r="F37" i="1" s="1"/>
  <c r="F53" i="1" s="1"/>
  <c r="F22" i="1"/>
  <c r="F38" i="1" s="1"/>
  <c r="F54" i="1" s="1"/>
  <c r="F23" i="1"/>
  <c r="F39" i="1" s="1"/>
  <c r="F55" i="1" s="1"/>
  <c r="F24" i="1"/>
  <c r="F40" i="1" s="1"/>
  <c r="F56" i="1" s="1"/>
  <c r="F25" i="1"/>
  <c r="F41" i="1" s="1"/>
  <c r="F57" i="1" s="1"/>
  <c r="F26" i="1"/>
  <c r="F42" i="1" s="1"/>
  <c r="F58" i="1" s="1"/>
  <c r="F27" i="1"/>
  <c r="F28" i="1"/>
  <c r="F44" i="1" s="1"/>
  <c r="F60" i="1" s="1"/>
  <c r="F29" i="1"/>
  <c r="F45" i="1" s="1"/>
  <c r="F61" i="1" s="1"/>
  <c r="F30" i="1"/>
  <c r="F46" i="1" s="1"/>
  <c r="F62" i="1" s="1"/>
  <c r="F31" i="1"/>
  <c r="F47" i="1" s="1"/>
  <c r="F63" i="1" s="1"/>
  <c r="F32" i="1"/>
  <c r="F48" i="1" s="1"/>
  <c r="F64" i="1" s="1"/>
  <c r="F33" i="1"/>
  <c r="F49" i="1" s="1"/>
  <c r="F65" i="1" s="1"/>
  <c r="F34" i="1"/>
  <c r="F50" i="1" s="1"/>
  <c r="F66" i="1" s="1"/>
  <c r="F35" i="1"/>
  <c r="F51" i="1" s="1"/>
  <c r="F67" i="1" s="1"/>
  <c r="F43" i="1"/>
  <c r="F59" i="1" s="1"/>
  <c r="F20" i="1"/>
  <c r="F36" i="1" s="1"/>
  <c r="F52" i="1" s="1"/>
  <c r="E13" i="1"/>
  <c r="E21" i="1" s="1"/>
  <c r="E29" i="1" s="1"/>
  <c r="E37" i="1" s="1"/>
  <c r="E45" i="1" s="1"/>
  <c r="E53" i="1" s="1"/>
  <c r="E61" i="1" s="1"/>
  <c r="E14" i="1"/>
  <c r="E22" i="1" s="1"/>
  <c r="E30" i="1" s="1"/>
  <c r="E38" i="1" s="1"/>
  <c r="E46" i="1" s="1"/>
  <c r="E54" i="1" s="1"/>
  <c r="E62" i="1" s="1"/>
  <c r="E15" i="1"/>
  <c r="E23" i="1" s="1"/>
  <c r="E31" i="1" s="1"/>
  <c r="E39" i="1" s="1"/>
  <c r="E47" i="1" s="1"/>
  <c r="E55" i="1" s="1"/>
  <c r="E63" i="1" s="1"/>
  <c r="E16" i="1"/>
  <c r="E24" i="1" s="1"/>
  <c r="E32" i="1" s="1"/>
  <c r="E40" i="1" s="1"/>
  <c r="E48" i="1" s="1"/>
  <c r="E56" i="1" s="1"/>
  <c r="E64" i="1" s="1"/>
  <c r="E17" i="1"/>
  <c r="E25" i="1" s="1"/>
  <c r="E33" i="1" s="1"/>
  <c r="E41" i="1" s="1"/>
  <c r="E49" i="1" s="1"/>
  <c r="E57" i="1" s="1"/>
  <c r="E65" i="1" s="1"/>
  <c r="E18" i="1"/>
  <c r="E26" i="1" s="1"/>
  <c r="E34" i="1" s="1"/>
  <c r="E42" i="1" s="1"/>
  <c r="E50" i="1" s="1"/>
  <c r="E58" i="1" s="1"/>
  <c r="E66" i="1" s="1"/>
  <c r="E19" i="1"/>
  <c r="E27" i="1" s="1"/>
  <c r="E35" i="1" s="1"/>
  <c r="E43" i="1" s="1"/>
  <c r="E51" i="1" s="1"/>
  <c r="E59" i="1" s="1"/>
  <c r="E67" i="1" s="1"/>
  <c r="E12" i="1"/>
  <c r="E20" i="1" s="1"/>
  <c r="E28" i="1" s="1"/>
  <c r="E36" i="1" s="1"/>
  <c r="E44" i="1" s="1"/>
  <c r="E52" i="1" s="1"/>
  <c r="E60" i="1" s="1"/>
  <c r="C7" i="1"/>
  <c r="C9" i="1" s="1"/>
  <c r="C11" i="1" s="1"/>
  <c r="C13" i="1" s="1"/>
  <c r="C15" i="1" s="1"/>
  <c r="C17" i="1" s="1"/>
  <c r="C19" i="1" s="1"/>
  <c r="C21" i="1" s="1"/>
  <c r="C23" i="1" s="1"/>
  <c r="C25" i="1" s="1"/>
  <c r="C27" i="1" s="1"/>
  <c r="C29" i="1" s="1"/>
  <c r="C31" i="1" s="1"/>
  <c r="C33" i="1" s="1"/>
  <c r="C35" i="1" s="1"/>
  <c r="C37" i="1" s="1"/>
  <c r="C39" i="1" s="1"/>
  <c r="C41" i="1" s="1"/>
  <c r="C43" i="1" s="1"/>
  <c r="C45" i="1" s="1"/>
  <c r="C47" i="1" s="1"/>
  <c r="C49" i="1" s="1"/>
  <c r="C51" i="1" s="1"/>
  <c r="C53" i="1" s="1"/>
  <c r="C55" i="1" s="1"/>
  <c r="C57" i="1" s="1"/>
  <c r="C59" i="1" s="1"/>
  <c r="C61" i="1" s="1"/>
  <c r="C63" i="1" s="1"/>
  <c r="C65" i="1" s="1"/>
  <c r="C67" i="1" s="1"/>
  <c r="C6" i="1"/>
  <c r="C8" i="1" s="1"/>
  <c r="C10" i="1" s="1"/>
  <c r="C12" i="1" s="1"/>
  <c r="C14" i="1" s="1"/>
  <c r="C16" i="1" s="1"/>
  <c r="C18" i="1" s="1"/>
  <c r="C20" i="1" s="1"/>
  <c r="C22" i="1" s="1"/>
  <c r="C24" i="1" s="1"/>
  <c r="C26" i="1" s="1"/>
  <c r="C28" i="1" s="1"/>
  <c r="C30" i="1" s="1"/>
  <c r="C32" i="1" s="1"/>
  <c r="C34" i="1" s="1"/>
  <c r="C36" i="1" s="1"/>
  <c r="C38" i="1" s="1"/>
  <c r="C40" i="1" s="1"/>
  <c r="C42" i="1" s="1"/>
  <c r="C44" i="1" s="1"/>
  <c r="C46" i="1" s="1"/>
  <c r="C48" i="1" s="1"/>
  <c r="C50" i="1" s="1"/>
  <c r="C52" i="1" s="1"/>
  <c r="C54" i="1" s="1"/>
  <c r="C56" i="1" s="1"/>
  <c r="C58" i="1" s="1"/>
  <c r="C60" i="1" s="1"/>
  <c r="C62" i="1" s="1"/>
  <c r="C64" i="1" s="1"/>
  <c r="C66" i="1" s="1"/>
  <c r="K4" i="1"/>
  <c r="K3" i="1"/>
  <c r="J4" i="1"/>
  <c r="J3" i="1"/>
  <c r="J6" i="1" l="1"/>
  <c r="D116" i="1"/>
  <c r="A112" i="1"/>
  <c r="D110" i="1"/>
  <c r="A106" i="1"/>
  <c r="A103" i="1"/>
  <c r="D107" i="1"/>
  <c r="V37" i="4"/>
  <c r="U41" i="4"/>
  <c r="V41" i="4" s="1"/>
  <c r="V32" i="4"/>
  <c r="U36" i="4"/>
  <c r="V35" i="4"/>
  <c r="U39" i="4"/>
  <c r="O26" i="4"/>
  <c r="P24" i="4"/>
  <c r="Q33" i="4"/>
  <c r="R31" i="4"/>
  <c r="K22" i="4"/>
  <c r="L21" i="4"/>
  <c r="P31" i="4"/>
  <c r="O33" i="4"/>
  <c r="T38" i="4"/>
  <c r="S42" i="4"/>
  <c r="T42" i="4" s="1"/>
  <c r="S39" i="4"/>
  <c r="T35" i="4"/>
  <c r="S36" i="4"/>
  <c r="T32" i="4"/>
  <c r="R26" i="4"/>
  <c r="Q28" i="4"/>
  <c r="M24" i="4"/>
  <c r="N23" i="4"/>
  <c r="J5" i="1"/>
  <c r="J7" i="1" s="1"/>
  <c r="J8" i="1"/>
  <c r="V28" i="3"/>
  <c r="U36" i="3"/>
  <c r="V36" i="3" s="1"/>
  <c r="V30" i="3"/>
  <c r="U38" i="3"/>
  <c r="V38" i="3" s="1"/>
  <c r="V32" i="3"/>
  <c r="U40" i="3"/>
  <c r="V40" i="3" s="1"/>
  <c r="X25" i="3"/>
  <c r="W33" i="3"/>
  <c r="X27" i="3"/>
  <c r="W35" i="3"/>
  <c r="X22" i="3"/>
  <c r="W30" i="3"/>
  <c r="X24" i="3"/>
  <c r="W32" i="3"/>
  <c r="T20" i="3"/>
  <c r="S24" i="3"/>
  <c r="P16" i="3"/>
  <c r="O18" i="3"/>
  <c r="L14" i="3"/>
  <c r="K15" i="3"/>
  <c r="X21" i="3"/>
  <c r="W29" i="3"/>
  <c r="X23" i="3"/>
  <c r="W31" i="3"/>
  <c r="I15" i="3"/>
  <c r="J14" i="3"/>
  <c r="AA11" i="3"/>
  <c r="Y11" i="3"/>
  <c r="N16" i="3"/>
  <c r="M18" i="3"/>
  <c r="R20" i="3"/>
  <c r="Q24" i="3"/>
  <c r="X20" i="3"/>
  <c r="W28" i="3"/>
  <c r="R25" i="3"/>
  <c r="Q29" i="3"/>
  <c r="R26" i="3"/>
  <c r="Q30" i="3"/>
  <c r="R27" i="3"/>
  <c r="Q31" i="3"/>
  <c r="AE11" i="3"/>
  <c r="AC11" i="3"/>
  <c r="D111" i="1" l="1"/>
  <c r="A107" i="1"/>
  <c r="D114" i="1"/>
  <c r="A110" i="1"/>
  <c r="D120" i="1"/>
  <c r="A116" i="1"/>
  <c r="T36" i="4"/>
  <c r="S40" i="4"/>
  <c r="T40" i="4" s="1"/>
  <c r="K23" i="4"/>
  <c r="L22" i="4"/>
  <c r="T39" i="4"/>
  <c r="S43" i="4"/>
  <c r="T43" i="4" s="1"/>
  <c r="V36" i="4"/>
  <c r="U40" i="4"/>
  <c r="V40" i="4" s="1"/>
  <c r="Q35" i="4"/>
  <c r="R33" i="4"/>
  <c r="Q30" i="4"/>
  <c r="R28" i="4"/>
  <c r="P33" i="4"/>
  <c r="O35" i="4"/>
  <c r="O28" i="4"/>
  <c r="P26" i="4"/>
  <c r="M25" i="4"/>
  <c r="N24" i="4"/>
  <c r="V39" i="4"/>
  <c r="U43" i="4"/>
  <c r="V43" i="4" s="1"/>
  <c r="AD9" i="3"/>
  <c r="Z9" i="3"/>
  <c r="U11" i="3"/>
  <c r="X31" i="3"/>
  <c r="W39" i="3"/>
  <c r="X39" i="3" s="1"/>
  <c r="X29" i="3"/>
  <c r="W37" i="3"/>
  <c r="X37" i="3" s="1"/>
  <c r="L15" i="3"/>
  <c r="K16" i="3"/>
  <c r="P18" i="3"/>
  <c r="O20" i="3"/>
  <c r="T24" i="3"/>
  <c r="S28" i="3"/>
  <c r="X32" i="3"/>
  <c r="W40" i="3"/>
  <c r="X40" i="3" s="1"/>
  <c r="X30" i="3"/>
  <c r="W38" i="3"/>
  <c r="X38" i="3" s="1"/>
  <c r="X35" i="3"/>
  <c r="W43" i="3"/>
  <c r="X43" i="3" s="1"/>
  <c r="X33" i="3"/>
  <c r="W41" i="3"/>
  <c r="X41" i="3" s="1"/>
  <c r="R31" i="3"/>
  <c r="Q35" i="3"/>
  <c r="R30" i="3"/>
  <c r="Q34" i="3"/>
  <c r="R29" i="3"/>
  <c r="Q33" i="3"/>
  <c r="X28" i="3"/>
  <c r="W36" i="3"/>
  <c r="X36" i="3" s="1"/>
  <c r="R24" i="3"/>
  <c r="Q28" i="3"/>
  <c r="N18" i="3"/>
  <c r="M20" i="3"/>
  <c r="J15" i="3"/>
  <c r="I16" i="3"/>
  <c r="D124" i="1" l="1"/>
  <c r="A120" i="1"/>
  <c r="D118" i="1"/>
  <c r="A114" i="1"/>
  <c r="D115" i="1"/>
  <c r="A111" i="1"/>
  <c r="S11" i="4"/>
  <c r="U11" i="4"/>
  <c r="M26" i="4"/>
  <c r="N25" i="4"/>
  <c r="Q37" i="4"/>
  <c r="R35" i="4"/>
  <c r="P35" i="4"/>
  <c r="O37" i="4"/>
  <c r="P28" i="4"/>
  <c r="O30" i="4"/>
  <c r="Q32" i="4"/>
  <c r="R30" i="4"/>
  <c r="K24" i="4"/>
  <c r="L23" i="4"/>
  <c r="T28" i="3"/>
  <c r="S32" i="3"/>
  <c r="P20" i="3"/>
  <c r="O22" i="3"/>
  <c r="L16" i="3"/>
  <c r="K17" i="3"/>
  <c r="W11" i="3"/>
  <c r="V9" i="3" s="1"/>
  <c r="I17" i="3"/>
  <c r="J16" i="3"/>
  <c r="N20" i="3"/>
  <c r="M22" i="3"/>
  <c r="R28" i="3"/>
  <c r="Q32" i="3"/>
  <c r="R33" i="3"/>
  <c r="Q37" i="3"/>
  <c r="R34" i="3"/>
  <c r="Q38" i="3"/>
  <c r="R35" i="3"/>
  <c r="Q39" i="3"/>
  <c r="D119" i="1" l="1"/>
  <c r="A115" i="1"/>
  <c r="D122" i="1"/>
  <c r="A118" i="1"/>
  <c r="D128" i="1"/>
  <c r="A124" i="1"/>
  <c r="T9" i="4"/>
  <c r="P30" i="4"/>
  <c r="O32" i="4"/>
  <c r="P37" i="4"/>
  <c r="O39" i="4"/>
  <c r="Q34" i="4"/>
  <c r="R32" i="4"/>
  <c r="M27" i="4"/>
  <c r="N26" i="4"/>
  <c r="K25" i="4"/>
  <c r="L24" i="4"/>
  <c r="R37" i="4"/>
  <c r="Q39" i="4"/>
  <c r="J17" i="3"/>
  <c r="I18" i="3"/>
  <c r="L17" i="3"/>
  <c r="K18" i="3"/>
  <c r="P22" i="3"/>
  <c r="O24" i="3"/>
  <c r="T32" i="3"/>
  <c r="S36" i="3"/>
  <c r="R39" i="3"/>
  <c r="Q43" i="3"/>
  <c r="R43" i="3" s="1"/>
  <c r="R38" i="3"/>
  <c r="Q42" i="3"/>
  <c r="R42" i="3" s="1"/>
  <c r="R37" i="3"/>
  <c r="Q41" i="3"/>
  <c r="R41" i="3" s="1"/>
  <c r="R32" i="3"/>
  <c r="Q36" i="3"/>
  <c r="N22" i="3"/>
  <c r="M24" i="3"/>
  <c r="D132" i="1" l="1"/>
  <c r="A128" i="1"/>
  <c r="D126" i="1"/>
  <c r="A122" i="1"/>
  <c r="D123" i="1"/>
  <c r="A119" i="1"/>
  <c r="Q36" i="4"/>
  <c r="R34" i="4"/>
  <c r="P39" i="4"/>
  <c r="O41" i="4"/>
  <c r="K26" i="4"/>
  <c r="L25" i="4"/>
  <c r="M28" i="4"/>
  <c r="N27" i="4"/>
  <c r="P32" i="4"/>
  <c r="O34" i="4"/>
  <c r="R39" i="4"/>
  <c r="Q41" i="4"/>
  <c r="N24" i="3"/>
  <c r="M26" i="3"/>
  <c r="R36" i="3"/>
  <c r="Q40" i="3"/>
  <c r="R40" i="3" s="1"/>
  <c r="T36" i="3"/>
  <c r="S40" i="3"/>
  <c r="T40" i="3" s="1"/>
  <c r="P24" i="3"/>
  <c r="O26" i="3"/>
  <c r="L18" i="3"/>
  <c r="K19" i="3"/>
  <c r="I19" i="3"/>
  <c r="J18" i="3"/>
  <c r="D127" i="1" l="1"/>
  <c r="A123" i="1"/>
  <c r="D130" i="1"/>
  <c r="A126" i="1"/>
  <c r="D136" i="1"/>
  <c r="A132" i="1"/>
  <c r="Q43" i="4"/>
  <c r="R43" i="4" s="1"/>
  <c r="R41" i="4"/>
  <c r="R36" i="4"/>
  <c r="Q38" i="4"/>
  <c r="N28" i="4"/>
  <c r="M29" i="4"/>
  <c r="L26" i="4"/>
  <c r="K27" i="4"/>
  <c r="P41" i="4"/>
  <c r="O43" i="4"/>
  <c r="P43" i="4" s="1"/>
  <c r="P34" i="4"/>
  <c r="O36" i="4"/>
  <c r="S11" i="3"/>
  <c r="Q11" i="3"/>
  <c r="L19" i="3"/>
  <c r="K20" i="3"/>
  <c r="P26" i="3"/>
  <c r="O28" i="3"/>
  <c r="N26" i="3"/>
  <c r="M28" i="3"/>
  <c r="J19" i="3"/>
  <c r="I20" i="3"/>
  <c r="D140" i="1" l="1"/>
  <c r="A136" i="1"/>
  <c r="D134" i="1"/>
  <c r="A130" i="1"/>
  <c r="D131" i="1"/>
  <c r="A127" i="1"/>
  <c r="P36" i="4"/>
  <c r="O38" i="4"/>
  <c r="R38" i="4"/>
  <c r="Q40" i="4"/>
  <c r="L27" i="4"/>
  <c r="K28" i="4"/>
  <c r="N29" i="4"/>
  <c r="M30" i="4"/>
  <c r="R9" i="3"/>
  <c r="I21" i="3"/>
  <c r="J20" i="3"/>
  <c r="N28" i="3"/>
  <c r="M30" i="3"/>
  <c r="P28" i="3"/>
  <c r="O30" i="3"/>
  <c r="L20" i="3"/>
  <c r="K21" i="3"/>
  <c r="D135" i="1" l="1"/>
  <c r="A131" i="1"/>
  <c r="D138" i="1"/>
  <c r="A134" i="1"/>
  <c r="D144" i="1"/>
  <c r="A140" i="1"/>
  <c r="R40" i="4"/>
  <c r="Q42" i="4"/>
  <c r="R42" i="4" s="1"/>
  <c r="N30" i="4"/>
  <c r="M31" i="4"/>
  <c r="K29" i="4"/>
  <c r="L28" i="4"/>
  <c r="P38" i="4"/>
  <c r="O40" i="4"/>
  <c r="J21" i="3"/>
  <c r="I22" i="3"/>
  <c r="L21" i="3"/>
  <c r="K22" i="3"/>
  <c r="P30" i="3"/>
  <c r="O32" i="3"/>
  <c r="N30" i="3"/>
  <c r="M32" i="3"/>
  <c r="D148" i="1" l="1"/>
  <c r="A144" i="1"/>
  <c r="D142" i="1"/>
  <c r="A138" i="1"/>
  <c r="D139" i="1"/>
  <c r="A135" i="1"/>
  <c r="Q11" i="4"/>
  <c r="N31" i="4"/>
  <c r="M32" i="4"/>
  <c r="K30" i="4"/>
  <c r="L29" i="4"/>
  <c r="P40" i="4"/>
  <c r="O42" i="4"/>
  <c r="P42" i="4" s="1"/>
  <c r="N32" i="3"/>
  <c r="M34" i="3"/>
  <c r="P32" i="3"/>
  <c r="O34" i="3"/>
  <c r="L22" i="3"/>
  <c r="K23" i="3"/>
  <c r="I23" i="3"/>
  <c r="J22" i="3"/>
  <c r="D143" i="1" l="1"/>
  <c r="A139" i="1"/>
  <c r="D146" i="1"/>
  <c r="A142" i="1"/>
  <c r="D152" i="1"/>
  <c r="A148" i="1"/>
  <c r="O11" i="4"/>
  <c r="P9" i="4" s="1"/>
  <c r="K31" i="4"/>
  <c r="L30" i="4"/>
  <c r="N32" i="4"/>
  <c r="M33" i="4"/>
  <c r="J23" i="3"/>
  <c r="I24" i="3"/>
  <c r="L23" i="3"/>
  <c r="K24" i="3"/>
  <c r="P34" i="3"/>
  <c r="O36" i="3"/>
  <c r="N34" i="3"/>
  <c r="M36" i="3"/>
  <c r="D156" i="1" l="1"/>
  <c r="A156" i="1" s="1"/>
  <c r="A152" i="1"/>
  <c r="D150" i="1"/>
  <c r="A146" i="1"/>
  <c r="D147" i="1"/>
  <c r="A143" i="1"/>
  <c r="N33" i="4"/>
  <c r="M34" i="4"/>
  <c r="K32" i="4"/>
  <c r="L31" i="4"/>
  <c r="N36" i="3"/>
  <c r="M38" i="3"/>
  <c r="P36" i="3"/>
  <c r="O38" i="3"/>
  <c r="L24" i="3"/>
  <c r="K25" i="3"/>
  <c r="I25" i="3"/>
  <c r="J24" i="3"/>
  <c r="D151" i="1" l="1"/>
  <c r="A147" i="1"/>
  <c r="D154" i="1"/>
  <c r="A150" i="1"/>
  <c r="K33" i="4"/>
  <c r="L32" i="4"/>
  <c r="N34" i="4"/>
  <c r="M35" i="4"/>
  <c r="J25" i="3"/>
  <c r="I26" i="3"/>
  <c r="L25" i="3"/>
  <c r="K26" i="3"/>
  <c r="P38" i="3"/>
  <c r="O40" i="3"/>
  <c r="N38" i="3"/>
  <c r="M40" i="3"/>
  <c r="D158" i="1" l="1"/>
  <c r="A158" i="1" s="1"/>
  <c r="A154" i="1"/>
  <c r="D155" i="1"/>
  <c r="A151" i="1"/>
  <c r="N35" i="4"/>
  <c r="M36" i="4"/>
  <c r="K34" i="4"/>
  <c r="L33" i="4"/>
  <c r="N40" i="3"/>
  <c r="M42" i="3"/>
  <c r="N42" i="3" s="1"/>
  <c r="P40" i="3"/>
  <c r="O42" i="3"/>
  <c r="P42" i="3" s="1"/>
  <c r="L26" i="3"/>
  <c r="K27" i="3"/>
  <c r="I27" i="3"/>
  <c r="J26" i="3"/>
  <c r="M11" i="3" l="1"/>
  <c r="O11" i="3"/>
  <c r="N9" i="3" s="1"/>
  <c r="D159" i="1"/>
  <c r="A159" i="1" s="1"/>
  <c r="A155" i="1"/>
  <c r="K35" i="4"/>
  <c r="L34" i="4"/>
  <c r="N36" i="4"/>
  <c r="M37" i="4"/>
  <c r="J27" i="3"/>
  <c r="I28" i="3"/>
  <c r="L27" i="3"/>
  <c r="K28" i="3"/>
  <c r="N37" i="4" l="1"/>
  <c r="M38" i="4"/>
  <c r="K36" i="4"/>
  <c r="L35" i="4"/>
  <c r="L28" i="3"/>
  <c r="K29" i="3"/>
  <c r="I29" i="3"/>
  <c r="J28" i="3"/>
  <c r="K37" i="4" l="1"/>
  <c r="L36" i="4"/>
  <c r="N38" i="4"/>
  <c r="M39" i="4"/>
  <c r="J29" i="3"/>
  <c r="I30" i="3"/>
  <c r="L29" i="3"/>
  <c r="K30" i="3"/>
  <c r="N39" i="4" l="1"/>
  <c r="M40" i="4"/>
  <c r="K38" i="4"/>
  <c r="L37" i="4"/>
  <c r="L30" i="3"/>
  <c r="K31" i="3"/>
  <c r="J30" i="3"/>
  <c r="I31" i="3"/>
  <c r="K39" i="4" l="1"/>
  <c r="L38" i="4"/>
  <c r="N40" i="4"/>
  <c r="M41" i="4"/>
  <c r="J31" i="3"/>
  <c r="I32" i="3"/>
  <c r="L31" i="3"/>
  <c r="K32" i="3"/>
  <c r="N41" i="4" l="1"/>
  <c r="M42" i="4"/>
  <c r="K40" i="4"/>
  <c r="L39" i="4"/>
  <c r="L32" i="3"/>
  <c r="K33" i="3"/>
  <c r="J32" i="3"/>
  <c r="I33" i="3"/>
  <c r="K41" i="4" l="1"/>
  <c r="L40" i="4"/>
  <c r="N42" i="4"/>
  <c r="M43" i="4"/>
  <c r="N43" i="4" s="1"/>
  <c r="J33" i="3"/>
  <c r="I34" i="3"/>
  <c r="L33" i="3"/>
  <c r="K34" i="3"/>
  <c r="M11" i="4" l="1"/>
  <c r="K42" i="4"/>
  <c r="L41" i="4"/>
  <c r="L34" i="3"/>
  <c r="K35" i="3"/>
  <c r="J34" i="3"/>
  <c r="I35" i="3"/>
  <c r="K43" i="4" l="1"/>
  <c r="L43" i="4" s="1"/>
  <c r="L42" i="4"/>
  <c r="J35" i="3"/>
  <c r="I36" i="3"/>
  <c r="L35" i="3"/>
  <c r="K36" i="3"/>
  <c r="K11" i="4" l="1"/>
  <c r="L9" i="4" s="1"/>
  <c r="M8" i="4" s="1"/>
  <c r="L36" i="3"/>
  <c r="K37" i="3"/>
  <c r="J36" i="3"/>
  <c r="I37" i="3"/>
  <c r="J37" i="3" l="1"/>
  <c r="I38" i="3"/>
  <c r="L37" i="3"/>
  <c r="K38" i="3"/>
  <c r="L38" i="3" l="1"/>
  <c r="K39" i="3"/>
  <c r="J38" i="3"/>
  <c r="I39" i="3"/>
  <c r="J39" i="3" l="1"/>
  <c r="I40" i="3"/>
  <c r="L39" i="3"/>
  <c r="K40" i="3"/>
  <c r="L40" i="3" l="1"/>
  <c r="K41" i="3"/>
  <c r="J40" i="3"/>
  <c r="I41" i="3"/>
  <c r="J41" i="3" l="1"/>
  <c r="I42" i="3"/>
  <c r="L41" i="3"/>
  <c r="K42" i="3"/>
  <c r="L42" i="3" l="1"/>
  <c r="K43" i="3"/>
  <c r="L43" i="3" s="1"/>
  <c r="J42" i="3"/>
  <c r="I43" i="3"/>
  <c r="J43" i="3" s="1"/>
  <c r="I11" i="3" l="1"/>
  <c r="K11" i="3"/>
  <c r="J9" i="3" s="1"/>
</calcChain>
</file>

<file path=xl/sharedStrings.xml><?xml version="1.0" encoding="utf-8"?>
<sst xmlns="http://schemas.openxmlformats.org/spreadsheetml/2006/main" count="1549" uniqueCount="313">
  <si>
    <t>Number of Boats</t>
  </si>
  <si>
    <t>Distribution Process</t>
  </si>
  <si>
    <t>Mean Process Time</t>
  </si>
  <si>
    <t>Down Time</t>
  </si>
  <si>
    <t>Boat Capacity</t>
  </si>
  <si>
    <t>arrival rate</t>
  </si>
  <si>
    <t>Cust/hour</t>
  </si>
  <si>
    <t>min/cust</t>
  </si>
  <si>
    <t>[boats]</t>
  </si>
  <si>
    <t>[minutes]</t>
  </si>
  <si>
    <t>[type]</t>
  </si>
  <si>
    <t>[people]</t>
  </si>
  <si>
    <t>Normal</t>
  </si>
  <si>
    <t>Interarrival Rate</t>
  </si>
  <si>
    <t>Scenario</t>
  </si>
  <si>
    <t>Mean</t>
  </si>
  <si>
    <t>Median</t>
  </si>
  <si>
    <t>Minimum</t>
  </si>
  <si>
    <t>Maximum</t>
  </si>
  <si>
    <t>AverageTimeWaiting</t>
  </si>
  <si>
    <t>Replication</t>
  </si>
  <si>
    <t>[min/3 or 4 ppl]</t>
  </si>
  <si>
    <t>Maximum Costumers per Day</t>
  </si>
  <si>
    <t>StdDev</t>
  </si>
  <si>
    <t>Hours</t>
  </si>
  <si>
    <t>Minutes</t>
  </si>
  <si>
    <t>Range</t>
  </si>
  <si>
    <t>Low Scenarios</t>
  </si>
  <si>
    <t>High Scenarios</t>
  </si>
  <si>
    <t>Max Difference For Each Factor:</t>
  </si>
  <si>
    <t>0.00772755821078519 0.0059861789004394 0.000001 0.0143054330225461 12.7525543368683 19.4987871382275</t>
  </si>
  <si>
    <t>Effect</t>
  </si>
  <si>
    <t>Reps</t>
  </si>
  <si>
    <t>Effect Weight</t>
  </si>
  <si>
    <t>Center Points</t>
  </si>
  <si>
    <t>Total Runs</t>
  </si>
  <si>
    <t>Target Power</t>
  </si>
  <si>
    <t>Actual Power</t>
  </si>
  <si>
    <t>Reps*</t>
  </si>
  <si>
    <t>Factor</t>
  </si>
  <si>
    <t>Std Dev</t>
  </si>
  <si>
    <t>Mean CI</t>
  </si>
  <si>
    <t>IQR</t>
  </si>
  <si>
    <t>(8.01, 8.26)</t>
  </si>
  <si>
    <t>(8.02, 8.26)</t>
  </si>
  <si>
    <t>(7.99, 8.27)</t>
  </si>
  <si>
    <t>(14.87, 15.37)</t>
  </si>
  <si>
    <t>(14.83, 15.34)</t>
  </si>
  <si>
    <t>(14.96, 15.37)</t>
  </si>
  <si>
    <t>(21.4, 22.33)</t>
  </si>
  <si>
    <t>(21.3, 22.47)</t>
  </si>
  <si>
    <t>(39.21, 41.57)</t>
  </si>
  <si>
    <t>Half Width</t>
  </si>
  <si>
    <t>25th Percentile</t>
  </si>
  <si>
    <t>75th Percentile</t>
  </si>
  <si>
    <t>Discrete 50/50</t>
  </si>
  <si>
    <t>StdDev of 5 min</t>
  </si>
  <si>
    <t>Once every 6 hours</t>
  </si>
  <si>
    <t>Report</t>
  </si>
  <si>
    <t>2-Level Factorial Design</t>
  </si>
  <si>
    <t>α = 0.05 Assumed standard deviation = 12.0418</t>
  </si>
  <si>
    <t>Factors: 6 Base Design: 6, 64</t>
  </si>
  <si>
    <t>Blocks: None</t>
  </si>
  <si>
    <t>Design Factors</t>
  </si>
  <si>
    <t>Range of Levels</t>
  </si>
  <si>
    <t>Low Level</t>
  </si>
  <si>
    <t>High Level</t>
  </si>
  <si>
    <t>Units</t>
  </si>
  <si>
    <t>Lognormal</t>
  </si>
  <si>
    <t>Total Arrivals (30 min intervals in 8.5 hr day [minus 1 hour for buffer])</t>
  </si>
  <si>
    <t>21 boats split for 3 locations</t>
  </si>
  <si>
    <t>12 boats split for 3 locations</t>
  </si>
  <si>
    <t>Daily Capacity with 36 seats</t>
  </si>
  <si>
    <t>Daily Capacity with 20 seats</t>
  </si>
  <si>
    <t>Arrivals</t>
  </si>
  <si>
    <t>Exponential</t>
  </si>
  <si>
    <t>Arrival Rate</t>
  </si>
  <si>
    <t>[people/30 min]</t>
  </si>
  <si>
    <t>Response</t>
  </si>
  <si>
    <t>HalfWidth</t>
  </si>
  <si>
    <t>Mean Confidence Interval Start</t>
  </si>
  <si>
    <t>Mean Confidence Interval End</t>
  </si>
  <si>
    <t>Upper Percentile</t>
  </si>
  <si>
    <t>Upper Percentile Confidence Interval Start</t>
  </si>
  <si>
    <t>Upper Percentile Confidence Interval End</t>
  </si>
  <si>
    <t>Lower Percentile</t>
  </si>
  <si>
    <t>Lower Percentile Confidence Interval Start</t>
  </si>
  <si>
    <t>Lower Percentile Confidence Interval End</t>
  </si>
  <si>
    <t>Scenario1</t>
  </si>
  <si>
    <t>AquariumWaiting</t>
  </si>
  <si>
    <t>NaN</t>
  </si>
  <si>
    <t>MuseumWaiting</t>
  </si>
  <si>
    <t>PrudentialWaiting</t>
  </si>
  <si>
    <t>Scenario2</t>
  </si>
  <si>
    <t>Scenario3</t>
  </si>
  <si>
    <t>Scenario4</t>
  </si>
  <si>
    <t>Scenario5</t>
  </si>
  <si>
    <t>Scenario6</t>
  </si>
  <si>
    <t>Scenario7</t>
  </si>
  <si>
    <t>Scenario8</t>
  </si>
  <si>
    <t>Scenario9</t>
  </si>
  <si>
    <t>Scenario10</t>
  </si>
  <si>
    <t>Scenario11</t>
  </si>
  <si>
    <t>Scenario12</t>
  </si>
  <si>
    <t>Scenario13</t>
  </si>
  <si>
    <t>Scenario14</t>
  </si>
  <si>
    <t>Scenario15</t>
  </si>
  <si>
    <t>Scenario16</t>
  </si>
  <si>
    <t>Scenario17</t>
  </si>
  <si>
    <t>Scenario18</t>
  </si>
  <si>
    <t>Scenario19</t>
  </si>
  <si>
    <t>Scenario20</t>
  </si>
  <si>
    <t>Scenario21</t>
  </si>
  <si>
    <t>Scenario22</t>
  </si>
  <si>
    <t>Scenario23</t>
  </si>
  <si>
    <t>Scenario24</t>
  </si>
  <si>
    <t>Scenario25</t>
  </si>
  <si>
    <t>Scenario26</t>
  </si>
  <si>
    <t>Scenario27</t>
  </si>
  <si>
    <t>Scenario28</t>
  </si>
  <si>
    <t>Scenario29</t>
  </si>
  <si>
    <t>Scenario30</t>
  </si>
  <si>
    <t>Scenario31</t>
  </si>
  <si>
    <t>Scenario32</t>
  </si>
  <si>
    <t>Scenario33</t>
  </si>
  <si>
    <t>Scenario34</t>
  </si>
  <si>
    <t>Scenario35</t>
  </si>
  <si>
    <t>Scenario36</t>
  </si>
  <si>
    <t>Scenario37</t>
  </si>
  <si>
    <t>Scenario38</t>
  </si>
  <si>
    <t>Scenario39</t>
  </si>
  <si>
    <t>Scenario40</t>
  </si>
  <si>
    <t>Scenario41</t>
  </si>
  <si>
    <t>Scenario42</t>
  </si>
  <si>
    <t>Scenario43</t>
  </si>
  <si>
    <t>Scenario44</t>
  </si>
  <si>
    <t>Scenario45</t>
  </si>
  <si>
    <t>Scenario46</t>
  </si>
  <si>
    <t>Scenario47</t>
  </si>
  <si>
    <t>Scenario48</t>
  </si>
  <si>
    <t>Scenario49</t>
  </si>
  <si>
    <t>Scenario50</t>
  </si>
  <si>
    <t>Scenario51</t>
  </si>
  <si>
    <t>Scenario52</t>
  </si>
  <si>
    <t>Scenario53</t>
  </si>
  <si>
    <t>Scenario54</t>
  </si>
  <si>
    <t>Scenario55</t>
  </si>
  <si>
    <t>Scenario56</t>
  </si>
  <si>
    <t>Scenario57</t>
  </si>
  <si>
    <t>Scenario58</t>
  </si>
  <si>
    <t>Scenario59</t>
  </si>
  <si>
    <t>Scenario60</t>
  </si>
  <si>
    <t>Scenario61</t>
  </si>
  <si>
    <t>Scenario62</t>
  </si>
  <si>
    <t>Scenario63</t>
  </si>
  <si>
    <t>Scenario64</t>
  </si>
  <si>
    <t>α = 0.05 Assumed standard deviation = 10.1207</t>
  </si>
  <si>
    <t>Standard Order Run</t>
  </si>
  <si>
    <t>Waiting Time</t>
  </si>
  <si>
    <t>2^6 Full Factorial</t>
  </si>
  <si>
    <t>2^(6-3) res 3 generators</t>
  </si>
  <si>
    <t>a</t>
  </si>
  <si>
    <t>b</t>
  </si>
  <si>
    <t>c</t>
  </si>
  <si>
    <t>d</t>
  </si>
  <si>
    <t>e</t>
  </si>
  <si>
    <t>f</t>
  </si>
  <si>
    <t>abd</t>
  </si>
  <si>
    <t>ace</t>
  </si>
  <si>
    <t>bcf</t>
  </si>
  <si>
    <t>Run Order</t>
  </si>
  <si>
    <t>Standard Order</t>
  </si>
  <si>
    <t>df</t>
  </si>
  <si>
    <t>Average Waiting Time</t>
  </si>
  <si>
    <t>Model                    63  219268    3480   174.26    0.000</t>
  </si>
  <si>
    <t xml:space="preserve">  Linear                  6  208283   34714  1738.11    0.000</t>
  </si>
  <si>
    <t xml:space="preserve">    x1                    1     783     783    39.23    0.000</t>
  </si>
  <si>
    <t xml:space="preserve">    x2                    1     344     344    17.22    0.000</t>
  </si>
  <si>
    <t xml:space="preserve">    x3                    1     369     369    18.48    0.000</t>
  </si>
  <si>
    <t xml:space="preserve">    x4                    1       0       0     0.00    0.965</t>
  </si>
  <si>
    <t xml:space="preserve">    x5                    1   82076   82076  4109.50    0.000</t>
  </si>
  <si>
    <t xml:space="preserve">    x6                    1  124711  124711  6244.22    0.000</t>
  </si>
  <si>
    <t xml:space="preserve">  2-Way Interactions     15    8167     544    27.26    0.000</t>
  </si>
  <si>
    <t xml:space="preserve">    x1*x2                 1     513     513    25.69    0.000</t>
  </si>
  <si>
    <t xml:space="preserve">    x1*x3                 1     355     355    17.79    0.000</t>
  </si>
  <si>
    <t xml:space="preserve">    x1*x4                 1       0       0     0.00    0.965</t>
  </si>
  <si>
    <t xml:space="preserve">    x1*x5                 1     434     434    21.72    0.000</t>
  </si>
  <si>
    <t xml:space="preserve">    x1*x6                 1     322     322    16.12    0.000</t>
  </si>
  <si>
    <t xml:space="preserve">    x2*x3                 1     373     373    18.69    0.000</t>
  </si>
  <si>
    <t xml:space="preserve">    x2*x4                 1       0       0     0.00    0.944</t>
  </si>
  <si>
    <t xml:space="preserve">    x2*x5                 1     318     318    15.93    0.000</t>
  </si>
  <si>
    <t xml:space="preserve">    x2*x6                 1     124     124     6.22    0.013</t>
  </si>
  <si>
    <t xml:space="preserve">    x3*x4                 1       0       0     0.00    0.997</t>
  </si>
  <si>
    <t xml:space="preserve">    x3*x5                 1     196     196     9.81    0.002</t>
  </si>
  <si>
    <t xml:space="preserve">    x3*x6                 1     208     208    10.44    0.001</t>
  </si>
  <si>
    <t xml:space="preserve">    x4*x5                 1       0       0     0.00    0.990</t>
  </si>
  <si>
    <t xml:space="preserve">    x4*x6                 1       0       0     0.00    0.979</t>
  </si>
  <si>
    <t xml:space="preserve">    x5*x6                 1    5322    5322   266.49    0.000</t>
  </si>
  <si>
    <t xml:space="preserve">  3-Way Interactions     20    2068     103     5.18    0.000</t>
  </si>
  <si>
    <t xml:space="preserve">    x1*x2*x3              1     351     351    17.58    0.000</t>
  </si>
  <si>
    <t xml:space="preserve">    x1*x2*x4              1       0       0     0.00    0.944</t>
  </si>
  <si>
    <t xml:space="preserve">    x1*x2*x5              1     270     270    13.50    0.000</t>
  </si>
  <si>
    <t xml:space="preserve">    x1*x2*x6              1     289     289    14.50    0.000</t>
  </si>
  <si>
    <t xml:space="preserve">    x1*x3*x4              1       0       0     0.00    0.997</t>
  </si>
  <si>
    <t xml:space="preserve">    x1*x3*x5              1     185     185     9.24    0.002</t>
  </si>
  <si>
    <t xml:space="preserve">    x1*x3*x6              1     203     203    10.15    0.001</t>
  </si>
  <si>
    <t xml:space="preserve">    x1*x4*x5              1       0       0     0.00    0.990</t>
  </si>
  <si>
    <t xml:space="preserve">    x1*x4*x6              1       0       0     0.00    0.979</t>
  </si>
  <si>
    <t xml:space="preserve">    x1*x5*x6              1     185     185     9.25    0.002</t>
  </si>
  <si>
    <t xml:space="preserve">    x2*x3*x4              1       0       0     0.00    0.961</t>
  </si>
  <si>
    <t xml:space="preserve">    x2*x3*x5              1     198     198     9.93    0.002</t>
  </si>
  <si>
    <t xml:space="preserve">    x2*x3*x6              1     202     202    10.12    0.001</t>
  </si>
  <si>
    <t xml:space="preserve">    x2*x4*x5              1       0       0     0.00    0.996</t>
  </si>
  <si>
    <t xml:space="preserve">    x2*x4*x6              1       0       0     0.00    0.983</t>
  </si>
  <si>
    <t xml:space="preserve">    x2*x5*x6              1      90      90     4.51    0.034</t>
  </si>
  <si>
    <t xml:space="preserve">    x3*x4*x5              1       0       0     0.00    0.971</t>
  </si>
  <si>
    <t xml:space="preserve">    x3*x4*x6              1       0       0     0.00    0.987</t>
  </si>
  <si>
    <t xml:space="preserve">    x3*x5*x6              1      95      95     4.75    0.029</t>
  </si>
  <si>
    <t xml:space="preserve">    x4*x5*x6              1       0       0     0.00    0.976</t>
  </si>
  <si>
    <t xml:space="preserve">  4-Way Interactions     15     654      44     2.18    0.005</t>
  </si>
  <si>
    <t xml:space="preserve">    x1*x2*x3*x4           1       0       0     0.00    0.961</t>
  </si>
  <si>
    <t xml:space="preserve">    x1*x2*x3*x5           1     182     182     9.12    0.003</t>
  </si>
  <si>
    <t xml:space="preserve">    x1*x2*x3*x6           1     209     209    10.46    0.001</t>
  </si>
  <si>
    <t xml:space="preserve">    x1*x2*x4*x5           1       0       0     0.00    0.996</t>
  </si>
  <si>
    <t xml:space="preserve">    x1*x2*x4*x6           1       0       0     0.00    0.983</t>
  </si>
  <si>
    <t xml:space="preserve">    x1*x2*x5*x6           1      83      83     4.15    0.042</t>
  </si>
  <si>
    <t xml:space="preserve">    x1*x3*x4*x5           1       0       0     0.00    0.971</t>
  </si>
  <si>
    <t xml:space="preserve">    x1*x3*x4*x6           1       0       0     0.00    0.987</t>
  </si>
  <si>
    <t xml:space="preserve">    x1*x3*x5*x6           1      90      90     4.51    0.034</t>
  </si>
  <si>
    <t xml:space="preserve">    x1*x4*x5*x6           1       0       0     0.00    0.976</t>
  </si>
  <si>
    <t xml:space="preserve">    x2*x3*x4*x5           1       0       0     0.00    0.996</t>
  </si>
  <si>
    <t xml:space="preserve">    x2*x3*x4*x6           1       0       0     0.00    0.962</t>
  </si>
  <si>
    <t xml:space="preserve">    x2*x3*x5*x6           1      90      90     4.51    0.034</t>
  </si>
  <si>
    <t xml:space="preserve">    x2*x4*x5*x6           1       0       0     0.01    0.932</t>
  </si>
  <si>
    <t xml:space="preserve">    x3*x4*x5*x6           1       0       0     0.00    0.981</t>
  </si>
  <si>
    <t xml:space="preserve">  5-Way Interactions      6      95      16     0.79    0.575</t>
  </si>
  <si>
    <t xml:space="preserve">    x1*x2*x3*x4*x5        1       0       0     0.00    0.996</t>
  </si>
  <si>
    <t xml:space="preserve">    x1*x2*x3*x4*x6        1       0       0     0.00    0.962</t>
  </si>
  <si>
    <t xml:space="preserve">    x1*x2*x3*x5*x6        1      95      95     4.74    0.030</t>
  </si>
  <si>
    <t xml:space="preserve">    x1*x2*x4*x5*x6        1       0       0     0.01    0.932</t>
  </si>
  <si>
    <t xml:space="preserve">    x1*x3*x4*x5*x6        1       0       0     0.00    0.981</t>
  </si>
  <si>
    <t xml:space="preserve">    x2*x3*x4*x5*x6        1       0       0     0.01    0.918</t>
  </si>
  <si>
    <t xml:space="preserve">  6-Way Interactions      1       0       0     0.01    0.918</t>
  </si>
  <si>
    <t xml:space="preserve">    x1*x2*x3*x4*x5*x6     1       0       0     0.01    0.918</t>
  </si>
  <si>
    <t>P-Value</t>
  </si>
  <si>
    <t>Term</t>
  </si>
  <si>
    <t>x1</t>
  </si>
  <si>
    <t>x2</t>
  </si>
  <si>
    <t>x3</t>
  </si>
  <si>
    <t>x5</t>
  </si>
  <si>
    <t>x6</t>
  </si>
  <si>
    <t>x1*x2</t>
  </si>
  <si>
    <t>x1*x3</t>
  </si>
  <si>
    <t>x1*x5</t>
  </si>
  <si>
    <t>x1*x6</t>
  </si>
  <si>
    <t>x2*x3</t>
  </si>
  <si>
    <t>x2*x5</t>
  </si>
  <si>
    <t>x5*x6</t>
  </si>
  <si>
    <t>x1*x2*x3</t>
  </si>
  <si>
    <t>x1*x2*x5</t>
  </si>
  <si>
    <t>x1*x2*x6</t>
  </si>
  <si>
    <t>x3*x6</t>
  </si>
  <si>
    <t>x1*x3*x6</t>
  </si>
  <si>
    <t>x2*x3*x6</t>
  </si>
  <si>
    <t>x1*x2*x3*x6</t>
  </si>
  <si>
    <t>x3*x5</t>
  </si>
  <si>
    <t>x1*x3*x5</t>
  </si>
  <si>
    <t>x1*x5*x6</t>
  </si>
  <si>
    <t>x2*x3*x5</t>
  </si>
  <si>
    <t>x1*x2*x3*x5</t>
  </si>
  <si>
    <t>x2*x6</t>
  </si>
  <si>
    <t>x3*x5*x6</t>
  </si>
  <si>
    <t>x1*x2*x3*x5*x6</t>
  </si>
  <si>
    <t>x2*x5*x6</t>
  </si>
  <si>
    <t>x1*x3*x5*x6</t>
  </si>
  <si>
    <t>x2*x3*x5*x6</t>
  </si>
  <si>
    <t>x1*x2*x5*x6</t>
  </si>
  <si>
    <t>significant terms</t>
  </si>
  <si>
    <t>A</t>
  </si>
  <si>
    <t>B</t>
  </si>
  <si>
    <t>C</t>
  </si>
  <si>
    <t>E</t>
  </si>
  <si>
    <t>F</t>
  </si>
  <si>
    <t>AB</t>
  </si>
  <si>
    <t>AC</t>
  </si>
  <si>
    <t>AE</t>
  </si>
  <si>
    <t>AF</t>
  </si>
  <si>
    <t>BC</t>
  </si>
  <si>
    <t>BE</t>
  </si>
  <si>
    <t>BF</t>
  </si>
  <si>
    <t>CE</t>
  </si>
  <si>
    <t>CF</t>
  </si>
  <si>
    <t>EF</t>
  </si>
  <si>
    <t>ABC</t>
  </si>
  <si>
    <t>ABE</t>
  </si>
  <si>
    <t>ABF</t>
  </si>
  <si>
    <t>ACE</t>
  </si>
  <si>
    <t>ACF</t>
  </si>
  <si>
    <t>AEF</t>
  </si>
  <si>
    <t>BEF</t>
  </si>
  <si>
    <t>BCF</t>
  </si>
  <si>
    <t>CEF</t>
  </si>
  <si>
    <t>ABCE</t>
  </si>
  <si>
    <t>ABCF</t>
  </si>
  <si>
    <t>ABEF</t>
  </si>
  <si>
    <t>ACEF</t>
  </si>
  <si>
    <t>BCEF</t>
  </si>
  <si>
    <t>ABCEF</t>
  </si>
  <si>
    <t>BCE</t>
  </si>
  <si>
    <t>x4</t>
  </si>
  <si>
    <t>Poission(Arrival Rate)</t>
  </si>
  <si>
    <t>[People/30 min]</t>
  </si>
  <si>
    <t>Count Between Failures: Discrete(5 checks, 20%, 10 checks, 70%, 15 checks 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</si>
</sst>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2">
    <xf numFmtId="0" fontId="0" fillId="0" borderId="0" xfId="0"/>
    <xf numFmtId="0" fontId="0" fillId="0" borderId="0" xfId="0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0" xfId="0" applyFill="1"/>
    <xf numFmtId="0" fontId="0" fillId="2" borderId="0" xfId="0" applyFill="1" applyBorder="1"/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Border="1" applyAlignment="1">
      <alignment vertical="center"/>
    </xf>
    <xf numFmtId="1" fontId="0" fillId="2" borderId="0" xfId="0" applyNumberFormat="1" applyFill="1" applyBorder="1" applyAlignment="1">
      <alignment vertical="center"/>
    </xf>
    <xf numFmtId="1" fontId="0" fillId="3" borderId="25" xfId="0" applyNumberForma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2" borderId="3" xfId="0" applyFill="1" applyBorder="1"/>
    <xf numFmtId="0" fontId="0" fillId="2" borderId="4" xfId="0" applyFill="1" applyBorder="1"/>
    <xf numFmtId="0" fontId="0" fillId="2" borderId="6" xfId="0" applyFill="1" applyBorder="1"/>
    <xf numFmtId="0" fontId="3" fillId="2" borderId="0" xfId="0" applyFont="1" applyFill="1" applyAlignment="1">
      <alignment horizontal="center" vertical="center"/>
    </xf>
    <xf numFmtId="0" fontId="3" fillId="2" borderId="9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left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1" fontId="3" fillId="2" borderId="20" xfId="0" applyNumberFormat="1" applyFont="1" applyFill="1" applyBorder="1" applyAlignment="1">
      <alignment horizontal="center" vertical="center"/>
    </xf>
    <xf numFmtId="164" fontId="3" fillId="2" borderId="10" xfId="0" applyNumberFormat="1" applyFont="1" applyFill="1" applyBorder="1" applyAlignment="1">
      <alignment horizontal="center" vertical="center"/>
    </xf>
    <xf numFmtId="2" fontId="3" fillId="2" borderId="11" xfId="0" applyNumberFormat="1" applyFont="1" applyFill="1" applyBorder="1" applyAlignment="1">
      <alignment horizontal="center" vertical="center"/>
    </xf>
    <xf numFmtId="164" fontId="3" fillId="2" borderId="18" xfId="0" applyNumberFormat="1" applyFont="1" applyFill="1" applyBorder="1" applyAlignment="1">
      <alignment horizontal="center" vertical="center"/>
    </xf>
    <xf numFmtId="164" fontId="3" fillId="2" borderId="0" xfId="0" applyNumberFormat="1" applyFont="1" applyFill="1" applyBorder="1" applyAlignment="1">
      <alignment horizontal="center" vertical="center"/>
    </xf>
    <xf numFmtId="2" fontId="3" fillId="2" borderId="16" xfId="0" applyNumberFormat="1" applyFont="1" applyFill="1" applyBorder="1" applyAlignment="1">
      <alignment horizontal="center" vertical="center"/>
    </xf>
    <xf numFmtId="164" fontId="3" fillId="2" borderId="19" xfId="0" applyNumberFormat="1" applyFont="1" applyFill="1" applyBorder="1" applyAlignment="1">
      <alignment horizontal="center" vertical="center"/>
    </xf>
    <xf numFmtId="164" fontId="3" fillId="2" borderId="13" xfId="0" applyNumberFormat="1" applyFont="1" applyFill="1" applyBorder="1" applyAlignment="1">
      <alignment horizontal="center" vertical="center"/>
    </xf>
    <xf numFmtId="2" fontId="3" fillId="2" borderId="14" xfId="0" applyNumberFormat="1" applyFont="1" applyFill="1" applyBorder="1" applyAlignment="1">
      <alignment horizontal="center" vertical="center"/>
    </xf>
    <xf numFmtId="164" fontId="3" fillId="2" borderId="20" xfId="0" applyNumberFormat="1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2" fontId="3" fillId="2" borderId="0" xfId="0" applyNumberFormat="1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2" fontId="3" fillId="2" borderId="13" xfId="0" applyNumberFormat="1" applyFont="1" applyFill="1" applyBorder="1" applyAlignment="1">
      <alignment horizontal="center" vertical="center"/>
    </xf>
    <xf numFmtId="0" fontId="3" fillId="2" borderId="0" xfId="0" applyFont="1" applyFill="1"/>
    <xf numFmtId="0" fontId="5" fillId="2" borderId="13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3" fillId="2" borderId="15" xfId="0" applyFont="1" applyFill="1" applyBorder="1"/>
    <xf numFmtId="0" fontId="3" fillId="2" borderId="12" xfId="0" applyFont="1" applyFill="1" applyBorder="1"/>
    <xf numFmtId="0" fontId="5" fillId="2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right" vertical="center"/>
    </xf>
    <xf numFmtId="0" fontId="4" fillId="2" borderId="26" xfId="0" applyFont="1" applyFill="1" applyBorder="1" applyAlignment="1">
      <alignment vertical="center"/>
    </xf>
    <xf numFmtId="0" fontId="4" fillId="2" borderId="27" xfId="0" applyFont="1" applyFill="1" applyBorder="1" applyAlignment="1">
      <alignment vertical="center"/>
    </xf>
    <xf numFmtId="0" fontId="4" fillId="2" borderId="28" xfId="0" applyFont="1" applyFill="1" applyBorder="1" applyAlignment="1">
      <alignment vertical="center"/>
    </xf>
    <xf numFmtId="0" fontId="3" fillId="2" borderId="8" xfId="0" applyFont="1" applyFill="1" applyBorder="1"/>
    <xf numFmtId="0" fontId="3" fillId="2" borderId="8" xfId="0" applyFont="1" applyFill="1" applyBorder="1" applyAlignment="1">
      <alignment horizontal="center" vertical="center"/>
    </xf>
    <xf numFmtId="0" fontId="0" fillId="2" borderId="8" xfId="0" applyFill="1" applyBorder="1"/>
    <xf numFmtId="0" fontId="0" fillId="2" borderId="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" fontId="0" fillId="2" borderId="0" xfId="0" applyNumberFormat="1" applyFill="1" applyBorder="1" applyAlignment="1">
      <alignment horizontal="center" vertical="center"/>
    </xf>
    <xf numFmtId="165" fontId="0" fillId="2" borderId="0" xfId="0" applyNumberFormat="1" applyFill="1" applyBorder="1" applyAlignment="1">
      <alignment horizontal="center" vertical="center"/>
    </xf>
    <xf numFmtId="165" fontId="0" fillId="2" borderId="16" xfId="0" applyNumberFormat="1" applyFill="1" applyBorder="1" applyAlignment="1">
      <alignment horizontal="center" vertical="center"/>
    </xf>
    <xf numFmtId="165" fontId="0" fillId="2" borderId="13" xfId="0" applyNumberFormat="1" applyFill="1" applyBorder="1" applyAlignment="1">
      <alignment horizontal="center" vertical="center"/>
    </xf>
    <xf numFmtId="165" fontId="0" fillId="2" borderId="14" xfId="0" applyNumberForma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65" fontId="0" fillId="2" borderId="4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165" fontId="0" fillId="2" borderId="6" xfId="0" applyNumberForma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165" fontId="0" fillId="2" borderId="30" xfId="0" applyNumberFormat="1" applyFill="1" applyBorder="1" applyAlignment="1">
      <alignment horizontal="center" vertical="center"/>
    </xf>
    <xf numFmtId="165" fontId="0" fillId="2" borderId="31" xfId="0" applyNumberFormat="1" applyFill="1" applyBorder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66" fontId="0" fillId="0" borderId="0" xfId="0" applyNumberFormat="1"/>
    <xf numFmtId="0" fontId="0" fillId="4" borderId="0" xfId="0" applyFill="1"/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3" fillId="2" borderId="10" xfId="0" applyNumberFormat="1" applyFont="1" applyFill="1" applyBorder="1" applyAlignment="1">
      <alignment horizontal="center" vertical="center"/>
    </xf>
    <xf numFmtId="164" fontId="3" fillId="2" borderId="11" xfId="0" applyNumberFormat="1" applyFont="1" applyFill="1" applyBorder="1" applyAlignment="1">
      <alignment horizontal="center" vertical="center"/>
    </xf>
    <xf numFmtId="164" fontId="3" fillId="2" borderId="16" xfId="0" applyNumberFormat="1" applyFont="1" applyFill="1" applyBorder="1" applyAlignment="1">
      <alignment horizontal="center" vertical="center"/>
    </xf>
    <xf numFmtId="164" fontId="3" fillId="2" borderId="14" xfId="0" applyNumberFormat="1" applyFont="1" applyFill="1" applyBorder="1" applyAlignment="1">
      <alignment horizontal="center" vertical="center"/>
    </xf>
    <xf numFmtId="0" fontId="6" fillId="2" borderId="0" xfId="0" applyFont="1" applyFill="1"/>
    <xf numFmtId="0" fontId="6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2" borderId="3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1" fontId="0" fillId="2" borderId="5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1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0" fillId="3" borderId="21" xfId="0" applyFill="1" applyBorder="1" applyAlignment="1">
      <alignment horizontal="left" vertical="center"/>
    </xf>
    <xf numFmtId="0" fontId="0" fillId="3" borderId="23" xfId="0" applyFill="1" applyBorder="1" applyAlignment="1">
      <alignment horizontal="left" vertical="center"/>
    </xf>
    <xf numFmtId="0" fontId="0" fillId="3" borderId="23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B5B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19050</xdr:colOff>
      <xdr:row>17</xdr:row>
      <xdr:rowOff>38100</xdr:rowOff>
    </xdr:from>
    <xdr:to>
      <xdr:col>40</xdr:col>
      <xdr:colOff>495300</xdr:colOff>
      <xdr:row>35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794075" y="2181225"/>
          <a:ext cx="5486400" cy="3657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33</xdr:col>
      <xdr:colOff>36675</xdr:colOff>
      <xdr:row>38</xdr:row>
      <xdr:rowOff>66675</xdr:rowOff>
    </xdr:from>
    <xdr:to>
      <xdr:col>40</xdr:col>
      <xdr:colOff>523874</xdr:colOff>
      <xdr:row>55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811700" y="6210300"/>
          <a:ext cx="5497349" cy="3438525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0</xdr:colOff>
      <xdr:row>17</xdr:row>
      <xdr:rowOff>0</xdr:rowOff>
    </xdr:from>
    <xdr:to>
      <xdr:col>42</xdr:col>
      <xdr:colOff>476250</xdr:colOff>
      <xdr:row>30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51050" y="3429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561975</xdr:colOff>
      <xdr:row>10</xdr:row>
      <xdr:rowOff>161925</xdr:rowOff>
    </xdr:from>
    <xdr:to>
      <xdr:col>38</xdr:col>
      <xdr:colOff>512872</xdr:colOff>
      <xdr:row>48</xdr:row>
      <xdr:rowOff>161021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659225" y="2143125"/>
          <a:ext cx="11828572" cy="72380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38100</xdr:colOff>
      <xdr:row>48</xdr:row>
      <xdr:rowOff>38101</xdr:rowOff>
    </xdr:from>
    <xdr:to>
      <xdr:col>38</xdr:col>
      <xdr:colOff>561975</xdr:colOff>
      <xdr:row>75</xdr:row>
      <xdr:rowOff>90729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744950" y="9258301"/>
          <a:ext cx="11791950" cy="51961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9"/>
  <sheetViews>
    <sheetView topLeftCell="A80" workbookViewId="0">
      <selection activeCell="B86" sqref="B86:E93"/>
    </sheetView>
  </sheetViews>
  <sheetFormatPr defaultColWidth="0" defaultRowHeight="15.75" x14ac:dyDescent="0.25"/>
  <cols>
    <col min="1" max="1" width="3.7109375" style="12" customWidth="1"/>
    <col min="2" max="2" width="9.140625" style="53" customWidth="1"/>
    <col min="3" max="3" width="17.5703125" style="25" bestFit="1" customWidth="1"/>
    <col min="4" max="4" width="20.5703125" style="25" bestFit="1" customWidth="1"/>
    <col min="5" max="5" width="20.42578125" style="25" bestFit="1" customWidth="1"/>
    <col min="6" max="6" width="18.28515625" style="25" bestFit="1" customWidth="1"/>
    <col min="7" max="7" width="14.7109375" style="25" bestFit="1" customWidth="1"/>
    <col min="8" max="8" width="17.5703125" style="25" bestFit="1" customWidth="1"/>
    <col min="9" max="9" width="3.7109375" style="12" hidden="1" customWidth="1"/>
    <col min="10" max="11" width="9.140625" style="12" hidden="1" customWidth="1"/>
    <col min="12" max="12" width="9.85546875" style="12" hidden="1" customWidth="1"/>
    <col min="13" max="13" width="3.7109375" style="12" customWidth="1"/>
    <col min="14" max="25" width="0" style="12" hidden="1" customWidth="1"/>
    <col min="26" max="16384" width="9.140625" style="12" hidden="1"/>
  </cols>
  <sheetData>
    <row r="1" spans="1:12" ht="16.5" thickBot="1" x14ac:dyDescent="0.3">
      <c r="B1" s="53" t="s">
        <v>58</v>
      </c>
      <c r="D1" s="25" t="s">
        <v>56</v>
      </c>
      <c r="F1" s="25" t="s">
        <v>57</v>
      </c>
      <c r="H1" s="25" t="s">
        <v>55</v>
      </c>
    </row>
    <row r="2" spans="1:12" ht="15.75" customHeight="1" x14ac:dyDescent="0.25">
      <c r="J2" s="124" t="s">
        <v>5</v>
      </c>
      <c r="K2" s="125"/>
      <c r="L2" s="126"/>
    </row>
    <row r="3" spans="1:12" ht="15.75" customHeight="1" x14ac:dyDescent="0.25">
      <c r="B3" s="60" t="s">
        <v>14</v>
      </c>
      <c r="C3" s="61" t="s">
        <v>0</v>
      </c>
      <c r="D3" s="61" t="s">
        <v>1</v>
      </c>
      <c r="E3" s="61" t="s">
        <v>2</v>
      </c>
      <c r="F3" s="61" t="s">
        <v>3</v>
      </c>
      <c r="G3" s="61" t="s">
        <v>4</v>
      </c>
      <c r="H3" s="62" t="s">
        <v>13</v>
      </c>
      <c r="J3" s="22">
        <f>0.9*36*(60/85)</f>
        <v>22.870588235294118</v>
      </c>
      <c r="K3" s="13">
        <f>0.9*20*(60/85)</f>
        <v>12.705882352941178</v>
      </c>
      <c r="L3" s="23" t="s">
        <v>6</v>
      </c>
    </row>
    <row r="4" spans="1:12" x14ac:dyDescent="0.25">
      <c r="A4" s="25"/>
      <c r="B4" s="49">
        <v>1</v>
      </c>
      <c r="C4" s="30">
        <v>10</v>
      </c>
      <c r="D4" s="30" t="s">
        <v>12</v>
      </c>
      <c r="E4" s="30">
        <v>80</v>
      </c>
      <c r="F4" s="30">
        <v>15</v>
      </c>
      <c r="G4" s="30">
        <v>20</v>
      </c>
      <c r="H4" s="31">
        <v>3</v>
      </c>
      <c r="J4" s="22">
        <f>0.5*36*(60/85)</f>
        <v>12.705882352941178</v>
      </c>
      <c r="K4" s="13">
        <f>0.5*20*(60/85)</f>
        <v>7.0588235294117654</v>
      </c>
      <c r="L4" s="23" t="s">
        <v>6</v>
      </c>
    </row>
    <row r="5" spans="1:12" x14ac:dyDescent="0.25">
      <c r="B5" s="49">
        <v>2</v>
      </c>
      <c r="C5" s="30">
        <v>20</v>
      </c>
      <c r="D5" s="30" t="s">
        <v>12</v>
      </c>
      <c r="E5" s="30">
        <v>80</v>
      </c>
      <c r="F5" s="30">
        <v>15</v>
      </c>
      <c r="G5" s="30">
        <v>20</v>
      </c>
      <c r="H5" s="31">
        <v>3</v>
      </c>
      <c r="J5" s="127">
        <f>AVERAGE(J3:K4)+_xlfn.STDEV.S(J3:K4)</f>
        <v>20.420839787119398</v>
      </c>
      <c r="K5" s="128"/>
      <c r="L5" s="23" t="s">
        <v>6</v>
      </c>
    </row>
    <row r="6" spans="1:12" x14ac:dyDescent="0.25">
      <c r="B6" s="49">
        <v>3</v>
      </c>
      <c r="C6" s="30">
        <f>C4</f>
        <v>10</v>
      </c>
      <c r="D6" s="30" t="s">
        <v>68</v>
      </c>
      <c r="E6" s="30">
        <v>80</v>
      </c>
      <c r="F6" s="30">
        <v>15</v>
      </c>
      <c r="G6" s="30">
        <v>20</v>
      </c>
      <c r="H6" s="31">
        <v>3</v>
      </c>
      <c r="J6" s="127">
        <f>AVERAGE(J3:K4)-_xlfn.STDEV.S(J3:K4)</f>
        <v>7.2497484481747199</v>
      </c>
      <c r="K6" s="128"/>
      <c r="L6" s="23" t="s">
        <v>6</v>
      </c>
    </row>
    <row r="7" spans="1:12" x14ac:dyDescent="0.25">
      <c r="B7" s="49">
        <v>4</v>
      </c>
      <c r="C7" s="30">
        <f t="shared" ref="C7:C67" si="0">C5</f>
        <v>20</v>
      </c>
      <c r="D7" s="30" t="s">
        <v>68</v>
      </c>
      <c r="E7" s="30">
        <v>80</v>
      </c>
      <c r="F7" s="30">
        <v>15</v>
      </c>
      <c r="G7" s="30">
        <v>20</v>
      </c>
      <c r="H7" s="31">
        <v>3</v>
      </c>
      <c r="J7" s="127">
        <f>60/J5</f>
        <v>2.9381749538941815</v>
      </c>
      <c r="K7" s="128"/>
      <c r="L7" s="23" t="s">
        <v>7</v>
      </c>
    </row>
    <row r="8" spans="1:12" ht="16.5" thickBot="1" x14ac:dyDescent="0.3">
      <c r="B8" s="49">
        <v>5</v>
      </c>
      <c r="C8" s="30">
        <f t="shared" si="0"/>
        <v>10</v>
      </c>
      <c r="D8" s="30" t="s">
        <v>12</v>
      </c>
      <c r="E8" s="30">
        <v>90</v>
      </c>
      <c r="F8" s="30">
        <v>15</v>
      </c>
      <c r="G8" s="30">
        <v>20</v>
      </c>
      <c r="H8" s="31">
        <v>3</v>
      </c>
      <c r="J8" s="140">
        <f>60/J6</f>
        <v>8.2761492248888011</v>
      </c>
      <c r="K8" s="141"/>
      <c r="L8" s="24" t="s">
        <v>7</v>
      </c>
    </row>
    <row r="9" spans="1:12" ht="16.5" thickBot="1" x14ac:dyDescent="0.3">
      <c r="B9" s="49">
        <v>6</v>
      </c>
      <c r="C9" s="30">
        <f t="shared" si="0"/>
        <v>20</v>
      </c>
      <c r="D9" s="30" t="s">
        <v>12</v>
      </c>
      <c r="E9" s="30">
        <v>90</v>
      </c>
      <c r="F9" s="30">
        <v>15</v>
      </c>
      <c r="G9" s="30">
        <v>20</v>
      </c>
      <c r="H9" s="31">
        <v>3</v>
      </c>
    </row>
    <row r="10" spans="1:12" x14ac:dyDescent="0.25">
      <c r="B10" s="49">
        <v>7</v>
      </c>
      <c r="C10" s="30">
        <f t="shared" si="0"/>
        <v>10</v>
      </c>
      <c r="D10" s="30" t="s">
        <v>68</v>
      </c>
      <c r="E10" s="30">
        <v>90</v>
      </c>
      <c r="F10" s="30">
        <v>15</v>
      </c>
      <c r="G10" s="30">
        <v>20</v>
      </c>
      <c r="H10" s="31">
        <v>3</v>
      </c>
      <c r="J10" s="134" t="s">
        <v>22</v>
      </c>
      <c r="K10" s="135"/>
      <c r="L10" s="136"/>
    </row>
    <row r="11" spans="1:12" ht="16.5" thickBot="1" x14ac:dyDescent="0.3">
      <c r="B11" s="49">
        <v>8</v>
      </c>
      <c r="C11" s="30">
        <f t="shared" si="0"/>
        <v>20</v>
      </c>
      <c r="D11" s="30" t="s">
        <v>68</v>
      </c>
      <c r="E11" s="30">
        <v>90</v>
      </c>
      <c r="F11" s="30">
        <v>15</v>
      </c>
      <c r="G11" s="30">
        <v>20</v>
      </c>
      <c r="H11" s="31">
        <v>3</v>
      </c>
      <c r="J11" s="137">
        <f>8.5*2*36</f>
        <v>612</v>
      </c>
      <c r="K11" s="138"/>
      <c r="L11" s="139"/>
    </row>
    <row r="12" spans="1:12" x14ac:dyDescent="0.25">
      <c r="B12" s="49">
        <v>9</v>
      </c>
      <c r="C12" s="30">
        <f t="shared" si="0"/>
        <v>10</v>
      </c>
      <c r="D12" s="30" t="s">
        <v>12</v>
      </c>
      <c r="E12" s="30">
        <f>E4</f>
        <v>80</v>
      </c>
      <c r="F12" s="30">
        <v>45</v>
      </c>
      <c r="G12" s="30">
        <v>20</v>
      </c>
      <c r="H12" s="31">
        <v>3</v>
      </c>
    </row>
    <row r="13" spans="1:12" x14ac:dyDescent="0.25">
      <c r="B13" s="49">
        <v>10</v>
      </c>
      <c r="C13" s="30">
        <f t="shared" si="0"/>
        <v>20</v>
      </c>
      <c r="D13" s="30" t="s">
        <v>12</v>
      </c>
      <c r="E13" s="30">
        <f t="shared" ref="E13:E67" si="1">E5</f>
        <v>80</v>
      </c>
      <c r="F13" s="30">
        <v>45</v>
      </c>
      <c r="G13" s="30">
        <v>20</v>
      </c>
      <c r="H13" s="31">
        <v>3</v>
      </c>
    </row>
    <row r="14" spans="1:12" x14ac:dyDescent="0.25">
      <c r="B14" s="49">
        <v>11</v>
      </c>
      <c r="C14" s="30">
        <f t="shared" si="0"/>
        <v>10</v>
      </c>
      <c r="D14" s="30" t="s">
        <v>68</v>
      </c>
      <c r="E14" s="30">
        <f t="shared" si="1"/>
        <v>80</v>
      </c>
      <c r="F14" s="30">
        <v>45</v>
      </c>
      <c r="G14" s="30">
        <v>20</v>
      </c>
      <c r="H14" s="31">
        <v>3</v>
      </c>
    </row>
    <row r="15" spans="1:12" x14ac:dyDescent="0.25">
      <c r="B15" s="49">
        <v>12</v>
      </c>
      <c r="C15" s="30">
        <f t="shared" si="0"/>
        <v>20</v>
      </c>
      <c r="D15" s="30" t="s">
        <v>68</v>
      </c>
      <c r="E15" s="30">
        <f t="shared" si="1"/>
        <v>80</v>
      </c>
      <c r="F15" s="30">
        <v>45</v>
      </c>
      <c r="G15" s="30">
        <v>20</v>
      </c>
      <c r="H15" s="31">
        <v>3</v>
      </c>
    </row>
    <row r="16" spans="1:12" x14ac:dyDescent="0.25">
      <c r="B16" s="49">
        <v>13</v>
      </c>
      <c r="C16" s="30">
        <f t="shared" si="0"/>
        <v>10</v>
      </c>
      <c r="D16" s="30" t="s">
        <v>12</v>
      </c>
      <c r="E16" s="30">
        <f t="shared" si="1"/>
        <v>90</v>
      </c>
      <c r="F16" s="30">
        <v>45</v>
      </c>
      <c r="G16" s="30">
        <v>20</v>
      </c>
      <c r="H16" s="31">
        <v>3</v>
      </c>
    </row>
    <row r="17" spans="2:8" x14ac:dyDescent="0.25">
      <c r="B17" s="49">
        <v>14</v>
      </c>
      <c r="C17" s="30">
        <f t="shared" si="0"/>
        <v>20</v>
      </c>
      <c r="D17" s="30" t="s">
        <v>12</v>
      </c>
      <c r="E17" s="30">
        <f t="shared" si="1"/>
        <v>90</v>
      </c>
      <c r="F17" s="30">
        <v>45</v>
      </c>
      <c r="G17" s="30">
        <v>20</v>
      </c>
      <c r="H17" s="31">
        <v>3</v>
      </c>
    </row>
    <row r="18" spans="2:8" x14ac:dyDescent="0.25">
      <c r="B18" s="49">
        <v>15</v>
      </c>
      <c r="C18" s="30">
        <f t="shared" si="0"/>
        <v>10</v>
      </c>
      <c r="D18" s="30" t="s">
        <v>68</v>
      </c>
      <c r="E18" s="30">
        <f t="shared" si="1"/>
        <v>90</v>
      </c>
      <c r="F18" s="30">
        <v>45</v>
      </c>
      <c r="G18" s="30">
        <v>20</v>
      </c>
      <c r="H18" s="31">
        <v>3</v>
      </c>
    </row>
    <row r="19" spans="2:8" x14ac:dyDescent="0.25">
      <c r="B19" s="49">
        <v>16</v>
      </c>
      <c r="C19" s="30">
        <f t="shared" si="0"/>
        <v>20</v>
      </c>
      <c r="D19" s="30" t="s">
        <v>68</v>
      </c>
      <c r="E19" s="30">
        <f t="shared" si="1"/>
        <v>90</v>
      </c>
      <c r="F19" s="30">
        <v>45</v>
      </c>
      <c r="G19" s="30">
        <v>20</v>
      </c>
      <c r="H19" s="31">
        <v>3</v>
      </c>
    </row>
    <row r="20" spans="2:8" x14ac:dyDescent="0.25">
      <c r="B20" s="49">
        <v>17</v>
      </c>
      <c r="C20" s="30">
        <f t="shared" si="0"/>
        <v>10</v>
      </c>
      <c r="D20" s="30" t="s">
        <v>12</v>
      </c>
      <c r="E20" s="30">
        <f t="shared" si="1"/>
        <v>80</v>
      </c>
      <c r="F20" s="30">
        <f>F4</f>
        <v>15</v>
      </c>
      <c r="G20" s="30">
        <v>36</v>
      </c>
      <c r="H20" s="31">
        <v>3</v>
      </c>
    </row>
    <row r="21" spans="2:8" x14ac:dyDescent="0.25">
      <c r="B21" s="49">
        <v>18</v>
      </c>
      <c r="C21" s="30">
        <f t="shared" si="0"/>
        <v>20</v>
      </c>
      <c r="D21" s="30" t="s">
        <v>12</v>
      </c>
      <c r="E21" s="30">
        <f t="shared" si="1"/>
        <v>80</v>
      </c>
      <c r="F21" s="30">
        <f t="shared" ref="F21:F67" si="2">F5</f>
        <v>15</v>
      </c>
      <c r="G21" s="30">
        <v>36</v>
      </c>
      <c r="H21" s="31">
        <v>3</v>
      </c>
    </row>
    <row r="22" spans="2:8" x14ac:dyDescent="0.25">
      <c r="B22" s="49">
        <v>19</v>
      </c>
      <c r="C22" s="30">
        <f t="shared" si="0"/>
        <v>10</v>
      </c>
      <c r="D22" s="30" t="s">
        <v>68</v>
      </c>
      <c r="E22" s="30">
        <f t="shared" si="1"/>
        <v>80</v>
      </c>
      <c r="F22" s="30">
        <f t="shared" si="2"/>
        <v>15</v>
      </c>
      <c r="G22" s="30">
        <v>36</v>
      </c>
      <c r="H22" s="31">
        <v>3</v>
      </c>
    </row>
    <row r="23" spans="2:8" x14ac:dyDescent="0.25">
      <c r="B23" s="49">
        <v>20</v>
      </c>
      <c r="C23" s="30">
        <f t="shared" si="0"/>
        <v>20</v>
      </c>
      <c r="D23" s="30" t="s">
        <v>68</v>
      </c>
      <c r="E23" s="30">
        <f t="shared" si="1"/>
        <v>80</v>
      </c>
      <c r="F23" s="30">
        <f t="shared" si="2"/>
        <v>15</v>
      </c>
      <c r="G23" s="30">
        <v>36</v>
      </c>
      <c r="H23" s="31">
        <v>3</v>
      </c>
    </row>
    <row r="24" spans="2:8" x14ac:dyDescent="0.25">
      <c r="B24" s="49">
        <v>21</v>
      </c>
      <c r="C24" s="30">
        <f t="shared" si="0"/>
        <v>10</v>
      </c>
      <c r="D24" s="30" t="s">
        <v>12</v>
      </c>
      <c r="E24" s="30">
        <f t="shared" si="1"/>
        <v>90</v>
      </c>
      <c r="F24" s="30">
        <f t="shared" si="2"/>
        <v>15</v>
      </c>
      <c r="G24" s="30">
        <v>36</v>
      </c>
      <c r="H24" s="31">
        <v>3</v>
      </c>
    </row>
    <row r="25" spans="2:8" x14ac:dyDescent="0.25">
      <c r="B25" s="49">
        <v>22</v>
      </c>
      <c r="C25" s="30">
        <f t="shared" si="0"/>
        <v>20</v>
      </c>
      <c r="D25" s="30" t="s">
        <v>12</v>
      </c>
      <c r="E25" s="30">
        <f t="shared" si="1"/>
        <v>90</v>
      </c>
      <c r="F25" s="30">
        <f t="shared" si="2"/>
        <v>15</v>
      </c>
      <c r="G25" s="30">
        <v>36</v>
      </c>
      <c r="H25" s="31">
        <v>3</v>
      </c>
    </row>
    <row r="26" spans="2:8" x14ac:dyDescent="0.25">
      <c r="B26" s="49">
        <v>23</v>
      </c>
      <c r="C26" s="30">
        <f t="shared" si="0"/>
        <v>10</v>
      </c>
      <c r="D26" s="30" t="s">
        <v>68</v>
      </c>
      <c r="E26" s="30">
        <f t="shared" si="1"/>
        <v>90</v>
      </c>
      <c r="F26" s="30">
        <f t="shared" si="2"/>
        <v>15</v>
      </c>
      <c r="G26" s="30">
        <v>36</v>
      </c>
      <c r="H26" s="31">
        <v>3</v>
      </c>
    </row>
    <row r="27" spans="2:8" x14ac:dyDescent="0.25">
      <c r="B27" s="49">
        <v>24</v>
      </c>
      <c r="C27" s="30">
        <f t="shared" si="0"/>
        <v>20</v>
      </c>
      <c r="D27" s="30" t="s">
        <v>68</v>
      </c>
      <c r="E27" s="30">
        <f t="shared" si="1"/>
        <v>90</v>
      </c>
      <c r="F27" s="30">
        <f t="shared" si="2"/>
        <v>15</v>
      </c>
      <c r="G27" s="30">
        <v>36</v>
      </c>
      <c r="H27" s="31">
        <v>3</v>
      </c>
    </row>
    <row r="28" spans="2:8" x14ac:dyDescent="0.25">
      <c r="B28" s="49">
        <v>25</v>
      </c>
      <c r="C28" s="30">
        <f t="shared" si="0"/>
        <v>10</v>
      </c>
      <c r="D28" s="30" t="s">
        <v>12</v>
      </c>
      <c r="E28" s="30">
        <f t="shared" si="1"/>
        <v>80</v>
      </c>
      <c r="F28" s="30">
        <f t="shared" si="2"/>
        <v>45</v>
      </c>
      <c r="G28" s="30">
        <v>36</v>
      </c>
      <c r="H28" s="31">
        <v>3</v>
      </c>
    </row>
    <row r="29" spans="2:8" x14ac:dyDescent="0.25">
      <c r="B29" s="49">
        <v>26</v>
      </c>
      <c r="C29" s="30">
        <f t="shared" si="0"/>
        <v>20</v>
      </c>
      <c r="D29" s="30" t="s">
        <v>12</v>
      </c>
      <c r="E29" s="30">
        <f t="shared" si="1"/>
        <v>80</v>
      </c>
      <c r="F29" s="30">
        <f t="shared" si="2"/>
        <v>45</v>
      </c>
      <c r="G29" s="30">
        <v>36</v>
      </c>
      <c r="H29" s="31">
        <v>3</v>
      </c>
    </row>
    <row r="30" spans="2:8" x14ac:dyDescent="0.25">
      <c r="B30" s="49">
        <v>27</v>
      </c>
      <c r="C30" s="30">
        <f t="shared" si="0"/>
        <v>10</v>
      </c>
      <c r="D30" s="30" t="s">
        <v>68</v>
      </c>
      <c r="E30" s="30">
        <f t="shared" si="1"/>
        <v>80</v>
      </c>
      <c r="F30" s="30">
        <f t="shared" si="2"/>
        <v>45</v>
      </c>
      <c r="G30" s="30">
        <v>36</v>
      </c>
      <c r="H30" s="31">
        <v>3</v>
      </c>
    </row>
    <row r="31" spans="2:8" x14ac:dyDescent="0.25">
      <c r="B31" s="49">
        <v>28</v>
      </c>
      <c r="C31" s="30">
        <f t="shared" si="0"/>
        <v>20</v>
      </c>
      <c r="D31" s="30" t="s">
        <v>68</v>
      </c>
      <c r="E31" s="30">
        <f t="shared" si="1"/>
        <v>80</v>
      </c>
      <c r="F31" s="30">
        <f t="shared" si="2"/>
        <v>45</v>
      </c>
      <c r="G31" s="30">
        <v>36</v>
      </c>
      <c r="H31" s="31">
        <v>3</v>
      </c>
    </row>
    <row r="32" spans="2:8" x14ac:dyDescent="0.25">
      <c r="B32" s="49">
        <v>29</v>
      </c>
      <c r="C32" s="30">
        <f t="shared" si="0"/>
        <v>10</v>
      </c>
      <c r="D32" s="30" t="s">
        <v>12</v>
      </c>
      <c r="E32" s="30">
        <f t="shared" si="1"/>
        <v>90</v>
      </c>
      <c r="F32" s="30">
        <f t="shared" si="2"/>
        <v>45</v>
      </c>
      <c r="G32" s="30">
        <v>36</v>
      </c>
      <c r="H32" s="31">
        <v>3</v>
      </c>
    </row>
    <row r="33" spans="2:8" x14ac:dyDescent="0.25">
      <c r="B33" s="49">
        <v>30</v>
      </c>
      <c r="C33" s="30">
        <f t="shared" si="0"/>
        <v>20</v>
      </c>
      <c r="D33" s="30" t="s">
        <v>12</v>
      </c>
      <c r="E33" s="30">
        <f t="shared" si="1"/>
        <v>90</v>
      </c>
      <c r="F33" s="30">
        <f t="shared" si="2"/>
        <v>45</v>
      </c>
      <c r="G33" s="30">
        <v>36</v>
      </c>
      <c r="H33" s="31">
        <v>3</v>
      </c>
    </row>
    <row r="34" spans="2:8" x14ac:dyDescent="0.25">
      <c r="B34" s="49">
        <v>31</v>
      </c>
      <c r="C34" s="30">
        <f t="shared" si="0"/>
        <v>10</v>
      </c>
      <c r="D34" s="30" t="s">
        <v>68</v>
      </c>
      <c r="E34" s="30">
        <f t="shared" si="1"/>
        <v>90</v>
      </c>
      <c r="F34" s="30">
        <f t="shared" si="2"/>
        <v>45</v>
      </c>
      <c r="G34" s="30">
        <v>36</v>
      </c>
      <c r="H34" s="31">
        <v>3</v>
      </c>
    </row>
    <row r="35" spans="2:8" x14ac:dyDescent="0.25">
      <c r="B35" s="49">
        <v>32</v>
      </c>
      <c r="C35" s="30">
        <f t="shared" si="0"/>
        <v>20</v>
      </c>
      <c r="D35" s="30" t="s">
        <v>68</v>
      </c>
      <c r="E35" s="30">
        <f t="shared" si="1"/>
        <v>90</v>
      </c>
      <c r="F35" s="30">
        <f t="shared" si="2"/>
        <v>45</v>
      </c>
      <c r="G35" s="30">
        <v>36</v>
      </c>
      <c r="H35" s="31">
        <v>3</v>
      </c>
    </row>
    <row r="36" spans="2:8" x14ac:dyDescent="0.25">
      <c r="B36" s="49">
        <v>33</v>
      </c>
      <c r="C36" s="30">
        <f t="shared" si="0"/>
        <v>10</v>
      </c>
      <c r="D36" s="30" t="s">
        <v>12</v>
      </c>
      <c r="E36" s="30">
        <f t="shared" si="1"/>
        <v>80</v>
      </c>
      <c r="F36" s="30">
        <f t="shared" si="2"/>
        <v>15</v>
      </c>
      <c r="G36" s="30">
        <f>G4</f>
        <v>20</v>
      </c>
      <c r="H36" s="31">
        <v>8</v>
      </c>
    </row>
    <row r="37" spans="2:8" x14ac:dyDescent="0.25">
      <c r="B37" s="49">
        <v>34</v>
      </c>
      <c r="C37" s="30">
        <f t="shared" si="0"/>
        <v>20</v>
      </c>
      <c r="D37" s="30" t="s">
        <v>12</v>
      </c>
      <c r="E37" s="30">
        <f t="shared" si="1"/>
        <v>80</v>
      </c>
      <c r="F37" s="30">
        <f t="shared" si="2"/>
        <v>15</v>
      </c>
      <c r="G37" s="30">
        <f t="shared" ref="G37:G67" si="3">G5</f>
        <v>20</v>
      </c>
      <c r="H37" s="31">
        <v>8</v>
      </c>
    </row>
    <row r="38" spans="2:8" x14ac:dyDescent="0.25">
      <c r="B38" s="49">
        <v>35</v>
      </c>
      <c r="C38" s="30">
        <f t="shared" si="0"/>
        <v>10</v>
      </c>
      <c r="D38" s="30" t="s">
        <v>68</v>
      </c>
      <c r="E38" s="30">
        <f t="shared" si="1"/>
        <v>80</v>
      </c>
      <c r="F38" s="30">
        <f t="shared" si="2"/>
        <v>15</v>
      </c>
      <c r="G38" s="30">
        <f t="shared" si="3"/>
        <v>20</v>
      </c>
      <c r="H38" s="31">
        <v>8</v>
      </c>
    </row>
    <row r="39" spans="2:8" x14ac:dyDescent="0.25">
      <c r="B39" s="49">
        <v>36</v>
      </c>
      <c r="C39" s="30">
        <f t="shared" si="0"/>
        <v>20</v>
      </c>
      <c r="D39" s="30" t="s">
        <v>68</v>
      </c>
      <c r="E39" s="30">
        <f t="shared" si="1"/>
        <v>80</v>
      </c>
      <c r="F39" s="30">
        <f t="shared" si="2"/>
        <v>15</v>
      </c>
      <c r="G39" s="30">
        <f t="shared" si="3"/>
        <v>20</v>
      </c>
      <c r="H39" s="31">
        <v>8</v>
      </c>
    </row>
    <row r="40" spans="2:8" x14ac:dyDescent="0.25">
      <c r="B40" s="49">
        <v>37</v>
      </c>
      <c r="C40" s="30">
        <f t="shared" si="0"/>
        <v>10</v>
      </c>
      <c r="D40" s="30" t="s">
        <v>12</v>
      </c>
      <c r="E40" s="30">
        <f t="shared" si="1"/>
        <v>90</v>
      </c>
      <c r="F40" s="30">
        <f t="shared" si="2"/>
        <v>15</v>
      </c>
      <c r="G40" s="30">
        <f t="shared" si="3"/>
        <v>20</v>
      </c>
      <c r="H40" s="31">
        <v>8</v>
      </c>
    </row>
    <row r="41" spans="2:8" x14ac:dyDescent="0.25">
      <c r="B41" s="49">
        <v>38</v>
      </c>
      <c r="C41" s="30">
        <f t="shared" si="0"/>
        <v>20</v>
      </c>
      <c r="D41" s="30" t="s">
        <v>12</v>
      </c>
      <c r="E41" s="30">
        <f t="shared" si="1"/>
        <v>90</v>
      </c>
      <c r="F41" s="30">
        <f t="shared" si="2"/>
        <v>15</v>
      </c>
      <c r="G41" s="30">
        <f t="shared" si="3"/>
        <v>20</v>
      </c>
      <c r="H41" s="31">
        <v>8</v>
      </c>
    </row>
    <row r="42" spans="2:8" x14ac:dyDescent="0.25">
      <c r="B42" s="49">
        <v>39</v>
      </c>
      <c r="C42" s="30">
        <f t="shared" si="0"/>
        <v>10</v>
      </c>
      <c r="D42" s="30" t="s">
        <v>68</v>
      </c>
      <c r="E42" s="30">
        <f t="shared" si="1"/>
        <v>90</v>
      </c>
      <c r="F42" s="30">
        <f t="shared" si="2"/>
        <v>15</v>
      </c>
      <c r="G42" s="30">
        <f t="shared" si="3"/>
        <v>20</v>
      </c>
      <c r="H42" s="31">
        <v>8</v>
      </c>
    </row>
    <row r="43" spans="2:8" x14ac:dyDescent="0.25">
      <c r="B43" s="49">
        <v>40</v>
      </c>
      <c r="C43" s="30">
        <f t="shared" si="0"/>
        <v>20</v>
      </c>
      <c r="D43" s="30" t="s">
        <v>68</v>
      </c>
      <c r="E43" s="30">
        <f t="shared" si="1"/>
        <v>90</v>
      </c>
      <c r="F43" s="30">
        <f t="shared" si="2"/>
        <v>15</v>
      </c>
      <c r="G43" s="30">
        <f t="shared" si="3"/>
        <v>20</v>
      </c>
      <c r="H43" s="31">
        <v>8</v>
      </c>
    </row>
    <row r="44" spans="2:8" x14ac:dyDescent="0.25">
      <c r="B44" s="49">
        <v>41</v>
      </c>
      <c r="C44" s="30">
        <f t="shared" si="0"/>
        <v>10</v>
      </c>
      <c r="D44" s="30" t="s">
        <v>12</v>
      </c>
      <c r="E44" s="30">
        <f t="shared" si="1"/>
        <v>80</v>
      </c>
      <c r="F44" s="30">
        <f t="shared" si="2"/>
        <v>45</v>
      </c>
      <c r="G44" s="30">
        <f t="shared" si="3"/>
        <v>20</v>
      </c>
      <c r="H44" s="31">
        <v>8</v>
      </c>
    </row>
    <row r="45" spans="2:8" x14ac:dyDescent="0.25">
      <c r="B45" s="49">
        <v>42</v>
      </c>
      <c r="C45" s="30">
        <f t="shared" si="0"/>
        <v>20</v>
      </c>
      <c r="D45" s="30" t="s">
        <v>12</v>
      </c>
      <c r="E45" s="30">
        <f t="shared" si="1"/>
        <v>80</v>
      </c>
      <c r="F45" s="30">
        <f t="shared" si="2"/>
        <v>45</v>
      </c>
      <c r="G45" s="30">
        <f t="shared" si="3"/>
        <v>20</v>
      </c>
      <c r="H45" s="31">
        <v>8</v>
      </c>
    </row>
    <row r="46" spans="2:8" x14ac:dyDescent="0.25">
      <c r="B46" s="49">
        <v>43</v>
      </c>
      <c r="C46" s="30">
        <f t="shared" si="0"/>
        <v>10</v>
      </c>
      <c r="D46" s="30" t="s">
        <v>68</v>
      </c>
      <c r="E46" s="30">
        <f t="shared" si="1"/>
        <v>80</v>
      </c>
      <c r="F46" s="30">
        <f t="shared" si="2"/>
        <v>45</v>
      </c>
      <c r="G46" s="30">
        <f t="shared" si="3"/>
        <v>20</v>
      </c>
      <c r="H46" s="31">
        <v>8</v>
      </c>
    </row>
    <row r="47" spans="2:8" x14ac:dyDescent="0.25">
      <c r="B47" s="49">
        <v>44</v>
      </c>
      <c r="C47" s="30">
        <f t="shared" si="0"/>
        <v>20</v>
      </c>
      <c r="D47" s="30" t="s">
        <v>68</v>
      </c>
      <c r="E47" s="30">
        <f t="shared" si="1"/>
        <v>80</v>
      </c>
      <c r="F47" s="30">
        <f t="shared" si="2"/>
        <v>45</v>
      </c>
      <c r="G47" s="30">
        <f t="shared" si="3"/>
        <v>20</v>
      </c>
      <c r="H47" s="31">
        <v>8</v>
      </c>
    </row>
    <row r="48" spans="2:8" x14ac:dyDescent="0.25">
      <c r="B48" s="49">
        <v>45</v>
      </c>
      <c r="C48" s="30">
        <f t="shared" si="0"/>
        <v>10</v>
      </c>
      <c r="D48" s="30" t="s">
        <v>12</v>
      </c>
      <c r="E48" s="30">
        <f t="shared" si="1"/>
        <v>90</v>
      </c>
      <c r="F48" s="30">
        <f t="shared" si="2"/>
        <v>45</v>
      </c>
      <c r="G48" s="30">
        <f t="shared" si="3"/>
        <v>20</v>
      </c>
      <c r="H48" s="31">
        <v>8</v>
      </c>
    </row>
    <row r="49" spans="2:8" x14ac:dyDescent="0.25">
      <c r="B49" s="49">
        <v>46</v>
      </c>
      <c r="C49" s="30">
        <f t="shared" si="0"/>
        <v>20</v>
      </c>
      <c r="D49" s="30" t="s">
        <v>12</v>
      </c>
      <c r="E49" s="30">
        <f t="shared" si="1"/>
        <v>90</v>
      </c>
      <c r="F49" s="30">
        <f t="shared" si="2"/>
        <v>45</v>
      </c>
      <c r="G49" s="30">
        <f t="shared" si="3"/>
        <v>20</v>
      </c>
      <c r="H49" s="31">
        <v>8</v>
      </c>
    </row>
    <row r="50" spans="2:8" x14ac:dyDescent="0.25">
      <c r="B50" s="49">
        <v>47</v>
      </c>
      <c r="C50" s="30">
        <f t="shared" si="0"/>
        <v>10</v>
      </c>
      <c r="D50" s="30" t="s">
        <v>68</v>
      </c>
      <c r="E50" s="30">
        <f t="shared" si="1"/>
        <v>90</v>
      </c>
      <c r="F50" s="30">
        <f t="shared" si="2"/>
        <v>45</v>
      </c>
      <c r="G50" s="30">
        <f t="shared" si="3"/>
        <v>20</v>
      </c>
      <c r="H50" s="31">
        <v>8</v>
      </c>
    </row>
    <row r="51" spans="2:8" x14ac:dyDescent="0.25">
      <c r="B51" s="49">
        <v>48</v>
      </c>
      <c r="C51" s="30">
        <f t="shared" si="0"/>
        <v>20</v>
      </c>
      <c r="D51" s="30" t="s">
        <v>68</v>
      </c>
      <c r="E51" s="30">
        <f t="shared" si="1"/>
        <v>90</v>
      </c>
      <c r="F51" s="30">
        <f t="shared" si="2"/>
        <v>45</v>
      </c>
      <c r="G51" s="30">
        <f t="shared" si="3"/>
        <v>20</v>
      </c>
      <c r="H51" s="31">
        <v>8</v>
      </c>
    </row>
    <row r="52" spans="2:8" x14ac:dyDescent="0.25">
      <c r="B52" s="49">
        <v>49</v>
      </c>
      <c r="C52" s="30">
        <f t="shared" si="0"/>
        <v>10</v>
      </c>
      <c r="D52" s="30" t="s">
        <v>12</v>
      </c>
      <c r="E52" s="30">
        <f t="shared" si="1"/>
        <v>80</v>
      </c>
      <c r="F52" s="30">
        <f t="shared" si="2"/>
        <v>15</v>
      </c>
      <c r="G52" s="30">
        <f t="shared" si="3"/>
        <v>36</v>
      </c>
      <c r="H52" s="31">
        <v>8</v>
      </c>
    </row>
    <row r="53" spans="2:8" x14ac:dyDescent="0.25">
      <c r="B53" s="49">
        <v>50</v>
      </c>
      <c r="C53" s="30">
        <f t="shared" si="0"/>
        <v>20</v>
      </c>
      <c r="D53" s="30" t="s">
        <v>12</v>
      </c>
      <c r="E53" s="30">
        <f t="shared" si="1"/>
        <v>80</v>
      </c>
      <c r="F53" s="30">
        <f t="shared" si="2"/>
        <v>15</v>
      </c>
      <c r="G53" s="30">
        <f t="shared" si="3"/>
        <v>36</v>
      </c>
      <c r="H53" s="31">
        <v>8</v>
      </c>
    </row>
    <row r="54" spans="2:8" x14ac:dyDescent="0.25">
      <c r="B54" s="49">
        <v>51</v>
      </c>
      <c r="C54" s="30">
        <f t="shared" si="0"/>
        <v>10</v>
      </c>
      <c r="D54" s="30" t="s">
        <v>68</v>
      </c>
      <c r="E54" s="30">
        <f t="shared" si="1"/>
        <v>80</v>
      </c>
      <c r="F54" s="30">
        <f t="shared" si="2"/>
        <v>15</v>
      </c>
      <c r="G54" s="30">
        <f t="shared" si="3"/>
        <v>36</v>
      </c>
      <c r="H54" s="31">
        <v>8</v>
      </c>
    </row>
    <row r="55" spans="2:8" x14ac:dyDescent="0.25">
      <c r="B55" s="49">
        <v>52</v>
      </c>
      <c r="C55" s="30">
        <f t="shared" si="0"/>
        <v>20</v>
      </c>
      <c r="D55" s="30" t="s">
        <v>68</v>
      </c>
      <c r="E55" s="30">
        <f t="shared" si="1"/>
        <v>80</v>
      </c>
      <c r="F55" s="30">
        <f t="shared" si="2"/>
        <v>15</v>
      </c>
      <c r="G55" s="30">
        <f t="shared" si="3"/>
        <v>36</v>
      </c>
      <c r="H55" s="31">
        <v>8</v>
      </c>
    </row>
    <row r="56" spans="2:8" x14ac:dyDescent="0.25">
      <c r="B56" s="49">
        <v>53</v>
      </c>
      <c r="C56" s="30">
        <f t="shared" si="0"/>
        <v>10</v>
      </c>
      <c r="D56" s="30" t="s">
        <v>12</v>
      </c>
      <c r="E56" s="30">
        <f t="shared" si="1"/>
        <v>90</v>
      </c>
      <c r="F56" s="30">
        <f t="shared" si="2"/>
        <v>15</v>
      </c>
      <c r="G56" s="30">
        <f t="shared" si="3"/>
        <v>36</v>
      </c>
      <c r="H56" s="31">
        <v>8</v>
      </c>
    </row>
    <row r="57" spans="2:8" x14ac:dyDescent="0.25">
      <c r="B57" s="49">
        <v>54</v>
      </c>
      <c r="C57" s="30">
        <f t="shared" si="0"/>
        <v>20</v>
      </c>
      <c r="D57" s="30" t="s">
        <v>12</v>
      </c>
      <c r="E57" s="30">
        <f t="shared" si="1"/>
        <v>90</v>
      </c>
      <c r="F57" s="30">
        <f t="shared" si="2"/>
        <v>15</v>
      </c>
      <c r="G57" s="30">
        <f t="shared" si="3"/>
        <v>36</v>
      </c>
      <c r="H57" s="31">
        <v>8</v>
      </c>
    </row>
    <row r="58" spans="2:8" x14ac:dyDescent="0.25">
      <c r="B58" s="49">
        <v>55</v>
      </c>
      <c r="C58" s="30">
        <f t="shared" si="0"/>
        <v>10</v>
      </c>
      <c r="D58" s="30" t="s">
        <v>68</v>
      </c>
      <c r="E58" s="30">
        <f t="shared" si="1"/>
        <v>90</v>
      </c>
      <c r="F58" s="30">
        <f t="shared" si="2"/>
        <v>15</v>
      </c>
      <c r="G58" s="30">
        <f t="shared" si="3"/>
        <v>36</v>
      </c>
      <c r="H58" s="31">
        <v>8</v>
      </c>
    </row>
    <row r="59" spans="2:8" x14ac:dyDescent="0.25">
      <c r="B59" s="49">
        <v>56</v>
      </c>
      <c r="C59" s="30">
        <f t="shared" si="0"/>
        <v>20</v>
      </c>
      <c r="D59" s="30" t="s">
        <v>68</v>
      </c>
      <c r="E59" s="30">
        <f t="shared" si="1"/>
        <v>90</v>
      </c>
      <c r="F59" s="30">
        <f t="shared" si="2"/>
        <v>15</v>
      </c>
      <c r="G59" s="30">
        <f t="shared" si="3"/>
        <v>36</v>
      </c>
      <c r="H59" s="31">
        <v>8</v>
      </c>
    </row>
    <row r="60" spans="2:8" x14ac:dyDescent="0.25">
      <c r="B60" s="49">
        <v>57</v>
      </c>
      <c r="C60" s="30">
        <f t="shared" si="0"/>
        <v>10</v>
      </c>
      <c r="D60" s="30" t="s">
        <v>12</v>
      </c>
      <c r="E60" s="30">
        <f t="shared" si="1"/>
        <v>80</v>
      </c>
      <c r="F60" s="30">
        <f t="shared" si="2"/>
        <v>45</v>
      </c>
      <c r="G60" s="30">
        <f t="shared" si="3"/>
        <v>36</v>
      </c>
      <c r="H60" s="31">
        <v>8</v>
      </c>
    </row>
    <row r="61" spans="2:8" x14ac:dyDescent="0.25">
      <c r="B61" s="49">
        <v>58</v>
      </c>
      <c r="C61" s="30">
        <f t="shared" si="0"/>
        <v>20</v>
      </c>
      <c r="D61" s="30" t="s">
        <v>12</v>
      </c>
      <c r="E61" s="30">
        <f t="shared" si="1"/>
        <v>80</v>
      </c>
      <c r="F61" s="30">
        <f t="shared" si="2"/>
        <v>45</v>
      </c>
      <c r="G61" s="30">
        <f t="shared" si="3"/>
        <v>36</v>
      </c>
      <c r="H61" s="31">
        <v>8</v>
      </c>
    </row>
    <row r="62" spans="2:8" x14ac:dyDescent="0.25">
      <c r="B62" s="49">
        <v>59</v>
      </c>
      <c r="C62" s="30">
        <f t="shared" si="0"/>
        <v>10</v>
      </c>
      <c r="D62" s="30" t="s">
        <v>68</v>
      </c>
      <c r="E62" s="30">
        <f t="shared" si="1"/>
        <v>80</v>
      </c>
      <c r="F62" s="30">
        <f t="shared" si="2"/>
        <v>45</v>
      </c>
      <c r="G62" s="30">
        <f t="shared" si="3"/>
        <v>36</v>
      </c>
      <c r="H62" s="31">
        <v>8</v>
      </c>
    </row>
    <row r="63" spans="2:8" x14ac:dyDescent="0.25">
      <c r="B63" s="49">
        <v>60</v>
      </c>
      <c r="C63" s="30">
        <f t="shared" si="0"/>
        <v>20</v>
      </c>
      <c r="D63" s="30" t="s">
        <v>68</v>
      </c>
      <c r="E63" s="30">
        <f t="shared" si="1"/>
        <v>80</v>
      </c>
      <c r="F63" s="30">
        <f t="shared" si="2"/>
        <v>45</v>
      </c>
      <c r="G63" s="30">
        <f t="shared" si="3"/>
        <v>36</v>
      </c>
      <c r="H63" s="31">
        <v>8</v>
      </c>
    </row>
    <row r="64" spans="2:8" x14ac:dyDescent="0.25">
      <c r="B64" s="49">
        <v>61</v>
      </c>
      <c r="C64" s="30">
        <f t="shared" si="0"/>
        <v>10</v>
      </c>
      <c r="D64" s="30" t="s">
        <v>12</v>
      </c>
      <c r="E64" s="30">
        <f t="shared" si="1"/>
        <v>90</v>
      </c>
      <c r="F64" s="30">
        <f t="shared" si="2"/>
        <v>45</v>
      </c>
      <c r="G64" s="30">
        <f t="shared" si="3"/>
        <v>36</v>
      </c>
      <c r="H64" s="31">
        <v>8</v>
      </c>
    </row>
    <row r="65" spans="2:8" x14ac:dyDescent="0.25">
      <c r="B65" s="49">
        <v>62</v>
      </c>
      <c r="C65" s="30">
        <f t="shared" si="0"/>
        <v>20</v>
      </c>
      <c r="D65" s="30" t="s">
        <v>12</v>
      </c>
      <c r="E65" s="30">
        <f t="shared" si="1"/>
        <v>90</v>
      </c>
      <c r="F65" s="30">
        <f t="shared" si="2"/>
        <v>45</v>
      </c>
      <c r="G65" s="30">
        <f t="shared" si="3"/>
        <v>36</v>
      </c>
      <c r="H65" s="31">
        <v>8</v>
      </c>
    </row>
    <row r="66" spans="2:8" x14ac:dyDescent="0.25">
      <c r="B66" s="49">
        <v>63</v>
      </c>
      <c r="C66" s="30">
        <f t="shared" si="0"/>
        <v>10</v>
      </c>
      <c r="D66" s="30" t="s">
        <v>68</v>
      </c>
      <c r="E66" s="30">
        <f t="shared" si="1"/>
        <v>90</v>
      </c>
      <c r="F66" s="30">
        <f t="shared" si="2"/>
        <v>45</v>
      </c>
      <c r="G66" s="30">
        <f t="shared" si="3"/>
        <v>36</v>
      </c>
      <c r="H66" s="31">
        <v>8</v>
      </c>
    </row>
    <row r="67" spans="2:8" x14ac:dyDescent="0.25">
      <c r="B67" s="51">
        <v>64</v>
      </c>
      <c r="C67" s="33">
        <f t="shared" si="0"/>
        <v>20</v>
      </c>
      <c r="D67" s="33" t="s">
        <v>68</v>
      </c>
      <c r="E67" s="33">
        <f t="shared" si="1"/>
        <v>90</v>
      </c>
      <c r="F67" s="33">
        <f t="shared" si="2"/>
        <v>45</v>
      </c>
      <c r="G67" s="33">
        <f t="shared" si="3"/>
        <v>36</v>
      </c>
      <c r="H67" s="34">
        <v>8</v>
      </c>
    </row>
    <row r="69" spans="2:8" x14ac:dyDescent="0.25">
      <c r="B69" s="129" t="s">
        <v>63</v>
      </c>
      <c r="C69" s="131" t="s">
        <v>64</v>
      </c>
      <c r="D69" s="131"/>
      <c r="E69" s="132" t="s">
        <v>67</v>
      </c>
    </row>
    <row r="70" spans="2:8" x14ac:dyDescent="0.25">
      <c r="B70" s="130"/>
      <c r="C70" s="54" t="s">
        <v>65</v>
      </c>
      <c r="D70" s="54" t="s">
        <v>66</v>
      </c>
      <c r="E70" s="133"/>
    </row>
    <row r="71" spans="2:8" x14ac:dyDescent="0.25">
      <c r="B71" s="56" t="s">
        <v>0</v>
      </c>
      <c r="C71" s="30">
        <v>10</v>
      </c>
      <c r="D71" s="30">
        <v>20</v>
      </c>
      <c r="E71" s="58" t="s">
        <v>8</v>
      </c>
    </row>
    <row r="72" spans="2:8" x14ac:dyDescent="0.25">
      <c r="B72" s="56" t="s">
        <v>1</v>
      </c>
      <c r="C72" s="30" t="s">
        <v>12</v>
      </c>
      <c r="D72" s="30" t="s">
        <v>68</v>
      </c>
      <c r="E72" s="58" t="s">
        <v>10</v>
      </c>
    </row>
    <row r="73" spans="2:8" x14ac:dyDescent="0.25">
      <c r="B73" s="56" t="s">
        <v>2</v>
      </c>
      <c r="C73" s="30">
        <v>80</v>
      </c>
      <c r="D73" s="30">
        <v>90</v>
      </c>
      <c r="E73" s="58" t="s">
        <v>9</v>
      </c>
    </row>
    <row r="74" spans="2:8" x14ac:dyDescent="0.25">
      <c r="B74" s="56" t="s">
        <v>3</v>
      </c>
      <c r="C74" s="30">
        <v>15</v>
      </c>
      <c r="D74" s="30">
        <v>45</v>
      </c>
      <c r="E74" s="58" t="s">
        <v>9</v>
      </c>
    </row>
    <row r="75" spans="2:8" x14ac:dyDescent="0.25">
      <c r="B75" s="56" t="s">
        <v>4</v>
      </c>
      <c r="C75" s="30">
        <v>20</v>
      </c>
      <c r="D75" s="30">
        <v>36</v>
      </c>
      <c r="E75" s="58" t="s">
        <v>11</v>
      </c>
    </row>
    <row r="76" spans="2:8" x14ac:dyDescent="0.25">
      <c r="B76" s="57" t="s">
        <v>13</v>
      </c>
      <c r="C76" s="33">
        <v>3</v>
      </c>
      <c r="D76" s="33">
        <v>8</v>
      </c>
      <c r="E76" s="55" t="s">
        <v>21</v>
      </c>
    </row>
    <row r="77" spans="2:8" s="65" customFormat="1" ht="16.5" thickBot="1" x14ac:dyDescent="0.3">
      <c r="B77" s="63"/>
      <c r="C77" s="64"/>
      <c r="D77" s="64"/>
      <c r="E77" s="64"/>
      <c r="F77" s="64"/>
      <c r="G77" s="64"/>
      <c r="H77" s="64"/>
    </row>
    <row r="79" spans="2:8" x14ac:dyDescent="0.25">
      <c r="E79" s="59" t="s">
        <v>69</v>
      </c>
      <c r="F79" s="25">
        <f>(7.5*2)-1</f>
        <v>14</v>
      </c>
    </row>
    <row r="80" spans="2:8" x14ac:dyDescent="0.25">
      <c r="E80" s="59" t="s">
        <v>72</v>
      </c>
      <c r="F80" s="25">
        <f>36*14</f>
        <v>504</v>
      </c>
    </row>
    <row r="81" spans="1:8" x14ac:dyDescent="0.25">
      <c r="E81" s="59" t="s">
        <v>73</v>
      </c>
      <c r="F81" s="25">
        <f>20*14</f>
        <v>280</v>
      </c>
    </row>
    <row r="82" spans="1:8" x14ac:dyDescent="0.25">
      <c r="E82" s="59" t="s">
        <v>70</v>
      </c>
      <c r="F82" s="25">
        <f>21/3</f>
        <v>7</v>
      </c>
    </row>
    <row r="83" spans="1:8" x14ac:dyDescent="0.25">
      <c r="E83" s="59" t="s">
        <v>71</v>
      </c>
      <c r="F83" s="25">
        <f>12/3</f>
        <v>4</v>
      </c>
    </row>
    <row r="86" spans="1:8" x14ac:dyDescent="0.25">
      <c r="B86" s="129" t="s">
        <v>63</v>
      </c>
      <c r="C86" s="131" t="s">
        <v>64</v>
      </c>
      <c r="D86" s="131"/>
      <c r="E86" s="132" t="s">
        <v>67</v>
      </c>
    </row>
    <row r="87" spans="1:8" x14ac:dyDescent="0.25">
      <c r="B87" s="130"/>
      <c r="C87" s="54" t="s">
        <v>65</v>
      </c>
      <c r="D87" s="54" t="s">
        <v>66</v>
      </c>
      <c r="E87" s="133"/>
    </row>
    <row r="88" spans="1:8" x14ac:dyDescent="0.25">
      <c r="B88" s="56" t="s">
        <v>0</v>
      </c>
      <c r="C88" s="30">
        <v>3</v>
      </c>
      <c r="D88" s="30">
        <v>8</v>
      </c>
      <c r="E88" s="58" t="s">
        <v>8</v>
      </c>
    </row>
    <row r="89" spans="1:8" x14ac:dyDescent="0.25">
      <c r="B89" s="56" t="s">
        <v>1</v>
      </c>
      <c r="C89" s="30" t="s">
        <v>12</v>
      </c>
      <c r="D89" s="30" t="s">
        <v>75</v>
      </c>
      <c r="E89" s="58" t="s">
        <v>10</v>
      </c>
    </row>
    <row r="90" spans="1:8" x14ac:dyDescent="0.25">
      <c r="B90" s="56" t="s">
        <v>2</v>
      </c>
      <c r="C90" s="30">
        <v>40</v>
      </c>
      <c r="D90" s="30">
        <v>100</v>
      </c>
      <c r="E90" s="58" t="s">
        <v>9</v>
      </c>
    </row>
    <row r="91" spans="1:8" x14ac:dyDescent="0.25">
      <c r="B91" s="56" t="s">
        <v>3</v>
      </c>
      <c r="C91" s="30">
        <v>10</v>
      </c>
      <c r="D91" s="30">
        <v>60</v>
      </c>
      <c r="E91" s="58" t="s">
        <v>9</v>
      </c>
    </row>
    <row r="92" spans="1:8" x14ac:dyDescent="0.25">
      <c r="B92" s="56" t="s">
        <v>4</v>
      </c>
      <c r="C92" s="30">
        <v>26</v>
      </c>
      <c r="D92" s="30">
        <v>36</v>
      </c>
      <c r="E92" s="58" t="s">
        <v>11</v>
      </c>
    </row>
    <row r="93" spans="1:8" x14ac:dyDescent="0.25">
      <c r="B93" s="57" t="s">
        <v>74</v>
      </c>
      <c r="C93" s="33">
        <v>10</v>
      </c>
      <c r="D93" s="33">
        <v>15</v>
      </c>
      <c r="E93" s="55" t="s">
        <v>77</v>
      </c>
    </row>
    <row r="95" spans="1:8" x14ac:dyDescent="0.25">
      <c r="B95" s="60" t="s">
        <v>14</v>
      </c>
      <c r="C95" s="61" t="s">
        <v>0</v>
      </c>
      <c r="D95" s="61" t="s">
        <v>1</v>
      </c>
      <c r="E95" s="61" t="s">
        <v>2</v>
      </c>
      <c r="F95" s="61" t="s">
        <v>3</v>
      </c>
      <c r="G95" s="61" t="s">
        <v>4</v>
      </c>
      <c r="H95" s="62" t="s">
        <v>76</v>
      </c>
    </row>
    <row r="96" spans="1:8" x14ac:dyDescent="0.25">
      <c r="A96" s="25" t="str">
        <f>IF(D96="Normal","Random.Normal(MeanProcessTime, 5)","Random.Exponential(MeanProcessTime)")</f>
        <v>Random.Normal(MeanProcessTime, 5)</v>
      </c>
      <c r="B96" s="49">
        <v>1</v>
      </c>
      <c r="C96" s="30">
        <v>3</v>
      </c>
      <c r="D96" s="30" t="s">
        <v>12</v>
      </c>
      <c r="E96" s="30">
        <v>40</v>
      </c>
      <c r="F96" s="30">
        <v>10</v>
      </c>
      <c r="G96" s="30">
        <v>26</v>
      </c>
      <c r="H96" s="31">
        <v>10</v>
      </c>
    </row>
    <row r="97" spans="1:8" x14ac:dyDescent="0.25">
      <c r="A97" s="25" t="str">
        <f t="shared" ref="A97:A159" si="4">IF(D97="Normal","Random.Normal(MeanProcessTime, 5)","Random.Exponential(MeanProcessTime)")</f>
        <v>Random.Normal(MeanProcessTime, 5)</v>
      </c>
      <c r="B97" s="49">
        <v>2</v>
      </c>
      <c r="C97" s="30">
        <v>8</v>
      </c>
      <c r="D97" s="30" t="s">
        <v>12</v>
      </c>
      <c r="E97" s="30">
        <v>40</v>
      </c>
      <c r="F97" s="30">
        <v>10</v>
      </c>
      <c r="G97" s="30">
        <v>26</v>
      </c>
      <c r="H97" s="31">
        <f>H96</f>
        <v>10</v>
      </c>
    </row>
    <row r="98" spans="1:8" x14ac:dyDescent="0.25">
      <c r="A98" s="25" t="str">
        <f t="shared" si="4"/>
        <v>Random.Exponential(MeanProcessTime)</v>
      </c>
      <c r="B98" s="49">
        <v>3</v>
      </c>
      <c r="C98" s="30">
        <f>C96</f>
        <v>3</v>
      </c>
      <c r="D98" s="30" t="str">
        <f>D89</f>
        <v>Exponential</v>
      </c>
      <c r="E98" s="30">
        <v>40</v>
      </c>
      <c r="F98" s="30">
        <v>10</v>
      </c>
      <c r="G98" s="30">
        <v>26</v>
      </c>
      <c r="H98" s="31">
        <f t="shared" ref="H98:H127" si="5">H97</f>
        <v>10</v>
      </c>
    </row>
    <row r="99" spans="1:8" x14ac:dyDescent="0.25">
      <c r="A99" s="25" t="str">
        <f t="shared" si="4"/>
        <v>Random.Exponential(MeanProcessTime)</v>
      </c>
      <c r="B99" s="49">
        <v>4</v>
      </c>
      <c r="C99" s="30">
        <f t="shared" ref="C99:C159" si="6">C97</f>
        <v>8</v>
      </c>
      <c r="D99" s="30" t="str">
        <f>D98</f>
        <v>Exponential</v>
      </c>
      <c r="E99" s="30">
        <v>40</v>
      </c>
      <c r="F99" s="30">
        <v>10</v>
      </c>
      <c r="G99" s="30">
        <v>26</v>
      </c>
      <c r="H99" s="31">
        <f t="shared" si="5"/>
        <v>10</v>
      </c>
    </row>
    <row r="100" spans="1:8" x14ac:dyDescent="0.25">
      <c r="A100" s="25" t="str">
        <f t="shared" si="4"/>
        <v>Random.Normal(MeanProcessTime, 5)</v>
      </c>
      <c r="B100" s="49">
        <v>5</v>
      </c>
      <c r="C100" s="30">
        <f t="shared" si="6"/>
        <v>3</v>
      </c>
      <c r="D100" s="30" t="str">
        <f>D96</f>
        <v>Normal</v>
      </c>
      <c r="E100" s="30">
        <v>100</v>
      </c>
      <c r="F100" s="30">
        <v>10</v>
      </c>
      <c r="G100" s="30">
        <v>26</v>
      </c>
      <c r="H100" s="31">
        <f t="shared" si="5"/>
        <v>10</v>
      </c>
    </row>
    <row r="101" spans="1:8" x14ac:dyDescent="0.25">
      <c r="A101" s="25" t="str">
        <f t="shared" si="4"/>
        <v>Random.Normal(MeanProcessTime, 5)</v>
      </c>
      <c r="B101" s="49">
        <v>6</v>
      </c>
      <c r="C101" s="30">
        <f t="shared" si="6"/>
        <v>8</v>
      </c>
      <c r="D101" s="30" t="str">
        <f t="shared" ref="D101:D159" si="7">D97</f>
        <v>Normal</v>
      </c>
      <c r="E101" s="30">
        <v>100</v>
      </c>
      <c r="F101" s="30">
        <v>10</v>
      </c>
      <c r="G101" s="30">
        <v>26</v>
      </c>
      <c r="H101" s="31">
        <f t="shared" si="5"/>
        <v>10</v>
      </c>
    </row>
    <row r="102" spans="1:8" x14ac:dyDescent="0.25">
      <c r="A102" s="25" t="str">
        <f t="shared" si="4"/>
        <v>Random.Exponential(MeanProcessTime)</v>
      </c>
      <c r="B102" s="49">
        <v>7</v>
      </c>
      <c r="C102" s="30">
        <f t="shared" si="6"/>
        <v>3</v>
      </c>
      <c r="D102" s="30" t="str">
        <f t="shared" si="7"/>
        <v>Exponential</v>
      </c>
      <c r="E102" s="30">
        <v>100</v>
      </c>
      <c r="F102" s="30">
        <v>10</v>
      </c>
      <c r="G102" s="30">
        <v>26</v>
      </c>
      <c r="H102" s="31">
        <f t="shared" si="5"/>
        <v>10</v>
      </c>
    </row>
    <row r="103" spans="1:8" x14ac:dyDescent="0.25">
      <c r="A103" s="25" t="str">
        <f t="shared" si="4"/>
        <v>Random.Exponential(MeanProcessTime)</v>
      </c>
      <c r="B103" s="49">
        <v>8</v>
      </c>
      <c r="C103" s="30">
        <f t="shared" si="6"/>
        <v>8</v>
      </c>
      <c r="D103" s="30" t="str">
        <f t="shared" si="7"/>
        <v>Exponential</v>
      </c>
      <c r="E103" s="30">
        <v>100</v>
      </c>
      <c r="F103" s="30">
        <v>10</v>
      </c>
      <c r="G103" s="30">
        <v>26</v>
      </c>
      <c r="H103" s="31">
        <f t="shared" si="5"/>
        <v>10</v>
      </c>
    </row>
    <row r="104" spans="1:8" x14ac:dyDescent="0.25">
      <c r="A104" s="25" t="str">
        <f t="shared" si="4"/>
        <v>Random.Normal(MeanProcessTime, 5)</v>
      </c>
      <c r="B104" s="49">
        <v>9</v>
      </c>
      <c r="C104" s="30">
        <f t="shared" si="6"/>
        <v>3</v>
      </c>
      <c r="D104" s="30" t="str">
        <f t="shared" si="7"/>
        <v>Normal</v>
      </c>
      <c r="E104" s="30">
        <f>E96</f>
        <v>40</v>
      </c>
      <c r="F104" s="30">
        <v>60</v>
      </c>
      <c r="G104" s="30">
        <v>26</v>
      </c>
      <c r="H104" s="31">
        <f t="shared" si="5"/>
        <v>10</v>
      </c>
    </row>
    <row r="105" spans="1:8" x14ac:dyDescent="0.25">
      <c r="A105" s="25" t="str">
        <f t="shared" si="4"/>
        <v>Random.Normal(MeanProcessTime, 5)</v>
      </c>
      <c r="B105" s="49">
        <v>10</v>
      </c>
      <c r="C105" s="30">
        <f t="shared" si="6"/>
        <v>8</v>
      </c>
      <c r="D105" s="30" t="str">
        <f t="shared" si="7"/>
        <v>Normal</v>
      </c>
      <c r="E105" s="30">
        <f t="shared" ref="E105:E159" si="8">E97</f>
        <v>40</v>
      </c>
      <c r="F105" s="30">
        <v>60</v>
      </c>
      <c r="G105" s="30">
        <v>26</v>
      </c>
      <c r="H105" s="31">
        <f t="shared" si="5"/>
        <v>10</v>
      </c>
    </row>
    <row r="106" spans="1:8" x14ac:dyDescent="0.25">
      <c r="A106" s="25" t="str">
        <f t="shared" si="4"/>
        <v>Random.Exponential(MeanProcessTime)</v>
      </c>
      <c r="B106" s="49">
        <v>11</v>
      </c>
      <c r="C106" s="30">
        <f t="shared" si="6"/>
        <v>3</v>
      </c>
      <c r="D106" s="30" t="str">
        <f t="shared" si="7"/>
        <v>Exponential</v>
      </c>
      <c r="E106" s="30">
        <f t="shared" si="8"/>
        <v>40</v>
      </c>
      <c r="F106" s="30">
        <v>60</v>
      </c>
      <c r="G106" s="30">
        <v>26</v>
      </c>
      <c r="H106" s="31">
        <f t="shared" si="5"/>
        <v>10</v>
      </c>
    </row>
    <row r="107" spans="1:8" x14ac:dyDescent="0.25">
      <c r="A107" s="25" t="str">
        <f t="shared" si="4"/>
        <v>Random.Exponential(MeanProcessTime)</v>
      </c>
      <c r="B107" s="49">
        <v>12</v>
      </c>
      <c r="C107" s="30">
        <f t="shared" si="6"/>
        <v>8</v>
      </c>
      <c r="D107" s="30" t="str">
        <f t="shared" si="7"/>
        <v>Exponential</v>
      </c>
      <c r="E107" s="30">
        <f t="shared" si="8"/>
        <v>40</v>
      </c>
      <c r="F107" s="30">
        <v>60</v>
      </c>
      <c r="G107" s="30">
        <v>26</v>
      </c>
      <c r="H107" s="31">
        <f t="shared" si="5"/>
        <v>10</v>
      </c>
    </row>
    <row r="108" spans="1:8" x14ac:dyDescent="0.25">
      <c r="A108" s="25" t="str">
        <f t="shared" si="4"/>
        <v>Random.Normal(MeanProcessTime, 5)</v>
      </c>
      <c r="B108" s="49">
        <v>13</v>
      </c>
      <c r="C108" s="30">
        <f t="shared" si="6"/>
        <v>3</v>
      </c>
      <c r="D108" s="30" t="str">
        <f t="shared" si="7"/>
        <v>Normal</v>
      </c>
      <c r="E108" s="30">
        <f t="shared" si="8"/>
        <v>100</v>
      </c>
      <c r="F108" s="30">
        <v>60</v>
      </c>
      <c r="G108" s="30">
        <v>26</v>
      </c>
      <c r="H108" s="31">
        <f t="shared" si="5"/>
        <v>10</v>
      </c>
    </row>
    <row r="109" spans="1:8" x14ac:dyDescent="0.25">
      <c r="A109" s="25" t="str">
        <f t="shared" si="4"/>
        <v>Random.Normal(MeanProcessTime, 5)</v>
      </c>
      <c r="B109" s="49">
        <v>14</v>
      </c>
      <c r="C109" s="30">
        <f t="shared" si="6"/>
        <v>8</v>
      </c>
      <c r="D109" s="30" t="str">
        <f t="shared" si="7"/>
        <v>Normal</v>
      </c>
      <c r="E109" s="30">
        <f t="shared" si="8"/>
        <v>100</v>
      </c>
      <c r="F109" s="30">
        <v>60</v>
      </c>
      <c r="G109" s="30">
        <v>26</v>
      </c>
      <c r="H109" s="31">
        <f t="shared" si="5"/>
        <v>10</v>
      </c>
    </row>
    <row r="110" spans="1:8" x14ac:dyDescent="0.25">
      <c r="A110" s="25" t="str">
        <f t="shared" si="4"/>
        <v>Random.Exponential(MeanProcessTime)</v>
      </c>
      <c r="B110" s="49">
        <v>15</v>
      </c>
      <c r="C110" s="30">
        <f t="shared" si="6"/>
        <v>3</v>
      </c>
      <c r="D110" s="30" t="str">
        <f t="shared" si="7"/>
        <v>Exponential</v>
      </c>
      <c r="E110" s="30">
        <f t="shared" si="8"/>
        <v>100</v>
      </c>
      <c r="F110" s="30">
        <v>60</v>
      </c>
      <c r="G110" s="30">
        <v>26</v>
      </c>
      <c r="H110" s="31">
        <f t="shared" si="5"/>
        <v>10</v>
      </c>
    </row>
    <row r="111" spans="1:8" x14ac:dyDescent="0.25">
      <c r="A111" s="25" t="str">
        <f t="shared" si="4"/>
        <v>Random.Exponential(MeanProcessTime)</v>
      </c>
      <c r="B111" s="49">
        <v>16</v>
      </c>
      <c r="C111" s="30">
        <f t="shared" si="6"/>
        <v>8</v>
      </c>
      <c r="D111" s="30" t="str">
        <f t="shared" si="7"/>
        <v>Exponential</v>
      </c>
      <c r="E111" s="30">
        <f t="shared" si="8"/>
        <v>100</v>
      </c>
      <c r="F111" s="30">
        <v>60</v>
      </c>
      <c r="G111" s="30">
        <v>26</v>
      </c>
      <c r="H111" s="31">
        <f t="shared" si="5"/>
        <v>10</v>
      </c>
    </row>
    <row r="112" spans="1:8" x14ac:dyDescent="0.25">
      <c r="A112" s="25" t="str">
        <f t="shared" si="4"/>
        <v>Random.Normal(MeanProcessTime, 5)</v>
      </c>
      <c r="B112" s="49">
        <v>17</v>
      </c>
      <c r="C112" s="30">
        <f t="shared" si="6"/>
        <v>3</v>
      </c>
      <c r="D112" s="30" t="str">
        <f t="shared" si="7"/>
        <v>Normal</v>
      </c>
      <c r="E112" s="30">
        <f t="shared" si="8"/>
        <v>40</v>
      </c>
      <c r="F112" s="30">
        <f>F96</f>
        <v>10</v>
      </c>
      <c r="G112" s="30">
        <v>36</v>
      </c>
      <c r="H112" s="31">
        <f t="shared" si="5"/>
        <v>10</v>
      </c>
    </row>
    <row r="113" spans="1:8" x14ac:dyDescent="0.25">
      <c r="A113" s="25" t="str">
        <f t="shared" si="4"/>
        <v>Random.Normal(MeanProcessTime, 5)</v>
      </c>
      <c r="B113" s="49">
        <v>18</v>
      </c>
      <c r="C113" s="30">
        <f t="shared" si="6"/>
        <v>8</v>
      </c>
      <c r="D113" s="30" t="str">
        <f t="shared" si="7"/>
        <v>Normal</v>
      </c>
      <c r="E113" s="30">
        <f t="shared" si="8"/>
        <v>40</v>
      </c>
      <c r="F113" s="30">
        <f t="shared" ref="F113:F159" si="9">F97</f>
        <v>10</v>
      </c>
      <c r="G113" s="30">
        <v>36</v>
      </c>
      <c r="H113" s="31">
        <f t="shared" si="5"/>
        <v>10</v>
      </c>
    </row>
    <row r="114" spans="1:8" x14ac:dyDescent="0.25">
      <c r="A114" s="25" t="str">
        <f t="shared" si="4"/>
        <v>Random.Exponential(MeanProcessTime)</v>
      </c>
      <c r="B114" s="49">
        <v>19</v>
      </c>
      <c r="C114" s="30">
        <f t="shared" si="6"/>
        <v>3</v>
      </c>
      <c r="D114" s="30" t="str">
        <f t="shared" si="7"/>
        <v>Exponential</v>
      </c>
      <c r="E114" s="30">
        <f t="shared" si="8"/>
        <v>40</v>
      </c>
      <c r="F114" s="30">
        <f t="shared" si="9"/>
        <v>10</v>
      </c>
      <c r="G114" s="30">
        <v>36</v>
      </c>
      <c r="H114" s="31">
        <f t="shared" si="5"/>
        <v>10</v>
      </c>
    </row>
    <row r="115" spans="1:8" x14ac:dyDescent="0.25">
      <c r="A115" s="25" t="str">
        <f t="shared" si="4"/>
        <v>Random.Exponential(MeanProcessTime)</v>
      </c>
      <c r="B115" s="49">
        <v>20</v>
      </c>
      <c r="C115" s="30">
        <f t="shared" si="6"/>
        <v>8</v>
      </c>
      <c r="D115" s="30" t="str">
        <f t="shared" si="7"/>
        <v>Exponential</v>
      </c>
      <c r="E115" s="30">
        <f t="shared" si="8"/>
        <v>40</v>
      </c>
      <c r="F115" s="30">
        <f t="shared" si="9"/>
        <v>10</v>
      </c>
      <c r="G115" s="30">
        <v>36</v>
      </c>
      <c r="H115" s="31">
        <f t="shared" si="5"/>
        <v>10</v>
      </c>
    </row>
    <row r="116" spans="1:8" x14ac:dyDescent="0.25">
      <c r="A116" s="25" t="str">
        <f t="shared" si="4"/>
        <v>Random.Normal(MeanProcessTime, 5)</v>
      </c>
      <c r="B116" s="49">
        <v>21</v>
      </c>
      <c r="C116" s="30">
        <f t="shared" si="6"/>
        <v>3</v>
      </c>
      <c r="D116" s="30" t="str">
        <f t="shared" si="7"/>
        <v>Normal</v>
      </c>
      <c r="E116" s="30">
        <f t="shared" si="8"/>
        <v>100</v>
      </c>
      <c r="F116" s="30">
        <f t="shared" si="9"/>
        <v>10</v>
      </c>
      <c r="G116" s="30">
        <v>36</v>
      </c>
      <c r="H116" s="31">
        <f t="shared" si="5"/>
        <v>10</v>
      </c>
    </row>
    <row r="117" spans="1:8" x14ac:dyDescent="0.25">
      <c r="A117" s="25" t="str">
        <f t="shared" si="4"/>
        <v>Random.Normal(MeanProcessTime, 5)</v>
      </c>
      <c r="B117" s="49">
        <v>22</v>
      </c>
      <c r="C117" s="30">
        <f t="shared" si="6"/>
        <v>8</v>
      </c>
      <c r="D117" s="30" t="str">
        <f t="shared" si="7"/>
        <v>Normal</v>
      </c>
      <c r="E117" s="30">
        <f t="shared" si="8"/>
        <v>100</v>
      </c>
      <c r="F117" s="30">
        <f t="shared" si="9"/>
        <v>10</v>
      </c>
      <c r="G117" s="30">
        <v>36</v>
      </c>
      <c r="H117" s="31">
        <f t="shared" si="5"/>
        <v>10</v>
      </c>
    </row>
    <row r="118" spans="1:8" x14ac:dyDescent="0.25">
      <c r="A118" s="25" t="str">
        <f t="shared" si="4"/>
        <v>Random.Exponential(MeanProcessTime)</v>
      </c>
      <c r="B118" s="49">
        <v>23</v>
      </c>
      <c r="C118" s="30">
        <f t="shared" si="6"/>
        <v>3</v>
      </c>
      <c r="D118" s="30" t="str">
        <f t="shared" si="7"/>
        <v>Exponential</v>
      </c>
      <c r="E118" s="30">
        <f t="shared" si="8"/>
        <v>100</v>
      </c>
      <c r="F118" s="30">
        <f t="shared" si="9"/>
        <v>10</v>
      </c>
      <c r="G118" s="30">
        <v>36</v>
      </c>
      <c r="H118" s="31">
        <f t="shared" si="5"/>
        <v>10</v>
      </c>
    </row>
    <row r="119" spans="1:8" x14ac:dyDescent="0.25">
      <c r="A119" s="25" t="str">
        <f t="shared" si="4"/>
        <v>Random.Exponential(MeanProcessTime)</v>
      </c>
      <c r="B119" s="49">
        <v>24</v>
      </c>
      <c r="C119" s="30">
        <f t="shared" si="6"/>
        <v>8</v>
      </c>
      <c r="D119" s="30" t="str">
        <f t="shared" si="7"/>
        <v>Exponential</v>
      </c>
      <c r="E119" s="30">
        <f t="shared" si="8"/>
        <v>100</v>
      </c>
      <c r="F119" s="30">
        <f t="shared" si="9"/>
        <v>10</v>
      </c>
      <c r="G119" s="30">
        <v>36</v>
      </c>
      <c r="H119" s="31">
        <f t="shared" si="5"/>
        <v>10</v>
      </c>
    </row>
    <row r="120" spans="1:8" x14ac:dyDescent="0.25">
      <c r="A120" s="25" t="str">
        <f t="shared" si="4"/>
        <v>Random.Normal(MeanProcessTime, 5)</v>
      </c>
      <c r="B120" s="49">
        <v>25</v>
      </c>
      <c r="C120" s="30">
        <f t="shared" si="6"/>
        <v>3</v>
      </c>
      <c r="D120" s="30" t="str">
        <f t="shared" si="7"/>
        <v>Normal</v>
      </c>
      <c r="E120" s="30">
        <f t="shared" si="8"/>
        <v>40</v>
      </c>
      <c r="F120" s="30">
        <f t="shared" si="9"/>
        <v>60</v>
      </c>
      <c r="G120" s="30">
        <v>36</v>
      </c>
      <c r="H120" s="31">
        <f t="shared" si="5"/>
        <v>10</v>
      </c>
    </row>
    <row r="121" spans="1:8" x14ac:dyDescent="0.25">
      <c r="A121" s="25" t="str">
        <f t="shared" si="4"/>
        <v>Random.Normal(MeanProcessTime, 5)</v>
      </c>
      <c r="B121" s="49">
        <v>26</v>
      </c>
      <c r="C121" s="30">
        <f t="shared" si="6"/>
        <v>8</v>
      </c>
      <c r="D121" s="30" t="str">
        <f t="shared" si="7"/>
        <v>Normal</v>
      </c>
      <c r="E121" s="30">
        <f t="shared" si="8"/>
        <v>40</v>
      </c>
      <c r="F121" s="30">
        <f t="shared" si="9"/>
        <v>60</v>
      </c>
      <c r="G121" s="30">
        <v>36</v>
      </c>
      <c r="H121" s="31">
        <f t="shared" si="5"/>
        <v>10</v>
      </c>
    </row>
    <row r="122" spans="1:8" x14ac:dyDescent="0.25">
      <c r="A122" s="25" t="str">
        <f t="shared" si="4"/>
        <v>Random.Exponential(MeanProcessTime)</v>
      </c>
      <c r="B122" s="49">
        <v>27</v>
      </c>
      <c r="C122" s="30">
        <f t="shared" si="6"/>
        <v>3</v>
      </c>
      <c r="D122" s="30" t="str">
        <f t="shared" si="7"/>
        <v>Exponential</v>
      </c>
      <c r="E122" s="30">
        <f t="shared" si="8"/>
        <v>40</v>
      </c>
      <c r="F122" s="30">
        <f t="shared" si="9"/>
        <v>60</v>
      </c>
      <c r="G122" s="30">
        <v>36</v>
      </c>
      <c r="H122" s="31">
        <f t="shared" si="5"/>
        <v>10</v>
      </c>
    </row>
    <row r="123" spans="1:8" x14ac:dyDescent="0.25">
      <c r="A123" s="25" t="str">
        <f t="shared" si="4"/>
        <v>Random.Exponential(MeanProcessTime)</v>
      </c>
      <c r="B123" s="49">
        <v>28</v>
      </c>
      <c r="C123" s="30">
        <f t="shared" si="6"/>
        <v>8</v>
      </c>
      <c r="D123" s="30" t="str">
        <f t="shared" si="7"/>
        <v>Exponential</v>
      </c>
      <c r="E123" s="30">
        <f t="shared" si="8"/>
        <v>40</v>
      </c>
      <c r="F123" s="30">
        <f t="shared" si="9"/>
        <v>60</v>
      </c>
      <c r="G123" s="30">
        <v>36</v>
      </c>
      <c r="H123" s="31">
        <f t="shared" si="5"/>
        <v>10</v>
      </c>
    </row>
    <row r="124" spans="1:8" x14ac:dyDescent="0.25">
      <c r="A124" s="25" t="str">
        <f t="shared" si="4"/>
        <v>Random.Normal(MeanProcessTime, 5)</v>
      </c>
      <c r="B124" s="49">
        <v>29</v>
      </c>
      <c r="C124" s="30">
        <f t="shared" si="6"/>
        <v>3</v>
      </c>
      <c r="D124" s="30" t="str">
        <f t="shared" si="7"/>
        <v>Normal</v>
      </c>
      <c r="E124" s="30">
        <f t="shared" si="8"/>
        <v>100</v>
      </c>
      <c r="F124" s="30">
        <f t="shared" si="9"/>
        <v>60</v>
      </c>
      <c r="G124" s="30">
        <v>36</v>
      </c>
      <c r="H124" s="31">
        <f t="shared" si="5"/>
        <v>10</v>
      </c>
    </row>
    <row r="125" spans="1:8" x14ac:dyDescent="0.25">
      <c r="A125" s="25" t="str">
        <f t="shared" si="4"/>
        <v>Random.Normal(MeanProcessTime, 5)</v>
      </c>
      <c r="B125" s="49">
        <v>30</v>
      </c>
      <c r="C125" s="30">
        <f t="shared" si="6"/>
        <v>8</v>
      </c>
      <c r="D125" s="30" t="str">
        <f t="shared" si="7"/>
        <v>Normal</v>
      </c>
      <c r="E125" s="30">
        <f t="shared" si="8"/>
        <v>100</v>
      </c>
      <c r="F125" s="30">
        <f t="shared" si="9"/>
        <v>60</v>
      </c>
      <c r="G125" s="30">
        <v>36</v>
      </c>
      <c r="H125" s="31">
        <f t="shared" si="5"/>
        <v>10</v>
      </c>
    </row>
    <row r="126" spans="1:8" x14ac:dyDescent="0.25">
      <c r="A126" s="25" t="str">
        <f t="shared" si="4"/>
        <v>Random.Exponential(MeanProcessTime)</v>
      </c>
      <c r="B126" s="49">
        <v>31</v>
      </c>
      <c r="C126" s="30">
        <f t="shared" si="6"/>
        <v>3</v>
      </c>
      <c r="D126" s="30" t="str">
        <f t="shared" si="7"/>
        <v>Exponential</v>
      </c>
      <c r="E126" s="30">
        <f t="shared" si="8"/>
        <v>100</v>
      </c>
      <c r="F126" s="30">
        <f t="shared" si="9"/>
        <v>60</v>
      </c>
      <c r="G126" s="30">
        <v>36</v>
      </c>
      <c r="H126" s="31">
        <f t="shared" si="5"/>
        <v>10</v>
      </c>
    </row>
    <row r="127" spans="1:8" x14ac:dyDescent="0.25">
      <c r="A127" s="25" t="str">
        <f t="shared" si="4"/>
        <v>Random.Exponential(MeanProcessTime)</v>
      </c>
      <c r="B127" s="49">
        <v>32</v>
      </c>
      <c r="C127" s="30">
        <f t="shared" si="6"/>
        <v>8</v>
      </c>
      <c r="D127" s="30" t="str">
        <f t="shared" si="7"/>
        <v>Exponential</v>
      </c>
      <c r="E127" s="30">
        <f t="shared" si="8"/>
        <v>100</v>
      </c>
      <c r="F127" s="30">
        <f t="shared" si="9"/>
        <v>60</v>
      </c>
      <c r="G127" s="30">
        <v>36</v>
      </c>
      <c r="H127" s="31">
        <f t="shared" si="5"/>
        <v>10</v>
      </c>
    </row>
    <row r="128" spans="1:8" x14ac:dyDescent="0.25">
      <c r="A128" s="25" t="str">
        <f t="shared" si="4"/>
        <v>Random.Normal(MeanProcessTime, 5)</v>
      </c>
      <c r="B128" s="49">
        <v>33</v>
      </c>
      <c r="C128" s="30">
        <f t="shared" si="6"/>
        <v>3</v>
      </c>
      <c r="D128" s="30" t="str">
        <f t="shared" si="7"/>
        <v>Normal</v>
      </c>
      <c r="E128" s="30">
        <f t="shared" si="8"/>
        <v>40</v>
      </c>
      <c r="F128" s="30">
        <f t="shared" si="9"/>
        <v>10</v>
      </c>
      <c r="G128" s="30">
        <f>G96</f>
        <v>26</v>
      </c>
      <c r="H128" s="31">
        <v>15</v>
      </c>
    </row>
    <row r="129" spans="1:8" x14ac:dyDescent="0.25">
      <c r="A129" s="25" t="str">
        <f t="shared" si="4"/>
        <v>Random.Normal(MeanProcessTime, 5)</v>
      </c>
      <c r="B129" s="49">
        <v>34</v>
      </c>
      <c r="C129" s="30">
        <f t="shared" si="6"/>
        <v>8</v>
      </c>
      <c r="D129" s="30" t="str">
        <f t="shared" si="7"/>
        <v>Normal</v>
      </c>
      <c r="E129" s="30">
        <f t="shared" si="8"/>
        <v>40</v>
      </c>
      <c r="F129" s="30">
        <f t="shared" si="9"/>
        <v>10</v>
      </c>
      <c r="G129" s="30">
        <f t="shared" ref="G129:G159" si="10">G97</f>
        <v>26</v>
      </c>
      <c r="H129" s="31">
        <f>H128</f>
        <v>15</v>
      </c>
    </row>
    <row r="130" spans="1:8" x14ac:dyDescent="0.25">
      <c r="A130" s="25" t="str">
        <f t="shared" si="4"/>
        <v>Random.Exponential(MeanProcessTime)</v>
      </c>
      <c r="B130" s="49">
        <v>35</v>
      </c>
      <c r="C130" s="30">
        <f t="shared" si="6"/>
        <v>3</v>
      </c>
      <c r="D130" s="30" t="str">
        <f t="shared" si="7"/>
        <v>Exponential</v>
      </c>
      <c r="E130" s="30">
        <f t="shared" si="8"/>
        <v>40</v>
      </c>
      <c r="F130" s="30">
        <f t="shared" si="9"/>
        <v>10</v>
      </c>
      <c r="G130" s="30">
        <f t="shared" si="10"/>
        <v>26</v>
      </c>
      <c r="H130" s="31">
        <f t="shared" ref="H130:H159" si="11">H129</f>
        <v>15</v>
      </c>
    </row>
    <row r="131" spans="1:8" x14ac:dyDescent="0.25">
      <c r="A131" s="25" t="str">
        <f t="shared" si="4"/>
        <v>Random.Exponential(MeanProcessTime)</v>
      </c>
      <c r="B131" s="49">
        <v>36</v>
      </c>
      <c r="C131" s="30">
        <f t="shared" si="6"/>
        <v>8</v>
      </c>
      <c r="D131" s="30" t="str">
        <f t="shared" si="7"/>
        <v>Exponential</v>
      </c>
      <c r="E131" s="30">
        <f t="shared" si="8"/>
        <v>40</v>
      </c>
      <c r="F131" s="30">
        <f t="shared" si="9"/>
        <v>10</v>
      </c>
      <c r="G131" s="30">
        <f t="shared" si="10"/>
        <v>26</v>
      </c>
      <c r="H131" s="31">
        <f t="shared" si="11"/>
        <v>15</v>
      </c>
    </row>
    <row r="132" spans="1:8" x14ac:dyDescent="0.25">
      <c r="A132" s="25" t="str">
        <f t="shared" si="4"/>
        <v>Random.Normal(MeanProcessTime, 5)</v>
      </c>
      <c r="B132" s="49">
        <v>37</v>
      </c>
      <c r="C132" s="30">
        <f t="shared" si="6"/>
        <v>3</v>
      </c>
      <c r="D132" s="30" t="str">
        <f t="shared" si="7"/>
        <v>Normal</v>
      </c>
      <c r="E132" s="30">
        <f t="shared" si="8"/>
        <v>100</v>
      </c>
      <c r="F132" s="30">
        <f t="shared" si="9"/>
        <v>10</v>
      </c>
      <c r="G132" s="30">
        <f t="shared" si="10"/>
        <v>26</v>
      </c>
      <c r="H132" s="31">
        <f t="shared" si="11"/>
        <v>15</v>
      </c>
    </row>
    <row r="133" spans="1:8" x14ac:dyDescent="0.25">
      <c r="A133" s="25" t="str">
        <f t="shared" si="4"/>
        <v>Random.Normal(MeanProcessTime, 5)</v>
      </c>
      <c r="B133" s="49">
        <v>38</v>
      </c>
      <c r="C133" s="30">
        <f t="shared" si="6"/>
        <v>8</v>
      </c>
      <c r="D133" s="30" t="str">
        <f t="shared" si="7"/>
        <v>Normal</v>
      </c>
      <c r="E133" s="30">
        <f t="shared" si="8"/>
        <v>100</v>
      </c>
      <c r="F133" s="30">
        <f t="shared" si="9"/>
        <v>10</v>
      </c>
      <c r="G133" s="30">
        <f t="shared" si="10"/>
        <v>26</v>
      </c>
      <c r="H133" s="31">
        <f t="shared" si="11"/>
        <v>15</v>
      </c>
    </row>
    <row r="134" spans="1:8" x14ac:dyDescent="0.25">
      <c r="A134" s="25" t="str">
        <f t="shared" si="4"/>
        <v>Random.Exponential(MeanProcessTime)</v>
      </c>
      <c r="B134" s="49">
        <v>39</v>
      </c>
      <c r="C134" s="30">
        <f t="shared" si="6"/>
        <v>3</v>
      </c>
      <c r="D134" s="30" t="str">
        <f t="shared" si="7"/>
        <v>Exponential</v>
      </c>
      <c r="E134" s="30">
        <f t="shared" si="8"/>
        <v>100</v>
      </c>
      <c r="F134" s="30">
        <f t="shared" si="9"/>
        <v>10</v>
      </c>
      <c r="G134" s="30">
        <f t="shared" si="10"/>
        <v>26</v>
      </c>
      <c r="H134" s="31">
        <f t="shared" si="11"/>
        <v>15</v>
      </c>
    </row>
    <row r="135" spans="1:8" x14ac:dyDescent="0.25">
      <c r="A135" s="25" t="str">
        <f t="shared" si="4"/>
        <v>Random.Exponential(MeanProcessTime)</v>
      </c>
      <c r="B135" s="49">
        <v>40</v>
      </c>
      <c r="C135" s="30">
        <f t="shared" si="6"/>
        <v>8</v>
      </c>
      <c r="D135" s="30" t="str">
        <f t="shared" si="7"/>
        <v>Exponential</v>
      </c>
      <c r="E135" s="30">
        <f t="shared" si="8"/>
        <v>100</v>
      </c>
      <c r="F135" s="30">
        <f t="shared" si="9"/>
        <v>10</v>
      </c>
      <c r="G135" s="30">
        <f t="shared" si="10"/>
        <v>26</v>
      </c>
      <c r="H135" s="31">
        <f t="shared" si="11"/>
        <v>15</v>
      </c>
    </row>
    <row r="136" spans="1:8" x14ac:dyDescent="0.25">
      <c r="A136" s="25" t="str">
        <f t="shared" si="4"/>
        <v>Random.Normal(MeanProcessTime, 5)</v>
      </c>
      <c r="B136" s="49">
        <v>41</v>
      </c>
      <c r="C136" s="30">
        <f t="shared" si="6"/>
        <v>3</v>
      </c>
      <c r="D136" s="30" t="str">
        <f t="shared" si="7"/>
        <v>Normal</v>
      </c>
      <c r="E136" s="30">
        <f t="shared" si="8"/>
        <v>40</v>
      </c>
      <c r="F136" s="30">
        <f t="shared" si="9"/>
        <v>60</v>
      </c>
      <c r="G136" s="30">
        <f t="shared" si="10"/>
        <v>26</v>
      </c>
      <c r="H136" s="31">
        <f t="shared" si="11"/>
        <v>15</v>
      </c>
    </row>
    <row r="137" spans="1:8" x14ac:dyDescent="0.25">
      <c r="A137" s="25" t="str">
        <f t="shared" si="4"/>
        <v>Random.Normal(MeanProcessTime, 5)</v>
      </c>
      <c r="B137" s="49">
        <v>42</v>
      </c>
      <c r="C137" s="30">
        <f t="shared" si="6"/>
        <v>8</v>
      </c>
      <c r="D137" s="30" t="str">
        <f t="shared" si="7"/>
        <v>Normal</v>
      </c>
      <c r="E137" s="30">
        <f t="shared" si="8"/>
        <v>40</v>
      </c>
      <c r="F137" s="30">
        <f t="shared" si="9"/>
        <v>60</v>
      </c>
      <c r="G137" s="30">
        <f t="shared" si="10"/>
        <v>26</v>
      </c>
      <c r="H137" s="31">
        <f t="shared" si="11"/>
        <v>15</v>
      </c>
    </row>
    <row r="138" spans="1:8" x14ac:dyDescent="0.25">
      <c r="A138" s="25" t="str">
        <f t="shared" si="4"/>
        <v>Random.Exponential(MeanProcessTime)</v>
      </c>
      <c r="B138" s="49">
        <v>43</v>
      </c>
      <c r="C138" s="30">
        <f t="shared" si="6"/>
        <v>3</v>
      </c>
      <c r="D138" s="30" t="str">
        <f t="shared" si="7"/>
        <v>Exponential</v>
      </c>
      <c r="E138" s="30">
        <f t="shared" si="8"/>
        <v>40</v>
      </c>
      <c r="F138" s="30">
        <f t="shared" si="9"/>
        <v>60</v>
      </c>
      <c r="G138" s="30">
        <f t="shared" si="10"/>
        <v>26</v>
      </c>
      <c r="H138" s="31">
        <f t="shared" si="11"/>
        <v>15</v>
      </c>
    </row>
    <row r="139" spans="1:8" x14ac:dyDescent="0.25">
      <c r="A139" s="25" t="str">
        <f t="shared" si="4"/>
        <v>Random.Exponential(MeanProcessTime)</v>
      </c>
      <c r="B139" s="49">
        <v>44</v>
      </c>
      <c r="C139" s="30">
        <f t="shared" si="6"/>
        <v>8</v>
      </c>
      <c r="D139" s="30" t="str">
        <f t="shared" si="7"/>
        <v>Exponential</v>
      </c>
      <c r="E139" s="30">
        <f t="shared" si="8"/>
        <v>40</v>
      </c>
      <c r="F139" s="30">
        <f t="shared" si="9"/>
        <v>60</v>
      </c>
      <c r="G139" s="30">
        <f t="shared" si="10"/>
        <v>26</v>
      </c>
      <c r="H139" s="31">
        <f t="shared" si="11"/>
        <v>15</v>
      </c>
    </row>
    <row r="140" spans="1:8" x14ac:dyDescent="0.25">
      <c r="A140" s="25" t="str">
        <f t="shared" si="4"/>
        <v>Random.Normal(MeanProcessTime, 5)</v>
      </c>
      <c r="B140" s="49">
        <v>45</v>
      </c>
      <c r="C140" s="30">
        <f t="shared" si="6"/>
        <v>3</v>
      </c>
      <c r="D140" s="30" t="str">
        <f t="shared" si="7"/>
        <v>Normal</v>
      </c>
      <c r="E140" s="30">
        <f t="shared" si="8"/>
        <v>100</v>
      </c>
      <c r="F140" s="30">
        <f t="shared" si="9"/>
        <v>60</v>
      </c>
      <c r="G140" s="30">
        <f t="shared" si="10"/>
        <v>26</v>
      </c>
      <c r="H140" s="31">
        <f t="shared" si="11"/>
        <v>15</v>
      </c>
    </row>
    <row r="141" spans="1:8" x14ac:dyDescent="0.25">
      <c r="A141" s="25" t="str">
        <f t="shared" si="4"/>
        <v>Random.Normal(MeanProcessTime, 5)</v>
      </c>
      <c r="B141" s="49">
        <v>46</v>
      </c>
      <c r="C141" s="30">
        <f t="shared" si="6"/>
        <v>8</v>
      </c>
      <c r="D141" s="30" t="str">
        <f t="shared" si="7"/>
        <v>Normal</v>
      </c>
      <c r="E141" s="30">
        <f t="shared" si="8"/>
        <v>100</v>
      </c>
      <c r="F141" s="30">
        <f t="shared" si="9"/>
        <v>60</v>
      </c>
      <c r="G141" s="30">
        <f t="shared" si="10"/>
        <v>26</v>
      </c>
      <c r="H141" s="31">
        <f t="shared" si="11"/>
        <v>15</v>
      </c>
    </row>
    <row r="142" spans="1:8" x14ac:dyDescent="0.25">
      <c r="A142" s="25" t="str">
        <f t="shared" si="4"/>
        <v>Random.Exponential(MeanProcessTime)</v>
      </c>
      <c r="B142" s="49">
        <v>47</v>
      </c>
      <c r="C142" s="30">
        <f t="shared" si="6"/>
        <v>3</v>
      </c>
      <c r="D142" s="30" t="str">
        <f t="shared" si="7"/>
        <v>Exponential</v>
      </c>
      <c r="E142" s="30">
        <f t="shared" si="8"/>
        <v>100</v>
      </c>
      <c r="F142" s="30">
        <f t="shared" si="9"/>
        <v>60</v>
      </c>
      <c r="G142" s="30">
        <f t="shared" si="10"/>
        <v>26</v>
      </c>
      <c r="H142" s="31">
        <f t="shared" si="11"/>
        <v>15</v>
      </c>
    </row>
    <row r="143" spans="1:8" x14ac:dyDescent="0.25">
      <c r="A143" s="25" t="str">
        <f t="shared" si="4"/>
        <v>Random.Exponential(MeanProcessTime)</v>
      </c>
      <c r="B143" s="49">
        <v>48</v>
      </c>
      <c r="C143" s="30">
        <f t="shared" si="6"/>
        <v>8</v>
      </c>
      <c r="D143" s="30" t="str">
        <f t="shared" si="7"/>
        <v>Exponential</v>
      </c>
      <c r="E143" s="30">
        <f t="shared" si="8"/>
        <v>100</v>
      </c>
      <c r="F143" s="30">
        <f t="shared" si="9"/>
        <v>60</v>
      </c>
      <c r="G143" s="30">
        <f t="shared" si="10"/>
        <v>26</v>
      </c>
      <c r="H143" s="31">
        <f t="shared" si="11"/>
        <v>15</v>
      </c>
    </row>
    <row r="144" spans="1:8" x14ac:dyDescent="0.25">
      <c r="A144" s="25" t="str">
        <f t="shared" si="4"/>
        <v>Random.Normal(MeanProcessTime, 5)</v>
      </c>
      <c r="B144" s="49">
        <v>49</v>
      </c>
      <c r="C144" s="30">
        <f t="shared" si="6"/>
        <v>3</v>
      </c>
      <c r="D144" s="30" t="str">
        <f t="shared" si="7"/>
        <v>Normal</v>
      </c>
      <c r="E144" s="30">
        <f t="shared" si="8"/>
        <v>40</v>
      </c>
      <c r="F144" s="30">
        <f t="shared" si="9"/>
        <v>10</v>
      </c>
      <c r="G144" s="30">
        <f t="shared" si="10"/>
        <v>36</v>
      </c>
      <c r="H144" s="31">
        <f t="shared" si="11"/>
        <v>15</v>
      </c>
    </row>
    <row r="145" spans="1:8" x14ac:dyDescent="0.25">
      <c r="A145" s="25" t="str">
        <f t="shared" si="4"/>
        <v>Random.Normal(MeanProcessTime, 5)</v>
      </c>
      <c r="B145" s="49">
        <v>50</v>
      </c>
      <c r="C145" s="30">
        <f t="shared" si="6"/>
        <v>8</v>
      </c>
      <c r="D145" s="30" t="str">
        <f t="shared" si="7"/>
        <v>Normal</v>
      </c>
      <c r="E145" s="30">
        <f t="shared" si="8"/>
        <v>40</v>
      </c>
      <c r="F145" s="30">
        <f t="shared" si="9"/>
        <v>10</v>
      </c>
      <c r="G145" s="30">
        <f t="shared" si="10"/>
        <v>36</v>
      </c>
      <c r="H145" s="31">
        <f t="shared" si="11"/>
        <v>15</v>
      </c>
    </row>
    <row r="146" spans="1:8" x14ac:dyDescent="0.25">
      <c r="A146" s="25" t="str">
        <f t="shared" si="4"/>
        <v>Random.Exponential(MeanProcessTime)</v>
      </c>
      <c r="B146" s="49">
        <v>51</v>
      </c>
      <c r="C146" s="30">
        <f t="shared" si="6"/>
        <v>3</v>
      </c>
      <c r="D146" s="30" t="str">
        <f t="shared" si="7"/>
        <v>Exponential</v>
      </c>
      <c r="E146" s="30">
        <f t="shared" si="8"/>
        <v>40</v>
      </c>
      <c r="F146" s="30">
        <f t="shared" si="9"/>
        <v>10</v>
      </c>
      <c r="G146" s="30">
        <f t="shared" si="10"/>
        <v>36</v>
      </c>
      <c r="H146" s="31">
        <f t="shared" si="11"/>
        <v>15</v>
      </c>
    </row>
    <row r="147" spans="1:8" x14ac:dyDescent="0.25">
      <c r="A147" s="25" t="str">
        <f t="shared" si="4"/>
        <v>Random.Exponential(MeanProcessTime)</v>
      </c>
      <c r="B147" s="49">
        <v>52</v>
      </c>
      <c r="C147" s="30">
        <f t="shared" si="6"/>
        <v>8</v>
      </c>
      <c r="D147" s="30" t="str">
        <f t="shared" si="7"/>
        <v>Exponential</v>
      </c>
      <c r="E147" s="30">
        <f t="shared" si="8"/>
        <v>40</v>
      </c>
      <c r="F147" s="30">
        <f t="shared" si="9"/>
        <v>10</v>
      </c>
      <c r="G147" s="30">
        <f t="shared" si="10"/>
        <v>36</v>
      </c>
      <c r="H147" s="31">
        <f t="shared" si="11"/>
        <v>15</v>
      </c>
    </row>
    <row r="148" spans="1:8" x14ac:dyDescent="0.25">
      <c r="A148" s="25" t="str">
        <f t="shared" si="4"/>
        <v>Random.Normal(MeanProcessTime, 5)</v>
      </c>
      <c r="B148" s="49">
        <v>53</v>
      </c>
      <c r="C148" s="30">
        <f t="shared" si="6"/>
        <v>3</v>
      </c>
      <c r="D148" s="30" t="str">
        <f t="shared" si="7"/>
        <v>Normal</v>
      </c>
      <c r="E148" s="30">
        <f t="shared" si="8"/>
        <v>100</v>
      </c>
      <c r="F148" s="30">
        <f t="shared" si="9"/>
        <v>10</v>
      </c>
      <c r="G148" s="30">
        <f t="shared" si="10"/>
        <v>36</v>
      </c>
      <c r="H148" s="31">
        <f t="shared" si="11"/>
        <v>15</v>
      </c>
    </row>
    <row r="149" spans="1:8" x14ac:dyDescent="0.25">
      <c r="A149" s="25" t="str">
        <f t="shared" si="4"/>
        <v>Random.Normal(MeanProcessTime, 5)</v>
      </c>
      <c r="B149" s="49">
        <v>54</v>
      </c>
      <c r="C149" s="30">
        <f t="shared" si="6"/>
        <v>8</v>
      </c>
      <c r="D149" s="30" t="str">
        <f t="shared" si="7"/>
        <v>Normal</v>
      </c>
      <c r="E149" s="30">
        <f t="shared" si="8"/>
        <v>100</v>
      </c>
      <c r="F149" s="30">
        <f t="shared" si="9"/>
        <v>10</v>
      </c>
      <c r="G149" s="30">
        <f t="shared" si="10"/>
        <v>36</v>
      </c>
      <c r="H149" s="31">
        <f t="shared" si="11"/>
        <v>15</v>
      </c>
    </row>
    <row r="150" spans="1:8" x14ac:dyDescent="0.25">
      <c r="A150" s="25" t="str">
        <f t="shared" si="4"/>
        <v>Random.Exponential(MeanProcessTime)</v>
      </c>
      <c r="B150" s="49">
        <v>55</v>
      </c>
      <c r="C150" s="30">
        <f t="shared" si="6"/>
        <v>3</v>
      </c>
      <c r="D150" s="30" t="str">
        <f t="shared" si="7"/>
        <v>Exponential</v>
      </c>
      <c r="E150" s="30">
        <f t="shared" si="8"/>
        <v>100</v>
      </c>
      <c r="F150" s="30">
        <f t="shared" si="9"/>
        <v>10</v>
      </c>
      <c r="G150" s="30">
        <f t="shared" si="10"/>
        <v>36</v>
      </c>
      <c r="H150" s="31">
        <f t="shared" si="11"/>
        <v>15</v>
      </c>
    </row>
    <row r="151" spans="1:8" x14ac:dyDescent="0.25">
      <c r="A151" s="25" t="str">
        <f t="shared" si="4"/>
        <v>Random.Exponential(MeanProcessTime)</v>
      </c>
      <c r="B151" s="49">
        <v>56</v>
      </c>
      <c r="C151" s="30">
        <f t="shared" si="6"/>
        <v>8</v>
      </c>
      <c r="D151" s="30" t="str">
        <f t="shared" si="7"/>
        <v>Exponential</v>
      </c>
      <c r="E151" s="30">
        <f t="shared" si="8"/>
        <v>100</v>
      </c>
      <c r="F151" s="30">
        <f t="shared" si="9"/>
        <v>10</v>
      </c>
      <c r="G151" s="30">
        <f t="shared" si="10"/>
        <v>36</v>
      </c>
      <c r="H151" s="31">
        <f t="shared" si="11"/>
        <v>15</v>
      </c>
    </row>
    <row r="152" spans="1:8" x14ac:dyDescent="0.25">
      <c r="A152" s="25" t="str">
        <f t="shared" si="4"/>
        <v>Random.Normal(MeanProcessTime, 5)</v>
      </c>
      <c r="B152" s="49">
        <v>57</v>
      </c>
      <c r="C152" s="30">
        <f t="shared" si="6"/>
        <v>3</v>
      </c>
      <c r="D152" s="30" t="str">
        <f t="shared" si="7"/>
        <v>Normal</v>
      </c>
      <c r="E152" s="30">
        <f t="shared" si="8"/>
        <v>40</v>
      </c>
      <c r="F152" s="30">
        <f t="shared" si="9"/>
        <v>60</v>
      </c>
      <c r="G152" s="30">
        <f t="shared" si="10"/>
        <v>36</v>
      </c>
      <c r="H152" s="31">
        <f t="shared" si="11"/>
        <v>15</v>
      </c>
    </row>
    <row r="153" spans="1:8" x14ac:dyDescent="0.25">
      <c r="A153" s="25" t="str">
        <f t="shared" si="4"/>
        <v>Random.Normal(MeanProcessTime, 5)</v>
      </c>
      <c r="B153" s="49">
        <v>58</v>
      </c>
      <c r="C153" s="30">
        <f t="shared" si="6"/>
        <v>8</v>
      </c>
      <c r="D153" s="30" t="str">
        <f t="shared" si="7"/>
        <v>Normal</v>
      </c>
      <c r="E153" s="30">
        <f t="shared" si="8"/>
        <v>40</v>
      </c>
      <c r="F153" s="30">
        <f t="shared" si="9"/>
        <v>60</v>
      </c>
      <c r="G153" s="30">
        <f t="shared" si="10"/>
        <v>36</v>
      </c>
      <c r="H153" s="31">
        <f t="shared" si="11"/>
        <v>15</v>
      </c>
    </row>
    <row r="154" spans="1:8" x14ac:dyDescent="0.25">
      <c r="A154" s="25" t="str">
        <f t="shared" si="4"/>
        <v>Random.Exponential(MeanProcessTime)</v>
      </c>
      <c r="B154" s="49">
        <v>59</v>
      </c>
      <c r="C154" s="30">
        <f t="shared" si="6"/>
        <v>3</v>
      </c>
      <c r="D154" s="30" t="str">
        <f t="shared" si="7"/>
        <v>Exponential</v>
      </c>
      <c r="E154" s="30">
        <f t="shared" si="8"/>
        <v>40</v>
      </c>
      <c r="F154" s="30">
        <f t="shared" si="9"/>
        <v>60</v>
      </c>
      <c r="G154" s="30">
        <f t="shared" si="10"/>
        <v>36</v>
      </c>
      <c r="H154" s="31">
        <f t="shared" si="11"/>
        <v>15</v>
      </c>
    </row>
    <row r="155" spans="1:8" x14ac:dyDescent="0.25">
      <c r="A155" s="25" t="str">
        <f t="shared" si="4"/>
        <v>Random.Exponential(MeanProcessTime)</v>
      </c>
      <c r="B155" s="49">
        <v>60</v>
      </c>
      <c r="C155" s="30">
        <f t="shared" si="6"/>
        <v>8</v>
      </c>
      <c r="D155" s="30" t="str">
        <f t="shared" si="7"/>
        <v>Exponential</v>
      </c>
      <c r="E155" s="30">
        <f t="shared" si="8"/>
        <v>40</v>
      </c>
      <c r="F155" s="30">
        <f t="shared" si="9"/>
        <v>60</v>
      </c>
      <c r="G155" s="30">
        <f t="shared" si="10"/>
        <v>36</v>
      </c>
      <c r="H155" s="31">
        <f t="shared" si="11"/>
        <v>15</v>
      </c>
    </row>
    <row r="156" spans="1:8" x14ac:dyDescent="0.25">
      <c r="A156" s="25" t="str">
        <f t="shared" si="4"/>
        <v>Random.Normal(MeanProcessTime, 5)</v>
      </c>
      <c r="B156" s="49">
        <v>61</v>
      </c>
      <c r="C156" s="30">
        <f t="shared" si="6"/>
        <v>3</v>
      </c>
      <c r="D156" s="30" t="str">
        <f t="shared" si="7"/>
        <v>Normal</v>
      </c>
      <c r="E156" s="30">
        <f t="shared" si="8"/>
        <v>100</v>
      </c>
      <c r="F156" s="30">
        <f t="shared" si="9"/>
        <v>60</v>
      </c>
      <c r="G156" s="30">
        <f t="shared" si="10"/>
        <v>36</v>
      </c>
      <c r="H156" s="31">
        <f t="shared" si="11"/>
        <v>15</v>
      </c>
    </row>
    <row r="157" spans="1:8" x14ac:dyDescent="0.25">
      <c r="A157" s="25" t="str">
        <f t="shared" si="4"/>
        <v>Random.Normal(MeanProcessTime, 5)</v>
      </c>
      <c r="B157" s="49">
        <v>62</v>
      </c>
      <c r="C157" s="30">
        <f t="shared" si="6"/>
        <v>8</v>
      </c>
      <c r="D157" s="30" t="str">
        <f t="shared" si="7"/>
        <v>Normal</v>
      </c>
      <c r="E157" s="30">
        <f t="shared" si="8"/>
        <v>100</v>
      </c>
      <c r="F157" s="30">
        <f t="shared" si="9"/>
        <v>60</v>
      </c>
      <c r="G157" s="30">
        <f t="shared" si="10"/>
        <v>36</v>
      </c>
      <c r="H157" s="31">
        <f t="shared" si="11"/>
        <v>15</v>
      </c>
    </row>
    <row r="158" spans="1:8" x14ac:dyDescent="0.25">
      <c r="A158" s="25" t="str">
        <f t="shared" si="4"/>
        <v>Random.Exponential(MeanProcessTime)</v>
      </c>
      <c r="B158" s="49">
        <v>63</v>
      </c>
      <c r="C158" s="30">
        <f t="shared" si="6"/>
        <v>3</v>
      </c>
      <c r="D158" s="30" t="str">
        <f t="shared" si="7"/>
        <v>Exponential</v>
      </c>
      <c r="E158" s="30">
        <f t="shared" si="8"/>
        <v>100</v>
      </c>
      <c r="F158" s="30">
        <f t="shared" si="9"/>
        <v>60</v>
      </c>
      <c r="G158" s="30">
        <f t="shared" si="10"/>
        <v>36</v>
      </c>
      <c r="H158" s="31">
        <f t="shared" si="11"/>
        <v>15</v>
      </c>
    </row>
    <row r="159" spans="1:8" x14ac:dyDescent="0.25">
      <c r="A159" s="25" t="str">
        <f t="shared" si="4"/>
        <v>Random.Exponential(MeanProcessTime)</v>
      </c>
      <c r="B159" s="51">
        <v>64</v>
      </c>
      <c r="C159" s="33">
        <f t="shared" si="6"/>
        <v>8</v>
      </c>
      <c r="D159" s="33" t="str">
        <f t="shared" si="7"/>
        <v>Exponential</v>
      </c>
      <c r="E159" s="33">
        <f t="shared" si="8"/>
        <v>100</v>
      </c>
      <c r="F159" s="33">
        <f t="shared" si="9"/>
        <v>60</v>
      </c>
      <c r="G159" s="33">
        <f t="shared" si="10"/>
        <v>36</v>
      </c>
      <c r="H159" s="34">
        <f t="shared" si="11"/>
        <v>15</v>
      </c>
    </row>
  </sheetData>
  <mergeCells count="13">
    <mergeCell ref="B86:B87"/>
    <mergeCell ref="C86:D86"/>
    <mergeCell ref="E86:E87"/>
    <mergeCell ref="J8:K8"/>
    <mergeCell ref="J5:K5"/>
    <mergeCell ref="J7:K7"/>
    <mergeCell ref="J2:L2"/>
    <mergeCell ref="J6:K6"/>
    <mergeCell ref="B69:B70"/>
    <mergeCell ref="C69:D69"/>
    <mergeCell ref="E69:E70"/>
    <mergeCell ref="J10:L10"/>
    <mergeCell ref="J11:L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7"/>
  <sheetViews>
    <sheetView workbookViewId="0">
      <selection activeCell="L3" sqref="L3"/>
    </sheetView>
  </sheetViews>
  <sheetFormatPr defaultColWidth="0" defaultRowHeight="15.75" zeroHeight="1" x14ac:dyDescent="0.25"/>
  <cols>
    <col min="1" max="1" width="3.7109375" style="16" customWidth="1"/>
    <col min="2" max="2" width="10.5703125" style="25" bestFit="1" customWidth="1"/>
    <col min="3" max="4" width="8.7109375" style="25" customWidth="1"/>
    <col min="5" max="5" width="14" style="25" bestFit="1" customWidth="1"/>
    <col min="6" max="6" width="11.42578125" style="25" bestFit="1" customWidth="1"/>
    <col min="7" max="7" width="10.140625" style="25" bestFit="1" customWidth="1"/>
    <col min="8" max="8" width="15.42578125" style="25" bestFit="1" customWidth="1"/>
    <col min="9" max="9" width="8.7109375" style="25" customWidth="1"/>
    <col min="10" max="10" width="15.42578125" style="25" bestFit="1" customWidth="1"/>
    <col min="11" max="11" width="10.7109375" style="25" bestFit="1" customWidth="1"/>
    <col min="12" max="13" width="8.7109375" style="25" customWidth="1"/>
    <col min="14" max="14" width="3.7109375" style="16" customWidth="1"/>
    <col min="15" max="15" width="9.140625" style="1" hidden="1" customWidth="1"/>
    <col min="16" max="16384" width="9.140625" style="16" hidden="1"/>
  </cols>
  <sheetData>
    <row r="1" spans="2:15" x14ac:dyDescent="0.25"/>
    <row r="2" spans="2:15" x14ac:dyDescent="0.25">
      <c r="B2" s="46" t="s">
        <v>14</v>
      </c>
      <c r="C2" s="47" t="s">
        <v>15</v>
      </c>
      <c r="D2" s="47" t="s">
        <v>40</v>
      </c>
      <c r="E2" s="47" t="s">
        <v>41</v>
      </c>
      <c r="F2" s="47" t="s">
        <v>52</v>
      </c>
      <c r="G2" s="47" t="s">
        <v>17</v>
      </c>
      <c r="H2" s="47" t="s">
        <v>53</v>
      </c>
      <c r="I2" s="47" t="s">
        <v>16</v>
      </c>
      <c r="J2" s="47" t="s">
        <v>54</v>
      </c>
      <c r="K2" s="47" t="s">
        <v>18</v>
      </c>
      <c r="L2" s="47" t="s">
        <v>42</v>
      </c>
      <c r="M2" s="48" t="s">
        <v>26</v>
      </c>
      <c r="O2" s="16"/>
    </row>
    <row r="3" spans="2:15" x14ac:dyDescent="0.25">
      <c r="B3" s="49">
        <v>1</v>
      </c>
      <c r="C3" s="50">
        <v>8.1361551724137602</v>
      </c>
      <c r="D3" s="50">
        <f t="array" ref="D3">STDEV(IF('Pilot Run Analysis'!B:B='Pilot Run Summary'!B3,'Pilot Run Analysis'!E:E))</f>
        <v>0.17098144590018782</v>
      </c>
      <c r="E3" s="30" t="s">
        <v>43</v>
      </c>
      <c r="F3" s="50">
        <v>0.12230426046953519</v>
      </c>
      <c r="G3" s="50">
        <v>7.9448275862068805</v>
      </c>
      <c r="H3" s="50">
        <v>8.0299999999999798</v>
      </c>
      <c r="I3" s="50">
        <v>8.065000000000019</v>
      </c>
      <c r="J3" s="50">
        <v>8.2913793103448405</v>
      </c>
      <c r="K3" s="50">
        <v>8.45172413793102</v>
      </c>
      <c r="L3" s="50">
        <f>J3-H3</f>
        <v>0.26137931034486073</v>
      </c>
      <c r="M3" s="41">
        <f>K3-G3</f>
        <v>0.5068965517241395</v>
      </c>
      <c r="O3" s="16"/>
    </row>
    <row r="4" spans="2:15" x14ac:dyDescent="0.25">
      <c r="B4" s="49">
        <v>2</v>
      </c>
      <c r="C4" s="50">
        <v>8.1361551724137602</v>
      </c>
      <c r="D4" s="50">
        <f t="array" ref="D4">STDEV(IF('Pilot Run Analysis'!B:B='Pilot Run Summary'!B4,'Pilot Run Analysis'!E:E))</f>
        <v>0.17098144590018782</v>
      </c>
      <c r="E4" s="30" t="s">
        <v>43</v>
      </c>
      <c r="F4" s="50">
        <v>0.12230426046953519</v>
      </c>
      <c r="G4" s="50">
        <v>7.9448275862068805</v>
      </c>
      <c r="H4" s="50">
        <v>8.0299999999999798</v>
      </c>
      <c r="I4" s="50">
        <v>8.065000000000019</v>
      </c>
      <c r="J4" s="50">
        <v>8.2913793103448405</v>
      </c>
      <c r="K4" s="50">
        <v>8.45172413793102</v>
      </c>
      <c r="L4" s="50">
        <f t="shared" ref="L4:L66" si="0">J4-H4</f>
        <v>0.26137931034486073</v>
      </c>
      <c r="M4" s="41">
        <f t="shared" ref="M4:M66" si="1">K4-G4</f>
        <v>0.5068965517241395</v>
      </c>
      <c r="O4" s="16"/>
    </row>
    <row r="5" spans="2:15" x14ac:dyDescent="0.25">
      <c r="B5" s="49">
        <v>3</v>
      </c>
      <c r="C5" s="50">
        <v>8.1406551724137586</v>
      </c>
      <c r="D5" s="50">
        <f t="array" ref="D5">STDEV(IF('Pilot Run Analysis'!B:B='Pilot Run Summary'!B5,'Pilot Run Analysis'!E:E))</f>
        <v>0.1724065477404676</v>
      </c>
      <c r="E5" s="30" t="s">
        <v>44</v>
      </c>
      <c r="F5" s="50">
        <v>0.12332364608622301</v>
      </c>
      <c r="G5" s="50">
        <v>7.8620689655172606</v>
      </c>
      <c r="H5" s="50">
        <v>7.9900000000000198</v>
      </c>
      <c r="I5" s="50">
        <v>8.1672413793103189</v>
      </c>
      <c r="J5" s="50">
        <v>8.2396551724137606</v>
      </c>
      <c r="K5" s="50">
        <v>8.4465517241378993</v>
      </c>
      <c r="L5" s="50">
        <f t="shared" si="0"/>
        <v>0.2496551724137408</v>
      </c>
      <c r="M5" s="41">
        <f t="shared" si="1"/>
        <v>0.5844827586206387</v>
      </c>
      <c r="O5" s="16"/>
    </row>
    <row r="6" spans="2:15" x14ac:dyDescent="0.25">
      <c r="B6" s="49">
        <v>4</v>
      </c>
      <c r="C6" s="50">
        <v>8.1411551724138</v>
      </c>
      <c r="D6" s="50">
        <f t="array" ref="D6">STDEV(IF('Pilot Run Analysis'!B:B='Pilot Run Summary'!B6,'Pilot Run Analysis'!E:E))</f>
        <v>0.1728061636847017</v>
      </c>
      <c r="E6" s="30" t="s">
        <v>44</v>
      </c>
      <c r="F6" s="50">
        <v>0.1236094942510482</v>
      </c>
      <c r="G6" s="50">
        <v>7.9150000000000196</v>
      </c>
      <c r="H6" s="50">
        <v>7.9448275862068805</v>
      </c>
      <c r="I6" s="50">
        <v>8.1775862068965601</v>
      </c>
      <c r="J6" s="50">
        <v>8.2603448275861791</v>
      </c>
      <c r="K6" s="50">
        <v>8.4206896551724206</v>
      </c>
      <c r="L6" s="50">
        <f t="shared" si="0"/>
        <v>0.3155172413792986</v>
      </c>
      <c r="M6" s="41">
        <f t="shared" si="1"/>
        <v>0.50568965517240105</v>
      </c>
      <c r="O6" s="16"/>
    </row>
    <row r="7" spans="2:15" x14ac:dyDescent="0.25">
      <c r="B7" s="49">
        <v>5</v>
      </c>
      <c r="C7" s="50">
        <v>8.1361551724137602</v>
      </c>
      <c r="D7" s="50">
        <f t="array" ref="D7">STDEV(IF('Pilot Run Analysis'!B:B='Pilot Run Summary'!B7,'Pilot Run Analysis'!E:E))</f>
        <v>0.17098144590018782</v>
      </c>
      <c r="E7" s="30" t="s">
        <v>43</v>
      </c>
      <c r="F7" s="50">
        <v>0.12230426046953519</v>
      </c>
      <c r="G7" s="50">
        <v>7.9448275862068805</v>
      </c>
      <c r="H7" s="50">
        <v>8.0299999999999798</v>
      </c>
      <c r="I7" s="50">
        <v>8.065000000000019</v>
      </c>
      <c r="J7" s="50">
        <v>8.2913793103448405</v>
      </c>
      <c r="K7" s="50">
        <v>8.45172413793102</v>
      </c>
      <c r="L7" s="50">
        <f t="shared" si="0"/>
        <v>0.26137931034486073</v>
      </c>
      <c r="M7" s="41">
        <f t="shared" si="1"/>
        <v>0.5068965517241395</v>
      </c>
      <c r="O7" s="16"/>
    </row>
    <row r="8" spans="2:15" x14ac:dyDescent="0.25">
      <c r="B8" s="49">
        <v>6</v>
      </c>
      <c r="C8" s="50">
        <v>8.1361551724137602</v>
      </c>
      <c r="D8" s="50">
        <f t="array" ref="D8">STDEV(IF('Pilot Run Analysis'!B:B='Pilot Run Summary'!B8,'Pilot Run Analysis'!E:E))</f>
        <v>0.17098144590018782</v>
      </c>
      <c r="E8" s="30" t="s">
        <v>43</v>
      </c>
      <c r="F8" s="50">
        <v>0.12230426046953519</v>
      </c>
      <c r="G8" s="50">
        <v>7.9448275862068805</v>
      </c>
      <c r="H8" s="50">
        <v>8.0299999999999798</v>
      </c>
      <c r="I8" s="50">
        <v>8.065000000000019</v>
      </c>
      <c r="J8" s="50">
        <v>8.2913793103448405</v>
      </c>
      <c r="K8" s="50">
        <v>8.45172413793102</v>
      </c>
      <c r="L8" s="50">
        <f t="shared" si="0"/>
        <v>0.26137931034486073</v>
      </c>
      <c r="M8" s="41">
        <f t="shared" si="1"/>
        <v>0.5068965517241395</v>
      </c>
      <c r="O8" s="16"/>
    </row>
    <row r="9" spans="2:15" x14ac:dyDescent="0.25">
      <c r="B9" s="49">
        <v>7</v>
      </c>
      <c r="C9" s="50">
        <v>8.1406551724137586</v>
      </c>
      <c r="D9" s="50">
        <f t="array" ref="D9">STDEV(IF('Pilot Run Analysis'!B:B='Pilot Run Summary'!B9,'Pilot Run Analysis'!E:E))</f>
        <v>0.1724065477404676</v>
      </c>
      <c r="E9" s="30" t="s">
        <v>44</v>
      </c>
      <c r="F9" s="50">
        <v>0.12332364608622301</v>
      </c>
      <c r="G9" s="50">
        <v>7.8620689655172606</v>
      </c>
      <c r="H9" s="50">
        <v>7.9900000000000198</v>
      </c>
      <c r="I9" s="50">
        <v>8.1672413793103189</v>
      </c>
      <c r="J9" s="50">
        <v>8.2396551724137606</v>
      </c>
      <c r="K9" s="50">
        <v>8.4465517241378993</v>
      </c>
      <c r="L9" s="50">
        <f t="shared" si="0"/>
        <v>0.2496551724137408</v>
      </c>
      <c r="M9" s="41">
        <f t="shared" si="1"/>
        <v>0.5844827586206387</v>
      </c>
      <c r="O9" s="16"/>
    </row>
    <row r="10" spans="2:15" x14ac:dyDescent="0.25">
      <c r="B10" s="49">
        <v>8</v>
      </c>
      <c r="C10" s="50">
        <v>8.1411551724138</v>
      </c>
      <c r="D10" s="50">
        <f t="array" ref="D10">STDEV(IF('Pilot Run Analysis'!B:B='Pilot Run Summary'!B10,'Pilot Run Analysis'!E:E))</f>
        <v>0.1728061636847017</v>
      </c>
      <c r="E10" s="30" t="s">
        <v>44</v>
      </c>
      <c r="F10" s="50">
        <v>0.1236094942510482</v>
      </c>
      <c r="G10" s="50">
        <v>7.9150000000000196</v>
      </c>
      <c r="H10" s="50">
        <v>7.9448275862068805</v>
      </c>
      <c r="I10" s="50">
        <v>8.1775862068965601</v>
      </c>
      <c r="J10" s="50">
        <v>8.2603448275861791</v>
      </c>
      <c r="K10" s="50">
        <v>8.4206896551724206</v>
      </c>
      <c r="L10" s="50">
        <f t="shared" si="0"/>
        <v>0.3155172413792986</v>
      </c>
      <c r="M10" s="41">
        <f t="shared" si="1"/>
        <v>0.50568965517240105</v>
      </c>
      <c r="O10" s="16"/>
    </row>
    <row r="11" spans="2:15" x14ac:dyDescent="0.25">
      <c r="B11" s="49">
        <v>9</v>
      </c>
      <c r="C11" s="50">
        <v>8.1322241379310203</v>
      </c>
      <c r="D11" s="50">
        <f t="array" ref="D11">STDEV(IF('Pilot Run Analysis'!B:B='Pilot Run Summary'!B11,'Pilot Run Analysis'!E:E))</f>
        <v>0.19690789886850668</v>
      </c>
      <c r="E11" s="30" t="s">
        <v>45</v>
      </c>
      <c r="F11" s="50">
        <v>0.140849639122719</v>
      </c>
      <c r="G11" s="50">
        <v>7.8450000000000006</v>
      </c>
      <c r="H11" s="50">
        <v>7.98</v>
      </c>
      <c r="I11" s="50">
        <v>8.1400000000000201</v>
      </c>
      <c r="J11" s="50">
        <v>8.3224137931034399</v>
      </c>
      <c r="K11" s="50">
        <v>8.4206896551724206</v>
      </c>
      <c r="L11" s="50">
        <f t="shared" si="0"/>
        <v>0.34241379310343945</v>
      </c>
      <c r="M11" s="41">
        <f t="shared" si="1"/>
        <v>0.57568965517241999</v>
      </c>
      <c r="O11" s="16"/>
    </row>
    <row r="12" spans="2:15" x14ac:dyDescent="0.25">
      <c r="B12" s="49">
        <v>10</v>
      </c>
      <c r="C12" s="50">
        <v>8.1322241379310203</v>
      </c>
      <c r="D12" s="50">
        <f t="array" ref="D12">STDEV(IF('Pilot Run Analysis'!B:B='Pilot Run Summary'!B12,'Pilot Run Analysis'!E:E))</f>
        <v>0.19690789886850668</v>
      </c>
      <c r="E12" s="30" t="s">
        <v>45</v>
      </c>
      <c r="F12" s="50">
        <v>0.140849639122719</v>
      </c>
      <c r="G12" s="50">
        <v>7.8450000000000006</v>
      </c>
      <c r="H12" s="50">
        <v>7.98</v>
      </c>
      <c r="I12" s="50">
        <v>8.1400000000000201</v>
      </c>
      <c r="J12" s="50">
        <v>8.3224137931034399</v>
      </c>
      <c r="K12" s="50">
        <v>8.4206896551724206</v>
      </c>
      <c r="L12" s="50">
        <f t="shared" si="0"/>
        <v>0.34241379310343945</v>
      </c>
      <c r="M12" s="41">
        <f t="shared" si="1"/>
        <v>0.57568965517241999</v>
      </c>
      <c r="O12" s="16"/>
    </row>
    <row r="13" spans="2:15" x14ac:dyDescent="0.25">
      <c r="B13" s="49">
        <v>11</v>
      </c>
      <c r="C13" s="50">
        <v>8.1406551724137586</v>
      </c>
      <c r="D13" s="50">
        <f t="array" ref="D13">STDEV(IF('Pilot Run Analysis'!B:B='Pilot Run Summary'!B13,'Pilot Run Analysis'!E:E))</f>
        <v>0.1724065477404676</v>
      </c>
      <c r="E13" s="30" t="s">
        <v>44</v>
      </c>
      <c r="F13" s="50">
        <v>0.12332364608622301</v>
      </c>
      <c r="G13" s="50">
        <v>7.8620689655172606</v>
      </c>
      <c r="H13" s="50">
        <v>7.9900000000000198</v>
      </c>
      <c r="I13" s="50">
        <v>8.1672413793103189</v>
      </c>
      <c r="J13" s="50">
        <v>8.2396551724137606</v>
      </c>
      <c r="K13" s="50">
        <v>8.4465517241378993</v>
      </c>
      <c r="L13" s="50">
        <f t="shared" si="0"/>
        <v>0.2496551724137408</v>
      </c>
      <c r="M13" s="41">
        <f t="shared" si="1"/>
        <v>0.5844827586206387</v>
      </c>
      <c r="O13" s="16"/>
    </row>
    <row r="14" spans="2:15" x14ac:dyDescent="0.25">
      <c r="B14" s="49">
        <v>12</v>
      </c>
      <c r="C14" s="50">
        <v>8.1411551724138</v>
      </c>
      <c r="D14" s="50">
        <f t="array" ref="D14">STDEV(IF('Pilot Run Analysis'!B:B='Pilot Run Summary'!B14,'Pilot Run Analysis'!E:E))</f>
        <v>0.1728061636847017</v>
      </c>
      <c r="E14" s="30" t="s">
        <v>44</v>
      </c>
      <c r="F14" s="50">
        <v>0.1236094942510482</v>
      </c>
      <c r="G14" s="50">
        <v>7.9150000000000196</v>
      </c>
      <c r="H14" s="50">
        <v>7.9448275862068805</v>
      </c>
      <c r="I14" s="50">
        <v>8.1775862068965601</v>
      </c>
      <c r="J14" s="50">
        <v>8.2603448275861791</v>
      </c>
      <c r="K14" s="50">
        <v>8.4206896551724206</v>
      </c>
      <c r="L14" s="50">
        <f t="shared" si="0"/>
        <v>0.3155172413792986</v>
      </c>
      <c r="M14" s="41">
        <f t="shared" si="1"/>
        <v>0.50568965517240105</v>
      </c>
      <c r="O14" s="16"/>
    </row>
    <row r="15" spans="2:15" x14ac:dyDescent="0.25">
      <c r="B15" s="49">
        <v>13</v>
      </c>
      <c r="C15" s="50">
        <v>8.1322241379310203</v>
      </c>
      <c r="D15" s="50">
        <f t="array" ref="D15">STDEV(IF('Pilot Run Analysis'!B:B='Pilot Run Summary'!B15,'Pilot Run Analysis'!E:E))</f>
        <v>0.19690789886850668</v>
      </c>
      <c r="E15" s="30" t="s">
        <v>45</v>
      </c>
      <c r="F15" s="50">
        <v>0.140849639122719</v>
      </c>
      <c r="G15" s="50">
        <v>7.8450000000000006</v>
      </c>
      <c r="H15" s="50">
        <v>7.98</v>
      </c>
      <c r="I15" s="50">
        <v>8.1400000000000201</v>
      </c>
      <c r="J15" s="50">
        <v>8.3224137931034399</v>
      </c>
      <c r="K15" s="50">
        <v>8.4206896551724206</v>
      </c>
      <c r="L15" s="50">
        <f t="shared" si="0"/>
        <v>0.34241379310343945</v>
      </c>
      <c r="M15" s="41">
        <f t="shared" si="1"/>
        <v>0.57568965517241999</v>
      </c>
      <c r="O15" s="16"/>
    </row>
    <row r="16" spans="2:15" x14ac:dyDescent="0.25">
      <c r="B16" s="49">
        <v>14</v>
      </c>
      <c r="C16" s="50">
        <v>8.1322241379310203</v>
      </c>
      <c r="D16" s="50">
        <f t="array" ref="D16">STDEV(IF('Pilot Run Analysis'!B:B='Pilot Run Summary'!B16,'Pilot Run Analysis'!E:E))</f>
        <v>0.19690789886850668</v>
      </c>
      <c r="E16" s="30" t="s">
        <v>45</v>
      </c>
      <c r="F16" s="50">
        <v>0.140849639122719</v>
      </c>
      <c r="G16" s="50">
        <v>7.8450000000000006</v>
      </c>
      <c r="H16" s="50">
        <v>7.98</v>
      </c>
      <c r="I16" s="50">
        <v>8.1400000000000201</v>
      </c>
      <c r="J16" s="50">
        <v>8.3224137931034399</v>
      </c>
      <c r="K16" s="50">
        <v>8.4206896551724206</v>
      </c>
      <c r="L16" s="50">
        <f t="shared" si="0"/>
        <v>0.34241379310343945</v>
      </c>
      <c r="M16" s="41">
        <f t="shared" si="1"/>
        <v>0.57568965517241999</v>
      </c>
      <c r="O16" s="16"/>
    </row>
    <row r="17" spans="2:13" s="16" customFormat="1" x14ac:dyDescent="0.25">
      <c r="B17" s="49">
        <v>15</v>
      </c>
      <c r="C17" s="50">
        <v>8.1406551724137586</v>
      </c>
      <c r="D17" s="50">
        <f t="array" ref="D17">STDEV(IF('Pilot Run Analysis'!B:B='Pilot Run Summary'!B17,'Pilot Run Analysis'!E:E))</f>
        <v>0.1724065477404676</v>
      </c>
      <c r="E17" s="30" t="s">
        <v>44</v>
      </c>
      <c r="F17" s="50">
        <v>0.12332364608622301</v>
      </c>
      <c r="G17" s="50">
        <v>7.8620689655172606</v>
      </c>
      <c r="H17" s="50">
        <v>7.9900000000000198</v>
      </c>
      <c r="I17" s="50">
        <v>8.1672413793103189</v>
      </c>
      <c r="J17" s="50">
        <v>8.2396551724137606</v>
      </c>
      <c r="K17" s="50">
        <v>8.4465517241378993</v>
      </c>
      <c r="L17" s="50">
        <f t="shared" si="0"/>
        <v>0.2496551724137408</v>
      </c>
      <c r="M17" s="41">
        <f t="shared" si="1"/>
        <v>0.5844827586206387</v>
      </c>
    </row>
    <row r="18" spans="2:13" s="16" customFormat="1" x14ac:dyDescent="0.25">
      <c r="B18" s="49">
        <v>16</v>
      </c>
      <c r="C18" s="50">
        <v>8.1411551724138</v>
      </c>
      <c r="D18" s="50">
        <f t="array" ref="D18">STDEV(IF('Pilot Run Analysis'!B:B='Pilot Run Summary'!B18,'Pilot Run Analysis'!E:E))</f>
        <v>0.1728061636847017</v>
      </c>
      <c r="E18" s="30" t="s">
        <v>44</v>
      </c>
      <c r="F18" s="50">
        <v>0.1236094942510482</v>
      </c>
      <c r="G18" s="50">
        <v>7.9150000000000196</v>
      </c>
      <c r="H18" s="50">
        <v>7.9448275862068805</v>
      </c>
      <c r="I18" s="50">
        <v>8.1775862068965601</v>
      </c>
      <c r="J18" s="50">
        <v>8.2603448275861791</v>
      </c>
      <c r="K18" s="50">
        <v>8.4206896551724206</v>
      </c>
      <c r="L18" s="50">
        <f t="shared" si="0"/>
        <v>0.3155172413792986</v>
      </c>
      <c r="M18" s="41">
        <f t="shared" si="1"/>
        <v>0.50568965517240105</v>
      </c>
    </row>
    <row r="19" spans="2:13" s="16" customFormat="1" x14ac:dyDescent="0.25">
      <c r="B19" s="49">
        <v>17</v>
      </c>
      <c r="C19" s="50">
        <v>15.11969975490198</v>
      </c>
      <c r="D19" s="50">
        <f t="array" ref="D19">STDEV(IF('Pilot Run Analysis'!B:B='Pilot Run Summary'!B19,'Pilot Run Analysis'!E:E))</f>
        <v>0.34427272503843537</v>
      </c>
      <c r="E19" s="30" t="s">
        <v>46</v>
      </c>
      <c r="F19" s="50">
        <v>0.24626076130060323</v>
      </c>
      <c r="G19" s="50">
        <v>14.59803921568626</v>
      </c>
      <c r="H19" s="50">
        <v>14.755208333333339</v>
      </c>
      <c r="I19" s="50">
        <v>15.234375</v>
      </c>
      <c r="J19" s="50">
        <v>15.395833333333318</v>
      </c>
      <c r="K19" s="50">
        <v>15.64062499999998</v>
      </c>
      <c r="L19" s="50">
        <f t="shared" si="0"/>
        <v>0.64062499999997868</v>
      </c>
      <c r="M19" s="41">
        <f t="shared" si="1"/>
        <v>1.0425857843137205</v>
      </c>
    </row>
    <row r="20" spans="2:13" s="16" customFormat="1" x14ac:dyDescent="0.25">
      <c r="B20" s="49">
        <v>18</v>
      </c>
      <c r="C20" s="50">
        <v>15.11969975490198</v>
      </c>
      <c r="D20" s="50">
        <f t="array" ref="D20">STDEV(IF('Pilot Run Analysis'!B:B='Pilot Run Summary'!B20,'Pilot Run Analysis'!E:E))</f>
        <v>0.34427272503843537</v>
      </c>
      <c r="E20" s="30" t="s">
        <v>46</v>
      </c>
      <c r="F20" s="50">
        <v>0.24626076130060323</v>
      </c>
      <c r="G20" s="50">
        <v>14.59803921568626</v>
      </c>
      <c r="H20" s="50">
        <v>14.755208333333339</v>
      </c>
      <c r="I20" s="50">
        <v>15.234375</v>
      </c>
      <c r="J20" s="50">
        <v>15.395833333333318</v>
      </c>
      <c r="K20" s="50">
        <v>15.64062499999998</v>
      </c>
      <c r="L20" s="50">
        <f t="shared" si="0"/>
        <v>0.64062499999997868</v>
      </c>
      <c r="M20" s="41">
        <f t="shared" si="1"/>
        <v>1.0425857843137205</v>
      </c>
    </row>
    <row r="21" spans="2:13" s="16" customFormat="1" x14ac:dyDescent="0.25">
      <c r="B21" s="49">
        <v>19</v>
      </c>
      <c r="C21" s="50">
        <v>15.082322303921579</v>
      </c>
      <c r="D21" s="50">
        <f t="array" ref="D21">STDEV(IF('Pilot Run Analysis'!B:B='Pilot Run Summary'!B21,'Pilot Run Analysis'!E:E))</f>
        <v>0.35432773918335264</v>
      </c>
      <c r="E21" s="30" t="s">
        <v>47</v>
      </c>
      <c r="F21" s="50">
        <v>0.25345318538223244</v>
      </c>
      <c r="G21" s="50">
        <v>14.635416666666659</v>
      </c>
      <c r="H21" s="50">
        <v>14.770833333333298</v>
      </c>
      <c r="I21" s="50">
        <v>15.25520833333332</v>
      </c>
      <c r="J21" s="50">
        <v>15.333333333333298</v>
      </c>
      <c r="K21" s="50">
        <v>15.64062499999998</v>
      </c>
      <c r="L21" s="50">
        <f t="shared" si="0"/>
        <v>0.5625</v>
      </c>
      <c r="M21" s="41">
        <f t="shared" si="1"/>
        <v>1.0052083333333215</v>
      </c>
    </row>
    <row r="22" spans="2:13" s="16" customFormat="1" x14ac:dyDescent="0.25">
      <c r="B22" s="49">
        <v>20</v>
      </c>
      <c r="C22" s="50">
        <v>15.11969975490198</v>
      </c>
      <c r="D22" s="50">
        <f t="array" ref="D22">STDEV(IF('Pilot Run Analysis'!B:B='Pilot Run Summary'!B22,'Pilot Run Analysis'!E:E))</f>
        <v>0.34427272503843537</v>
      </c>
      <c r="E22" s="30" t="s">
        <v>46</v>
      </c>
      <c r="F22" s="50">
        <v>0.24626076130060323</v>
      </c>
      <c r="G22" s="50">
        <v>14.59803921568626</v>
      </c>
      <c r="H22" s="50">
        <v>14.755208333333339</v>
      </c>
      <c r="I22" s="50">
        <v>15.234375</v>
      </c>
      <c r="J22" s="50">
        <v>15.395833333333318</v>
      </c>
      <c r="K22" s="50">
        <v>15.64062499999998</v>
      </c>
      <c r="L22" s="50">
        <f t="shared" si="0"/>
        <v>0.64062499999997868</v>
      </c>
      <c r="M22" s="41">
        <f t="shared" si="1"/>
        <v>1.0425857843137205</v>
      </c>
    </row>
    <row r="23" spans="2:13" s="16" customFormat="1" x14ac:dyDescent="0.25">
      <c r="B23" s="49">
        <v>21</v>
      </c>
      <c r="C23" s="50">
        <v>15.11969975490198</v>
      </c>
      <c r="D23" s="50">
        <f t="array" ref="D23">STDEV(IF('Pilot Run Analysis'!B:B='Pilot Run Summary'!B23,'Pilot Run Analysis'!E:E))</f>
        <v>0.34427272503843537</v>
      </c>
      <c r="E23" s="30" t="s">
        <v>46</v>
      </c>
      <c r="F23" s="50">
        <v>0.24626076130060323</v>
      </c>
      <c r="G23" s="50">
        <v>14.59803921568626</v>
      </c>
      <c r="H23" s="50">
        <v>14.755208333333339</v>
      </c>
      <c r="I23" s="50">
        <v>15.234375</v>
      </c>
      <c r="J23" s="50">
        <v>15.395833333333318</v>
      </c>
      <c r="K23" s="50">
        <v>15.64062499999998</v>
      </c>
      <c r="L23" s="50">
        <f t="shared" si="0"/>
        <v>0.64062499999997868</v>
      </c>
      <c r="M23" s="41">
        <f t="shared" si="1"/>
        <v>1.0425857843137205</v>
      </c>
    </row>
    <row r="24" spans="2:13" s="16" customFormat="1" x14ac:dyDescent="0.25">
      <c r="B24" s="49">
        <v>22</v>
      </c>
      <c r="C24" s="50">
        <v>15.11969975490198</v>
      </c>
      <c r="D24" s="50">
        <f t="array" ref="D24">STDEV(IF('Pilot Run Analysis'!B:B='Pilot Run Summary'!B24,'Pilot Run Analysis'!E:E))</f>
        <v>0.34427272503843537</v>
      </c>
      <c r="E24" s="30" t="s">
        <v>46</v>
      </c>
      <c r="F24" s="50">
        <v>0.24626076130060323</v>
      </c>
      <c r="G24" s="50">
        <v>14.59803921568626</v>
      </c>
      <c r="H24" s="50">
        <v>14.755208333333339</v>
      </c>
      <c r="I24" s="50">
        <v>15.234375</v>
      </c>
      <c r="J24" s="50">
        <v>15.395833333333318</v>
      </c>
      <c r="K24" s="50">
        <v>15.64062499999998</v>
      </c>
      <c r="L24" s="50">
        <f t="shared" si="0"/>
        <v>0.64062499999997868</v>
      </c>
      <c r="M24" s="41">
        <f t="shared" si="1"/>
        <v>1.0425857843137205</v>
      </c>
    </row>
    <row r="25" spans="2:13" s="16" customFormat="1" x14ac:dyDescent="0.25">
      <c r="B25" s="49">
        <v>23</v>
      </c>
      <c r="C25" s="50">
        <v>15.082322303921579</v>
      </c>
      <c r="D25" s="50">
        <f t="array" ref="D25">STDEV(IF('Pilot Run Analysis'!B:B='Pilot Run Summary'!B25,'Pilot Run Analysis'!E:E))</f>
        <v>0.35432773918335264</v>
      </c>
      <c r="E25" s="30" t="s">
        <v>47</v>
      </c>
      <c r="F25" s="50">
        <v>0.25345318538223244</v>
      </c>
      <c r="G25" s="50">
        <v>14.635416666666659</v>
      </c>
      <c r="H25" s="50">
        <v>14.770833333333298</v>
      </c>
      <c r="I25" s="50">
        <v>15.25520833333332</v>
      </c>
      <c r="J25" s="50">
        <v>15.333333333333298</v>
      </c>
      <c r="K25" s="50">
        <v>15.64062499999998</v>
      </c>
      <c r="L25" s="50">
        <f t="shared" si="0"/>
        <v>0.5625</v>
      </c>
      <c r="M25" s="41">
        <f t="shared" si="1"/>
        <v>1.0052083333333215</v>
      </c>
    </row>
    <row r="26" spans="2:13" s="16" customFormat="1" x14ac:dyDescent="0.25">
      <c r="B26" s="49">
        <v>24</v>
      </c>
      <c r="C26" s="50">
        <v>15.11969975490198</v>
      </c>
      <c r="D26" s="50">
        <f t="array" ref="D26">STDEV(IF('Pilot Run Analysis'!B:B='Pilot Run Summary'!B26,'Pilot Run Analysis'!E:E))</f>
        <v>0.34427272503843537</v>
      </c>
      <c r="E26" s="30" t="s">
        <v>46</v>
      </c>
      <c r="F26" s="50">
        <v>0.24626076130060323</v>
      </c>
      <c r="G26" s="50">
        <v>14.59803921568626</v>
      </c>
      <c r="H26" s="50">
        <v>14.755208333333339</v>
      </c>
      <c r="I26" s="50">
        <v>15.234375</v>
      </c>
      <c r="J26" s="50">
        <v>15.395833333333318</v>
      </c>
      <c r="K26" s="50">
        <v>15.64062499999998</v>
      </c>
      <c r="L26" s="50">
        <f t="shared" si="0"/>
        <v>0.64062499999997868</v>
      </c>
      <c r="M26" s="41">
        <f t="shared" si="1"/>
        <v>1.0425857843137205</v>
      </c>
    </row>
    <row r="27" spans="2:13" s="16" customFormat="1" x14ac:dyDescent="0.25">
      <c r="B27" s="49">
        <v>25</v>
      </c>
      <c r="C27" s="50">
        <v>15.16758578431374</v>
      </c>
      <c r="D27" s="50">
        <f t="array" ref="D27">STDEV(IF('Pilot Run Analysis'!B:B='Pilot Run Summary'!B27,'Pilot Run Analysis'!E:E))</f>
        <v>0.28448102200350023</v>
      </c>
      <c r="E27" s="30" t="s">
        <v>48</v>
      </c>
      <c r="F27" s="50">
        <v>0.2034913252170408</v>
      </c>
      <c r="G27" s="50">
        <v>14.755208333333339</v>
      </c>
      <c r="H27" s="50">
        <v>14.936274509803921</v>
      </c>
      <c r="I27" s="50">
        <v>15.119791666666679</v>
      </c>
      <c r="J27" s="50">
        <v>15.401041666666679</v>
      </c>
      <c r="K27" s="50">
        <v>15.635416666666679</v>
      </c>
      <c r="L27" s="50">
        <f t="shared" si="0"/>
        <v>0.4647671568627576</v>
      </c>
      <c r="M27" s="41">
        <f t="shared" si="1"/>
        <v>0.88020833333333925</v>
      </c>
    </row>
    <row r="28" spans="2:13" s="16" customFormat="1" x14ac:dyDescent="0.25">
      <c r="B28" s="49">
        <v>26</v>
      </c>
      <c r="C28" s="50">
        <v>15.16758578431374</v>
      </c>
      <c r="D28" s="50">
        <f t="array" ref="D28">STDEV(IF('Pilot Run Analysis'!B:B='Pilot Run Summary'!B28,'Pilot Run Analysis'!E:E))</f>
        <v>0.28448102200350023</v>
      </c>
      <c r="E28" s="30" t="s">
        <v>48</v>
      </c>
      <c r="F28" s="50">
        <v>0.2034913252170408</v>
      </c>
      <c r="G28" s="50">
        <v>14.755208333333339</v>
      </c>
      <c r="H28" s="50">
        <v>14.936274509803921</v>
      </c>
      <c r="I28" s="50">
        <v>15.119791666666679</v>
      </c>
      <c r="J28" s="50">
        <v>15.401041666666679</v>
      </c>
      <c r="K28" s="50">
        <v>15.635416666666679</v>
      </c>
      <c r="L28" s="50">
        <f t="shared" si="0"/>
        <v>0.4647671568627576</v>
      </c>
      <c r="M28" s="41">
        <f t="shared" si="1"/>
        <v>0.88020833333333925</v>
      </c>
    </row>
    <row r="29" spans="2:13" s="16" customFormat="1" x14ac:dyDescent="0.25">
      <c r="B29" s="49">
        <v>27</v>
      </c>
      <c r="C29" s="50">
        <v>15.082322303921579</v>
      </c>
      <c r="D29" s="50">
        <f t="array" ref="D29">STDEV(IF('Pilot Run Analysis'!B:B='Pilot Run Summary'!B29,'Pilot Run Analysis'!E:E))</f>
        <v>0.35432773918335264</v>
      </c>
      <c r="E29" s="30" t="s">
        <v>47</v>
      </c>
      <c r="F29" s="50">
        <v>0.25345318538223244</v>
      </c>
      <c r="G29" s="50">
        <v>14.635416666666659</v>
      </c>
      <c r="H29" s="50">
        <v>14.770833333333298</v>
      </c>
      <c r="I29" s="50">
        <v>15.25520833333332</v>
      </c>
      <c r="J29" s="50">
        <v>15.333333333333298</v>
      </c>
      <c r="K29" s="50">
        <v>15.64062499999998</v>
      </c>
      <c r="L29" s="50">
        <f t="shared" si="0"/>
        <v>0.5625</v>
      </c>
      <c r="M29" s="41">
        <f t="shared" si="1"/>
        <v>1.0052083333333215</v>
      </c>
    </row>
    <row r="30" spans="2:13" s="16" customFormat="1" x14ac:dyDescent="0.25">
      <c r="B30" s="49">
        <v>28</v>
      </c>
      <c r="C30" s="50">
        <v>15.16758578431374</v>
      </c>
      <c r="D30" s="50">
        <f t="array" ref="D30">STDEV(IF('Pilot Run Analysis'!B:B='Pilot Run Summary'!B30,'Pilot Run Analysis'!E:E))</f>
        <v>0.28448102200350023</v>
      </c>
      <c r="E30" s="30" t="s">
        <v>48</v>
      </c>
      <c r="F30" s="50">
        <v>0.2034913252170408</v>
      </c>
      <c r="G30" s="50">
        <v>14.755208333333339</v>
      </c>
      <c r="H30" s="50">
        <v>14.936274509803921</v>
      </c>
      <c r="I30" s="50">
        <v>15.119791666666679</v>
      </c>
      <c r="J30" s="50">
        <v>15.401041666666679</v>
      </c>
      <c r="K30" s="50">
        <v>15.635416666666679</v>
      </c>
      <c r="L30" s="50">
        <f t="shared" si="0"/>
        <v>0.4647671568627576</v>
      </c>
      <c r="M30" s="41">
        <f t="shared" si="1"/>
        <v>0.88020833333333925</v>
      </c>
    </row>
    <row r="31" spans="2:13" s="16" customFormat="1" x14ac:dyDescent="0.25">
      <c r="B31" s="49">
        <v>29</v>
      </c>
      <c r="C31" s="50">
        <v>15.16758578431374</v>
      </c>
      <c r="D31" s="50">
        <f t="array" ref="D31">STDEV(IF('Pilot Run Analysis'!B:B='Pilot Run Summary'!B31,'Pilot Run Analysis'!E:E))</f>
        <v>0.28448102200350023</v>
      </c>
      <c r="E31" s="30" t="s">
        <v>48</v>
      </c>
      <c r="F31" s="50">
        <v>0.2034913252170408</v>
      </c>
      <c r="G31" s="50">
        <v>14.755208333333339</v>
      </c>
      <c r="H31" s="50">
        <v>14.936274509803921</v>
      </c>
      <c r="I31" s="50">
        <v>15.119791666666679</v>
      </c>
      <c r="J31" s="50">
        <v>15.401041666666679</v>
      </c>
      <c r="K31" s="50">
        <v>15.635416666666679</v>
      </c>
      <c r="L31" s="50">
        <f t="shared" si="0"/>
        <v>0.4647671568627576</v>
      </c>
      <c r="M31" s="41">
        <f t="shared" si="1"/>
        <v>0.88020833333333925</v>
      </c>
    </row>
    <row r="32" spans="2:13" s="16" customFormat="1" x14ac:dyDescent="0.25">
      <c r="B32" s="49">
        <v>30</v>
      </c>
      <c r="C32" s="50">
        <v>15.16758578431374</v>
      </c>
      <c r="D32" s="50">
        <f t="array" ref="D32">STDEV(IF('Pilot Run Analysis'!B:B='Pilot Run Summary'!B32,'Pilot Run Analysis'!E:E))</f>
        <v>0.28448102200350023</v>
      </c>
      <c r="E32" s="30" t="s">
        <v>48</v>
      </c>
      <c r="F32" s="50">
        <v>0.2034913252170408</v>
      </c>
      <c r="G32" s="50">
        <v>14.755208333333339</v>
      </c>
      <c r="H32" s="50">
        <v>14.936274509803921</v>
      </c>
      <c r="I32" s="50">
        <v>15.119791666666679</v>
      </c>
      <c r="J32" s="50">
        <v>15.401041666666679</v>
      </c>
      <c r="K32" s="50">
        <v>15.635416666666679</v>
      </c>
      <c r="L32" s="50">
        <f t="shared" si="0"/>
        <v>0.4647671568627576</v>
      </c>
      <c r="M32" s="41">
        <f t="shared" si="1"/>
        <v>0.88020833333333925</v>
      </c>
    </row>
    <row r="33" spans="2:13" s="16" customFormat="1" x14ac:dyDescent="0.25">
      <c r="B33" s="49">
        <v>31</v>
      </c>
      <c r="C33" s="50">
        <v>15.082322303921579</v>
      </c>
      <c r="D33" s="50">
        <f t="array" ref="D33">STDEV(IF('Pilot Run Analysis'!B:B='Pilot Run Summary'!B33,'Pilot Run Analysis'!E:E))</f>
        <v>0.35432773918335264</v>
      </c>
      <c r="E33" s="30" t="s">
        <v>47</v>
      </c>
      <c r="F33" s="50">
        <v>0.25345318538223244</v>
      </c>
      <c r="G33" s="50">
        <v>14.635416666666659</v>
      </c>
      <c r="H33" s="50">
        <v>14.770833333333298</v>
      </c>
      <c r="I33" s="50">
        <v>15.25520833333332</v>
      </c>
      <c r="J33" s="50">
        <v>15.333333333333298</v>
      </c>
      <c r="K33" s="50">
        <v>15.64062499999998</v>
      </c>
      <c r="L33" s="50">
        <f t="shared" si="0"/>
        <v>0.5625</v>
      </c>
      <c r="M33" s="41">
        <f t="shared" si="1"/>
        <v>1.0052083333333215</v>
      </c>
    </row>
    <row r="34" spans="2:13" s="16" customFormat="1" x14ac:dyDescent="0.25">
      <c r="B34" s="49">
        <v>32</v>
      </c>
      <c r="C34" s="50">
        <v>15.16758578431374</v>
      </c>
      <c r="D34" s="50">
        <f t="array" ref="D34">STDEV(IF('Pilot Run Analysis'!B:B='Pilot Run Summary'!B34,'Pilot Run Analysis'!E:E))</f>
        <v>0.28448102200350023</v>
      </c>
      <c r="E34" s="30" t="s">
        <v>48</v>
      </c>
      <c r="F34" s="50">
        <v>0.2034913252170408</v>
      </c>
      <c r="G34" s="50">
        <v>14.755208333333339</v>
      </c>
      <c r="H34" s="50">
        <v>14.936274509803921</v>
      </c>
      <c r="I34" s="50">
        <v>15.119791666666679</v>
      </c>
      <c r="J34" s="50">
        <v>15.401041666666679</v>
      </c>
      <c r="K34" s="50">
        <v>15.635416666666679</v>
      </c>
      <c r="L34" s="50">
        <f t="shared" si="0"/>
        <v>0.4647671568627576</v>
      </c>
      <c r="M34" s="41">
        <f t="shared" si="1"/>
        <v>0.88020833333333925</v>
      </c>
    </row>
    <row r="35" spans="2:13" s="16" customFormat="1" x14ac:dyDescent="0.25">
      <c r="B35" s="49">
        <v>33</v>
      </c>
      <c r="C35" s="50">
        <v>21.862909090909078</v>
      </c>
      <c r="D35" s="50">
        <f t="array" ref="D35">STDEV(IF('Pilot Run Analysis'!B:B='Pilot Run Summary'!B35,'Pilot Run Analysis'!E:E))</f>
        <v>0.64794891476354033</v>
      </c>
      <c r="E35" s="30" t="s">
        <v>49</v>
      </c>
      <c r="F35" s="50">
        <v>0.46348252832330222</v>
      </c>
      <c r="G35" s="50">
        <v>21.272727272727298</v>
      </c>
      <c r="H35" s="50">
        <v>21.454545454545478</v>
      </c>
      <c r="I35" s="50">
        <v>21.636363636363658</v>
      </c>
      <c r="J35" s="50">
        <v>22.072727272727281</v>
      </c>
      <c r="K35" s="50">
        <v>23.440000000000019</v>
      </c>
      <c r="L35" s="50">
        <f t="shared" si="0"/>
        <v>0.61818181818180307</v>
      </c>
      <c r="M35" s="41">
        <f t="shared" si="1"/>
        <v>2.1672727272727208</v>
      </c>
    </row>
    <row r="36" spans="2:13" s="16" customFormat="1" x14ac:dyDescent="0.25">
      <c r="B36" s="49">
        <v>34</v>
      </c>
      <c r="C36" s="50">
        <v>21.862909090909078</v>
      </c>
      <c r="D36" s="50">
        <f t="array" ref="D36">STDEV(IF('Pilot Run Analysis'!B:B='Pilot Run Summary'!B36,'Pilot Run Analysis'!E:E))</f>
        <v>0.64794891476354033</v>
      </c>
      <c r="E36" s="30" t="s">
        <v>49</v>
      </c>
      <c r="F36" s="50">
        <v>0.46348252832330222</v>
      </c>
      <c r="G36" s="50">
        <v>21.272727272727298</v>
      </c>
      <c r="H36" s="50">
        <v>21.454545454545478</v>
      </c>
      <c r="I36" s="50">
        <v>21.636363636363658</v>
      </c>
      <c r="J36" s="50">
        <v>22.072727272727281</v>
      </c>
      <c r="K36" s="50">
        <v>23.440000000000019</v>
      </c>
      <c r="L36" s="50">
        <f t="shared" si="0"/>
        <v>0.61818181818180307</v>
      </c>
      <c r="M36" s="41">
        <f t="shared" si="1"/>
        <v>2.1672727272727208</v>
      </c>
    </row>
    <row r="37" spans="2:13" s="16" customFormat="1" x14ac:dyDescent="0.25">
      <c r="B37" s="49">
        <v>35</v>
      </c>
      <c r="C37" s="50">
        <v>21.862909090909078</v>
      </c>
      <c r="D37" s="50">
        <f t="array" ref="D37">STDEV(IF('Pilot Run Analysis'!B:B='Pilot Run Summary'!B37,'Pilot Run Analysis'!E:E))</f>
        <v>0.64794891476354033</v>
      </c>
      <c r="E37" s="30" t="s">
        <v>49</v>
      </c>
      <c r="F37" s="50">
        <v>0.46348252832330222</v>
      </c>
      <c r="G37" s="50">
        <v>21.272727272727298</v>
      </c>
      <c r="H37" s="50">
        <v>21.454545454545478</v>
      </c>
      <c r="I37" s="50">
        <v>21.636363636363658</v>
      </c>
      <c r="J37" s="50">
        <v>22.072727272727281</v>
      </c>
      <c r="K37" s="50">
        <v>23.440000000000019</v>
      </c>
      <c r="L37" s="50">
        <f t="shared" si="0"/>
        <v>0.61818181818180307</v>
      </c>
      <c r="M37" s="41">
        <f t="shared" si="1"/>
        <v>2.1672727272727208</v>
      </c>
    </row>
    <row r="38" spans="2:13" s="16" customFormat="1" x14ac:dyDescent="0.25">
      <c r="B38" s="49">
        <v>36</v>
      </c>
      <c r="C38" s="50">
        <v>21.862909090909078</v>
      </c>
      <c r="D38" s="50">
        <f t="array" ref="D38">STDEV(IF('Pilot Run Analysis'!B:B='Pilot Run Summary'!B38,'Pilot Run Analysis'!E:E))</f>
        <v>0.64794891476354033</v>
      </c>
      <c r="E38" s="30" t="s">
        <v>49</v>
      </c>
      <c r="F38" s="50">
        <v>0.46348252832330222</v>
      </c>
      <c r="G38" s="50">
        <v>21.272727272727298</v>
      </c>
      <c r="H38" s="50">
        <v>21.454545454545478</v>
      </c>
      <c r="I38" s="50">
        <v>21.636363636363658</v>
      </c>
      <c r="J38" s="50">
        <v>22.072727272727281</v>
      </c>
      <c r="K38" s="50">
        <v>23.440000000000019</v>
      </c>
      <c r="L38" s="50">
        <f t="shared" si="0"/>
        <v>0.61818181818180307</v>
      </c>
      <c r="M38" s="41">
        <f t="shared" si="1"/>
        <v>2.1672727272727208</v>
      </c>
    </row>
    <row r="39" spans="2:13" s="16" customFormat="1" x14ac:dyDescent="0.25">
      <c r="B39" s="49">
        <v>37</v>
      </c>
      <c r="C39" s="50">
        <v>21.862909090909078</v>
      </c>
      <c r="D39" s="50">
        <f t="array" ref="D39">STDEV(IF('Pilot Run Analysis'!B:B='Pilot Run Summary'!B39,'Pilot Run Analysis'!E:E))</f>
        <v>0.64794891476354033</v>
      </c>
      <c r="E39" s="30" t="s">
        <v>49</v>
      </c>
      <c r="F39" s="50">
        <v>0.46348252832330222</v>
      </c>
      <c r="G39" s="50">
        <v>21.272727272727298</v>
      </c>
      <c r="H39" s="50">
        <v>21.454545454545478</v>
      </c>
      <c r="I39" s="50">
        <v>21.636363636363658</v>
      </c>
      <c r="J39" s="50">
        <v>22.072727272727281</v>
      </c>
      <c r="K39" s="50">
        <v>23.440000000000019</v>
      </c>
      <c r="L39" s="50">
        <f t="shared" si="0"/>
        <v>0.61818181818180307</v>
      </c>
      <c r="M39" s="41">
        <f t="shared" si="1"/>
        <v>2.1672727272727208</v>
      </c>
    </row>
    <row r="40" spans="2:13" s="16" customFormat="1" x14ac:dyDescent="0.25">
      <c r="B40" s="49">
        <v>38</v>
      </c>
      <c r="C40" s="50">
        <v>21.862909090909078</v>
      </c>
      <c r="D40" s="50">
        <f t="array" ref="D40">STDEV(IF('Pilot Run Analysis'!B:B='Pilot Run Summary'!B40,'Pilot Run Analysis'!E:E))</f>
        <v>0.64794891476354033</v>
      </c>
      <c r="E40" s="30" t="s">
        <v>49</v>
      </c>
      <c r="F40" s="50">
        <v>0.46348252832330222</v>
      </c>
      <c r="G40" s="50">
        <v>21.272727272727298</v>
      </c>
      <c r="H40" s="50">
        <v>21.454545454545478</v>
      </c>
      <c r="I40" s="50">
        <v>21.636363636363658</v>
      </c>
      <c r="J40" s="50">
        <v>22.072727272727281</v>
      </c>
      <c r="K40" s="50">
        <v>23.440000000000019</v>
      </c>
      <c r="L40" s="50">
        <f t="shared" si="0"/>
        <v>0.61818181818180307</v>
      </c>
      <c r="M40" s="41">
        <f t="shared" si="1"/>
        <v>2.1672727272727208</v>
      </c>
    </row>
    <row r="41" spans="2:13" s="16" customFormat="1" x14ac:dyDescent="0.25">
      <c r="B41" s="49">
        <v>39</v>
      </c>
      <c r="C41" s="50">
        <v>21.862909090909078</v>
      </c>
      <c r="D41" s="50">
        <f t="array" ref="D41">STDEV(IF('Pilot Run Analysis'!B:B='Pilot Run Summary'!B41,'Pilot Run Analysis'!E:E))</f>
        <v>0.64794891476354033</v>
      </c>
      <c r="E41" s="30" t="s">
        <v>49</v>
      </c>
      <c r="F41" s="50">
        <v>0.46348252832330222</v>
      </c>
      <c r="G41" s="50">
        <v>21.272727272727298</v>
      </c>
      <c r="H41" s="50">
        <v>21.454545454545478</v>
      </c>
      <c r="I41" s="50">
        <v>21.636363636363658</v>
      </c>
      <c r="J41" s="50">
        <v>22.072727272727281</v>
      </c>
      <c r="K41" s="50">
        <v>23.440000000000019</v>
      </c>
      <c r="L41" s="50">
        <f t="shared" si="0"/>
        <v>0.61818181818180307</v>
      </c>
      <c r="M41" s="41">
        <f t="shared" si="1"/>
        <v>2.1672727272727208</v>
      </c>
    </row>
    <row r="42" spans="2:13" s="16" customFormat="1" x14ac:dyDescent="0.25">
      <c r="B42" s="49">
        <v>40</v>
      </c>
      <c r="C42" s="50">
        <v>21.862909090909078</v>
      </c>
      <c r="D42" s="50">
        <f t="array" ref="D42">STDEV(IF('Pilot Run Analysis'!B:B='Pilot Run Summary'!B42,'Pilot Run Analysis'!E:E))</f>
        <v>0.64794891476354033</v>
      </c>
      <c r="E42" s="30" t="s">
        <v>49</v>
      </c>
      <c r="F42" s="50">
        <v>0.46348252832330222</v>
      </c>
      <c r="G42" s="50">
        <v>21.272727272727298</v>
      </c>
      <c r="H42" s="50">
        <v>21.454545454545478</v>
      </c>
      <c r="I42" s="50">
        <v>21.636363636363658</v>
      </c>
      <c r="J42" s="50">
        <v>22.072727272727281</v>
      </c>
      <c r="K42" s="50">
        <v>23.440000000000019</v>
      </c>
      <c r="L42" s="50">
        <f t="shared" si="0"/>
        <v>0.61818181818180307</v>
      </c>
      <c r="M42" s="41">
        <f t="shared" si="1"/>
        <v>2.1672727272727208</v>
      </c>
    </row>
    <row r="43" spans="2:13" s="16" customFormat="1" x14ac:dyDescent="0.25">
      <c r="B43" s="49">
        <v>41</v>
      </c>
      <c r="C43" s="50">
        <v>21.886181818181822</v>
      </c>
      <c r="D43" s="50">
        <f t="array" ref="D43">STDEV(IF('Pilot Run Analysis'!B:B='Pilot Run Summary'!B43,'Pilot Run Analysis'!E:E))</f>
        <v>0.81964143653257693</v>
      </c>
      <c r="E43" s="30" t="s">
        <v>50</v>
      </c>
      <c r="F43" s="50">
        <v>0.58629542648635136</v>
      </c>
      <c r="G43" s="50">
        <v>21.054545454545462</v>
      </c>
      <c r="H43" s="50">
        <v>21.163636363636378</v>
      </c>
      <c r="I43" s="50">
        <v>21.927272727272697</v>
      </c>
      <c r="J43" s="50">
        <v>22.145454545454541</v>
      </c>
      <c r="K43" s="50">
        <v>23.48000000000004</v>
      </c>
      <c r="L43" s="50">
        <f t="shared" si="0"/>
        <v>0.98181818181816283</v>
      </c>
      <c r="M43" s="41">
        <f t="shared" si="1"/>
        <v>2.4254545454545777</v>
      </c>
    </row>
    <row r="44" spans="2:13" s="16" customFormat="1" x14ac:dyDescent="0.25">
      <c r="B44" s="49">
        <v>42</v>
      </c>
      <c r="C44" s="50">
        <v>21.886181818181822</v>
      </c>
      <c r="D44" s="50">
        <f t="array" ref="D44">STDEV(IF('Pilot Run Analysis'!B:B='Pilot Run Summary'!B44,'Pilot Run Analysis'!E:E))</f>
        <v>0.81964143653257693</v>
      </c>
      <c r="E44" s="30" t="s">
        <v>50</v>
      </c>
      <c r="F44" s="50">
        <v>0.58629542648635136</v>
      </c>
      <c r="G44" s="50">
        <v>21.054545454545462</v>
      </c>
      <c r="H44" s="50">
        <v>21.163636363636378</v>
      </c>
      <c r="I44" s="50">
        <v>21.927272727272697</v>
      </c>
      <c r="J44" s="50">
        <v>22.145454545454541</v>
      </c>
      <c r="K44" s="50">
        <v>23.48000000000004</v>
      </c>
      <c r="L44" s="50">
        <f t="shared" si="0"/>
        <v>0.98181818181816283</v>
      </c>
      <c r="M44" s="41">
        <f t="shared" si="1"/>
        <v>2.4254545454545777</v>
      </c>
    </row>
    <row r="45" spans="2:13" s="16" customFormat="1" x14ac:dyDescent="0.25">
      <c r="B45" s="49">
        <v>43</v>
      </c>
      <c r="C45" s="50">
        <v>21.886181818181822</v>
      </c>
      <c r="D45" s="50">
        <f t="array" ref="D45">STDEV(IF('Pilot Run Analysis'!B:B='Pilot Run Summary'!B45,'Pilot Run Analysis'!E:E))</f>
        <v>0.81964143653257693</v>
      </c>
      <c r="E45" s="30" t="s">
        <v>50</v>
      </c>
      <c r="F45" s="50">
        <v>0.58629542648635136</v>
      </c>
      <c r="G45" s="50">
        <v>21.054545454545462</v>
      </c>
      <c r="H45" s="50">
        <v>21.163636363636378</v>
      </c>
      <c r="I45" s="50">
        <v>21.927272727272697</v>
      </c>
      <c r="J45" s="50">
        <v>22.145454545454541</v>
      </c>
      <c r="K45" s="50">
        <v>23.48000000000004</v>
      </c>
      <c r="L45" s="50">
        <f t="shared" si="0"/>
        <v>0.98181818181816283</v>
      </c>
      <c r="M45" s="41">
        <f t="shared" si="1"/>
        <v>2.4254545454545777</v>
      </c>
    </row>
    <row r="46" spans="2:13" s="16" customFormat="1" x14ac:dyDescent="0.25">
      <c r="B46" s="49">
        <v>44</v>
      </c>
      <c r="C46" s="50">
        <v>21.886181818181822</v>
      </c>
      <c r="D46" s="50">
        <f t="array" ref="D46">STDEV(IF('Pilot Run Analysis'!B:B='Pilot Run Summary'!B46,'Pilot Run Analysis'!E:E))</f>
        <v>0.81964143653257693</v>
      </c>
      <c r="E46" s="30" t="s">
        <v>50</v>
      </c>
      <c r="F46" s="50">
        <v>0.58629542648635136</v>
      </c>
      <c r="G46" s="50">
        <v>21.054545454545462</v>
      </c>
      <c r="H46" s="50">
        <v>21.163636363636378</v>
      </c>
      <c r="I46" s="50">
        <v>21.927272727272697</v>
      </c>
      <c r="J46" s="50">
        <v>22.145454545454541</v>
      </c>
      <c r="K46" s="50">
        <v>23.48000000000004</v>
      </c>
      <c r="L46" s="50">
        <f t="shared" si="0"/>
        <v>0.98181818181816283</v>
      </c>
      <c r="M46" s="41">
        <f t="shared" si="1"/>
        <v>2.4254545454545777</v>
      </c>
    </row>
    <row r="47" spans="2:13" s="16" customFormat="1" x14ac:dyDescent="0.25">
      <c r="B47" s="49">
        <v>45</v>
      </c>
      <c r="C47" s="50">
        <v>21.886181818181822</v>
      </c>
      <c r="D47" s="50">
        <f t="array" ref="D47">STDEV(IF('Pilot Run Analysis'!B:B='Pilot Run Summary'!B47,'Pilot Run Analysis'!E:E))</f>
        <v>0.81964143653257693</v>
      </c>
      <c r="E47" s="30" t="s">
        <v>50</v>
      </c>
      <c r="F47" s="50">
        <v>0.58629542648635136</v>
      </c>
      <c r="G47" s="50">
        <v>21.054545454545462</v>
      </c>
      <c r="H47" s="50">
        <v>21.163636363636378</v>
      </c>
      <c r="I47" s="50">
        <v>21.927272727272697</v>
      </c>
      <c r="J47" s="50">
        <v>22.145454545454541</v>
      </c>
      <c r="K47" s="50">
        <v>23.48000000000004</v>
      </c>
      <c r="L47" s="50">
        <f t="shared" si="0"/>
        <v>0.98181818181816283</v>
      </c>
      <c r="M47" s="41">
        <f t="shared" si="1"/>
        <v>2.4254545454545777</v>
      </c>
    </row>
    <row r="48" spans="2:13" s="16" customFormat="1" x14ac:dyDescent="0.25">
      <c r="B48" s="49">
        <v>46</v>
      </c>
      <c r="C48" s="50">
        <v>21.886181818181822</v>
      </c>
      <c r="D48" s="50">
        <f t="array" ref="D48">STDEV(IF('Pilot Run Analysis'!B:B='Pilot Run Summary'!B48,'Pilot Run Analysis'!E:E))</f>
        <v>0.81964143653257693</v>
      </c>
      <c r="E48" s="30" t="s">
        <v>50</v>
      </c>
      <c r="F48" s="50">
        <v>0.58629542648635136</v>
      </c>
      <c r="G48" s="50">
        <v>21.054545454545462</v>
      </c>
      <c r="H48" s="50">
        <v>21.163636363636378</v>
      </c>
      <c r="I48" s="50">
        <v>21.927272727272697</v>
      </c>
      <c r="J48" s="50">
        <v>22.145454545454541</v>
      </c>
      <c r="K48" s="50">
        <v>23.48000000000004</v>
      </c>
      <c r="L48" s="50">
        <f t="shared" si="0"/>
        <v>0.98181818181816283</v>
      </c>
      <c r="M48" s="41">
        <f t="shared" si="1"/>
        <v>2.4254545454545777</v>
      </c>
    </row>
    <row r="49" spans="2:13" s="16" customFormat="1" x14ac:dyDescent="0.25">
      <c r="B49" s="49">
        <v>47</v>
      </c>
      <c r="C49" s="50">
        <v>21.886181818181822</v>
      </c>
      <c r="D49" s="50">
        <f t="array" ref="D49">STDEV(IF('Pilot Run Analysis'!B:B='Pilot Run Summary'!B49,'Pilot Run Analysis'!E:E))</f>
        <v>0.81964143653257693</v>
      </c>
      <c r="E49" s="30" t="s">
        <v>50</v>
      </c>
      <c r="F49" s="50">
        <v>0.58629542648635136</v>
      </c>
      <c r="G49" s="50">
        <v>21.054545454545462</v>
      </c>
      <c r="H49" s="50">
        <v>21.163636363636378</v>
      </c>
      <c r="I49" s="50">
        <v>21.927272727272697</v>
      </c>
      <c r="J49" s="50">
        <v>22.145454545454541</v>
      </c>
      <c r="K49" s="50">
        <v>23.48000000000004</v>
      </c>
      <c r="L49" s="50">
        <f t="shared" si="0"/>
        <v>0.98181818181816283</v>
      </c>
      <c r="M49" s="41">
        <f t="shared" si="1"/>
        <v>2.4254545454545777</v>
      </c>
    </row>
    <row r="50" spans="2:13" s="16" customFormat="1" x14ac:dyDescent="0.25">
      <c r="B50" s="49">
        <v>48</v>
      </c>
      <c r="C50" s="50">
        <v>21.886181818181822</v>
      </c>
      <c r="D50" s="50">
        <f t="array" ref="D50">STDEV(IF('Pilot Run Analysis'!B:B='Pilot Run Summary'!B50,'Pilot Run Analysis'!E:E))</f>
        <v>0.81964143653257693</v>
      </c>
      <c r="E50" s="30" t="s">
        <v>50</v>
      </c>
      <c r="F50" s="50">
        <v>0.58629542648635136</v>
      </c>
      <c r="G50" s="50">
        <v>21.054545454545462</v>
      </c>
      <c r="H50" s="50">
        <v>21.163636363636378</v>
      </c>
      <c r="I50" s="50">
        <v>21.927272727272697</v>
      </c>
      <c r="J50" s="50">
        <v>22.145454545454541</v>
      </c>
      <c r="K50" s="50">
        <v>23.48000000000004</v>
      </c>
      <c r="L50" s="50">
        <f t="shared" si="0"/>
        <v>0.98181818181816283</v>
      </c>
      <c r="M50" s="41">
        <f t="shared" si="1"/>
        <v>2.4254545454545777</v>
      </c>
    </row>
    <row r="51" spans="2:13" s="16" customFormat="1" x14ac:dyDescent="0.25">
      <c r="B51" s="49">
        <v>49</v>
      </c>
      <c r="C51" s="50">
        <v>40.388888888888943</v>
      </c>
      <c r="D51" s="50">
        <f t="array" ref="D51">STDEV(IF('Pilot Run Analysis'!B:B='Pilot Run Summary'!B51,'Pilot Run Analysis'!E:E))</f>
        <v>1.6548967120554647</v>
      </c>
      <c r="E51" s="30" t="s">
        <v>51</v>
      </c>
      <c r="F51" s="50">
        <v>1.183759544527206</v>
      </c>
      <c r="G51" s="50">
        <v>36.518518518518576</v>
      </c>
      <c r="H51" s="50">
        <v>39.777777777777779</v>
      </c>
      <c r="I51" s="50">
        <v>40.703703703703702</v>
      </c>
      <c r="J51" s="50">
        <v>41.40740740740744</v>
      </c>
      <c r="K51" s="50">
        <v>42.851851851851883</v>
      </c>
      <c r="L51" s="50">
        <f t="shared" si="0"/>
        <v>1.6296296296296617</v>
      </c>
      <c r="M51" s="41">
        <f t="shared" si="1"/>
        <v>6.3333333333333073</v>
      </c>
    </row>
    <row r="52" spans="2:13" s="16" customFormat="1" x14ac:dyDescent="0.25">
      <c r="B52" s="49">
        <v>50</v>
      </c>
      <c r="C52" s="50">
        <v>40.388888888888943</v>
      </c>
      <c r="D52" s="50">
        <f t="array" ref="D52">STDEV(IF('Pilot Run Analysis'!B:B='Pilot Run Summary'!B52,'Pilot Run Analysis'!E:E))</f>
        <v>1.6548967120554647</v>
      </c>
      <c r="E52" s="30" t="s">
        <v>51</v>
      </c>
      <c r="F52" s="50">
        <v>1.183759544527206</v>
      </c>
      <c r="G52" s="50">
        <v>36.518518518518576</v>
      </c>
      <c r="H52" s="50">
        <v>39.777777777777779</v>
      </c>
      <c r="I52" s="50">
        <v>40.703703703703702</v>
      </c>
      <c r="J52" s="50">
        <v>41.40740740740744</v>
      </c>
      <c r="K52" s="50">
        <v>42.851851851851883</v>
      </c>
      <c r="L52" s="50">
        <f t="shared" si="0"/>
        <v>1.6296296296296617</v>
      </c>
      <c r="M52" s="41">
        <f t="shared" si="1"/>
        <v>6.3333333333333073</v>
      </c>
    </row>
    <row r="53" spans="2:13" s="16" customFormat="1" x14ac:dyDescent="0.25">
      <c r="B53" s="49">
        <v>51</v>
      </c>
      <c r="C53" s="50">
        <v>40.388888888888943</v>
      </c>
      <c r="D53" s="50">
        <f t="array" ref="D53">STDEV(IF('Pilot Run Analysis'!B:B='Pilot Run Summary'!B53,'Pilot Run Analysis'!E:E))</f>
        <v>1.6548967120554647</v>
      </c>
      <c r="E53" s="30" t="s">
        <v>51</v>
      </c>
      <c r="F53" s="50">
        <v>1.183759544527206</v>
      </c>
      <c r="G53" s="50">
        <v>36.518518518518576</v>
      </c>
      <c r="H53" s="50">
        <v>39.777777777777779</v>
      </c>
      <c r="I53" s="50">
        <v>40.703703703703702</v>
      </c>
      <c r="J53" s="50">
        <v>41.40740740740744</v>
      </c>
      <c r="K53" s="50">
        <v>42.851851851851883</v>
      </c>
      <c r="L53" s="50">
        <f t="shared" si="0"/>
        <v>1.6296296296296617</v>
      </c>
      <c r="M53" s="41">
        <f t="shared" si="1"/>
        <v>6.3333333333333073</v>
      </c>
    </row>
    <row r="54" spans="2:13" s="16" customFormat="1" x14ac:dyDescent="0.25">
      <c r="B54" s="49">
        <v>52</v>
      </c>
      <c r="C54" s="50">
        <v>40.388888888888943</v>
      </c>
      <c r="D54" s="50">
        <f t="array" ref="D54">STDEV(IF('Pilot Run Analysis'!B:B='Pilot Run Summary'!B54,'Pilot Run Analysis'!E:E))</f>
        <v>1.6548967120554647</v>
      </c>
      <c r="E54" s="30" t="s">
        <v>51</v>
      </c>
      <c r="F54" s="50">
        <v>1.183759544527206</v>
      </c>
      <c r="G54" s="50">
        <v>36.518518518518576</v>
      </c>
      <c r="H54" s="50">
        <v>39.777777777777779</v>
      </c>
      <c r="I54" s="50">
        <v>40.703703703703702</v>
      </c>
      <c r="J54" s="50">
        <v>41.40740740740744</v>
      </c>
      <c r="K54" s="50">
        <v>42.851851851851883</v>
      </c>
      <c r="L54" s="50">
        <f t="shared" si="0"/>
        <v>1.6296296296296617</v>
      </c>
      <c r="M54" s="41">
        <f t="shared" si="1"/>
        <v>6.3333333333333073</v>
      </c>
    </row>
    <row r="55" spans="2:13" s="16" customFormat="1" x14ac:dyDescent="0.25">
      <c r="B55" s="49">
        <v>53</v>
      </c>
      <c r="C55" s="50">
        <v>40.388888888888943</v>
      </c>
      <c r="D55" s="50">
        <f t="array" ref="D55">STDEV(IF('Pilot Run Analysis'!B:B='Pilot Run Summary'!B55,'Pilot Run Analysis'!E:E))</f>
        <v>1.6548967120554647</v>
      </c>
      <c r="E55" s="30" t="s">
        <v>51</v>
      </c>
      <c r="F55" s="50">
        <v>1.183759544527206</v>
      </c>
      <c r="G55" s="50">
        <v>36.518518518518576</v>
      </c>
      <c r="H55" s="50">
        <v>39.777777777777779</v>
      </c>
      <c r="I55" s="50">
        <v>40.703703703703702</v>
      </c>
      <c r="J55" s="50">
        <v>41.40740740740744</v>
      </c>
      <c r="K55" s="50">
        <v>42.851851851851883</v>
      </c>
      <c r="L55" s="50">
        <f t="shared" si="0"/>
        <v>1.6296296296296617</v>
      </c>
      <c r="M55" s="41">
        <f t="shared" si="1"/>
        <v>6.3333333333333073</v>
      </c>
    </row>
    <row r="56" spans="2:13" s="16" customFormat="1" x14ac:dyDescent="0.25">
      <c r="B56" s="49">
        <v>54</v>
      </c>
      <c r="C56" s="50">
        <v>40.388888888888943</v>
      </c>
      <c r="D56" s="50">
        <f t="array" ref="D56">STDEV(IF('Pilot Run Analysis'!B:B='Pilot Run Summary'!B56,'Pilot Run Analysis'!E:E))</f>
        <v>1.6548967120554647</v>
      </c>
      <c r="E56" s="30" t="s">
        <v>51</v>
      </c>
      <c r="F56" s="50">
        <v>1.183759544527206</v>
      </c>
      <c r="G56" s="50">
        <v>36.518518518518576</v>
      </c>
      <c r="H56" s="50">
        <v>39.777777777777779</v>
      </c>
      <c r="I56" s="50">
        <v>40.703703703703702</v>
      </c>
      <c r="J56" s="50">
        <v>41.40740740740744</v>
      </c>
      <c r="K56" s="50">
        <v>42.851851851851883</v>
      </c>
      <c r="L56" s="50">
        <f t="shared" si="0"/>
        <v>1.6296296296296617</v>
      </c>
      <c r="M56" s="41">
        <f t="shared" si="1"/>
        <v>6.3333333333333073</v>
      </c>
    </row>
    <row r="57" spans="2:13" s="16" customFormat="1" x14ac:dyDescent="0.25">
      <c r="B57" s="49">
        <v>55</v>
      </c>
      <c r="C57" s="50">
        <v>40.388888888888943</v>
      </c>
      <c r="D57" s="50">
        <f t="array" ref="D57">STDEV(IF('Pilot Run Analysis'!B:B='Pilot Run Summary'!B57,'Pilot Run Analysis'!E:E))</f>
        <v>1.6548967120554647</v>
      </c>
      <c r="E57" s="30" t="s">
        <v>51</v>
      </c>
      <c r="F57" s="50">
        <v>1.183759544527206</v>
      </c>
      <c r="G57" s="50">
        <v>36.518518518518576</v>
      </c>
      <c r="H57" s="50">
        <v>39.777777777777779</v>
      </c>
      <c r="I57" s="50">
        <v>40.703703703703702</v>
      </c>
      <c r="J57" s="50">
        <v>41.40740740740744</v>
      </c>
      <c r="K57" s="50">
        <v>42.851851851851883</v>
      </c>
      <c r="L57" s="50">
        <f t="shared" si="0"/>
        <v>1.6296296296296617</v>
      </c>
      <c r="M57" s="41">
        <f t="shared" si="1"/>
        <v>6.3333333333333073</v>
      </c>
    </row>
    <row r="58" spans="2:13" s="16" customFormat="1" x14ac:dyDescent="0.25">
      <c r="B58" s="49">
        <v>56</v>
      </c>
      <c r="C58" s="50">
        <v>40.388888888888943</v>
      </c>
      <c r="D58" s="50">
        <f t="array" ref="D58">STDEV(IF('Pilot Run Analysis'!B:B='Pilot Run Summary'!B58,'Pilot Run Analysis'!E:E))</f>
        <v>1.6548967120554647</v>
      </c>
      <c r="E58" s="30" t="s">
        <v>51</v>
      </c>
      <c r="F58" s="50">
        <v>1.183759544527206</v>
      </c>
      <c r="G58" s="50">
        <v>36.518518518518576</v>
      </c>
      <c r="H58" s="50">
        <v>39.777777777777779</v>
      </c>
      <c r="I58" s="50">
        <v>40.703703703703702</v>
      </c>
      <c r="J58" s="50">
        <v>41.40740740740744</v>
      </c>
      <c r="K58" s="50">
        <v>42.851851851851883</v>
      </c>
      <c r="L58" s="50">
        <f t="shared" si="0"/>
        <v>1.6296296296296617</v>
      </c>
      <c r="M58" s="41">
        <f t="shared" si="1"/>
        <v>6.3333333333333073</v>
      </c>
    </row>
    <row r="59" spans="2:13" s="16" customFormat="1" x14ac:dyDescent="0.25">
      <c r="B59" s="49">
        <v>57</v>
      </c>
      <c r="C59" s="50">
        <v>40.388888888888943</v>
      </c>
      <c r="D59" s="50">
        <f t="array" ref="D59">STDEV(IF('Pilot Run Analysis'!B:B='Pilot Run Summary'!B59,'Pilot Run Analysis'!E:E))</f>
        <v>1.6548967120554647</v>
      </c>
      <c r="E59" s="30" t="s">
        <v>51</v>
      </c>
      <c r="F59" s="50">
        <v>1.183759544527206</v>
      </c>
      <c r="G59" s="50">
        <v>36.518518518518576</v>
      </c>
      <c r="H59" s="50">
        <v>39.777777777777779</v>
      </c>
      <c r="I59" s="50">
        <v>40.703703703703702</v>
      </c>
      <c r="J59" s="50">
        <v>41.40740740740744</v>
      </c>
      <c r="K59" s="50">
        <v>42.851851851851883</v>
      </c>
      <c r="L59" s="50">
        <f t="shared" si="0"/>
        <v>1.6296296296296617</v>
      </c>
      <c r="M59" s="41">
        <f t="shared" si="1"/>
        <v>6.3333333333333073</v>
      </c>
    </row>
    <row r="60" spans="2:13" s="16" customFormat="1" x14ac:dyDescent="0.25">
      <c r="B60" s="49">
        <v>58</v>
      </c>
      <c r="C60" s="50">
        <v>40.388888888888943</v>
      </c>
      <c r="D60" s="50">
        <f t="array" ref="D60">STDEV(IF('Pilot Run Analysis'!B:B='Pilot Run Summary'!B60,'Pilot Run Analysis'!E:E))</f>
        <v>1.6548967120554647</v>
      </c>
      <c r="E60" s="30" t="s">
        <v>51</v>
      </c>
      <c r="F60" s="50">
        <v>1.183759544527206</v>
      </c>
      <c r="G60" s="50">
        <v>36.518518518518576</v>
      </c>
      <c r="H60" s="50">
        <v>39.777777777777779</v>
      </c>
      <c r="I60" s="50">
        <v>40.703703703703702</v>
      </c>
      <c r="J60" s="50">
        <v>41.40740740740744</v>
      </c>
      <c r="K60" s="50">
        <v>42.851851851851883</v>
      </c>
      <c r="L60" s="50">
        <f t="shared" si="0"/>
        <v>1.6296296296296617</v>
      </c>
      <c r="M60" s="41">
        <f t="shared" si="1"/>
        <v>6.3333333333333073</v>
      </c>
    </row>
    <row r="61" spans="2:13" s="16" customFormat="1" x14ac:dyDescent="0.25">
      <c r="B61" s="49">
        <v>59</v>
      </c>
      <c r="C61" s="50">
        <v>40.388888888888943</v>
      </c>
      <c r="D61" s="50">
        <f t="array" ref="D61">STDEV(IF('Pilot Run Analysis'!B:B='Pilot Run Summary'!B61,'Pilot Run Analysis'!E:E))</f>
        <v>1.6548967120554647</v>
      </c>
      <c r="E61" s="30" t="s">
        <v>51</v>
      </c>
      <c r="F61" s="50">
        <v>1.183759544527206</v>
      </c>
      <c r="G61" s="50">
        <v>36.518518518518576</v>
      </c>
      <c r="H61" s="50">
        <v>39.777777777777779</v>
      </c>
      <c r="I61" s="50">
        <v>40.703703703703702</v>
      </c>
      <c r="J61" s="50">
        <v>41.40740740740744</v>
      </c>
      <c r="K61" s="50">
        <v>42.851851851851883</v>
      </c>
      <c r="L61" s="50">
        <f t="shared" si="0"/>
        <v>1.6296296296296617</v>
      </c>
      <c r="M61" s="41">
        <f t="shared" si="1"/>
        <v>6.3333333333333073</v>
      </c>
    </row>
    <row r="62" spans="2:13" s="16" customFormat="1" x14ac:dyDescent="0.25">
      <c r="B62" s="49">
        <v>60</v>
      </c>
      <c r="C62" s="50">
        <v>40.388888888888943</v>
      </c>
      <c r="D62" s="50">
        <f t="array" ref="D62">STDEV(IF('Pilot Run Analysis'!B:B='Pilot Run Summary'!B62,'Pilot Run Analysis'!E:E))</f>
        <v>1.6548967120554647</v>
      </c>
      <c r="E62" s="30" t="s">
        <v>51</v>
      </c>
      <c r="F62" s="50">
        <v>1.183759544527206</v>
      </c>
      <c r="G62" s="50">
        <v>36.518518518518576</v>
      </c>
      <c r="H62" s="50">
        <v>39.777777777777779</v>
      </c>
      <c r="I62" s="50">
        <v>40.703703703703702</v>
      </c>
      <c r="J62" s="50">
        <v>41.40740740740744</v>
      </c>
      <c r="K62" s="50">
        <v>42.851851851851883</v>
      </c>
      <c r="L62" s="50">
        <f t="shared" si="0"/>
        <v>1.6296296296296617</v>
      </c>
      <c r="M62" s="41">
        <f t="shared" si="1"/>
        <v>6.3333333333333073</v>
      </c>
    </row>
    <row r="63" spans="2:13" s="16" customFormat="1" x14ac:dyDescent="0.25">
      <c r="B63" s="49">
        <v>61</v>
      </c>
      <c r="C63" s="50">
        <v>40.388888888888943</v>
      </c>
      <c r="D63" s="50">
        <f t="array" ref="D63">STDEV(IF('Pilot Run Analysis'!B:B='Pilot Run Summary'!B63,'Pilot Run Analysis'!E:E))</f>
        <v>1.6548967120554647</v>
      </c>
      <c r="E63" s="30" t="s">
        <v>51</v>
      </c>
      <c r="F63" s="50">
        <v>1.183759544527206</v>
      </c>
      <c r="G63" s="50">
        <v>36.518518518518576</v>
      </c>
      <c r="H63" s="50">
        <v>39.777777777777779</v>
      </c>
      <c r="I63" s="50">
        <v>40.703703703703702</v>
      </c>
      <c r="J63" s="50">
        <v>41.40740740740744</v>
      </c>
      <c r="K63" s="50">
        <v>42.851851851851883</v>
      </c>
      <c r="L63" s="50">
        <f t="shared" si="0"/>
        <v>1.6296296296296617</v>
      </c>
      <c r="M63" s="41">
        <f t="shared" si="1"/>
        <v>6.3333333333333073</v>
      </c>
    </row>
    <row r="64" spans="2:13" s="16" customFormat="1" x14ac:dyDescent="0.25">
      <c r="B64" s="49">
        <v>62</v>
      </c>
      <c r="C64" s="50">
        <v>40.388888888888943</v>
      </c>
      <c r="D64" s="50">
        <f t="array" ref="D64">STDEV(IF('Pilot Run Analysis'!B:B='Pilot Run Summary'!B64,'Pilot Run Analysis'!E:E))</f>
        <v>1.6548967120554647</v>
      </c>
      <c r="E64" s="30" t="s">
        <v>51</v>
      </c>
      <c r="F64" s="50">
        <v>1.183759544527206</v>
      </c>
      <c r="G64" s="50">
        <v>36.518518518518576</v>
      </c>
      <c r="H64" s="50">
        <v>39.777777777777779</v>
      </c>
      <c r="I64" s="50">
        <v>40.703703703703702</v>
      </c>
      <c r="J64" s="50">
        <v>41.40740740740744</v>
      </c>
      <c r="K64" s="50">
        <v>42.851851851851883</v>
      </c>
      <c r="L64" s="50">
        <f t="shared" si="0"/>
        <v>1.6296296296296617</v>
      </c>
      <c r="M64" s="41">
        <f t="shared" si="1"/>
        <v>6.3333333333333073</v>
      </c>
    </row>
    <row r="65" spans="2:15" x14ac:dyDescent="0.25">
      <c r="B65" s="49">
        <v>63</v>
      </c>
      <c r="C65" s="50">
        <v>40.388888888888943</v>
      </c>
      <c r="D65" s="50">
        <f t="array" ref="D65">STDEV(IF('Pilot Run Analysis'!B:B='Pilot Run Summary'!B65,'Pilot Run Analysis'!E:E))</f>
        <v>1.6548967120554647</v>
      </c>
      <c r="E65" s="30" t="s">
        <v>51</v>
      </c>
      <c r="F65" s="50">
        <v>1.183759544527206</v>
      </c>
      <c r="G65" s="50">
        <v>36.518518518518576</v>
      </c>
      <c r="H65" s="50">
        <v>39.777777777777779</v>
      </c>
      <c r="I65" s="50">
        <v>40.703703703703702</v>
      </c>
      <c r="J65" s="50">
        <v>41.40740740740744</v>
      </c>
      <c r="K65" s="50">
        <v>42.851851851851883</v>
      </c>
      <c r="L65" s="50">
        <f t="shared" si="0"/>
        <v>1.6296296296296617</v>
      </c>
      <c r="M65" s="41">
        <f t="shared" si="1"/>
        <v>6.3333333333333073</v>
      </c>
      <c r="O65" s="16"/>
    </row>
    <row r="66" spans="2:15" x14ac:dyDescent="0.25">
      <c r="B66" s="51">
        <v>64</v>
      </c>
      <c r="C66" s="52">
        <v>40.388888888888943</v>
      </c>
      <c r="D66" s="52">
        <f t="array" ref="D66">STDEV(IF('Pilot Run Analysis'!B:B='Pilot Run Summary'!B66,'Pilot Run Analysis'!E:E))</f>
        <v>1.6548967120554647</v>
      </c>
      <c r="E66" s="33" t="s">
        <v>51</v>
      </c>
      <c r="F66" s="52">
        <v>1.183759544527206</v>
      </c>
      <c r="G66" s="52">
        <v>36.518518518518576</v>
      </c>
      <c r="H66" s="52">
        <v>39.777777777777779</v>
      </c>
      <c r="I66" s="52">
        <v>40.703703703703702</v>
      </c>
      <c r="J66" s="52">
        <v>41.40740740740744</v>
      </c>
      <c r="K66" s="52">
        <v>42.851851851851883</v>
      </c>
      <c r="L66" s="52">
        <f t="shared" si="0"/>
        <v>1.6296296296296617</v>
      </c>
      <c r="M66" s="44">
        <f t="shared" si="1"/>
        <v>6.3333333333333073</v>
      </c>
      <c r="O66" s="16"/>
    </row>
    <row r="67" spans="2:15" x14ac:dyDescent="0.25"/>
  </sheetData>
  <conditionalFormatting sqref="L3:L66">
    <cfRule type="colorScale" priority="2">
      <colorScale>
        <cfvo type="min"/>
        <cfvo type="max"/>
        <color rgb="FFFFC9C9"/>
        <color rgb="FFFF5B5B"/>
      </colorScale>
    </cfRule>
  </conditionalFormatting>
  <conditionalFormatting sqref="M3:M66">
    <cfRule type="colorScale" priority="1">
      <colorScale>
        <cfvo type="min"/>
        <cfvo type="max"/>
        <color rgb="FFFFC9C9"/>
        <color rgb="FFFF5B5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52"/>
  <sheetViews>
    <sheetView workbookViewId="0">
      <selection activeCell="G4" sqref="G4"/>
    </sheetView>
  </sheetViews>
  <sheetFormatPr defaultColWidth="0" defaultRowHeight="15.75" zeroHeight="1" x14ac:dyDescent="0.25"/>
  <cols>
    <col min="1" max="1" width="3.7109375" style="16" customWidth="1"/>
    <col min="2" max="2" width="10.5703125" style="16" customWidth="1"/>
    <col min="3" max="3" width="11" style="16" customWidth="1"/>
    <col min="4" max="4" width="19.85546875" style="16" customWidth="1"/>
    <col min="5" max="5" width="9.140625" style="16" customWidth="1"/>
    <col min="6" max="6" width="3.7109375" style="16" customWidth="1"/>
    <col min="7" max="7" width="9.140625" style="16" customWidth="1"/>
    <col min="8" max="8" width="3.7109375" style="16" customWidth="1"/>
    <col min="9" max="10" width="16" style="7" customWidth="1"/>
    <col min="11" max="12" width="14" style="7" customWidth="1"/>
    <col min="13" max="15" width="19" style="7" customWidth="1"/>
    <col min="16" max="16" width="14" style="7" customWidth="1"/>
    <col min="17" max="19" width="18.28515625" style="7" customWidth="1"/>
    <col min="20" max="20" width="14" style="7" customWidth="1"/>
    <col min="21" max="23" width="13.5703125" style="7" customWidth="1"/>
    <col min="24" max="24" width="14" style="7" customWidth="1"/>
    <col min="25" max="27" width="13.5703125" style="7" customWidth="1"/>
    <col min="28" max="28" width="14" style="7" customWidth="1"/>
    <col min="29" max="29" width="15.42578125" style="7" customWidth="1"/>
    <col min="30" max="30" width="14" style="7" customWidth="1"/>
    <col min="31" max="32" width="9.140625" style="7" customWidth="1"/>
    <col min="33" max="33" width="3.7109375" style="16" customWidth="1"/>
    <col min="34" max="34" width="19" style="25" bestFit="1" customWidth="1"/>
    <col min="35" max="35" width="8" style="25" customWidth="1"/>
    <col min="36" max="36" width="9" style="25" customWidth="1"/>
    <col min="37" max="37" width="9.140625" style="25" customWidth="1"/>
    <col min="38" max="38" width="11.28515625" style="25" customWidth="1"/>
    <col min="39" max="39" width="10.7109375" style="25" customWidth="1"/>
    <col min="40" max="40" width="8" style="25" customWidth="1"/>
    <col min="41" max="42" width="9.140625" style="25" customWidth="1"/>
    <col min="43" max="43" width="3.7109375" style="16" customWidth="1"/>
    <col min="44" max="44" width="8.7109375" style="16" hidden="1" customWidth="1"/>
    <col min="45" max="45" width="0" style="16" hidden="1" customWidth="1"/>
    <col min="46" max="47" width="8.7109375" style="16" hidden="1" customWidth="1"/>
    <col min="48" max="16384" width="9.140625" style="16" hidden="1"/>
  </cols>
  <sheetData>
    <row r="1" spans="2:44" x14ac:dyDescent="0.25">
      <c r="AH1" s="25" t="s">
        <v>58</v>
      </c>
    </row>
    <row r="2" spans="2:44" x14ac:dyDescent="0.25">
      <c r="AH2" s="26" t="s">
        <v>59</v>
      </c>
      <c r="AI2" s="27"/>
      <c r="AJ2" s="27"/>
      <c r="AK2" s="28"/>
    </row>
    <row r="3" spans="2:44" x14ac:dyDescent="0.25">
      <c r="AH3" s="29" t="s">
        <v>60</v>
      </c>
      <c r="AI3" s="30"/>
      <c r="AJ3" s="30"/>
      <c r="AK3" s="31"/>
    </row>
    <row r="4" spans="2:44" x14ac:dyDescent="0.25">
      <c r="AH4" s="29" t="s">
        <v>61</v>
      </c>
      <c r="AI4" s="30"/>
      <c r="AJ4" s="30"/>
      <c r="AK4" s="31"/>
    </row>
    <row r="5" spans="2:44" x14ac:dyDescent="0.25">
      <c r="AH5" s="32" t="s">
        <v>62</v>
      </c>
      <c r="AI5" s="33"/>
      <c r="AJ5" s="33"/>
      <c r="AK5" s="34"/>
    </row>
    <row r="6" spans="2:44" x14ac:dyDescent="0.25"/>
    <row r="7" spans="2:44" ht="16.5" thickBot="1" x14ac:dyDescent="0.3">
      <c r="AH7" s="25" t="s">
        <v>58</v>
      </c>
    </row>
    <row r="8" spans="2:44" ht="16.5" thickBot="1" x14ac:dyDescent="0.3">
      <c r="B8" s="156" t="s">
        <v>14</v>
      </c>
      <c r="C8" s="158" t="s">
        <v>20</v>
      </c>
      <c r="D8" s="158" t="s">
        <v>19</v>
      </c>
      <c r="E8" s="166"/>
      <c r="G8" s="14" t="s">
        <v>23</v>
      </c>
      <c r="I8" s="162" t="s">
        <v>29</v>
      </c>
      <c r="J8" s="163"/>
      <c r="K8" s="164" t="s">
        <v>30</v>
      </c>
      <c r="L8" s="164"/>
      <c r="M8" s="164"/>
      <c r="N8" s="164"/>
      <c r="O8" s="164"/>
      <c r="P8" s="165"/>
      <c r="Q8" s="4"/>
      <c r="R8" s="4"/>
      <c r="S8" s="4"/>
      <c r="T8" s="5"/>
      <c r="U8" s="4"/>
      <c r="V8" s="4"/>
      <c r="W8" s="4"/>
      <c r="X8" s="5"/>
      <c r="Y8" s="4"/>
      <c r="Z8" s="4"/>
      <c r="AA8" s="4"/>
      <c r="AB8" s="5"/>
      <c r="AC8" s="4"/>
      <c r="AD8" s="4"/>
      <c r="AE8" s="4"/>
      <c r="AF8" s="5"/>
      <c r="AH8" s="160" t="s">
        <v>39</v>
      </c>
      <c r="AI8" s="152" t="s">
        <v>34</v>
      </c>
      <c r="AJ8" s="152" t="s">
        <v>31</v>
      </c>
      <c r="AK8" s="152" t="s">
        <v>32</v>
      </c>
      <c r="AL8" s="152" t="s">
        <v>35</v>
      </c>
      <c r="AM8" s="152" t="s">
        <v>36</v>
      </c>
      <c r="AN8" s="152" t="s">
        <v>37</v>
      </c>
      <c r="AO8" s="154" t="s">
        <v>33</v>
      </c>
      <c r="AP8" s="35" t="s">
        <v>38</v>
      </c>
    </row>
    <row r="9" spans="2:44" ht="16.5" thickBot="1" x14ac:dyDescent="0.3">
      <c r="B9" s="157"/>
      <c r="C9" s="159"/>
      <c r="D9" s="2" t="s">
        <v>24</v>
      </c>
      <c r="E9" s="3" t="s">
        <v>25</v>
      </c>
      <c r="G9" s="15">
        <f>STDEV(E10:E649)</f>
        <v>12.041765282221112</v>
      </c>
      <c r="I9" s="20" t="s">
        <v>0</v>
      </c>
      <c r="J9" s="146">
        <f>ABS(K11-I11)</f>
        <v>7.7275582107851903E-3</v>
      </c>
      <c r="K9" s="147"/>
      <c r="L9" s="148"/>
      <c r="M9" s="21" t="s">
        <v>1</v>
      </c>
      <c r="N9" s="146">
        <f>ABS(O11-M11)</f>
        <v>5.9861789004393984E-3</v>
      </c>
      <c r="O9" s="147"/>
      <c r="P9" s="148"/>
      <c r="Q9" s="21" t="s">
        <v>2</v>
      </c>
      <c r="R9" s="149">
        <f>ABS(S11-Q11)</f>
        <v>0</v>
      </c>
      <c r="S9" s="150"/>
      <c r="T9" s="151"/>
      <c r="U9" s="21" t="s">
        <v>3</v>
      </c>
      <c r="V9" s="149">
        <f>ABS(W11-U11)</f>
        <v>1.4305433022546055E-2</v>
      </c>
      <c r="W9" s="150"/>
      <c r="X9" s="151"/>
      <c r="Y9" s="21" t="s">
        <v>4</v>
      </c>
      <c r="Z9" s="149">
        <f>ABS(AA11-Y11)</f>
        <v>12.752554336868302</v>
      </c>
      <c r="AA9" s="150"/>
      <c r="AB9" s="151"/>
      <c r="AC9" s="21" t="s">
        <v>13</v>
      </c>
      <c r="AD9" s="149">
        <f>ABS(AE11-AC11)</f>
        <v>19.49878713822752</v>
      </c>
      <c r="AE9" s="150"/>
      <c r="AF9" s="151"/>
      <c r="AH9" s="161"/>
      <c r="AI9" s="153"/>
      <c r="AJ9" s="153"/>
      <c r="AK9" s="153"/>
      <c r="AL9" s="153"/>
      <c r="AM9" s="153"/>
      <c r="AN9" s="153"/>
      <c r="AO9" s="155"/>
      <c r="AP9" s="36">
        <f>SUMPRODUCT($AK10:$AK15,AO10:AO15)</f>
        <v>809.10479438899108</v>
      </c>
      <c r="AQ9" s="17"/>
      <c r="AR9" s="7"/>
    </row>
    <row r="10" spans="2:44" ht="16.5" thickBot="1" x14ac:dyDescent="0.3">
      <c r="B10" s="6">
        <v>1</v>
      </c>
      <c r="C10" s="7">
        <v>1</v>
      </c>
      <c r="D10" s="7">
        <v>0.13310344827586201</v>
      </c>
      <c r="E10" s="8">
        <f t="shared" ref="E10:E73" si="0">60*D10</f>
        <v>7.986206896551721</v>
      </c>
      <c r="I10" s="145" t="s">
        <v>27</v>
      </c>
      <c r="J10" s="143"/>
      <c r="K10" s="143" t="s">
        <v>28</v>
      </c>
      <c r="L10" s="144"/>
      <c r="M10" s="143" t="s">
        <v>27</v>
      </c>
      <c r="N10" s="143"/>
      <c r="O10" s="143" t="s">
        <v>28</v>
      </c>
      <c r="P10" s="144"/>
      <c r="Q10" s="143" t="s">
        <v>27</v>
      </c>
      <c r="R10" s="143"/>
      <c r="S10" s="143" t="s">
        <v>28</v>
      </c>
      <c r="T10" s="144"/>
      <c r="U10" s="143" t="s">
        <v>27</v>
      </c>
      <c r="V10" s="143"/>
      <c r="W10" s="143" t="s">
        <v>28</v>
      </c>
      <c r="X10" s="144"/>
      <c r="Y10" s="143" t="s">
        <v>27</v>
      </c>
      <c r="Z10" s="143"/>
      <c r="AA10" s="143" t="s">
        <v>28</v>
      </c>
      <c r="AB10" s="144"/>
      <c r="AC10" s="143" t="s">
        <v>27</v>
      </c>
      <c r="AD10" s="143"/>
      <c r="AE10" s="143" t="s">
        <v>28</v>
      </c>
      <c r="AF10" s="144"/>
      <c r="AH10" s="26" t="s">
        <v>0</v>
      </c>
      <c r="AI10" s="27">
        <v>0</v>
      </c>
      <c r="AJ10" s="37">
        <v>7.7000000000000002E-3</v>
      </c>
      <c r="AK10" s="27">
        <v>1191194</v>
      </c>
      <c r="AL10" s="27">
        <v>76236416</v>
      </c>
      <c r="AM10" s="27">
        <v>0.8</v>
      </c>
      <c r="AN10" s="38">
        <v>0.8</v>
      </c>
      <c r="AO10" s="39">
        <f t="shared" ref="AO10:AO15" si="1">AJ10/SUM(AJ$10:AJ$15)</f>
        <v>2.385422281702882E-4</v>
      </c>
      <c r="AQ10" s="18"/>
      <c r="AR10" s="7"/>
    </row>
    <row r="11" spans="2:44" x14ac:dyDescent="0.25">
      <c r="B11" s="6">
        <v>1</v>
      </c>
      <c r="C11" s="7">
        <v>2</v>
      </c>
      <c r="D11" s="7">
        <v>0.13550000000000001</v>
      </c>
      <c r="E11" s="8">
        <f t="shared" si="0"/>
        <v>8.1300000000000008</v>
      </c>
      <c r="G11" s="14" t="s">
        <v>38</v>
      </c>
      <c r="I11" s="142">
        <f>AVERAGE(J12:J43)</f>
        <v>21.378459823498048</v>
      </c>
      <c r="J11" s="142"/>
      <c r="K11" s="142">
        <f>AVERAGE(L12:L43)</f>
        <v>21.386187381708833</v>
      </c>
      <c r="L11" s="142"/>
      <c r="M11" s="142">
        <f>AVERAGE(N12:N43)</f>
        <v>21.38531669205366</v>
      </c>
      <c r="N11" s="142"/>
      <c r="O11" s="142">
        <f>AVERAGE(P12:P43)</f>
        <v>21.379330513153221</v>
      </c>
      <c r="P11" s="142"/>
      <c r="Q11" s="142">
        <f>AVERAGE(R12:R43)</f>
        <v>21.382323602603442</v>
      </c>
      <c r="R11" s="142"/>
      <c r="S11" s="142">
        <f>AVERAGE(T12:T43)</f>
        <v>21.382323602603442</v>
      </c>
      <c r="T11" s="142"/>
      <c r="U11" s="142">
        <f>AVERAGE(V12:V43)</f>
        <v>21.375170886092167</v>
      </c>
      <c r="V11" s="142"/>
      <c r="W11" s="142">
        <f>AVERAGE(X12:X43)</f>
        <v>21.389476319114713</v>
      </c>
      <c r="X11" s="142"/>
      <c r="Y11" s="142">
        <f>AVERAGE(Z12:Z43)</f>
        <v>15.00604643416929</v>
      </c>
      <c r="Z11" s="142"/>
      <c r="AA11" s="142">
        <f>AVERAGE(AB12:AB43)</f>
        <v>27.758600771037592</v>
      </c>
      <c r="AB11" s="142"/>
      <c r="AC11" s="142">
        <f>AVERAGE(AD12:AD43)</f>
        <v>11.632930033489677</v>
      </c>
      <c r="AD11" s="142"/>
      <c r="AE11" s="142">
        <f>AVERAGE(AF12:AF43)</f>
        <v>31.131717171717195</v>
      </c>
      <c r="AF11" s="142"/>
      <c r="AG11" s="7"/>
      <c r="AH11" s="29" t="s">
        <v>1</v>
      </c>
      <c r="AI11" s="30">
        <v>0</v>
      </c>
      <c r="AJ11" s="40">
        <v>6.0000000000000001E-3</v>
      </c>
      <c r="AK11" s="30">
        <v>1985033</v>
      </c>
      <c r="AL11" s="30">
        <v>127042112</v>
      </c>
      <c r="AM11" s="30">
        <v>0.8</v>
      </c>
      <c r="AN11" s="41">
        <v>0.8</v>
      </c>
      <c r="AO11" s="42">
        <f t="shared" si="1"/>
        <v>1.8587706091191289E-4</v>
      </c>
    </row>
    <row r="12" spans="2:44" ht="16.5" thickBot="1" x14ac:dyDescent="0.3">
      <c r="B12" s="6">
        <v>1</v>
      </c>
      <c r="C12" s="7">
        <v>3</v>
      </c>
      <c r="D12" s="7">
        <v>0.132413793103448</v>
      </c>
      <c r="E12" s="8">
        <f t="shared" si="0"/>
        <v>7.9448275862068805</v>
      </c>
      <c r="G12" s="19">
        <v>809.10479438899108</v>
      </c>
      <c r="I12" s="6">
        <v>1</v>
      </c>
      <c r="J12" s="7">
        <f>AVERAGEIF($B:$B,I12,$E:$E)</f>
        <v>8.1361551724137904</v>
      </c>
      <c r="K12" s="7">
        <v>2</v>
      </c>
      <c r="L12" s="8">
        <f t="shared" ref="L12:L43" si="2">AVERAGEIF($B:$B,K12,$E:$E)</f>
        <v>8.1361551724137904</v>
      </c>
      <c r="M12" s="7">
        <v>1</v>
      </c>
      <c r="N12" s="7">
        <f t="shared" ref="N12:N43" si="3">AVERAGEIF($B:$B,M12,$E:$E)</f>
        <v>8.1361551724137904</v>
      </c>
      <c r="O12" s="7">
        <v>3</v>
      </c>
      <c r="P12" s="8">
        <f t="shared" ref="P12:P43" si="4">AVERAGEIF($B:$B,O12,$E:$E)</f>
        <v>8.1406551724137763</v>
      </c>
      <c r="Q12" s="7">
        <v>1</v>
      </c>
      <c r="R12" s="7">
        <f t="shared" ref="R12:R43" si="5">AVERAGEIF($B:$B,Q12,$E:$E)</f>
        <v>8.1361551724137904</v>
      </c>
      <c r="S12" s="7">
        <v>5</v>
      </c>
      <c r="T12" s="8">
        <f t="shared" ref="T12:T43" si="6">AVERAGEIF($B:$B,S12,$E:$E)</f>
        <v>8.1361551724137904</v>
      </c>
      <c r="U12" s="7">
        <v>1</v>
      </c>
      <c r="V12" s="7">
        <f t="shared" ref="V12:V43" si="7">AVERAGEIF($B:$B,U12,$E:$E)</f>
        <v>8.1361551724137904</v>
      </c>
      <c r="W12" s="7">
        <f>U12+8</f>
        <v>9</v>
      </c>
      <c r="X12" s="8">
        <f t="shared" ref="X12:X43" si="8">AVERAGEIF($B:$B,W12,$E:$E)</f>
        <v>8.1322241379310309</v>
      </c>
      <c r="Y12" s="7">
        <v>1</v>
      </c>
      <c r="Z12" s="7">
        <f t="shared" ref="Z12:Z43" si="9">AVERAGEIF($B:$B,Y12,$E:$E)</f>
        <v>8.1361551724137904</v>
      </c>
      <c r="AA12" s="7">
        <f>Y12+16</f>
        <v>17</v>
      </c>
      <c r="AB12" s="8">
        <f t="shared" ref="AB12:AB43" si="10">AVERAGEIF($B:$B,AA12,$E:$E)</f>
        <v>15.11969975490195</v>
      </c>
      <c r="AC12" s="7">
        <v>1</v>
      </c>
      <c r="AD12" s="7">
        <f t="shared" ref="AD12:AD43" si="11">AVERAGEIF($B:$B,AC12,$E:$E)</f>
        <v>8.1361551724137904</v>
      </c>
      <c r="AE12" s="7">
        <f>AC12+32</f>
        <v>33</v>
      </c>
      <c r="AF12" s="8">
        <f t="shared" ref="AF12:AF43" si="12">AVERAGEIF($B:$B,AE12,$E:$E)</f>
        <v>21.862909090909103</v>
      </c>
      <c r="AH12" s="29" t="s">
        <v>2</v>
      </c>
      <c r="AI12" s="30">
        <v>0</v>
      </c>
      <c r="AJ12" s="40">
        <v>0</v>
      </c>
      <c r="AK12" s="30">
        <v>2965820</v>
      </c>
      <c r="AL12" s="30">
        <v>189812480</v>
      </c>
      <c r="AM12" s="30">
        <v>0.8</v>
      </c>
      <c r="AN12" s="41">
        <v>0.05</v>
      </c>
      <c r="AO12" s="42">
        <f t="shared" si="1"/>
        <v>0</v>
      </c>
    </row>
    <row r="13" spans="2:44" x14ac:dyDescent="0.25">
      <c r="B13" s="6">
        <v>1</v>
      </c>
      <c r="C13" s="7">
        <v>4</v>
      </c>
      <c r="D13" s="7">
        <v>0.139310344827586</v>
      </c>
      <c r="E13" s="8">
        <f t="shared" si="0"/>
        <v>8.3586206896551598</v>
      </c>
      <c r="I13" s="6">
        <f>I12+2</f>
        <v>3</v>
      </c>
      <c r="J13" s="7">
        <f t="shared" ref="J13:J43" si="13">AVERAGEIF($B:$B,I13,$E:$E)</f>
        <v>8.1406551724137763</v>
      </c>
      <c r="K13" s="7">
        <f>K12+2</f>
        <v>4</v>
      </c>
      <c r="L13" s="8">
        <f t="shared" si="2"/>
        <v>8.1411551724137947</v>
      </c>
      <c r="M13" s="7">
        <v>2</v>
      </c>
      <c r="N13" s="7">
        <f t="shared" si="3"/>
        <v>8.1361551724137904</v>
      </c>
      <c r="O13" s="7">
        <v>4</v>
      </c>
      <c r="P13" s="8">
        <f t="shared" si="4"/>
        <v>8.1411551724137947</v>
      </c>
      <c r="Q13" s="7">
        <v>2</v>
      </c>
      <c r="R13" s="7">
        <f t="shared" si="5"/>
        <v>8.1361551724137904</v>
      </c>
      <c r="S13" s="7">
        <v>6</v>
      </c>
      <c r="T13" s="8">
        <f t="shared" si="6"/>
        <v>8.1361551724137904</v>
      </c>
      <c r="U13" s="7">
        <v>2</v>
      </c>
      <c r="V13" s="7">
        <f t="shared" si="7"/>
        <v>8.1361551724137904</v>
      </c>
      <c r="W13" s="7">
        <f t="shared" ref="W13:W19" si="14">U13+8</f>
        <v>10</v>
      </c>
      <c r="X13" s="8">
        <f t="shared" si="8"/>
        <v>8.1322241379310309</v>
      </c>
      <c r="Y13" s="7">
        <v>2</v>
      </c>
      <c r="Z13" s="7">
        <f t="shared" si="9"/>
        <v>8.1361551724137904</v>
      </c>
      <c r="AA13" s="7">
        <f t="shared" ref="AA13:AA27" si="15">Y13+16</f>
        <v>18</v>
      </c>
      <c r="AB13" s="8">
        <f t="shared" si="10"/>
        <v>15.11969975490195</v>
      </c>
      <c r="AC13" s="7">
        <v>2</v>
      </c>
      <c r="AD13" s="7">
        <f t="shared" si="11"/>
        <v>8.1361551724137904</v>
      </c>
      <c r="AE13" s="7">
        <f t="shared" ref="AE13:AE43" si="16">AC13+32</f>
        <v>34</v>
      </c>
      <c r="AF13" s="8">
        <f t="shared" si="12"/>
        <v>21.862909090909103</v>
      </c>
      <c r="AH13" s="29" t="s">
        <v>3</v>
      </c>
      <c r="AI13" s="30">
        <v>0</v>
      </c>
      <c r="AJ13" s="40">
        <v>1.43E-2</v>
      </c>
      <c r="AK13" s="30">
        <v>347589</v>
      </c>
      <c r="AL13" s="30">
        <v>22245696</v>
      </c>
      <c r="AM13" s="30">
        <v>0.8</v>
      </c>
      <c r="AN13" s="41">
        <v>0.8</v>
      </c>
      <c r="AO13" s="42">
        <f t="shared" si="1"/>
        <v>4.4300699517339239E-4</v>
      </c>
    </row>
    <row r="14" spans="2:44" x14ac:dyDescent="0.25">
      <c r="B14" s="6">
        <v>1</v>
      </c>
      <c r="C14" s="7">
        <v>5</v>
      </c>
      <c r="D14" s="7">
        <v>0.14086206896551701</v>
      </c>
      <c r="E14" s="8">
        <f t="shared" si="0"/>
        <v>8.45172413793102</v>
      </c>
      <c r="I14" s="6">
        <f t="shared" ref="I14:I43" si="17">I13+2</f>
        <v>5</v>
      </c>
      <c r="J14" s="7">
        <f t="shared" si="13"/>
        <v>8.1361551724137904</v>
      </c>
      <c r="K14" s="7">
        <f t="shared" ref="K14:K43" si="18">K13+2</f>
        <v>6</v>
      </c>
      <c r="L14" s="8">
        <f t="shared" si="2"/>
        <v>8.1361551724137904</v>
      </c>
      <c r="M14" s="7">
        <f>M12+4</f>
        <v>5</v>
      </c>
      <c r="N14" s="7">
        <f t="shared" si="3"/>
        <v>8.1361551724137904</v>
      </c>
      <c r="O14" s="7">
        <f>O12+4</f>
        <v>7</v>
      </c>
      <c r="P14" s="8">
        <f t="shared" si="4"/>
        <v>8.1406551724137763</v>
      </c>
      <c r="Q14" s="7">
        <v>3</v>
      </c>
      <c r="R14" s="7">
        <f t="shared" si="5"/>
        <v>8.1406551724137763</v>
      </c>
      <c r="S14" s="7">
        <v>7</v>
      </c>
      <c r="T14" s="8">
        <f t="shared" si="6"/>
        <v>8.1406551724137763</v>
      </c>
      <c r="U14" s="7">
        <v>3</v>
      </c>
      <c r="V14" s="7">
        <f t="shared" si="7"/>
        <v>8.1406551724137763</v>
      </c>
      <c r="W14" s="7">
        <f t="shared" si="14"/>
        <v>11</v>
      </c>
      <c r="X14" s="8">
        <f t="shared" si="8"/>
        <v>8.1406551724137763</v>
      </c>
      <c r="Y14" s="7">
        <v>3</v>
      </c>
      <c r="Z14" s="7">
        <f t="shared" si="9"/>
        <v>8.1406551724137763</v>
      </c>
      <c r="AA14" s="7">
        <f t="shared" si="15"/>
        <v>19</v>
      </c>
      <c r="AB14" s="8">
        <f t="shared" si="10"/>
        <v>15.082322303921561</v>
      </c>
      <c r="AC14" s="7">
        <v>3</v>
      </c>
      <c r="AD14" s="7">
        <f t="shared" si="11"/>
        <v>8.1406551724137763</v>
      </c>
      <c r="AE14" s="7">
        <f t="shared" si="16"/>
        <v>35</v>
      </c>
      <c r="AF14" s="8">
        <f t="shared" si="12"/>
        <v>21.862909090909103</v>
      </c>
      <c r="AH14" s="29" t="s">
        <v>4</v>
      </c>
      <c r="AI14" s="30">
        <v>0</v>
      </c>
      <c r="AJ14" s="40">
        <v>12.752599999999999</v>
      </c>
      <c r="AK14" s="30">
        <v>2</v>
      </c>
      <c r="AL14" s="30">
        <v>128</v>
      </c>
      <c r="AM14" s="30">
        <v>0.8</v>
      </c>
      <c r="AN14" s="41">
        <v>0.99995999999999996</v>
      </c>
      <c r="AO14" s="42">
        <f t="shared" si="1"/>
        <v>0.39506930116421002</v>
      </c>
    </row>
    <row r="15" spans="2:44" x14ac:dyDescent="0.25">
      <c r="B15" s="6">
        <v>1</v>
      </c>
      <c r="C15" s="7">
        <v>6</v>
      </c>
      <c r="D15" s="7">
        <v>0.134396551724138</v>
      </c>
      <c r="E15" s="8">
        <f t="shared" si="0"/>
        <v>8.0637931034482797</v>
      </c>
      <c r="I15" s="6">
        <f t="shared" si="17"/>
        <v>7</v>
      </c>
      <c r="J15" s="7">
        <f t="shared" si="13"/>
        <v>8.1406551724137763</v>
      </c>
      <c r="K15" s="7">
        <f t="shared" si="18"/>
        <v>8</v>
      </c>
      <c r="L15" s="8">
        <f t="shared" si="2"/>
        <v>8.1411551724137947</v>
      </c>
      <c r="M15" s="7">
        <f t="shared" ref="M15:M43" si="19">M13+4</f>
        <v>6</v>
      </c>
      <c r="N15" s="7">
        <f t="shared" si="3"/>
        <v>8.1361551724137904</v>
      </c>
      <c r="O15" s="7">
        <f t="shared" ref="O15:O43" si="20">O13+4</f>
        <v>8</v>
      </c>
      <c r="P15" s="8">
        <f t="shared" si="4"/>
        <v>8.1411551724137947</v>
      </c>
      <c r="Q15" s="7">
        <v>4</v>
      </c>
      <c r="R15" s="7">
        <f t="shared" si="5"/>
        <v>8.1411551724137947</v>
      </c>
      <c r="S15" s="7">
        <v>8</v>
      </c>
      <c r="T15" s="8">
        <f t="shared" si="6"/>
        <v>8.1411551724137947</v>
      </c>
      <c r="U15" s="7">
        <v>4</v>
      </c>
      <c r="V15" s="7">
        <f t="shared" si="7"/>
        <v>8.1411551724137947</v>
      </c>
      <c r="W15" s="7">
        <f t="shared" si="14"/>
        <v>12</v>
      </c>
      <c r="X15" s="8">
        <f t="shared" si="8"/>
        <v>8.1411551724137947</v>
      </c>
      <c r="Y15" s="7">
        <v>4</v>
      </c>
      <c r="Z15" s="7">
        <f t="shared" si="9"/>
        <v>8.1411551724137947</v>
      </c>
      <c r="AA15" s="7">
        <f t="shared" si="15"/>
        <v>20</v>
      </c>
      <c r="AB15" s="8">
        <f t="shared" si="10"/>
        <v>15.11969975490195</v>
      </c>
      <c r="AC15" s="7">
        <v>4</v>
      </c>
      <c r="AD15" s="7">
        <f t="shared" si="11"/>
        <v>8.1411551724137947</v>
      </c>
      <c r="AE15" s="7">
        <f t="shared" si="16"/>
        <v>36</v>
      </c>
      <c r="AF15" s="8">
        <f t="shared" si="12"/>
        <v>21.862909090909103</v>
      </c>
      <c r="AH15" s="32" t="s">
        <v>13</v>
      </c>
      <c r="AI15" s="33">
        <v>0</v>
      </c>
      <c r="AJ15" s="43">
        <v>19.498799999999999</v>
      </c>
      <c r="AK15" s="33">
        <v>2</v>
      </c>
      <c r="AL15" s="33">
        <v>128</v>
      </c>
      <c r="AM15" s="33">
        <v>0.8</v>
      </c>
      <c r="AN15" s="44">
        <v>1</v>
      </c>
      <c r="AO15" s="45">
        <f t="shared" si="1"/>
        <v>0.60406327255153447</v>
      </c>
    </row>
    <row r="16" spans="2:44" x14ac:dyDescent="0.25">
      <c r="B16" s="6">
        <v>1</v>
      </c>
      <c r="C16" s="7">
        <v>7</v>
      </c>
      <c r="D16" s="7">
        <v>0.13441666666666699</v>
      </c>
      <c r="E16" s="8">
        <f t="shared" si="0"/>
        <v>8.065000000000019</v>
      </c>
      <c r="I16" s="6">
        <f t="shared" si="17"/>
        <v>9</v>
      </c>
      <c r="J16" s="7">
        <f t="shared" si="13"/>
        <v>8.1322241379310309</v>
      </c>
      <c r="K16" s="7">
        <f t="shared" si="18"/>
        <v>10</v>
      </c>
      <c r="L16" s="8">
        <f t="shared" si="2"/>
        <v>8.1322241379310309</v>
      </c>
      <c r="M16" s="7">
        <f t="shared" si="19"/>
        <v>9</v>
      </c>
      <c r="N16" s="7">
        <f t="shared" si="3"/>
        <v>8.1322241379310309</v>
      </c>
      <c r="O16" s="7">
        <f t="shared" si="20"/>
        <v>11</v>
      </c>
      <c r="P16" s="8">
        <f t="shared" si="4"/>
        <v>8.1406551724137763</v>
      </c>
      <c r="Q16" s="7">
        <f>Q12+8</f>
        <v>9</v>
      </c>
      <c r="R16" s="7">
        <f t="shared" si="5"/>
        <v>8.1322241379310309</v>
      </c>
      <c r="S16" s="7">
        <f>S12+8</f>
        <v>13</v>
      </c>
      <c r="T16" s="8">
        <f t="shared" si="6"/>
        <v>8.1322241379310309</v>
      </c>
      <c r="U16" s="7">
        <v>5</v>
      </c>
      <c r="V16" s="7">
        <f t="shared" si="7"/>
        <v>8.1361551724137904</v>
      </c>
      <c r="W16" s="7">
        <f t="shared" si="14"/>
        <v>13</v>
      </c>
      <c r="X16" s="8">
        <f t="shared" si="8"/>
        <v>8.1322241379310309</v>
      </c>
      <c r="Y16" s="7">
        <v>5</v>
      </c>
      <c r="Z16" s="7">
        <f t="shared" si="9"/>
        <v>8.1361551724137904</v>
      </c>
      <c r="AA16" s="7">
        <f t="shared" si="15"/>
        <v>21</v>
      </c>
      <c r="AB16" s="8">
        <f t="shared" si="10"/>
        <v>15.11969975490195</v>
      </c>
      <c r="AC16" s="7">
        <v>5</v>
      </c>
      <c r="AD16" s="7">
        <f t="shared" si="11"/>
        <v>8.1361551724137904</v>
      </c>
      <c r="AE16" s="7">
        <f t="shared" si="16"/>
        <v>37</v>
      </c>
      <c r="AF16" s="8">
        <f t="shared" si="12"/>
        <v>21.862909090909103</v>
      </c>
    </row>
    <row r="17" spans="2:34" x14ac:dyDescent="0.25">
      <c r="B17" s="6">
        <v>1</v>
      </c>
      <c r="C17" s="7">
        <v>8</v>
      </c>
      <c r="D17" s="7">
        <v>0.13818965517241399</v>
      </c>
      <c r="E17" s="8">
        <f t="shared" si="0"/>
        <v>8.2913793103448405</v>
      </c>
      <c r="I17" s="6">
        <f t="shared" si="17"/>
        <v>11</v>
      </c>
      <c r="J17" s="7">
        <f t="shared" si="13"/>
        <v>8.1406551724137763</v>
      </c>
      <c r="K17" s="7">
        <f t="shared" si="18"/>
        <v>12</v>
      </c>
      <c r="L17" s="8">
        <f t="shared" si="2"/>
        <v>8.1411551724137947</v>
      </c>
      <c r="M17" s="7">
        <f t="shared" si="19"/>
        <v>10</v>
      </c>
      <c r="N17" s="7">
        <f t="shared" si="3"/>
        <v>8.1322241379310309</v>
      </c>
      <c r="O17" s="7">
        <f t="shared" si="20"/>
        <v>12</v>
      </c>
      <c r="P17" s="8">
        <f t="shared" si="4"/>
        <v>8.1411551724137947</v>
      </c>
      <c r="Q17" s="7">
        <f t="shared" ref="Q17:Q43" si="21">Q13+8</f>
        <v>10</v>
      </c>
      <c r="R17" s="7">
        <f t="shared" si="5"/>
        <v>8.1322241379310309</v>
      </c>
      <c r="S17" s="7">
        <f t="shared" ref="S17:S43" si="22">S13+8</f>
        <v>14</v>
      </c>
      <c r="T17" s="8">
        <f t="shared" si="6"/>
        <v>8.1322241379310309</v>
      </c>
      <c r="U17" s="7">
        <v>6</v>
      </c>
      <c r="V17" s="7">
        <f t="shared" si="7"/>
        <v>8.1361551724137904</v>
      </c>
      <c r="W17" s="7">
        <f t="shared" si="14"/>
        <v>14</v>
      </c>
      <c r="X17" s="8">
        <f t="shared" si="8"/>
        <v>8.1322241379310309</v>
      </c>
      <c r="Y17" s="7">
        <v>6</v>
      </c>
      <c r="Z17" s="7">
        <f t="shared" si="9"/>
        <v>8.1361551724137904</v>
      </c>
      <c r="AA17" s="7">
        <f t="shared" si="15"/>
        <v>22</v>
      </c>
      <c r="AB17" s="8">
        <f t="shared" si="10"/>
        <v>15.11969975490195</v>
      </c>
      <c r="AC17" s="7">
        <v>6</v>
      </c>
      <c r="AD17" s="7">
        <f t="shared" si="11"/>
        <v>8.1361551724137904</v>
      </c>
      <c r="AE17" s="7">
        <f t="shared" si="16"/>
        <v>38</v>
      </c>
      <c r="AF17" s="8">
        <f t="shared" si="12"/>
        <v>21.862909090909103</v>
      </c>
      <c r="AH17" s="25" t="s">
        <v>58</v>
      </c>
    </row>
    <row r="18" spans="2:34" x14ac:dyDescent="0.25">
      <c r="B18" s="6">
        <v>1</v>
      </c>
      <c r="C18" s="7">
        <v>9</v>
      </c>
      <c r="D18" s="7">
        <v>0.13400000000000001</v>
      </c>
      <c r="E18" s="8">
        <f t="shared" si="0"/>
        <v>8.0400000000000009</v>
      </c>
      <c r="I18" s="6">
        <f t="shared" si="17"/>
        <v>13</v>
      </c>
      <c r="J18" s="7">
        <f t="shared" si="13"/>
        <v>8.1322241379310309</v>
      </c>
      <c r="K18" s="7">
        <f t="shared" si="18"/>
        <v>14</v>
      </c>
      <c r="L18" s="8">
        <f t="shared" si="2"/>
        <v>8.1322241379310309</v>
      </c>
      <c r="M18" s="7">
        <f t="shared" si="19"/>
        <v>13</v>
      </c>
      <c r="N18" s="7">
        <f t="shared" si="3"/>
        <v>8.1322241379310309</v>
      </c>
      <c r="O18" s="7">
        <f t="shared" si="20"/>
        <v>15</v>
      </c>
      <c r="P18" s="8">
        <f t="shared" si="4"/>
        <v>8.1406551724137763</v>
      </c>
      <c r="Q18" s="7">
        <f t="shared" si="21"/>
        <v>11</v>
      </c>
      <c r="R18" s="7">
        <f t="shared" si="5"/>
        <v>8.1406551724137763</v>
      </c>
      <c r="S18" s="7">
        <f t="shared" si="22"/>
        <v>15</v>
      </c>
      <c r="T18" s="8">
        <f t="shared" si="6"/>
        <v>8.1406551724137763</v>
      </c>
      <c r="U18" s="7">
        <v>7</v>
      </c>
      <c r="V18" s="7">
        <f t="shared" si="7"/>
        <v>8.1406551724137763</v>
      </c>
      <c r="W18" s="7">
        <f t="shared" si="14"/>
        <v>15</v>
      </c>
      <c r="X18" s="8">
        <f t="shared" si="8"/>
        <v>8.1406551724137763</v>
      </c>
      <c r="Y18" s="7">
        <v>7</v>
      </c>
      <c r="Z18" s="7">
        <f t="shared" si="9"/>
        <v>8.1406551724137763</v>
      </c>
      <c r="AA18" s="7">
        <f t="shared" si="15"/>
        <v>23</v>
      </c>
      <c r="AB18" s="8">
        <f t="shared" si="10"/>
        <v>15.082322303921561</v>
      </c>
      <c r="AC18" s="7">
        <v>7</v>
      </c>
      <c r="AD18" s="7">
        <f t="shared" si="11"/>
        <v>8.1406551724137763</v>
      </c>
      <c r="AE18" s="7">
        <f t="shared" si="16"/>
        <v>39</v>
      </c>
      <c r="AF18" s="8">
        <f t="shared" si="12"/>
        <v>21.862909090909103</v>
      </c>
    </row>
    <row r="19" spans="2:34" x14ac:dyDescent="0.25">
      <c r="B19" s="6">
        <v>1</v>
      </c>
      <c r="C19" s="7">
        <v>10</v>
      </c>
      <c r="D19" s="7">
        <v>0.133833333333333</v>
      </c>
      <c r="E19" s="8">
        <f t="shared" si="0"/>
        <v>8.0299999999999798</v>
      </c>
      <c r="I19" s="6">
        <f t="shared" si="17"/>
        <v>15</v>
      </c>
      <c r="J19" s="7">
        <f t="shared" si="13"/>
        <v>8.1406551724137763</v>
      </c>
      <c r="K19" s="7">
        <f t="shared" si="18"/>
        <v>16</v>
      </c>
      <c r="L19" s="8">
        <f t="shared" si="2"/>
        <v>8.1411551724137947</v>
      </c>
      <c r="M19" s="7">
        <f t="shared" si="19"/>
        <v>14</v>
      </c>
      <c r="N19" s="7">
        <f t="shared" si="3"/>
        <v>8.1322241379310309</v>
      </c>
      <c r="O19" s="7">
        <f t="shared" si="20"/>
        <v>16</v>
      </c>
      <c r="P19" s="8">
        <f t="shared" si="4"/>
        <v>8.1411551724137947</v>
      </c>
      <c r="Q19" s="7">
        <f t="shared" si="21"/>
        <v>12</v>
      </c>
      <c r="R19" s="7">
        <f t="shared" si="5"/>
        <v>8.1411551724137947</v>
      </c>
      <c r="S19" s="7">
        <f t="shared" si="22"/>
        <v>16</v>
      </c>
      <c r="T19" s="8">
        <f t="shared" si="6"/>
        <v>8.1411551724137947</v>
      </c>
      <c r="U19" s="7">
        <v>8</v>
      </c>
      <c r="V19" s="7">
        <f t="shared" si="7"/>
        <v>8.1411551724137947</v>
      </c>
      <c r="W19" s="7">
        <f t="shared" si="14"/>
        <v>16</v>
      </c>
      <c r="X19" s="8">
        <f t="shared" si="8"/>
        <v>8.1411551724137947</v>
      </c>
      <c r="Y19" s="7">
        <v>8</v>
      </c>
      <c r="Z19" s="7">
        <f t="shared" si="9"/>
        <v>8.1411551724137947</v>
      </c>
      <c r="AA19" s="7">
        <f t="shared" si="15"/>
        <v>24</v>
      </c>
      <c r="AB19" s="8">
        <f t="shared" si="10"/>
        <v>15.11969975490195</v>
      </c>
      <c r="AC19" s="7">
        <v>8</v>
      </c>
      <c r="AD19" s="7">
        <f t="shared" si="11"/>
        <v>8.1411551724137947</v>
      </c>
      <c r="AE19" s="7">
        <f t="shared" si="16"/>
        <v>40</v>
      </c>
      <c r="AF19" s="8">
        <f t="shared" si="12"/>
        <v>21.862909090909103</v>
      </c>
    </row>
    <row r="20" spans="2:34" x14ac:dyDescent="0.25">
      <c r="B20" s="6">
        <v>2</v>
      </c>
      <c r="C20" s="7">
        <v>1</v>
      </c>
      <c r="D20" s="7">
        <v>0.13310344827586201</v>
      </c>
      <c r="E20" s="8">
        <f t="shared" si="0"/>
        <v>7.986206896551721</v>
      </c>
      <c r="I20" s="6">
        <f t="shared" si="17"/>
        <v>17</v>
      </c>
      <c r="J20" s="7">
        <f t="shared" si="13"/>
        <v>15.11969975490195</v>
      </c>
      <c r="K20" s="7">
        <f t="shared" si="18"/>
        <v>18</v>
      </c>
      <c r="L20" s="8">
        <f t="shared" si="2"/>
        <v>15.11969975490195</v>
      </c>
      <c r="M20" s="7">
        <f t="shared" si="19"/>
        <v>17</v>
      </c>
      <c r="N20" s="7">
        <f t="shared" si="3"/>
        <v>15.11969975490195</v>
      </c>
      <c r="O20" s="7">
        <f t="shared" si="20"/>
        <v>19</v>
      </c>
      <c r="P20" s="8">
        <f t="shared" si="4"/>
        <v>15.082322303921561</v>
      </c>
      <c r="Q20" s="7">
        <f t="shared" si="21"/>
        <v>17</v>
      </c>
      <c r="R20" s="7">
        <f t="shared" si="5"/>
        <v>15.11969975490195</v>
      </c>
      <c r="S20" s="7">
        <f t="shared" si="22"/>
        <v>21</v>
      </c>
      <c r="T20" s="8">
        <f t="shared" si="6"/>
        <v>15.11969975490195</v>
      </c>
      <c r="U20" s="7">
        <f>U12+16</f>
        <v>17</v>
      </c>
      <c r="V20" s="7">
        <f t="shared" si="7"/>
        <v>15.11969975490195</v>
      </c>
      <c r="W20" s="7">
        <f>W12+16</f>
        <v>25</v>
      </c>
      <c r="X20" s="8">
        <f t="shared" si="8"/>
        <v>15.167585784313726</v>
      </c>
      <c r="Y20" s="7">
        <v>9</v>
      </c>
      <c r="Z20" s="7">
        <f t="shared" si="9"/>
        <v>8.1322241379310309</v>
      </c>
      <c r="AA20" s="7">
        <f t="shared" si="15"/>
        <v>25</v>
      </c>
      <c r="AB20" s="8">
        <f t="shared" si="10"/>
        <v>15.167585784313726</v>
      </c>
      <c r="AC20" s="7">
        <v>9</v>
      </c>
      <c r="AD20" s="7">
        <f t="shared" si="11"/>
        <v>8.1322241379310309</v>
      </c>
      <c r="AE20" s="7">
        <f t="shared" si="16"/>
        <v>41</v>
      </c>
      <c r="AF20" s="8">
        <f t="shared" si="12"/>
        <v>21.886181818181832</v>
      </c>
    </row>
    <row r="21" spans="2:34" x14ac:dyDescent="0.25">
      <c r="B21" s="6">
        <v>2</v>
      </c>
      <c r="C21" s="7">
        <v>2</v>
      </c>
      <c r="D21" s="7">
        <v>0.13550000000000001</v>
      </c>
      <c r="E21" s="8">
        <f t="shared" si="0"/>
        <v>8.1300000000000008</v>
      </c>
      <c r="I21" s="6">
        <f t="shared" si="17"/>
        <v>19</v>
      </c>
      <c r="J21" s="7">
        <f t="shared" si="13"/>
        <v>15.082322303921561</v>
      </c>
      <c r="K21" s="7">
        <f t="shared" si="18"/>
        <v>20</v>
      </c>
      <c r="L21" s="8">
        <f t="shared" si="2"/>
        <v>15.11969975490195</v>
      </c>
      <c r="M21" s="7">
        <f t="shared" si="19"/>
        <v>18</v>
      </c>
      <c r="N21" s="7">
        <f t="shared" si="3"/>
        <v>15.11969975490195</v>
      </c>
      <c r="O21" s="7">
        <f t="shared" si="20"/>
        <v>20</v>
      </c>
      <c r="P21" s="8">
        <f t="shared" si="4"/>
        <v>15.11969975490195</v>
      </c>
      <c r="Q21" s="7">
        <f t="shared" si="21"/>
        <v>18</v>
      </c>
      <c r="R21" s="7">
        <f t="shared" si="5"/>
        <v>15.11969975490195</v>
      </c>
      <c r="S21" s="7">
        <f t="shared" si="22"/>
        <v>22</v>
      </c>
      <c r="T21" s="8">
        <f t="shared" si="6"/>
        <v>15.11969975490195</v>
      </c>
      <c r="U21" s="7">
        <f t="shared" ref="U21:U43" si="23">U13+16</f>
        <v>18</v>
      </c>
      <c r="V21" s="7">
        <f t="shared" si="7"/>
        <v>15.11969975490195</v>
      </c>
      <c r="W21" s="7">
        <f t="shared" ref="W21:W43" si="24">W13+16</f>
        <v>26</v>
      </c>
      <c r="X21" s="8">
        <f t="shared" si="8"/>
        <v>15.167585784313726</v>
      </c>
      <c r="Y21" s="7">
        <v>10</v>
      </c>
      <c r="Z21" s="7">
        <f t="shared" si="9"/>
        <v>8.1322241379310309</v>
      </c>
      <c r="AA21" s="7">
        <f t="shared" si="15"/>
        <v>26</v>
      </c>
      <c r="AB21" s="8">
        <f t="shared" si="10"/>
        <v>15.167585784313726</v>
      </c>
      <c r="AC21" s="7">
        <v>10</v>
      </c>
      <c r="AD21" s="7">
        <f t="shared" si="11"/>
        <v>8.1322241379310309</v>
      </c>
      <c r="AE21" s="7">
        <f t="shared" si="16"/>
        <v>42</v>
      </c>
      <c r="AF21" s="8">
        <f t="shared" si="12"/>
        <v>21.886181818181832</v>
      </c>
    </row>
    <row r="22" spans="2:34" x14ac:dyDescent="0.25">
      <c r="B22" s="6">
        <v>2</v>
      </c>
      <c r="C22" s="7">
        <v>3</v>
      </c>
      <c r="D22" s="7">
        <v>0.132413793103448</v>
      </c>
      <c r="E22" s="8">
        <f t="shared" si="0"/>
        <v>7.9448275862068805</v>
      </c>
      <c r="I22" s="6">
        <f t="shared" si="17"/>
        <v>21</v>
      </c>
      <c r="J22" s="7">
        <f t="shared" si="13"/>
        <v>15.11969975490195</v>
      </c>
      <c r="K22" s="7">
        <f t="shared" si="18"/>
        <v>22</v>
      </c>
      <c r="L22" s="8">
        <f t="shared" si="2"/>
        <v>15.11969975490195</v>
      </c>
      <c r="M22" s="7">
        <f t="shared" si="19"/>
        <v>21</v>
      </c>
      <c r="N22" s="7">
        <f t="shared" si="3"/>
        <v>15.11969975490195</v>
      </c>
      <c r="O22" s="7">
        <f t="shared" si="20"/>
        <v>23</v>
      </c>
      <c r="P22" s="8">
        <f t="shared" si="4"/>
        <v>15.082322303921561</v>
      </c>
      <c r="Q22" s="7">
        <f t="shared" si="21"/>
        <v>19</v>
      </c>
      <c r="R22" s="7">
        <f t="shared" si="5"/>
        <v>15.082322303921561</v>
      </c>
      <c r="S22" s="7">
        <f t="shared" si="22"/>
        <v>23</v>
      </c>
      <c r="T22" s="8">
        <f t="shared" si="6"/>
        <v>15.082322303921561</v>
      </c>
      <c r="U22" s="7">
        <f t="shared" si="23"/>
        <v>19</v>
      </c>
      <c r="V22" s="7">
        <f t="shared" si="7"/>
        <v>15.082322303921561</v>
      </c>
      <c r="W22" s="7">
        <f t="shared" si="24"/>
        <v>27</v>
      </c>
      <c r="X22" s="8">
        <f t="shared" si="8"/>
        <v>15.082322303921561</v>
      </c>
      <c r="Y22" s="7">
        <v>11</v>
      </c>
      <c r="Z22" s="7">
        <f t="shared" si="9"/>
        <v>8.1406551724137763</v>
      </c>
      <c r="AA22" s="7">
        <f t="shared" si="15"/>
        <v>27</v>
      </c>
      <c r="AB22" s="8">
        <f t="shared" si="10"/>
        <v>15.082322303921561</v>
      </c>
      <c r="AC22" s="7">
        <v>11</v>
      </c>
      <c r="AD22" s="7">
        <f t="shared" si="11"/>
        <v>8.1406551724137763</v>
      </c>
      <c r="AE22" s="7">
        <f t="shared" si="16"/>
        <v>43</v>
      </c>
      <c r="AF22" s="8">
        <f t="shared" si="12"/>
        <v>21.886181818181832</v>
      </c>
    </row>
    <row r="23" spans="2:34" x14ac:dyDescent="0.25">
      <c r="B23" s="6">
        <v>2</v>
      </c>
      <c r="C23" s="7">
        <v>4</v>
      </c>
      <c r="D23" s="7">
        <v>0.139310344827586</v>
      </c>
      <c r="E23" s="8">
        <f t="shared" si="0"/>
        <v>8.3586206896551598</v>
      </c>
      <c r="I23" s="6">
        <f t="shared" si="17"/>
        <v>23</v>
      </c>
      <c r="J23" s="7">
        <f t="shared" si="13"/>
        <v>15.082322303921561</v>
      </c>
      <c r="K23" s="7">
        <f t="shared" si="18"/>
        <v>24</v>
      </c>
      <c r="L23" s="8">
        <f t="shared" si="2"/>
        <v>15.11969975490195</v>
      </c>
      <c r="M23" s="7">
        <f t="shared" si="19"/>
        <v>22</v>
      </c>
      <c r="N23" s="7">
        <f t="shared" si="3"/>
        <v>15.11969975490195</v>
      </c>
      <c r="O23" s="7">
        <f t="shared" si="20"/>
        <v>24</v>
      </c>
      <c r="P23" s="8">
        <f t="shared" si="4"/>
        <v>15.11969975490195</v>
      </c>
      <c r="Q23" s="7">
        <f t="shared" si="21"/>
        <v>20</v>
      </c>
      <c r="R23" s="7">
        <f t="shared" si="5"/>
        <v>15.11969975490195</v>
      </c>
      <c r="S23" s="7">
        <f t="shared" si="22"/>
        <v>24</v>
      </c>
      <c r="T23" s="8">
        <f t="shared" si="6"/>
        <v>15.11969975490195</v>
      </c>
      <c r="U23" s="7">
        <f t="shared" si="23"/>
        <v>20</v>
      </c>
      <c r="V23" s="7">
        <f t="shared" si="7"/>
        <v>15.11969975490195</v>
      </c>
      <c r="W23" s="7">
        <f t="shared" si="24"/>
        <v>28</v>
      </c>
      <c r="X23" s="8">
        <f t="shared" si="8"/>
        <v>15.167585784313726</v>
      </c>
      <c r="Y23" s="7">
        <v>12</v>
      </c>
      <c r="Z23" s="7">
        <f t="shared" si="9"/>
        <v>8.1411551724137947</v>
      </c>
      <c r="AA23" s="7">
        <f t="shared" si="15"/>
        <v>28</v>
      </c>
      <c r="AB23" s="8">
        <f t="shared" si="10"/>
        <v>15.167585784313726</v>
      </c>
      <c r="AC23" s="7">
        <v>12</v>
      </c>
      <c r="AD23" s="7">
        <f t="shared" si="11"/>
        <v>8.1411551724137947</v>
      </c>
      <c r="AE23" s="7">
        <f t="shared" si="16"/>
        <v>44</v>
      </c>
      <c r="AF23" s="8">
        <f t="shared" si="12"/>
        <v>21.886181818181832</v>
      </c>
    </row>
    <row r="24" spans="2:34" x14ac:dyDescent="0.25">
      <c r="B24" s="6">
        <v>2</v>
      </c>
      <c r="C24" s="7">
        <v>5</v>
      </c>
      <c r="D24" s="7">
        <v>0.14086206896551701</v>
      </c>
      <c r="E24" s="8">
        <f t="shared" si="0"/>
        <v>8.45172413793102</v>
      </c>
      <c r="I24" s="6">
        <f t="shared" si="17"/>
        <v>25</v>
      </c>
      <c r="J24" s="7">
        <f t="shared" si="13"/>
        <v>15.167585784313726</v>
      </c>
      <c r="K24" s="7">
        <f t="shared" si="18"/>
        <v>26</v>
      </c>
      <c r="L24" s="8">
        <f t="shared" si="2"/>
        <v>15.167585784313726</v>
      </c>
      <c r="M24" s="7">
        <f t="shared" si="19"/>
        <v>25</v>
      </c>
      <c r="N24" s="7">
        <f t="shared" si="3"/>
        <v>15.167585784313726</v>
      </c>
      <c r="O24" s="7">
        <f t="shared" si="20"/>
        <v>27</v>
      </c>
      <c r="P24" s="8">
        <f t="shared" si="4"/>
        <v>15.082322303921561</v>
      </c>
      <c r="Q24" s="7">
        <f t="shared" si="21"/>
        <v>25</v>
      </c>
      <c r="R24" s="7">
        <f t="shared" si="5"/>
        <v>15.167585784313726</v>
      </c>
      <c r="S24" s="7">
        <f t="shared" si="22"/>
        <v>29</v>
      </c>
      <c r="T24" s="8">
        <f t="shared" si="6"/>
        <v>15.167585784313726</v>
      </c>
      <c r="U24" s="7">
        <f t="shared" si="23"/>
        <v>21</v>
      </c>
      <c r="V24" s="7">
        <f t="shared" si="7"/>
        <v>15.11969975490195</v>
      </c>
      <c r="W24" s="7">
        <f t="shared" si="24"/>
        <v>29</v>
      </c>
      <c r="X24" s="8">
        <f t="shared" si="8"/>
        <v>15.167585784313726</v>
      </c>
      <c r="Y24" s="7">
        <v>13</v>
      </c>
      <c r="Z24" s="7">
        <f t="shared" si="9"/>
        <v>8.1322241379310309</v>
      </c>
      <c r="AA24" s="7">
        <f t="shared" si="15"/>
        <v>29</v>
      </c>
      <c r="AB24" s="8">
        <f t="shared" si="10"/>
        <v>15.167585784313726</v>
      </c>
      <c r="AC24" s="7">
        <v>13</v>
      </c>
      <c r="AD24" s="7">
        <f t="shared" si="11"/>
        <v>8.1322241379310309</v>
      </c>
      <c r="AE24" s="7">
        <f t="shared" si="16"/>
        <v>45</v>
      </c>
      <c r="AF24" s="8">
        <f t="shared" si="12"/>
        <v>21.886181818181832</v>
      </c>
    </row>
    <row r="25" spans="2:34" x14ac:dyDescent="0.25">
      <c r="B25" s="6">
        <v>2</v>
      </c>
      <c r="C25" s="7">
        <v>6</v>
      </c>
      <c r="D25" s="7">
        <v>0.134396551724138</v>
      </c>
      <c r="E25" s="8">
        <f t="shared" si="0"/>
        <v>8.0637931034482797</v>
      </c>
      <c r="I25" s="6">
        <f t="shared" si="17"/>
        <v>27</v>
      </c>
      <c r="J25" s="7">
        <f t="shared" si="13"/>
        <v>15.082322303921561</v>
      </c>
      <c r="K25" s="7">
        <f t="shared" si="18"/>
        <v>28</v>
      </c>
      <c r="L25" s="8">
        <f t="shared" si="2"/>
        <v>15.167585784313726</v>
      </c>
      <c r="M25" s="7">
        <f t="shared" si="19"/>
        <v>26</v>
      </c>
      <c r="N25" s="7">
        <f t="shared" si="3"/>
        <v>15.167585784313726</v>
      </c>
      <c r="O25" s="7">
        <f t="shared" si="20"/>
        <v>28</v>
      </c>
      <c r="P25" s="8">
        <f t="shared" si="4"/>
        <v>15.167585784313726</v>
      </c>
      <c r="Q25" s="7">
        <f t="shared" si="21"/>
        <v>26</v>
      </c>
      <c r="R25" s="7">
        <f t="shared" si="5"/>
        <v>15.167585784313726</v>
      </c>
      <c r="S25" s="7">
        <f t="shared" si="22"/>
        <v>30</v>
      </c>
      <c r="T25" s="8">
        <f t="shared" si="6"/>
        <v>15.167585784313726</v>
      </c>
      <c r="U25" s="7">
        <f t="shared" si="23"/>
        <v>22</v>
      </c>
      <c r="V25" s="7">
        <f t="shared" si="7"/>
        <v>15.11969975490195</v>
      </c>
      <c r="W25" s="7">
        <f t="shared" si="24"/>
        <v>30</v>
      </c>
      <c r="X25" s="8">
        <f t="shared" si="8"/>
        <v>15.167585784313726</v>
      </c>
      <c r="Y25" s="7">
        <v>14</v>
      </c>
      <c r="Z25" s="7">
        <f t="shared" si="9"/>
        <v>8.1322241379310309</v>
      </c>
      <c r="AA25" s="7">
        <f t="shared" si="15"/>
        <v>30</v>
      </c>
      <c r="AB25" s="8">
        <f t="shared" si="10"/>
        <v>15.167585784313726</v>
      </c>
      <c r="AC25" s="7">
        <v>14</v>
      </c>
      <c r="AD25" s="7">
        <f t="shared" si="11"/>
        <v>8.1322241379310309</v>
      </c>
      <c r="AE25" s="7">
        <f t="shared" si="16"/>
        <v>46</v>
      </c>
      <c r="AF25" s="8">
        <f t="shared" si="12"/>
        <v>21.886181818181832</v>
      </c>
    </row>
    <row r="26" spans="2:34" x14ac:dyDescent="0.25">
      <c r="B26" s="6">
        <v>2</v>
      </c>
      <c r="C26" s="7">
        <v>7</v>
      </c>
      <c r="D26" s="7">
        <v>0.13441666666666699</v>
      </c>
      <c r="E26" s="8">
        <f t="shared" si="0"/>
        <v>8.065000000000019</v>
      </c>
      <c r="I26" s="6">
        <f t="shared" si="17"/>
        <v>29</v>
      </c>
      <c r="J26" s="7">
        <f t="shared" si="13"/>
        <v>15.167585784313726</v>
      </c>
      <c r="K26" s="7">
        <f t="shared" si="18"/>
        <v>30</v>
      </c>
      <c r="L26" s="8">
        <f t="shared" si="2"/>
        <v>15.167585784313726</v>
      </c>
      <c r="M26" s="7">
        <f t="shared" si="19"/>
        <v>29</v>
      </c>
      <c r="N26" s="7">
        <f t="shared" si="3"/>
        <v>15.167585784313726</v>
      </c>
      <c r="O26" s="7">
        <f t="shared" si="20"/>
        <v>31</v>
      </c>
      <c r="P26" s="8">
        <f t="shared" si="4"/>
        <v>15.082322303921561</v>
      </c>
      <c r="Q26" s="7">
        <f t="shared" si="21"/>
        <v>27</v>
      </c>
      <c r="R26" s="7">
        <f t="shared" si="5"/>
        <v>15.082322303921561</v>
      </c>
      <c r="S26" s="7">
        <f t="shared" si="22"/>
        <v>31</v>
      </c>
      <c r="T26" s="8">
        <f t="shared" si="6"/>
        <v>15.082322303921561</v>
      </c>
      <c r="U26" s="7">
        <f t="shared" si="23"/>
        <v>23</v>
      </c>
      <c r="V26" s="7">
        <f t="shared" si="7"/>
        <v>15.082322303921561</v>
      </c>
      <c r="W26" s="7">
        <f t="shared" si="24"/>
        <v>31</v>
      </c>
      <c r="X26" s="8">
        <f t="shared" si="8"/>
        <v>15.082322303921561</v>
      </c>
      <c r="Y26" s="7">
        <v>15</v>
      </c>
      <c r="Z26" s="7">
        <f t="shared" si="9"/>
        <v>8.1406551724137763</v>
      </c>
      <c r="AA26" s="7">
        <f t="shared" si="15"/>
        <v>31</v>
      </c>
      <c r="AB26" s="8">
        <f t="shared" si="10"/>
        <v>15.082322303921561</v>
      </c>
      <c r="AC26" s="7">
        <v>15</v>
      </c>
      <c r="AD26" s="7">
        <f t="shared" si="11"/>
        <v>8.1406551724137763</v>
      </c>
      <c r="AE26" s="7">
        <f t="shared" si="16"/>
        <v>47</v>
      </c>
      <c r="AF26" s="8">
        <f t="shared" si="12"/>
        <v>21.886181818181832</v>
      </c>
    </row>
    <row r="27" spans="2:34" x14ac:dyDescent="0.25">
      <c r="B27" s="6">
        <v>2</v>
      </c>
      <c r="C27" s="7">
        <v>8</v>
      </c>
      <c r="D27" s="7">
        <v>0.13818965517241399</v>
      </c>
      <c r="E27" s="8">
        <f t="shared" si="0"/>
        <v>8.2913793103448405</v>
      </c>
      <c r="I27" s="6">
        <f t="shared" si="17"/>
        <v>31</v>
      </c>
      <c r="J27" s="7">
        <f t="shared" si="13"/>
        <v>15.082322303921561</v>
      </c>
      <c r="K27" s="7">
        <f t="shared" si="18"/>
        <v>32</v>
      </c>
      <c r="L27" s="8">
        <f t="shared" si="2"/>
        <v>15.167585784313726</v>
      </c>
      <c r="M27" s="7">
        <f t="shared" si="19"/>
        <v>30</v>
      </c>
      <c r="N27" s="7">
        <f t="shared" si="3"/>
        <v>15.167585784313726</v>
      </c>
      <c r="O27" s="7">
        <f t="shared" si="20"/>
        <v>32</v>
      </c>
      <c r="P27" s="8">
        <f t="shared" si="4"/>
        <v>15.167585784313726</v>
      </c>
      <c r="Q27" s="7">
        <f t="shared" si="21"/>
        <v>28</v>
      </c>
      <c r="R27" s="7">
        <f t="shared" si="5"/>
        <v>15.167585784313726</v>
      </c>
      <c r="S27" s="7">
        <f t="shared" si="22"/>
        <v>32</v>
      </c>
      <c r="T27" s="8">
        <f t="shared" si="6"/>
        <v>15.167585784313726</v>
      </c>
      <c r="U27" s="7">
        <f t="shared" si="23"/>
        <v>24</v>
      </c>
      <c r="V27" s="7">
        <f t="shared" si="7"/>
        <v>15.11969975490195</v>
      </c>
      <c r="W27" s="7">
        <f t="shared" si="24"/>
        <v>32</v>
      </c>
      <c r="X27" s="8">
        <f t="shared" si="8"/>
        <v>15.167585784313726</v>
      </c>
      <c r="Y27" s="7">
        <v>16</v>
      </c>
      <c r="Z27" s="7">
        <f t="shared" si="9"/>
        <v>8.1411551724137947</v>
      </c>
      <c r="AA27" s="7">
        <f t="shared" si="15"/>
        <v>32</v>
      </c>
      <c r="AB27" s="8">
        <f t="shared" si="10"/>
        <v>15.167585784313726</v>
      </c>
      <c r="AC27" s="7">
        <v>16</v>
      </c>
      <c r="AD27" s="7">
        <f t="shared" si="11"/>
        <v>8.1411551724137947</v>
      </c>
      <c r="AE27" s="7">
        <f t="shared" si="16"/>
        <v>48</v>
      </c>
      <c r="AF27" s="8">
        <f t="shared" si="12"/>
        <v>21.886181818181832</v>
      </c>
    </row>
    <row r="28" spans="2:34" x14ac:dyDescent="0.25">
      <c r="B28" s="6">
        <v>2</v>
      </c>
      <c r="C28" s="7">
        <v>9</v>
      </c>
      <c r="D28" s="7">
        <v>0.13400000000000001</v>
      </c>
      <c r="E28" s="8">
        <f t="shared" si="0"/>
        <v>8.0400000000000009</v>
      </c>
      <c r="I28" s="6">
        <f t="shared" si="17"/>
        <v>33</v>
      </c>
      <c r="J28" s="7">
        <f t="shared" si="13"/>
        <v>21.862909090909103</v>
      </c>
      <c r="K28" s="7">
        <f t="shared" si="18"/>
        <v>34</v>
      </c>
      <c r="L28" s="8">
        <f t="shared" si="2"/>
        <v>21.862909090909103</v>
      </c>
      <c r="M28" s="7">
        <f t="shared" si="19"/>
        <v>33</v>
      </c>
      <c r="N28" s="7">
        <f t="shared" si="3"/>
        <v>21.862909090909103</v>
      </c>
      <c r="O28" s="7">
        <f t="shared" si="20"/>
        <v>35</v>
      </c>
      <c r="P28" s="8">
        <f t="shared" si="4"/>
        <v>21.862909090909103</v>
      </c>
      <c r="Q28" s="7">
        <f t="shared" si="21"/>
        <v>33</v>
      </c>
      <c r="R28" s="7">
        <f t="shared" si="5"/>
        <v>21.862909090909103</v>
      </c>
      <c r="S28" s="7">
        <f t="shared" si="22"/>
        <v>37</v>
      </c>
      <c r="T28" s="8">
        <f t="shared" si="6"/>
        <v>21.862909090909103</v>
      </c>
      <c r="U28" s="7">
        <f t="shared" si="23"/>
        <v>33</v>
      </c>
      <c r="V28" s="7">
        <f t="shared" si="7"/>
        <v>21.862909090909103</v>
      </c>
      <c r="W28" s="7">
        <f t="shared" si="24"/>
        <v>41</v>
      </c>
      <c r="X28" s="8">
        <f t="shared" si="8"/>
        <v>21.886181818181832</v>
      </c>
      <c r="Y28" s="7">
        <f>Y12+(16*2)</f>
        <v>33</v>
      </c>
      <c r="Z28" s="7">
        <f t="shared" si="9"/>
        <v>21.862909090909103</v>
      </c>
      <c r="AA28" s="7">
        <f>AA12+(16*2)</f>
        <v>49</v>
      </c>
      <c r="AB28" s="8">
        <f t="shared" si="10"/>
        <v>40.388888888888921</v>
      </c>
      <c r="AC28" s="7">
        <v>17</v>
      </c>
      <c r="AD28" s="7">
        <f t="shared" si="11"/>
        <v>15.11969975490195</v>
      </c>
      <c r="AE28" s="7">
        <f t="shared" si="16"/>
        <v>49</v>
      </c>
      <c r="AF28" s="8">
        <f t="shared" si="12"/>
        <v>40.388888888888921</v>
      </c>
    </row>
    <row r="29" spans="2:34" x14ac:dyDescent="0.25">
      <c r="B29" s="6">
        <v>2</v>
      </c>
      <c r="C29" s="7">
        <v>10</v>
      </c>
      <c r="D29" s="7">
        <v>0.133833333333333</v>
      </c>
      <c r="E29" s="8">
        <f t="shared" si="0"/>
        <v>8.0299999999999798</v>
      </c>
      <c r="I29" s="6">
        <f t="shared" si="17"/>
        <v>35</v>
      </c>
      <c r="J29" s="7">
        <f t="shared" si="13"/>
        <v>21.862909090909103</v>
      </c>
      <c r="K29" s="7">
        <f t="shared" si="18"/>
        <v>36</v>
      </c>
      <c r="L29" s="8">
        <f t="shared" si="2"/>
        <v>21.862909090909103</v>
      </c>
      <c r="M29" s="7">
        <f t="shared" si="19"/>
        <v>34</v>
      </c>
      <c r="N29" s="7">
        <f t="shared" si="3"/>
        <v>21.862909090909103</v>
      </c>
      <c r="O29" s="7">
        <f t="shared" si="20"/>
        <v>36</v>
      </c>
      <c r="P29" s="8">
        <f t="shared" si="4"/>
        <v>21.862909090909103</v>
      </c>
      <c r="Q29" s="7">
        <f t="shared" si="21"/>
        <v>34</v>
      </c>
      <c r="R29" s="7">
        <f t="shared" si="5"/>
        <v>21.862909090909103</v>
      </c>
      <c r="S29" s="7">
        <f t="shared" si="22"/>
        <v>38</v>
      </c>
      <c r="T29" s="8">
        <f t="shared" si="6"/>
        <v>21.862909090909103</v>
      </c>
      <c r="U29" s="7">
        <f t="shared" si="23"/>
        <v>34</v>
      </c>
      <c r="V29" s="7">
        <f t="shared" si="7"/>
        <v>21.862909090909103</v>
      </c>
      <c r="W29" s="7">
        <f t="shared" si="24"/>
        <v>42</v>
      </c>
      <c r="X29" s="8">
        <f t="shared" si="8"/>
        <v>21.886181818181832</v>
      </c>
      <c r="Y29" s="7">
        <f t="shared" ref="Y29:Y43" si="25">Y13+(16*2)</f>
        <v>34</v>
      </c>
      <c r="Z29" s="7">
        <f t="shared" si="9"/>
        <v>21.862909090909103</v>
      </c>
      <c r="AA29" s="7">
        <f t="shared" ref="AA29:AA43" si="26">AA13+(16*2)</f>
        <v>50</v>
      </c>
      <c r="AB29" s="8">
        <f t="shared" si="10"/>
        <v>40.388888888888921</v>
      </c>
      <c r="AC29" s="7">
        <v>18</v>
      </c>
      <c r="AD29" s="7">
        <f t="shared" si="11"/>
        <v>15.11969975490195</v>
      </c>
      <c r="AE29" s="7">
        <f t="shared" si="16"/>
        <v>50</v>
      </c>
      <c r="AF29" s="8">
        <f t="shared" si="12"/>
        <v>40.388888888888921</v>
      </c>
    </row>
    <row r="30" spans="2:34" x14ac:dyDescent="0.25">
      <c r="B30" s="6">
        <v>3</v>
      </c>
      <c r="C30" s="7">
        <v>1</v>
      </c>
      <c r="D30" s="7">
        <v>0.13500000000000001</v>
      </c>
      <c r="E30" s="8">
        <f t="shared" si="0"/>
        <v>8.1000000000000014</v>
      </c>
      <c r="I30" s="6">
        <f t="shared" si="17"/>
        <v>37</v>
      </c>
      <c r="J30" s="7">
        <f t="shared" si="13"/>
        <v>21.862909090909103</v>
      </c>
      <c r="K30" s="7">
        <f t="shared" si="18"/>
        <v>38</v>
      </c>
      <c r="L30" s="8">
        <f t="shared" si="2"/>
        <v>21.862909090909103</v>
      </c>
      <c r="M30" s="7">
        <f t="shared" si="19"/>
        <v>37</v>
      </c>
      <c r="N30" s="7">
        <f t="shared" si="3"/>
        <v>21.862909090909103</v>
      </c>
      <c r="O30" s="7">
        <f t="shared" si="20"/>
        <v>39</v>
      </c>
      <c r="P30" s="8">
        <f t="shared" si="4"/>
        <v>21.862909090909103</v>
      </c>
      <c r="Q30" s="7">
        <f t="shared" si="21"/>
        <v>35</v>
      </c>
      <c r="R30" s="7">
        <f t="shared" si="5"/>
        <v>21.862909090909103</v>
      </c>
      <c r="S30" s="7">
        <f t="shared" si="22"/>
        <v>39</v>
      </c>
      <c r="T30" s="8">
        <f t="shared" si="6"/>
        <v>21.862909090909103</v>
      </c>
      <c r="U30" s="7">
        <f t="shared" si="23"/>
        <v>35</v>
      </c>
      <c r="V30" s="7">
        <f t="shared" si="7"/>
        <v>21.862909090909103</v>
      </c>
      <c r="W30" s="7">
        <f t="shared" si="24"/>
        <v>43</v>
      </c>
      <c r="X30" s="8">
        <f t="shared" si="8"/>
        <v>21.886181818181832</v>
      </c>
      <c r="Y30" s="7">
        <f t="shared" si="25"/>
        <v>35</v>
      </c>
      <c r="Z30" s="7">
        <f t="shared" si="9"/>
        <v>21.862909090909103</v>
      </c>
      <c r="AA30" s="7">
        <f t="shared" si="26"/>
        <v>51</v>
      </c>
      <c r="AB30" s="8">
        <f t="shared" si="10"/>
        <v>40.388888888888921</v>
      </c>
      <c r="AC30" s="7">
        <v>19</v>
      </c>
      <c r="AD30" s="7">
        <f t="shared" si="11"/>
        <v>15.082322303921561</v>
      </c>
      <c r="AE30" s="7">
        <f t="shared" si="16"/>
        <v>51</v>
      </c>
      <c r="AF30" s="8">
        <f t="shared" si="12"/>
        <v>40.388888888888921</v>
      </c>
    </row>
    <row r="31" spans="2:34" x14ac:dyDescent="0.25">
      <c r="B31" s="6">
        <v>3</v>
      </c>
      <c r="C31" s="7">
        <v>2</v>
      </c>
      <c r="D31" s="7">
        <v>0.137327586206896</v>
      </c>
      <c r="E31" s="8">
        <f t="shared" si="0"/>
        <v>8.2396551724137606</v>
      </c>
      <c r="I31" s="6">
        <f t="shared" si="17"/>
        <v>39</v>
      </c>
      <c r="J31" s="7">
        <f t="shared" si="13"/>
        <v>21.862909090909103</v>
      </c>
      <c r="K31" s="7">
        <f t="shared" si="18"/>
        <v>40</v>
      </c>
      <c r="L31" s="8">
        <f t="shared" si="2"/>
        <v>21.862909090909103</v>
      </c>
      <c r="M31" s="7">
        <f t="shared" si="19"/>
        <v>38</v>
      </c>
      <c r="N31" s="7">
        <f t="shared" si="3"/>
        <v>21.862909090909103</v>
      </c>
      <c r="O31" s="7">
        <f t="shared" si="20"/>
        <v>40</v>
      </c>
      <c r="P31" s="8">
        <f t="shared" si="4"/>
        <v>21.862909090909103</v>
      </c>
      <c r="Q31" s="7">
        <f t="shared" si="21"/>
        <v>36</v>
      </c>
      <c r="R31" s="7">
        <f t="shared" si="5"/>
        <v>21.862909090909103</v>
      </c>
      <c r="S31" s="7">
        <f t="shared" si="22"/>
        <v>40</v>
      </c>
      <c r="T31" s="8">
        <f t="shared" si="6"/>
        <v>21.862909090909103</v>
      </c>
      <c r="U31" s="7">
        <f t="shared" si="23"/>
        <v>36</v>
      </c>
      <c r="V31" s="7">
        <f t="shared" si="7"/>
        <v>21.862909090909103</v>
      </c>
      <c r="W31" s="7">
        <f t="shared" si="24"/>
        <v>44</v>
      </c>
      <c r="X31" s="8">
        <f t="shared" si="8"/>
        <v>21.886181818181832</v>
      </c>
      <c r="Y31" s="7">
        <f t="shared" si="25"/>
        <v>36</v>
      </c>
      <c r="Z31" s="7">
        <f t="shared" si="9"/>
        <v>21.862909090909103</v>
      </c>
      <c r="AA31" s="7">
        <f t="shared" si="26"/>
        <v>52</v>
      </c>
      <c r="AB31" s="8">
        <f t="shared" si="10"/>
        <v>40.388888888888921</v>
      </c>
      <c r="AC31" s="7">
        <v>20</v>
      </c>
      <c r="AD31" s="7">
        <f t="shared" si="11"/>
        <v>15.11969975490195</v>
      </c>
      <c r="AE31" s="7">
        <f t="shared" si="16"/>
        <v>52</v>
      </c>
      <c r="AF31" s="8">
        <f t="shared" si="12"/>
        <v>40.388888888888921</v>
      </c>
    </row>
    <row r="32" spans="2:34" x14ac:dyDescent="0.25">
      <c r="B32" s="6">
        <v>3</v>
      </c>
      <c r="C32" s="7">
        <v>3</v>
      </c>
      <c r="D32" s="7">
        <v>0.13543103448275801</v>
      </c>
      <c r="E32" s="8">
        <f t="shared" si="0"/>
        <v>8.1258620689654801</v>
      </c>
      <c r="I32" s="6">
        <f t="shared" si="17"/>
        <v>41</v>
      </c>
      <c r="J32" s="7">
        <f t="shared" si="13"/>
        <v>21.886181818181832</v>
      </c>
      <c r="K32" s="7">
        <f t="shared" si="18"/>
        <v>42</v>
      </c>
      <c r="L32" s="8">
        <f t="shared" si="2"/>
        <v>21.886181818181832</v>
      </c>
      <c r="M32" s="7">
        <f t="shared" si="19"/>
        <v>41</v>
      </c>
      <c r="N32" s="7">
        <f t="shared" si="3"/>
        <v>21.886181818181832</v>
      </c>
      <c r="O32" s="7">
        <f t="shared" si="20"/>
        <v>43</v>
      </c>
      <c r="P32" s="8">
        <f t="shared" si="4"/>
        <v>21.886181818181832</v>
      </c>
      <c r="Q32" s="7">
        <f t="shared" si="21"/>
        <v>41</v>
      </c>
      <c r="R32" s="7">
        <f t="shared" si="5"/>
        <v>21.886181818181832</v>
      </c>
      <c r="S32" s="7">
        <f t="shared" si="22"/>
        <v>45</v>
      </c>
      <c r="T32" s="8">
        <f t="shared" si="6"/>
        <v>21.886181818181832</v>
      </c>
      <c r="U32" s="7">
        <f t="shared" si="23"/>
        <v>37</v>
      </c>
      <c r="V32" s="7">
        <f t="shared" si="7"/>
        <v>21.862909090909103</v>
      </c>
      <c r="W32" s="7">
        <f t="shared" si="24"/>
        <v>45</v>
      </c>
      <c r="X32" s="8">
        <f t="shared" si="8"/>
        <v>21.886181818181832</v>
      </c>
      <c r="Y32" s="7">
        <f t="shared" si="25"/>
        <v>37</v>
      </c>
      <c r="Z32" s="7">
        <f t="shared" si="9"/>
        <v>21.862909090909103</v>
      </c>
      <c r="AA32" s="7">
        <f t="shared" si="26"/>
        <v>53</v>
      </c>
      <c r="AB32" s="8">
        <f t="shared" si="10"/>
        <v>40.388888888888921</v>
      </c>
      <c r="AC32" s="7">
        <v>21</v>
      </c>
      <c r="AD32" s="7">
        <f t="shared" si="11"/>
        <v>15.11969975490195</v>
      </c>
      <c r="AE32" s="7">
        <f t="shared" si="16"/>
        <v>53</v>
      </c>
      <c r="AF32" s="8">
        <f t="shared" si="12"/>
        <v>40.388888888888921</v>
      </c>
    </row>
    <row r="33" spans="2:34" x14ac:dyDescent="0.25">
      <c r="B33" s="6">
        <v>3</v>
      </c>
      <c r="C33" s="7">
        <v>4</v>
      </c>
      <c r="D33" s="7">
        <v>0.13853448275861999</v>
      </c>
      <c r="E33" s="8">
        <f t="shared" si="0"/>
        <v>8.3120689655171986</v>
      </c>
      <c r="I33" s="6">
        <f t="shared" si="17"/>
        <v>43</v>
      </c>
      <c r="J33" s="7">
        <f t="shared" si="13"/>
        <v>21.886181818181832</v>
      </c>
      <c r="K33" s="7">
        <f t="shared" si="18"/>
        <v>44</v>
      </c>
      <c r="L33" s="8">
        <f t="shared" si="2"/>
        <v>21.886181818181832</v>
      </c>
      <c r="M33" s="7">
        <f t="shared" si="19"/>
        <v>42</v>
      </c>
      <c r="N33" s="7">
        <f t="shared" si="3"/>
        <v>21.886181818181832</v>
      </c>
      <c r="O33" s="7">
        <f t="shared" si="20"/>
        <v>44</v>
      </c>
      <c r="P33" s="8">
        <f t="shared" si="4"/>
        <v>21.886181818181832</v>
      </c>
      <c r="Q33" s="7">
        <f t="shared" si="21"/>
        <v>42</v>
      </c>
      <c r="R33" s="7">
        <f t="shared" si="5"/>
        <v>21.886181818181832</v>
      </c>
      <c r="S33" s="7">
        <f t="shared" si="22"/>
        <v>46</v>
      </c>
      <c r="T33" s="8">
        <f t="shared" si="6"/>
        <v>21.886181818181832</v>
      </c>
      <c r="U33" s="7">
        <f t="shared" si="23"/>
        <v>38</v>
      </c>
      <c r="V33" s="7">
        <f t="shared" si="7"/>
        <v>21.862909090909103</v>
      </c>
      <c r="W33" s="7">
        <f t="shared" si="24"/>
        <v>46</v>
      </c>
      <c r="X33" s="8">
        <f t="shared" si="8"/>
        <v>21.886181818181832</v>
      </c>
      <c r="Y33" s="7">
        <f t="shared" si="25"/>
        <v>38</v>
      </c>
      <c r="Z33" s="7">
        <f t="shared" si="9"/>
        <v>21.862909090909103</v>
      </c>
      <c r="AA33" s="7">
        <f t="shared" si="26"/>
        <v>54</v>
      </c>
      <c r="AB33" s="8">
        <f t="shared" si="10"/>
        <v>40.388888888888921</v>
      </c>
      <c r="AC33" s="7">
        <v>22</v>
      </c>
      <c r="AD33" s="7">
        <f t="shared" si="11"/>
        <v>15.11969975490195</v>
      </c>
      <c r="AE33" s="7">
        <f t="shared" si="16"/>
        <v>54</v>
      </c>
      <c r="AF33" s="8">
        <f t="shared" si="12"/>
        <v>40.388888888888921</v>
      </c>
    </row>
    <row r="34" spans="2:34" x14ac:dyDescent="0.25">
      <c r="B34" s="6">
        <v>3</v>
      </c>
      <c r="C34" s="7">
        <v>5</v>
      </c>
      <c r="D34" s="7">
        <v>0.140775862068965</v>
      </c>
      <c r="E34" s="8">
        <f t="shared" si="0"/>
        <v>8.4465517241378993</v>
      </c>
      <c r="I34" s="6">
        <f t="shared" si="17"/>
        <v>45</v>
      </c>
      <c r="J34" s="7">
        <f t="shared" si="13"/>
        <v>21.886181818181832</v>
      </c>
      <c r="K34" s="7">
        <f t="shared" si="18"/>
        <v>46</v>
      </c>
      <c r="L34" s="8">
        <f t="shared" si="2"/>
        <v>21.886181818181832</v>
      </c>
      <c r="M34" s="7">
        <f t="shared" si="19"/>
        <v>45</v>
      </c>
      <c r="N34" s="7">
        <f t="shared" si="3"/>
        <v>21.886181818181832</v>
      </c>
      <c r="O34" s="7">
        <f t="shared" si="20"/>
        <v>47</v>
      </c>
      <c r="P34" s="8">
        <f t="shared" si="4"/>
        <v>21.886181818181832</v>
      </c>
      <c r="Q34" s="7">
        <f t="shared" si="21"/>
        <v>43</v>
      </c>
      <c r="R34" s="7">
        <f t="shared" si="5"/>
        <v>21.886181818181832</v>
      </c>
      <c r="S34" s="7">
        <f t="shared" si="22"/>
        <v>47</v>
      </c>
      <c r="T34" s="8">
        <f t="shared" si="6"/>
        <v>21.886181818181832</v>
      </c>
      <c r="U34" s="7">
        <f t="shared" si="23"/>
        <v>39</v>
      </c>
      <c r="V34" s="7">
        <f t="shared" si="7"/>
        <v>21.862909090909103</v>
      </c>
      <c r="W34" s="7">
        <f t="shared" si="24"/>
        <v>47</v>
      </c>
      <c r="X34" s="8">
        <f t="shared" si="8"/>
        <v>21.886181818181832</v>
      </c>
      <c r="Y34" s="7">
        <f t="shared" si="25"/>
        <v>39</v>
      </c>
      <c r="Z34" s="7">
        <f t="shared" si="9"/>
        <v>21.862909090909103</v>
      </c>
      <c r="AA34" s="7">
        <f t="shared" si="26"/>
        <v>55</v>
      </c>
      <c r="AB34" s="8">
        <f t="shared" si="10"/>
        <v>40.388888888888921</v>
      </c>
      <c r="AC34" s="7">
        <v>23</v>
      </c>
      <c r="AD34" s="7">
        <f t="shared" si="11"/>
        <v>15.082322303921561</v>
      </c>
      <c r="AE34" s="7">
        <f t="shared" si="16"/>
        <v>55</v>
      </c>
      <c r="AF34" s="8">
        <f t="shared" si="12"/>
        <v>40.388888888888921</v>
      </c>
    </row>
    <row r="35" spans="2:34" x14ac:dyDescent="0.25">
      <c r="B35" s="6">
        <v>3</v>
      </c>
      <c r="C35" s="7">
        <v>6</v>
      </c>
      <c r="D35" s="7">
        <v>0.13103448275862101</v>
      </c>
      <c r="E35" s="8">
        <f t="shared" si="0"/>
        <v>7.8620689655172606</v>
      </c>
      <c r="I35" s="6">
        <f t="shared" si="17"/>
        <v>47</v>
      </c>
      <c r="J35" s="7">
        <f t="shared" si="13"/>
        <v>21.886181818181832</v>
      </c>
      <c r="K35" s="7">
        <f t="shared" si="18"/>
        <v>48</v>
      </c>
      <c r="L35" s="8">
        <f t="shared" si="2"/>
        <v>21.886181818181832</v>
      </c>
      <c r="M35" s="7">
        <f t="shared" si="19"/>
        <v>46</v>
      </c>
      <c r="N35" s="7">
        <f t="shared" si="3"/>
        <v>21.886181818181832</v>
      </c>
      <c r="O35" s="7">
        <f t="shared" si="20"/>
        <v>48</v>
      </c>
      <c r="P35" s="8">
        <f t="shared" si="4"/>
        <v>21.886181818181832</v>
      </c>
      <c r="Q35" s="7">
        <f t="shared" si="21"/>
        <v>44</v>
      </c>
      <c r="R35" s="7">
        <f t="shared" si="5"/>
        <v>21.886181818181832</v>
      </c>
      <c r="S35" s="7">
        <f t="shared" si="22"/>
        <v>48</v>
      </c>
      <c r="T35" s="8">
        <f t="shared" si="6"/>
        <v>21.886181818181832</v>
      </c>
      <c r="U35" s="7">
        <f t="shared" si="23"/>
        <v>40</v>
      </c>
      <c r="V35" s="7">
        <f t="shared" si="7"/>
        <v>21.862909090909103</v>
      </c>
      <c r="W35" s="7">
        <f t="shared" si="24"/>
        <v>48</v>
      </c>
      <c r="X35" s="8">
        <f t="shared" si="8"/>
        <v>21.886181818181832</v>
      </c>
      <c r="Y35" s="7">
        <f t="shared" si="25"/>
        <v>40</v>
      </c>
      <c r="Z35" s="7">
        <f t="shared" si="9"/>
        <v>21.862909090909103</v>
      </c>
      <c r="AA35" s="7">
        <f t="shared" si="26"/>
        <v>56</v>
      </c>
      <c r="AB35" s="8">
        <f t="shared" si="10"/>
        <v>40.388888888888921</v>
      </c>
      <c r="AC35" s="7">
        <v>24</v>
      </c>
      <c r="AD35" s="7">
        <f t="shared" si="11"/>
        <v>15.11969975490195</v>
      </c>
      <c r="AE35" s="7">
        <f t="shared" si="16"/>
        <v>56</v>
      </c>
      <c r="AF35" s="8">
        <f t="shared" si="12"/>
        <v>40.388888888888921</v>
      </c>
    </row>
    <row r="36" spans="2:34" x14ac:dyDescent="0.25">
      <c r="B36" s="6">
        <v>3</v>
      </c>
      <c r="C36" s="7">
        <v>7</v>
      </c>
      <c r="D36" s="7">
        <v>0.132833333333333</v>
      </c>
      <c r="E36" s="8">
        <f t="shared" si="0"/>
        <v>7.9699999999999802</v>
      </c>
      <c r="I36" s="6">
        <f t="shared" si="17"/>
        <v>49</v>
      </c>
      <c r="J36" s="7">
        <f t="shared" si="13"/>
        <v>40.388888888888921</v>
      </c>
      <c r="K36" s="7">
        <f t="shared" si="18"/>
        <v>50</v>
      </c>
      <c r="L36" s="8">
        <f t="shared" si="2"/>
        <v>40.388888888888921</v>
      </c>
      <c r="M36" s="7">
        <f t="shared" si="19"/>
        <v>49</v>
      </c>
      <c r="N36" s="7">
        <f t="shared" si="3"/>
        <v>40.388888888888921</v>
      </c>
      <c r="O36" s="7">
        <f t="shared" si="20"/>
        <v>51</v>
      </c>
      <c r="P36" s="8">
        <f t="shared" si="4"/>
        <v>40.388888888888921</v>
      </c>
      <c r="Q36" s="7">
        <f t="shared" si="21"/>
        <v>49</v>
      </c>
      <c r="R36" s="7">
        <f t="shared" si="5"/>
        <v>40.388888888888921</v>
      </c>
      <c r="S36" s="7">
        <f t="shared" si="22"/>
        <v>53</v>
      </c>
      <c r="T36" s="8">
        <f t="shared" si="6"/>
        <v>40.388888888888921</v>
      </c>
      <c r="U36" s="7">
        <f t="shared" si="23"/>
        <v>49</v>
      </c>
      <c r="V36" s="7">
        <f t="shared" si="7"/>
        <v>40.388888888888921</v>
      </c>
      <c r="W36" s="7">
        <f t="shared" si="24"/>
        <v>57</v>
      </c>
      <c r="X36" s="8">
        <f t="shared" si="8"/>
        <v>40.388888888888921</v>
      </c>
      <c r="Y36" s="7">
        <f t="shared" si="25"/>
        <v>41</v>
      </c>
      <c r="Z36" s="7">
        <f t="shared" si="9"/>
        <v>21.886181818181832</v>
      </c>
      <c r="AA36" s="7">
        <f t="shared" si="26"/>
        <v>57</v>
      </c>
      <c r="AB36" s="8">
        <f t="shared" si="10"/>
        <v>40.388888888888921</v>
      </c>
      <c r="AC36" s="7">
        <v>25</v>
      </c>
      <c r="AD36" s="7">
        <f t="shared" si="11"/>
        <v>15.167585784313726</v>
      </c>
      <c r="AE36" s="7">
        <f t="shared" si="16"/>
        <v>57</v>
      </c>
      <c r="AF36" s="8">
        <f t="shared" si="12"/>
        <v>40.388888888888921</v>
      </c>
    </row>
    <row r="37" spans="2:34" x14ac:dyDescent="0.25">
      <c r="B37" s="6">
        <v>3</v>
      </c>
      <c r="C37" s="7">
        <v>8</v>
      </c>
      <c r="D37" s="7">
        <v>0.13655172413793101</v>
      </c>
      <c r="E37" s="8">
        <f t="shared" si="0"/>
        <v>8.1931034482758616</v>
      </c>
      <c r="I37" s="6">
        <f t="shared" si="17"/>
        <v>51</v>
      </c>
      <c r="J37" s="7">
        <f t="shared" si="13"/>
        <v>40.388888888888921</v>
      </c>
      <c r="K37" s="7">
        <f t="shared" si="18"/>
        <v>52</v>
      </c>
      <c r="L37" s="8">
        <f t="shared" si="2"/>
        <v>40.388888888888921</v>
      </c>
      <c r="M37" s="7">
        <f t="shared" si="19"/>
        <v>50</v>
      </c>
      <c r="N37" s="7">
        <f t="shared" si="3"/>
        <v>40.388888888888921</v>
      </c>
      <c r="O37" s="7">
        <f t="shared" si="20"/>
        <v>52</v>
      </c>
      <c r="P37" s="8">
        <f t="shared" si="4"/>
        <v>40.388888888888921</v>
      </c>
      <c r="Q37" s="7">
        <f t="shared" si="21"/>
        <v>50</v>
      </c>
      <c r="R37" s="7">
        <f t="shared" si="5"/>
        <v>40.388888888888921</v>
      </c>
      <c r="S37" s="7">
        <f t="shared" si="22"/>
        <v>54</v>
      </c>
      <c r="T37" s="8">
        <f t="shared" si="6"/>
        <v>40.388888888888921</v>
      </c>
      <c r="U37" s="7">
        <f t="shared" si="23"/>
        <v>50</v>
      </c>
      <c r="V37" s="7">
        <f t="shared" si="7"/>
        <v>40.388888888888921</v>
      </c>
      <c r="W37" s="7">
        <f t="shared" si="24"/>
        <v>58</v>
      </c>
      <c r="X37" s="8">
        <f t="shared" si="8"/>
        <v>40.388888888888921</v>
      </c>
      <c r="Y37" s="7">
        <f t="shared" si="25"/>
        <v>42</v>
      </c>
      <c r="Z37" s="7">
        <f t="shared" si="9"/>
        <v>21.886181818181832</v>
      </c>
      <c r="AA37" s="7">
        <f t="shared" si="26"/>
        <v>58</v>
      </c>
      <c r="AB37" s="8">
        <f t="shared" si="10"/>
        <v>40.388888888888921</v>
      </c>
      <c r="AC37" s="7">
        <v>26</v>
      </c>
      <c r="AD37" s="7">
        <f t="shared" si="11"/>
        <v>15.167585784313726</v>
      </c>
      <c r="AE37" s="7">
        <f t="shared" si="16"/>
        <v>58</v>
      </c>
      <c r="AF37" s="8">
        <f t="shared" si="12"/>
        <v>40.388888888888921</v>
      </c>
    </row>
    <row r="38" spans="2:34" x14ac:dyDescent="0.25">
      <c r="B38" s="6">
        <v>3</v>
      </c>
      <c r="C38" s="7">
        <v>9</v>
      </c>
      <c r="D38" s="7">
        <v>0.13612068965517199</v>
      </c>
      <c r="E38" s="8">
        <f t="shared" si="0"/>
        <v>8.1672413793103189</v>
      </c>
      <c r="I38" s="6">
        <f t="shared" si="17"/>
        <v>53</v>
      </c>
      <c r="J38" s="7">
        <f t="shared" si="13"/>
        <v>40.388888888888921</v>
      </c>
      <c r="K38" s="7">
        <f t="shared" si="18"/>
        <v>54</v>
      </c>
      <c r="L38" s="8">
        <f t="shared" si="2"/>
        <v>40.388888888888921</v>
      </c>
      <c r="M38" s="7">
        <f t="shared" si="19"/>
        <v>53</v>
      </c>
      <c r="N38" s="7">
        <f t="shared" si="3"/>
        <v>40.388888888888921</v>
      </c>
      <c r="O38" s="7">
        <f t="shared" si="20"/>
        <v>55</v>
      </c>
      <c r="P38" s="8">
        <f t="shared" si="4"/>
        <v>40.388888888888921</v>
      </c>
      <c r="Q38" s="7">
        <f t="shared" si="21"/>
        <v>51</v>
      </c>
      <c r="R38" s="7">
        <f t="shared" si="5"/>
        <v>40.388888888888921</v>
      </c>
      <c r="S38" s="7">
        <f t="shared" si="22"/>
        <v>55</v>
      </c>
      <c r="T38" s="8">
        <f t="shared" si="6"/>
        <v>40.388888888888921</v>
      </c>
      <c r="U38" s="7">
        <f t="shared" si="23"/>
        <v>51</v>
      </c>
      <c r="V38" s="7">
        <f t="shared" si="7"/>
        <v>40.388888888888921</v>
      </c>
      <c r="W38" s="7">
        <f t="shared" si="24"/>
        <v>59</v>
      </c>
      <c r="X38" s="8">
        <f t="shared" si="8"/>
        <v>40.388888888888921</v>
      </c>
      <c r="Y38" s="7">
        <f t="shared" si="25"/>
        <v>43</v>
      </c>
      <c r="Z38" s="7">
        <f t="shared" si="9"/>
        <v>21.886181818181832</v>
      </c>
      <c r="AA38" s="7">
        <f t="shared" si="26"/>
        <v>59</v>
      </c>
      <c r="AB38" s="8">
        <f t="shared" si="10"/>
        <v>40.388888888888921</v>
      </c>
      <c r="AC38" s="7">
        <v>27</v>
      </c>
      <c r="AD38" s="7">
        <f t="shared" si="11"/>
        <v>15.082322303921561</v>
      </c>
      <c r="AE38" s="7">
        <f t="shared" si="16"/>
        <v>59</v>
      </c>
      <c r="AF38" s="8">
        <f t="shared" si="12"/>
        <v>40.388888888888921</v>
      </c>
      <c r="AH38" s="25" t="s">
        <v>58</v>
      </c>
    </row>
    <row r="39" spans="2:34" x14ac:dyDescent="0.25">
      <c r="B39" s="6">
        <v>3</v>
      </c>
      <c r="C39" s="7">
        <v>10</v>
      </c>
      <c r="D39" s="7">
        <v>0.13316666666666699</v>
      </c>
      <c r="E39" s="8">
        <f t="shared" si="0"/>
        <v>7.9900000000000198</v>
      </c>
      <c r="I39" s="6">
        <f t="shared" si="17"/>
        <v>55</v>
      </c>
      <c r="J39" s="7">
        <f t="shared" si="13"/>
        <v>40.388888888888921</v>
      </c>
      <c r="K39" s="7">
        <f t="shared" si="18"/>
        <v>56</v>
      </c>
      <c r="L39" s="8">
        <f t="shared" si="2"/>
        <v>40.388888888888921</v>
      </c>
      <c r="M39" s="7">
        <f t="shared" si="19"/>
        <v>54</v>
      </c>
      <c r="N39" s="7">
        <f t="shared" si="3"/>
        <v>40.388888888888921</v>
      </c>
      <c r="O39" s="7">
        <f t="shared" si="20"/>
        <v>56</v>
      </c>
      <c r="P39" s="8">
        <f t="shared" si="4"/>
        <v>40.388888888888921</v>
      </c>
      <c r="Q39" s="7">
        <f t="shared" si="21"/>
        <v>52</v>
      </c>
      <c r="R39" s="7">
        <f t="shared" si="5"/>
        <v>40.388888888888921</v>
      </c>
      <c r="S39" s="7">
        <f t="shared" si="22"/>
        <v>56</v>
      </c>
      <c r="T39" s="8">
        <f t="shared" si="6"/>
        <v>40.388888888888921</v>
      </c>
      <c r="U39" s="7">
        <f t="shared" si="23"/>
        <v>52</v>
      </c>
      <c r="V39" s="7">
        <f t="shared" si="7"/>
        <v>40.388888888888921</v>
      </c>
      <c r="W39" s="7">
        <f t="shared" si="24"/>
        <v>60</v>
      </c>
      <c r="X39" s="8">
        <f t="shared" si="8"/>
        <v>40.388888888888921</v>
      </c>
      <c r="Y39" s="7">
        <f t="shared" si="25"/>
        <v>44</v>
      </c>
      <c r="Z39" s="7">
        <f t="shared" si="9"/>
        <v>21.886181818181832</v>
      </c>
      <c r="AA39" s="7">
        <f t="shared" si="26"/>
        <v>60</v>
      </c>
      <c r="AB39" s="8">
        <f t="shared" si="10"/>
        <v>40.388888888888921</v>
      </c>
      <c r="AC39" s="7">
        <v>28</v>
      </c>
      <c r="AD39" s="7">
        <f t="shared" si="11"/>
        <v>15.167585784313726</v>
      </c>
      <c r="AE39" s="7">
        <f t="shared" si="16"/>
        <v>60</v>
      </c>
      <c r="AF39" s="8">
        <f t="shared" si="12"/>
        <v>40.388888888888921</v>
      </c>
    </row>
    <row r="40" spans="2:34" x14ac:dyDescent="0.25">
      <c r="B40" s="6">
        <v>4</v>
      </c>
      <c r="C40" s="7">
        <v>1</v>
      </c>
      <c r="D40" s="7">
        <v>0.132413793103448</v>
      </c>
      <c r="E40" s="8">
        <f t="shared" si="0"/>
        <v>7.9448275862068805</v>
      </c>
      <c r="I40" s="6">
        <f t="shared" si="17"/>
        <v>57</v>
      </c>
      <c r="J40" s="7">
        <f t="shared" si="13"/>
        <v>40.388888888888921</v>
      </c>
      <c r="K40" s="7">
        <f t="shared" si="18"/>
        <v>58</v>
      </c>
      <c r="L40" s="8">
        <f t="shared" si="2"/>
        <v>40.388888888888921</v>
      </c>
      <c r="M40" s="7">
        <f t="shared" si="19"/>
        <v>57</v>
      </c>
      <c r="N40" s="7">
        <f t="shared" si="3"/>
        <v>40.388888888888921</v>
      </c>
      <c r="O40" s="7">
        <f t="shared" si="20"/>
        <v>59</v>
      </c>
      <c r="P40" s="8">
        <f t="shared" si="4"/>
        <v>40.388888888888921</v>
      </c>
      <c r="Q40" s="7">
        <f t="shared" si="21"/>
        <v>57</v>
      </c>
      <c r="R40" s="7">
        <f t="shared" si="5"/>
        <v>40.388888888888921</v>
      </c>
      <c r="S40" s="7">
        <f t="shared" si="22"/>
        <v>61</v>
      </c>
      <c r="T40" s="8">
        <f t="shared" si="6"/>
        <v>40.388888888888921</v>
      </c>
      <c r="U40" s="7">
        <f t="shared" si="23"/>
        <v>53</v>
      </c>
      <c r="V40" s="7">
        <f t="shared" si="7"/>
        <v>40.388888888888921</v>
      </c>
      <c r="W40" s="7">
        <f t="shared" si="24"/>
        <v>61</v>
      </c>
      <c r="X40" s="8">
        <f t="shared" si="8"/>
        <v>40.388888888888921</v>
      </c>
      <c r="Y40" s="7">
        <f t="shared" si="25"/>
        <v>45</v>
      </c>
      <c r="Z40" s="7">
        <f t="shared" si="9"/>
        <v>21.886181818181832</v>
      </c>
      <c r="AA40" s="7">
        <f t="shared" si="26"/>
        <v>61</v>
      </c>
      <c r="AB40" s="8">
        <f t="shared" si="10"/>
        <v>40.388888888888921</v>
      </c>
      <c r="AC40" s="7">
        <v>29</v>
      </c>
      <c r="AD40" s="7">
        <f t="shared" si="11"/>
        <v>15.167585784313726</v>
      </c>
      <c r="AE40" s="7">
        <f t="shared" si="16"/>
        <v>61</v>
      </c>
      <c r="AF40" s="8">
        <f t="shared" si="12"/>
        <v>40.388888888888921</v>
      </c>
    </row>
    <row r="41" spans="2:34" x14ac:dyDescent="0.25">
      <c r="B41" s="6">
        <v>4</v>
      </c>
      <c r="C41" s="7">
        <v>2</v>
      </c>
      <c r="D41" s="7">
        <v>0.13620689655172399</v>
      </c>
      <c r="E41" s="8">
        <f t="shared" si="0"/>
        <v>8.1724137931034395</v>
      </c>
      <c r="I41" s="6">
        <f t="shared" si="17"/>
        <v>59</v>
      </c>
      <c r="J41" s="7">
        <f t="shared" si="13"/>
        <v>40.388888888888921</v>
      </c>
      <c r="K41" s="7">
        <f t="shared" si="18"/>
        <v>60</v>
      </c>
      <c r="L41" s="8">
        <f t="shared" si="2"/>
        <v>40.388888888888921</v>
      </c>
      <c r="M41" s="7">
        <f t="shared" si="19"/>
        <v>58</v>
      </c>
      <c r="N41" s="7">
        <f t="shared" si="3"/>
        <v>40.388888888888921</v>
      </c>
      <c r="O41" s="7">
        <f t="shared" si="20"/>
        <v>60</v>
      </c>
      <c r="P41" s="8">
        <f t="shared" si="4"/>
        <v>40.388888888888921</v>
      </c>
      <c r="Q41" s="7">
        <f t="shared" si="21"/>
        <v>58</v>
      </c>
      <c r="R41" s="7">
        <f t="shared" si="5"/>
        <v>40.388888888888921</v>
      </c>
      <c r="S41" s="7">
        <f t="shared" si="22"/>
        <v>62</v>
      </c>
      <c r="T41" s="8">
        <f t="shared" si="6"/>
        <v>40.388888888888921</v>
      </c>
      <c r="U41" s="7">
        <f t="shared" si="23"/>
        <v>54</v>
      </c>
      <c r="V41" s="7">
        <f t="shared" si="7"/>
        <v>40.388888888888921</v>
      </c>
      <c r="W41" s="7">
        <f t="shared" si="24"/>
        <v>62</v>
      </c>
      <c r="X41" s="8">
        <f t="shared" si="8"/>
        <v>40.388888888888921</v>
      </c>
      <c r="Y41" s="7">
        <f t="shared" si="25"/>
        <v>46</v>
      </c>
      <c r="Z41" s="7">
        <f t="shared" si="9"/>
        <v>21.886181818181832</v>
      </c>
      <c r="AA41" s="7">
        <f t="shared" si="26"/>
        <v>62</v>
      </c>
      <c r="AB41" s="8">
        <f t="shared" si="10"/>
        <v>40.388888888888921</v>
      </c>
      <c r="AC41" s="7">
        <v>30</v>
      </c>
      <c r="AD41" s="7">
        <f t="shared" si="11"/>
        <v>15.167585784313726</v>
      </c>
      <c r="AE41" s="7">
        <f t="shared" si="16"/>
        <v>62</v>
      </c>
      <c r="AF41" s="8">
        <f t="shared" si="12"/>
        <v>40.388888888888921</v>
      </c>
    </row>
    <row r="42" spans="2:34" x14ac:dyDescent="0.25">
      <c r="B42" s="6">
        <v>4</v>
      </c>
      <c r="C42" s="7">
        <v>3</v>
      </c>
      <c r="D42" s="7">
        <v>0.13191666666666699</v>
      </c>
      <c r="E42" s="8">
        <f t="shared" si="0"/>
        <v>7.9150000000000196</v>
      </c>
      <c r="I42" s="6">
        <f t="shared" si="17"/>
        <v>61</v>
      </c>
      <c r="J42" s="7">
        <f t="shared" si="13"/>
        <v>40.388888888888921</v>
      </c>
      <c r="K42" s="7">
        <f t="shared" si="18"/>
        <v>62</v>
      </c>
      <c r="L42" s="8">
        <f t="shared" si="2"/>
        <v>40.388888888888921</v>
      </c>
      <c r="M42" s="7">
        <f t="shared" si="19"/>
        <v>61</v>
      </c>
      <c r="N42" s="7">
        <f t="shared" si="3"/>
        <v>40.388888888888921</v>
      </c>
      <c r="O42" s="7">
        <f t="shared" si="20"/>
        <v>63</v>
      </c>
      <c r="P42" s="8">
        <f t="shared" si="4"/>
        <v>40.388888888888921</v>
      </c>
      <c r="Q42" s="7">
        <f t="shared" si="21"/>
        <v>59</v>
      </c>
      <c r="R42" s="7">
        <f t="shared" si="5"/>
        <v>40.388888888888921</v>
      </c>
      <c r="S42" s="7">
        <f t="shared" si="22"/>
        <v>63</v>
      </c>
      <c r="T42" s="8">
        <f t="shared" si="6"/>
        <v>40.388888888888921</v>
      </c>
      <c r="U42" s="7">
        <f t="shared" si="23"/>
        <v>55</v>
      </c>
      <c r="V42" s="7">
        <f t="shared" si="7"/>
        <v>40.388888888888921</v>
      </c>
      <c r="W42" s="7">
        <f t="shared" si="24"/>
        <v>63</v>
      </c>
      <c r="X42" s="8">
        <f t="shared" si="8"/>
        <v>40.388888888888921</v>
      </c>
      <c r="Y42" s="7">
        <f t="shared" si="25"/>
        <v>47</v>
      </c>
      <c r="Z42" s="7">
        <f t="shared" si="9"/>
        <v>21.886181818181832</v>
      </c>
      <c r="AA42" s="7">
        <f t="shared" si="26"/>
        <v>63</v>
      </c>
      <c r="AB42" s="8">
        <f t="shared" si="10"/>
        <v>40.388888888888921</v>
      </c>
      <c r="AC42" s="7">
        <v>31</v>
      </c>
      <c r="AD42" s="7">
        <f t="shared" si="11"/>
        <v>15.082322303921561</v>
      </c>
      <c r="AE42" s="7">
        <f t="shared" si="16"/>
        <v>63</v>
      </c>
      <c r="AF42" s="8">
        <f t="shared" si="12"/>
        <v>40.388888888888921</v>
      </c>
    </row>
    <row r="43" spans="2:34" x14ac:dyDescent="0.25">
      <c r="B43" s="6">
        <v>4</v>
      </c>
      <c r="C43" s="7">
        <v>4</v>
      </c>
      <c r="D43" s="7">
        <v>0.136293103448276</v>
      </c>
      <c r="E43" s="8">
        <f t="shared" si="0"/>
        <v>8.1775862068965601</v>
      </c>
      <c r="I43" s="9">
        <f t="shared" si="17"/>
        <v>63</v>
      </c>
      <c r="J43" s="10">
        <f t="shared" si="13"/>
        <v>40.388888888888921</v>
      </c>
      <c r="K43" s="10">
        <f t="shared" si="18"/>
        <v>64</v>
      </c>
      <c r="L43" s="11">
        <f t="shared" si="2"/>
        <v>40.388888888888921</v>
      </c>
      <c r="M43" s="10">
        <f t="shared" si="19"/>
        <v>62</v>
      </c>
      <c r="N43" s="10">
        <f t="shared" si="3"/>
        <v>40.388888888888921</v>
      </c>
      <c r="O43" s="10">
        <f t="shared" si="20"/>
        <v>64</v>
      </c>
      <c r="P43" s="11">
        <f t="shared" si="4"/>
        <v>40.388888888888921</v>
      </c>
      <c r="Q43" s="10">
        <f t="shared" si="21"/>
        <v>60</v>
      </c>
      <c r="R43" s="10">
        <f t="shared" si="5"/>
        <v>40.388888888888921</v>
      </c>
      <c r="S43" s="10">
        <f t="shared" si="22"/>
        <v>64</v>
      </c>
      <c r="T43" s="11">
        <f t="shared" si="6"/>
        <v>40.388888888888921</v>
      </c>
      <c r="U43" s="10">
        <f t="shared" si="23"/>
        <v>56</v>
      </c>
      <c r="V43" s="10">
        <f t="shared" si="7"/>
        <v>40.388888888888921</v>
      </c>
      <c r="W43" s="10">
        <f t="shared" si="24"/>
        <v>64</v>
      </c>
      <c r="X43" s="11">
        <f t="shared" si="8"/>
        <v>40.388888888888921</v>
      </c>
      <c r="Y43" s="10">
        <f t="shared" si="25"/>
        <v>48</v>
      </c>
      <c r="Z43" s="10">
        <f t="shared" si="9"/>
        <v>21.886181818181832</v>
      </c>
      <c r="AA43" s="10">
        <f t="shared" si="26"/>
        <v>64</v>
      </c>
      <c r="AB43" s="11">
        <f t="shared" si="10"/>
        <v>40.388888888888921</v>
      </c>
      <c r="AC43" s="10">
        <v>32</v>
      </c>
      <c r="AD43" s="10">
        <f t="shared" si="11"/>
        <v>15.167585784313726</v>
      </c>
      <c r="AE43" s="10">
        <f t="shared" si="16"/>
        <v>64</v>
      </c>
      <c r="AF43" s="11">
        <f t="shared" si="12"/>
        <v>40.388888888888921</v>
      </c>
    </row>
    <row r="44" spans="2:34" x14ac:dyDescent="0.25">
      <c r="B44" s="6">
        <v>4</v>
      </c>
      <c r="C44" s="7">
        <v>5</v>
      </c>
      <c r="D44" s="7">
        <v>0.140344827586207</v>
      </c>
      <c r="E44" s="8">
        <f t="shared" si="0"/>
        <v>8.4206896551724206</v>
      </c>
    </row>
    <row r="45" spans="2:34" x14ac:dyDescent="0.25">
      <c r="B45" s="6">
        <v>4</v>
      </c>
      <c r="C45" s="7">
        <v>6</v>
      </c>
      <c r="D45" s="7">
        <v>0.13767241379310299</v>
      </c>
      <c r="E45" s="8">
        <f t="shared" si="0"/>
        <v>8.2603448275861791</v>
      </c>
    </row>
    <row r="46" spans="2:34" x14ac:dyDescent="0.25">
      <c r="B46" s="6">
        <v>4</v>
      </c>
      <c r="C46" s="7">
        <v>7</v>
      </c>
      <c r="D46" s="7">
        <v>0.13441666666666699</v>
      </c>
      <c r="E46" s="8">
        <f t="shared" si="0"/>
        <v>8.065000000000019</v>
      </c>
    </row>
    <row r="47" spans="2:34" x14ac:dyDescent="0.25">
      <c r="B47" s="6">
        <v>4</v>
      </c>
      <c r="C47" s="7">
        <v>8</v>
      </c>
      <c r="D47" s="7">
        <v>0.138706896551724</v>
      </c>
      <c r="E47" s="8">
        <f t="shared" si="0"/>
        <v>8.3224137931034399</v>
      </c>
    </row>
    <row r="48" spans="2:34" x14ac:dyDescent="0.25">
      <c r="B48" s="6">
        <v>4</v>
      </c>
      <c r="C48" s="7">
        <v>9</v>
      </c>
      <c r="D48" s="7">
        <v>0.13663793103448299</v>
      </c>
      <c r="E48" s="8">
        <f t="shared" si="0"/>
        <v>8.1982758620689786</v>
      </c>
    </row>
    <row r="49" spans="2:5" x14ac:dyDescent="0.25">
      <c r="B49" s="6">
        <v>4</v>
      </c>
      <c r="C49" s="7">
        <v>10</v>
      </c>
      <c r="D49" s="7">
        <v>0.13225000000000001</v>
      </c>
      <c r="E49" s="8">
        <f t="shared" si="0"/>
        <v>7.9350000000000005</v>
      </c>
    </row>
    <row r="50" spans="2:5" x14ac:dyDescent="0.25">
      <c r="B50" s="6">
        <v>5</v>
      </c>
      <c r="C50" s="7">
        <v>1</v>
      </c>
      <c r="D50" s="7">
        <v>0.13310344827586201</v>
      </c>
      <c r="E50" s="8">
        <f t="shared" si="0"/>
        <v>7.986206896551721</v>
      </c>
    </row>
    <row r="51" spans="2:5" x14ac:dyDescent="0.25">
      <c r="B51" s="6">
        <v>5</v>
      </c>
      <c r="C51" s="7">
        <v>2</v>
      </c>
      <c r="D51" s="7">
        <v>0.13550000000000001</v>
      </c>
      <c r="E51" s="8">
        <f t="shared" si="0"/>
        <v>8.1300000000000008</v>
      </c>
    </row>
    <row r="52" spans="2:5" x14ac:dyDescent="0.25">
      <c r="B52" s="6">
        <v>5</v>
      </c>
      <c r="C52" s="7">
        <v>3</v>
      </c>
      <c r="D52" s="7">
        <v>0.132413793103448</v>
      </c>
      <c r="E52" s="8">
        <f t="shared" si="0"/>
        <v>7.9448275862068805</v>
      </c>
    </row>
    <row r="53" spans="2:5" x14ac:dyDescent="0.25">
      <c r="B53" s="6">
        <v>5</v>
      </c>
      <c r="C53" s="7">
        <v>4</v>
      </c>
      <c r="D53" s="7">
        <v>0.139310344827586</v>
      </c>
      <c r="E53" s="8">
        <f t="shared" si="0"/>
        <v>8.3586206896551598</v>
      </c>
    </row>
    <row r="54" spans="2:5" x14ac:dyDescent="0.25">
      <c r="B54" s="6">
        <v>5</v>
      </c>
      <c r="C54" s="7">
        <v>5</v>
      </c>
      <c r="D54" s="7">
        <v>0.14086206896551701</v>
      </c>
      <c r="E54" s="8">
        <f t="shared" si="0"/>
        <v>8.45172413793102</v>
      </c>
    </row>
    <row r="55" spans="2:5" x14ac:dyDescent="0.25">
      <c r="B55" s="6">
        <v>5</v>
      </c>
      <c r="C55" s="7">
        <v>6</v>
      </c>
      <c r="D55" s="7">
        <v>0.134396551724138</v>
      </c>
      <c r="E55" s="8">
        <f t="shared" si="0"/>
        <v>8.0637931034482797</v>
      </c>
    </row>
    <row r="56" spans="2:5" x14ac:dyDescent="0.25">
      <c r="B56" s="6">
        <v>5</v>
      </c>
      <c r="C56" s="7">
        <v>7</v>
      </c>
      <c r="D56" s="7">
        <v>0.13441666666666699</v>
      </c>
      <c r="E56" s="8">
        <f t="shared" si="0"/>
        <v>8.065000000000019</v>
      </c>
    </row>
    <row r="57" spans="2:5" x14ac:dyDescent="0.25">
      <c r="B57" s="6">
        <v>5</v>
      </c>
      <c r="C57" s="7">
        <v>8</v>
      </c>
      <c r="D57" s="7">
        <v>0.13818965517241399</v>
      </c>
      <c r="E57" s="8">
        <f t="shared" si="0"/>
        <v>8.2913793103448405</v>
      </c>
    </row>
    <row r="58" spans="2:5" x14ac:dyDescent="0.25">
      <c r="B58" s="6">
        <v>5</v>
      </c>
      <c r="C58" s="7">
        <v>9</v>
      </c>
      <c r="D58" s="7">
        <v>0.13400000000000001</v>
      </c>
      <c r="E58" s="8">
        <f t="shared" si="0"/>
        <v>8.0400000000000009</v>
      </c>
    </row>
    <row r="59" spans="2:5" x14ac:dyDescent="0.25">
      <c r="B59" s="6">
        <v>5</v>
      </c>
      <c r="C59" s="7">
        <v>10</v>
      </c>
      <c r="D59" s="7">
        <v>0.133833333333333</v>
      </c>
      <c r="E59" s="8">
        <f t="shared" si="0"/>
        <v>8.0299999999999798</v>
      </c>
    </row>
    <row r="60" spans="2:5" x14ac:dyDescent="0.25">
      <c r="B60" s="6">
        <v>6</v>
      </c>
      <c r="C60" s="7">
        <v>1</v>
      </c>
      <c r="D60" s="7">
        <v>0.13310344827586201</v>
      </c>
      <c r="E60" s="8">
        <f t="shared" si="0"/>
        <v>7.986206896551721</v>
      </c>
    </row>
    <row r="61" spans="2:5" x14ac:dyDescent="0.25">
      <c r="B61" s="6">
        <v>6</v>
      </c>
      <c r="C61" s="7">
        <v>2</v>
      </c>
      <c r="D61" s="7">
        <v>0.13550000000000001</v>
      </c>
      <c r="E61" s="8">
        <f t="shared" si="0"/>
        <v>8.1300000000000008</v>
      </c>
    </row>
    <row r="62" spans="2:5" x14ac:dyDescent="0.25">
      <c r="B62" s="6">
        <v>6</v>
      </c>
      <c r="C62" s="7">
        <v>3</v>
      </c>
      <c r="D62" s="7">
        <v>0.132413793103448</v>
      </c>
      <c r="E62" s="8">
        <f t="shared" si="0"/>
        <v>7.9448275862068805</v>
      </c>
    </row>
    <row r="63" spans="2:5" x14ac:dyDescent="0.25">
      <c r="B63" s="6">
        <v>6</v>
      </c>
      <c r="C63" s="7">
        <v>4</v>
      </c>
      <c r="D63" s="7">
        <v>0.139310344827586</v>
      </c>
      <c r="E63" s="8">
        <f t="shared" si="0"/>
        <v>8.3586206896551598</v>
      </c>
    </row>
    <row r="64" spans="2:5" x14ac:dyDescent="0.25">
      <c r="B64" s="6">
        <v>6</v>
      </c>
      <c r="C64" s="7">
        <v>5</v>
      </c>
      <c r="D64" s="7">
        <v>0.14086206896551701</v>
      </c>
      <c r="E64" s="8">
        <f t="shared" si="0"/>
        <v>8.45172413793102</v>
      </c>
    </row>
    <row r="65" spans="2:5" x14ac:dyDescent="0.25">
      <c r="B65" s="6">
        <v>6</v>
      </c>
      <c r="C65" s="7">
        <v>6</v>
      </c>
      <c r="D65" s="7">
        <v>0.134396551724138</v>
      </c>
      <c r="E65" s="8">
        <f t="shared" si="0"/>
        <v>8.0637931034482797</v>
      </c>
    </row>
    <row r="66" spans="2:5" x14ac:dyDescent="0.25">
      <c r="B66" s="6">
        <v>6</v>
      </c>
      <c r="C66" s="7">
        <v>7</v>
      </c>
      <c r="D66" s="7">
        <v>0.13441666666666699</v>
      </c>
      <c r="E66" s="8">
        <f t="shared" si="0"/>
        <v>8.065000000000019</v>
      </c>
    </row>
    <row r="67" spans="2:5" x14ac:dyDescent="0.25">
      <c r="B67" s="6">
        <v>6</v>
      </c>
      <c r="C67" s="7">
        <v>8</v>
      </c>
      <c r="D67" s="7">
        <v>0.13818965517241399</v>
      </c>
      <c r="E67" s="8">
        <f t="shared" si="0"/>
        <v>8.2913793103448405</v>
      </c>
    </row>
    <row r="68" spans="2:5" x14ac:dyDescent="0.25">
      <c r="B68" s="6">
        <v>6</v>
      </c>
      <c r="C68" s="7">
        <v>9</v>
      </c>
      <c r="D68" s="7">
        <v>0.13400000000000001</v>
      </c>
      <c r="E68" s="8">
        <f t="shared" si="0"/>
        <v>8.0400000000000009</v>
      </c>
    </row>
    <row r="69" spans="2:5" x14ac:dyDescent="0.25">
      <c r="B69" s="6">
        <v>6</v>
      </c>
      <c r="C69" s="7">
        <v>10</v>
      </c>
      <c r="D69" s="7">
        <v>0.133833333333333</v>
      </c>
      <c r="E69" s="8">
        <f t="shared" si="0"/>
        <v>8.0299999999999798</v>
      </c>
    </row>
    <row r="70" spans="2:5" x14ac:dyDescent="0.25">
      <c r="B70" s="6">
        <v>7</v>
      </c>
      <c r="C70" s="7">
        <v>1</v>
      </c>
      <c r="D70" s="7">
        <v>0.13500000000000001</v>
      </c>
      <c r="E70" s="8">
        <f t="shared" si="0"/>
        <v>8.1000000000000014</v>
      </c>
    </row>
    <row r="71" spans="2:5" x14ac:dyDescent="0.25">
      <c r="B71" s="6">
        <v>7</v>
      </c>
      <c r="C71" s="7">
        <v>2</v>
      </c>
      <c r="D71" s="7">
        <v>0.137327586206896</v>
      </c>
      <c r="E71" s="8">
        <f t="shared" si="0"/>
        <v>8.2396551724137606</v>
      </c>
    </row>
    <row r="72" spans="2:5" x14ac:dyDescent="0.25">
      <c r="B72" s="6">
        <v>7</v>
      </c>
      <c r="C72" s="7">
        <v>3</v>
      </c>
      <c r="D72" s="7">
        <v>0.13543103448275801</v>
      </c>
      <c r="E72" s="8">
        <f t="shared" si="0"/>
        <v>8.1258620689654801</v>
      </c>
    </row>
    <row r="73" spans="2:5" x14ac:dyDescent="0.25">
      <c r="B73" s="6">
        <v>7</v>
      </c>
      <c r="C73" s="7">
        <v>4</v>
      </c>
      <c r="D73" s="7">
        <v>0.13853448275861999</v>
      </c>
      <c r="E73" s="8">
        <f t="shared" si="0"/>
        <v>8.3120689655171986</v>
      </c>
    </row>
    <row r="74" spans="2:5" x14ac:dyDescent="0.25">
      <c r="B74" s="6">
        <v>7</v>
      </c>
      <c r="C74" s="7">
        <v>5</v>
      </c>
      <c r="D74" s="7">
        <v>0.140775862068965</v>
      </c>
      <c r="E74" s="8">
        <f t="shared" ref="E74:E137" si="27">60*D74</f>
        <v>8.4465517241378993</v>
      </c>
    </row>
    <row r="75" spans="2:5" x14ac:dyDescent="0.25">
      <c r="B75" s="6">
        <v>7</v>
      </c>
      <c r="C75" s="7">
        <v>6</v>
      </c>
      <c r="D75" s="7">
        <v>0.13103448275862101</v>
      </c>
      <c r="E75" s="8">
        <f t="shared" si="27"/>
        <v>7.8620689655172606</v>
      </c>
    </row>
    <row r="76" spans="2:5" x14ac:dyDescent="0.25">
      <c r="B76" s="6">
        <v>7</v>
      </c>
      <c r="C76" s="7">
        <v>7</v>
      </c>
      <c r="D76" s="7">
        <v>0.132833333333333</v>
      </c>
      <c r="E76" s="8">
        <f t="shared" si="27"/>
        <v>7.9699999999999802</v>
      </c>
    </row>
    <row r="77" spans="2:5" x14ac:dyDescent="0.25">
      <c r="B77" s="6">
        <v>7</v>
      </c>
      <c r="C77" s="7">
        <v>8</v>
      </c>
      <c r="D77" s="7">
        <v>0.13655172413793101</v>
      </c>
      <c r="E77" s="8">
        <f t="shared" si="27"/>
        <v>8.1931034482758616</v>
      </c>
    </row>
    <row r="78" spans="2:5" x14ac:dyDescent="0.25">
      <c r="B78" s="6">
        <v>7</v>
      </c>
      <c r="C78" s="7">
        <v>9</v>
      </c>
      <c r="D78" s="7">
        <v>0.13612068965517199</v>
      </c>
      <c r="E78" s="8">
        <f t="shared" si="27"/>
        <v>8.1672413793103189</v>
      </c>
    </row>
    <row r="79" spans="2:5" x14ac:dyDescent="0.25">
      <c r="B79" s="6">
        <v>7</v>
      </c>
      <c r="C79" s="7">
        <v>10</v>
      </c>
      <c r="D79" s="7">
        <v>0.13316666666666699</v>
      </c>
      <c r="E79" s="8">
        <f t="shared" si="27"/>
        <v>7.9900000000000198</v>
      </c>
    </row>
    <row r="80" spans="2:5" x14ac:dyDescent="0.25">
      <c r="B80" s="6">
        <v>8</v>
      </c>
      <c r="C80" s="7">
        <v>1</v>
      </c>
      <c r="D80" s="7">
        <v>0.132413793103448</v>
      </c>
      <c r="E80" s="8">
        <f t="shared" si="27"/>
        <v>7.9448275862068805</v>
      </c>
    </row>
    <row r="81" spans="2:5" x14ac:dyDescent="0.25">
      <c r="B81" s="6">
        <v>8</v>
      </c>
      <c r="C81" s="7">
        <v>2</v>
      </c>
      <c r="D81" s="7">
        <v>0.13620689655172399</v>
      </c>
      <c r="E81" s="8">
        <f t="shared" si="27"/>
        <v>8.1724137931034395</v>
      </c>
    </row>
    <row r="82" spans="2:5" x14ac:dyDescent="0.25">
      <c r="B82" s="6">
        <v>8</v>
      </c>
      <c r="C82" s="7">
        <v>3</v>
      </c>
      <c r="D82" s="7">
        <v>0.13191666666666699</v>
      </c>
      <c r="E82" s="8">
        <f t="shared" si="27"/>
        <v>7.9150000000000196</v>
      </c>
    </row>
    <row r="83" spans="2:5" x14ac:dyDescent="0.25">
      <c r="B83" s="6">
        <v>8</v>
      </c>
      <c r="C83" s="7">
        <v>4</v>
      </c>
      <c r="D83" s="7">
        <v>0.136293103448276</v>
      </c>
      <c r="E83" s="8">
        <f t="shared" si="27"/>
        <v>8.1775862068965601</v>
      </c>
    </row>
    <row r="84" spans="2:5" x14ac:dyDescent="0.25">
      <c r="B84" s="6">
        <v>8</v>
      </c>
      <c r="C84" s="7">
        <v>5</v>
      </c>
      <c r="D84" s="7">
        <v>0.140344827586207</v>
      </c>
      <c r="E84" s="8">
        <f t="shared" si="27"/>
        <v>8.4206896551724206</v>
      </c>
    </row>
    <row r="85" spans="2:5" x14ac:dyDescent="0.25">
      <c r="B85" s="6">
        <v>8</v>
      </c>
      <c r="C85" s="7">
        <v>6</v>
      </c>
      <c r="D85" s="7">
        <v>0.13767241379310299</v>
      </c>
      <c r="E85" s="8">
        <f t="shared" si="27"/>
        <v>8.2603448275861791</v>
      </c>
    </row>
    <row r="86" spans="2:5" x14ac:dyDescent="0.25">
      <c r="B86" s="6">
        <v>8</v>
      </c>
      <c r="C86" s="7">
        <v>7</v>
      </c>
      <c r="D86" s="7">
        <v>0.13441666666666699</v>
      </c>
      <c r="E86" s="8">
        <f t="shared" si="27"/>
        <v>8.065000000000019</v>
      </c>
    </row>
    <row r="87" spans="2:5" x14ac:dyDescent="0.25">
      <c r="B87" s="6">
        <v>8</v>
      </c>
      <c r="C87" s="7">
        <v>8</v>
      </c>
      <c r="D87" s="7">
        <v>0.138706896551724</v>
      </c>
      <c r="E87" s="8">
        <f t="shared" si="27"/>
        <v>8.3224137931034399</v>
      </c>
    </row>
    <row r="88" spans="2:5" x14ac:dyDescent="0.25">
      <c r="B88" s="6">
        <v>8</v>
      </c>
      <c r="C88" s="7">
        <v>9</v>
      </c>
      <c r="D88" s="7">
        <v>0.13663793103448299</v>
      </c>
      <c r="E88" s="8">
        <f t="shared" si="27"/>
        <v>8.1982758620689786</v>
      </c>
    </row>
    <row r="89" spans="2:5" x14ac:dyDescent="0.25">
      <c r="B89" s="6">
        <v>8</v>
      </c>
      <c r="C89" s="7">
        <v>10</v>
      </c>
      <c r="D89" s="7">
        <v>0.13225000000000001</v>
      </c>
      <c r="E89" s="8">
        <f t="shared" si="27"/>
        <v>7.9350000000000005</v>
      </c>
    </row>
    <row r="90" spans="2:5" x14ac:dyDescent="0.25">
      <c r="B90" s="6">
        <v>9</v>
      </c>
      <c r="C90" s="7">
        <v>1</v>
      </c>
      <c r="D90" s="7">
        <v>0.13370689655172399</v>
      </c>
      <c r="E90" s="8">
        <f t="shared" si="27"/>
        <v>8.0224137931034392</v>
      </c>
    </row>
    <row r="91" spans="2:5" x14ac:dyDescent="0.25">
      <c r="B91" s="6">
        <v>9</v>
      </c>
      <c r="C91" s="7">
        <v>2</v>
      </c>
      <c r="D91" s="7">
        <v>0.134833333333333</v>
      </c>
      <c r="E91" s="8">
        <f t="shared" si="27"/>
        <v>8.0899999999999803</v>
      </c>
    </row>
    <row r="92" spans="2:5" x14ac:dyDescent="0.25">
      <c r="B92" s="6">
        <v>9</v>
      </c>
      <c r="C92" s="7">
        <v>3</v>
      </c>
      <c r="D92" s="7">
        <v>0.132413793103448</v>
      </c>
      <c r="E92" s="8">
        <f t="shared" si="27"/>
        <v>7.9448275862068805</v>
      </c>
    </row>
    <row r="93" spans="2:5" x14ac:dyDescent="0.25">
      <c r="B93" s="6">
        <v>9</v>
      </c>
      <c r="C93" s="7">
        <v>4</v>
      </c>
      <c r="D93" s="7">
        <v>0.138706896551724</v>
      </c>
      <c r="E93" s="8">
        <f t="shared" si="27"/>
        <v>8.3224137931034399</v>
      </c>
    </row>
    <row r="94" spans="2:5" x14ac:dyDescent="0.25">
      <c r="B94" s="6">
        <v>9</v>
      </c>
      <c r="C94" s="7">
        <v>5</v>
      </c>
      <c r="D94" s="7">
        <v>0.140344827586207</v>
      </c>
      <c r="E94" s="8">
        <f t="shared" si="27"/>
        <v>8.4206896551724206</v>
      </c>
    </row>
    <row r="95" spans="2:5" x14ac:dyDescent="0.25">
      <c r="B95" s="6">
        <v>9</v>
      </c>
      <c r="C95" s="7">
        <v>6</v>
      </c>
      <c r="D95" s="7">
        <v>0.135862068965517</v>
      </c>
      <c r="E95" s="8">
        <f t="shared" si="27"/>
        <v>8.1517241379310192</v>
      </c>
    </row>
    <row r="96" spans="2:5" x14ac:dyDescent="0.25">
      <c r="B96" s="6">
        <v>9</v>
      </c>
      <c r="C96" s="7">
        <v>7</v>
      </c>
      <c r="D96" s="7">
        <v>0.13300000000000001</v>
      </c>
      <c r="E96" s="8">
        <f t="shared" si="27"/>
        <v>7.98</v>
      </c>
    </row>
    <row r="97" spans="2:5" x14ac:dyDescent="0.25">
      <c r="B97" s="6">
        <v>9</v>
      </c>
      <c r="C97" s="7">
        <v>8</v>
      </c>
      <c r="D97" s="7">
        <v>0.14008620689655199</v>
      </c>
      <c r="E97" s="8">
        <f t="shared" si="27"/>
        <v>8.4051724137931192</v>
      </c>
    </row>
    <row r="98" spans="2:5" x14ac:dyDescent="0.25">
      <c r="B98" s="6">
        <v>9</v>
      </c>
      <c r="C98" s="7">
        <v>9</v>
      </c>
      <c r="D98" s="7">
        <v>0.13566666666666699</v>
      </c>
      <c r="E98" s="8">
        <f t="shared" si="27"/>
        <v>8.1400000000000201</v>
      </c>
    </row>
    <row r="99" spans="2:5" x14ac:dyDescent="0.25">
      <c r="B99" s="6">
        <v>9</v>
      </c>
      <c r="C99" s="7">
        <v>10</v>
      </c>
      <c r="D99" s="7">
        <v>0.13075000000000001</v>
      </c>
      <c r="E99" s="8">
        <f t="shared" si="27"/>
        <v>7.8450000000000006</v>
      </c>
    </row>
    <row r="100" spans="2:5" x14ac:dyDescent="0.25">
      <c r="B100" s="6">
        <v>10</v>
      </c>
      <c r="C100" s="7">
        <v>1</v>
      </c>
      <c r="D100" s="7">
        <v>0.13370689655172399</v>
      </c>
      <c r="E100" s="8">
        <f t="shared" si="27"/>
        <v>8.0224137931034392</v>
      </c>
    </row>
    <row r="101" spans="2:5" x14ac:dyDescent="0.25">
      <c r="B101" s="6">
        <v>10</v>
      </c>
      <c r="C101" s="7">
        <v>2</v>
      </c>
      <c r="D101" s="7">
        <v>0.134833333333333</v>
      </c>
      <c r="E101" s="8">
        <f t="shared" si="27"/>
        <v>8.0899999999999803</v>
      </c>
    </row>
    <row r="102" spans="2:5" x14ac:dyDescent="0.25">
      <c r="B102" s="6">
        <v>10</v>
      </c>
      <c r="C102" s="7">
        <v>3</v>
      </c>
      <c r="D102" s="7">
        <v>0.132413793103448</v>
      </c>
      <c r="E102" s="8">
        <f t="shared" si="27"/>
        <v>7.9448275862068805</v>
      </c>
    </row>
    <row r="103" spans="2:5" x14ac:dyDescent="0.25">
      <c r="B103" s="6">
        <v>10</v>
      </c>
      <c r="C103" s="7">
        <v>4</v>
      </c>
      <c r="D103" s="7">
        <v>0.138706896551724</v>
      </c>
      <c r="E103" s="8">
        <f t="shared" si="27"/>
        <v>8.3224137931034399</v>
      </c>
    </row>
    <row r="104" spans="2:5" x14ac:dyDescent="0.25">
      <c r="B104" s="6">
        <v>10</v>
      </c>
      <c r="C104" s="7">
        <v>5</v>
      </c>
      <c r="D104" s="7">
        <v>0.140344827586207</v>
      </c>
      <c r="E104" s="8">
        <f t="shared" si="27"/>
        <v>8.4206896551724206</v>
      </c>
    </row>
    <row r="105" spans="2:5" x14ac:dyDescent="0.25">
      <c r="B105" s="6">
        <v>10</v>
      </c>
      <c r="C105" s="7">
        <v>6</v>
      </c>
      <c r="D105" s="7">
        <v>0.135862068965517</v>
      </c>
      <c r="E105" s="8">
        <f t="shared" si="27"/>
        <v>8.1517241379310192</v>
      </c>
    </row>
    <row r="106" spans="2:5" x14ac:dyDescent="0.25">
      <c r="B106" s="6">
        <v>10</v>
      </c>
      <c r="C106" s="7">
        <v>7</v>
      </c>
      <c r="D106" s="7">
        <v>0.13300000000000001</v>
      </c>
      <c r="E106" s="8">
        <f t="shared" si="27"/>
        <v>7.98</v>
      </c>
    </row>
    <row r="107" spans="2:5" x14ac:dyDescent="0.25">
      <c r="B107" s="6">
        <v>10</v>
      </c>
      <c r="C107" s="7">
        <v>8</v>
      </c>
      <c r="D107" s="7">
        <v>0.14008620689655199</v>
      </c>
      <c r="E107" s="8">
        <f t="shared" si="27"/>
        <v>8.4051724137931192</v>
      </c>
    </row>
    <row r="108" spans="2:5" x14ac:dyDescent="0.25">
      <c r="B108" s="6">
        <v>10</v>
      </c>
      <c r="C108" s="7">
        <v>9</v>
      </c>
      <c r="D108" s="7">
        <v>0.13566666666666699</v>
      </c>
      <c r="E108" s="8">
        <f t="shared" si="27"/>
        <v>8.1400000000000201</v>
      </c>
    </row>
    <row r="109" spans="2:5" x14ac:dyDescent="0.25">
      <c r="B109" s="6">
        <v>10</v>
      </c>
      <c r="C109" s="7">
        <v>10</v>
      </c>
      <c r="D109" s="7">
        <v>0.13075000000000001</v>
      </c>
      <c r="E109" s="8">
        <f t="shared" si="27"/>
        <v>7.8450000000000006</v>
      </c>
    </row>
    <row r="110" spans="2:5" x14ac:dyDescent="0.25">
      <c r="B110" s="6">
        <v>11</v>
      </c>
      <c r="C110" s="7">
        <v>1</v>
      </c>
      <c r="D110" s="7">
        <v>0.13500000000000001</v>
      </c>
      <c r="E110" s="8">
        <f t="shared" si="27"/>
        <v>8.1000000000000014</v>
      </c>
    </row>
    <row r="111" spans="2:5" x14ac:dyDescent="0.25">
      <c r="B111" s="6">
        <v>11</v>
      </c>
      <c r="C111" s="7">
        <v>2</v>
      </c>
      <c r="D111" s="7">
        <v>0.137327586206896</v>
      </c>
      <c r="E111" s="8">
        <f t="shared" si="27"/>
        <v>8.2396551724137606</v>
      </c>
    </row>
    <row r="112" spans="2:5" x14ac:dyDescent="0.25">
      <c r="B112" s="6">
        <v>11</v>
      </c>
      <c r="C112" s="7">
        <v>3</v>
      </c>
      <c r="D112" s="7">
        <v>0.13543103448275801</v>
      </c>
      <c r="E112" s="8">
        <f t="shared" si="27"/>
        <v>8.1258620689654801</v>
      </c>
    </row>
    <row r="113" spans="2:5" x14ac:dyDescent="0.25">
      <c r="B113" s="6">
        <v>11</v>
      </c>
      <c r="C113" s="7">
        <v>4</v>
      </c>
      <c r="D113" s="7">
        <v>0.13853448275861999</v>
      </c>
      <c r="E113" s="8">
        <f t="shared" si="27"/>
        <v>8.3120689655171986</v>
      </c>
    </row>
    <row r="114" spans="2:5" x14ac:dyDescent="0.25">
      <c r="B114" s="6">
        <v>11</v>
      </c>
      <c r="C114" s="7">
        <v>5</v>
      </c>
      <c r="D114" s="7">
        <v>0.140775862068965</v>
      </c>
      <c r="E114" s="8">
        <f t="shared" si="27"/>
        <v>8.4465517241378993</v>
      </c>
    </row>
    <row r="115" spans="2:5" x14ac:dyDescent="0.25">
      <c r="B115" s="6">
        <v>11</v>
      </c>
      <c r="C115" s="7">
        <v>6</v>
      </c>
      <c r="D115" s="7">
        <v>0.13103448275862101</v>
      </c>
      <c r="E115" s="8">
        <f t="shared" si="27"/>
        <v>7.8620689655172606</v>
      </c>
    </row>
    <row r="116" spans="2:5" x14ac:dyDescent="0.25">
      <c r="B116" s="6">
        <v>11</v>
      </c>
      <c r="C116" s="7">
        <v>7</v>
      </c>
      <c r="D116" s="7">
        <v>0.132833333333333</v>
      </c>
      <c r="E116" s="8">
        <f t="shared" si="27"/>
        <v>7.9699999999999802</v>
      </c>
    </row>
    <row r="117" spans="2:5" x14ac:dyDescent="0.25">
      <c r="B117" s="6">
        <v>11</v>
      </c>
      <c r="C117" s="7">
        <v>8</v>
      </c>
      <c r="D117" s="7">
        <v>0.13655172413793101</v>
      </c>
      <c r="E117" s="8">
        <f t="shared" si="27"/>
        <v>8.1931034482758616</v>
      </c>
    </row>
    <row r="118" spans="2:5" x14ac:dyDescent="0.25">
      <c r="B118" s="6">
        <v>11</v>
      </c>
      <c r="C118" s="7">
        <v>9</v>
      </c>
      <c r="D118" s="7">
        <v>0.13612068965517199</v>
      </c>
      <c r="E118" s="8">
        <f t="shared" si="27"/>
        <v>8.1672413793103189</v>
      </c>
    </row>
    <row r="119" spans="2:5" x14ac:dyDescent="0.25">
      <c r="B119" s="6">
        <v>11</v>
      </c>
      <c r="C119" s="7">
        <v>10</v>
      </c>
      <c r="D119" s="7">
        <v>0.13316666666666699</v>
      </c>
      <c r="E119" s="8">
        <f t="shared" si="27"/>
        <v>7.9900000000000198</v>
      </c>
    </row>
    <row r="120" spans="2:5" x14ac:dyDescent="0.25">
      <c r="B120" s="6">
        <v>12</v>
      </c>
      <c r="C120" s="7">
        <v>1</v>
      </c>
      <c r="D120" s="7">
        <v>0.132413793103448</v>
      </c>
      <c r="E120" s="8">
        <f t="shared" si="27"/>
        <v>7.9448275862068805</v>
      </c>
    </row>
    <row r="121" spans="2:5" x14ac:dyDescent="0.25">
      <c r="B121" s="6">
        <v>12</v>
      </c>
      <c r="C121" s="7">
        <v>2</v>
      </c>
      <c r="D121" s="7">
        <v>0.13620689655172399</v>
      </c>
      <c r="E121" s="8">
        <f t="shared" si="27"/>
        <v>8.1724137931034395</v>
      </c>
    </row>
    <row r="122" spans="2:5" x14ac:dyDescent="0.25">
      <c r="B122" s="6">
        <v>12</v>
      </c>
      <c r="C122" s="7">
        <v>3</v>
      </c>
      <c r="D122" s="7">
        <v>0.13191666666666699</v>
      </c>
      <c r="E122" s="8">
        <f t="shared" si="27"/>
        <v>7.9150000000000196</v>
      </c>
    </row>
    <row r="123" spans="2:5" x14ac:dyDescent="0.25">
      <c r="B123" s="6">
        <v>12</v>
      </c>
      <c r="C123" s="7">
        <v>4</v>
      </c>
      <c r="D123" s="7">
        <v>0.136293103448276</v>
      </c>
      <c r="E123" s="8">
        <f t="shared" si="27"/>
        <v>8.1775862068965601</v>
      </c>
    </row>
    <row r="124" spans="2:5" x14ac:dyDescent="0.25">
      <c r="B124" s="6">
        <v>12</v>
      </c>
      <c r="C124" s="7">
        <v>5</v>
      </c>
      <c r="D124" s="7">
        <v>0.140344827586207</v>
      </c>
      <c r="E124" s="8">
        <f t="shared" si="27"/>
        <v>8.4206896551724206</v>
      </c>
    </row>
    <row r="125" spans="2:5" x14ac:dyDescent="0.25">
      <c r="B125" s="6">
        <v>12</v>
      </c>
      <c r="C125" s="7">
        <v>6</v>
      </c>
      <c r="D125" s="7">
        <v>0.13767241379310299</v>
      </c>
      <c r="E125" s="8">
        <f t="shared" si="27"/>
        <v>8.2603448275861791</v>
      </c>
    </row>
    <row r="126" spans="2:5" x14ac:dyDescent="0.25">
      <c r="B126" s="6">
        <v>12</v>
      </c>
      <c r="C126" s="7">
        <v>7</v>
      </c>
      <c r="D126" s="7">
        <v>0.13441666666666699</v>
      </c>
      <c r="E126" s="8">
        <f t="shared" si="27"/>
        <v>8.065000000000019</v>
      </c>
    </row>
    <row r="127" spans="2:5" x14ac:dyDescent="0.25">
      <c r="B127" s="6">
        <v>12</v>
      </c>
      <c r="C127" s="7">
        <v>8</v>
      </c>
      <c r="D127" s="7">
        <v>0.138706896551724</v>
      </c>
      <c r="E127" s="8">
        <f t="shared" si="27"/>
        <v>8.3224137931034399</v>
      </c>
    </row>
    <row r="128" spans="2:5" x14ac:dyDescent="0.25">
      <c r="B128" s="6">
        <v>12</v>
      </c>
      <c r="C128" s="7">
        <v>9</v>
      </c>
      <c r="D128" s="7">
        <v>0.13663793103448299</v>
      </c>
      <c r="E128" s="8">
        <f t="shared" si="27"/>
        <v>8.1982758620689786</v>
      </c>
    </row>
    <row r="129" spans="2:5" x14ac:dyDescent="0.25">
      <c r="B129" s="6">
        <v>12</v>
      </c>
      <c r="C129" s="7">
        <v>10</v>
      </c>
      <c r="D129" s="7">
        <v>0.13225000000000001</v>
      </c>
      <c r="E129" s="8">
        <f t="shared" si="27"/>
        <v>7.9350000000000005</v>
      </c>
    </row>
    <row r="130" spans="2:5" x14ac:dyDescent="0.25">
      <c r="B130" s="6">
        <v>13</v>
      </c>
      <c r="C130" s="7">
        <v>1</v>
      </c>
      <c r="D130" s="7">
        <v>0.13370689655172399</v>
      </c>
      <c r="E130" s="8">
        <f t="shared" si="27"/>
        <v>8.0224137931034392</v>
      </c>
    </row>
    <row r="131" spans="2:5" x14ac:dyDescent="0.25">
      <c r="B131" s="6">
        <v>13</v>
      </c>
      <c r="C131" s="7">
        <v>2</v>
      </c>
      <c r="D131" s="7">
        <v>0.134833333333333</v>
      </c>
      <c r="E131" s="8">
        <f t="shared" si="27"/>
        <v>8.0899999999999803</v>
      </c>
    </row>
    <row r="132" spans="2:5" x14ac:dyDescent="0.25">
      <c r="B132" s="6">
        <v>13</v>
      </c>
      <c r="C132" s="7">
        <v>3</v>
      </c>
      <c r="D132" s="7">
        <v>0.132413793103448</v>
      </c>
      <c r="E132" s="8">
        <f t="shared" si="27"/>
        <v>7.9448275862068805</v>
      </c>
    </row>
    <row r="133" spans="2:5" x14ac:dyDescent="0.25">
      <c r="B133" s="6">
        <v>13</v>
      </c>
      <c r="C133" s="7">
        <v>4</v>
      </c>
      <c r="D133" s="7">
        <v>0.138706896551724</v>
      </c>
      <c r="E133" s="8">
        <f t="shared" si="27"/>
        <v>8.3224137931034399</v>
      </c>
    </row>
    <row r="134" spans="2:5" x14ac:dyDescent="0.25">
      <c r="B134" s="6">
        <v>13</v>
      </c>
      <c r="C134" s="7">
        <v>5</v>
      </c>
      <c r="D134" s="7">
        <v>0.140344827586207</v>
      </c>
      <c r="E134" s="8">
        <f t="shared" si="27"/>
        <v>8.4206896551724206</v>
      </c>
    </row>
    <row r="135" spans="2:5" x14ac:dyDescent="0.25">
      <c r="B135" s="6">
        <v>13</v>
      </c>
      <c r="C135" s="7">
        <v>6</v>
      </c>
      <c r="D135" s="7">
        <v>0.135862068965517</v>
      </c>
      <c r="E135" s="8">
        <f t="shared" si="27"/>
        <v>8.1517241379310192</v>
      </c>
    </row>
    <row r="136" spans="2:5" x14ac:dyDescent="0.25">
      <c r="B136" s="6">
        <v>13</v>
      </c>
      <c r="C136" s="7">
        <v>7</v>
      </c>
      <c r="D136" s="7">
        <v>0.13300000000000001</v>
      </c>
      <c r="E136" s="8">
        <f t="shared" si="27"/>
        <v>7.98</v>
      </c>
    </row>
    <row r="137" spans="2:5" x14ac:dyDescent="0.25">
      <c r="B137" s="6">
        <v>13</v>
      </c>
      <c r="C137" s="7">
        <v>8</v>
      </c>
      <c r="D137" s="7">
        <v>0.14008620689655199</v>
      </c>
      <c r="E137" s="8">
        <f t="shared" si="27"/>
        <v>8.4051724137931192</v>
      </c>
    </row>
    <row r="138" spans="2:5" x14ac:dyDescent="0.25">
      <c r="B138" s="6">
        <v>13</v>
      </c>
      <c r="C138" s="7">
        <v>9</v>
      </c>
      <c r="D138" s="7">
        <v>0.13566666666666699</v>
      </c>
      <c r="E138" s="8">
        <f t="shared" ref="E138:E201" si="28">60*D138</f>
        <v>8.1400000000000201</v>
      </c>
    </row>
    <row r="139" spans="2:5" x14ac:dyDescent="0.25">
      <c r="B139" s="6">
        <v>13</v>
      </c>
      <c r="C139" s="7">
        <v>10</v>
      </c>
      <c r="D139" s="7">
        <v>0.13075000000000001</v>
      </c>
      <c r="E139" s="8">
        <f t="shared" si="28"/>
        <v>7.8450000000000006</v>
      </c>
    </row>
    <row r="140" spans="2:5" x14ac:dyDescent="0.25">
      <c r="B140" s="6">
        <v>14</v>
      </c>
      <c r="C140" s="7">
        <v>1</v>
      </c>
      <c r="D140" s="7">
        <v>0.13370689655172399</v>
      </c>
      <c r="E140" s="8">
        <f t="shared" si="28"/>
        <v>8.0224137931034392</v>
      </c>
    </row>
    <row r="141" spans="2:5" x14ac:dyDescent="0.25">
      <c r="B141" s="6">
        <v>14</v>
      </c>
      <c r="C141" s="7">
        <v>2</v>
      </c>
      <c r="D141" s="7">
        <v>0.134833333333333</v>
      </c>
      <c r="E141" s="8">
        <f t="shared" si="28"/>
        <v>8.0899999999999803</v>
      </c>
    </row>
    <row r="142" spans="2:5" x14ac:dyDescent="0.25">
      <c r="B142" s="6">
        <v>14</v>
      </c>
      <c r="C142" s="7">
        <v>3</v>
      </c>
      <c r="D142" s="7">
        <v>0.132413793103448</v>
      </c>
      <c r="E142" s="8">
        <f t="shared" si="28"/>
        <v>7.9448275862068805</v>
      </c>
    </row>
    <row r="143" spans="2:5" x14ac:dyDescent="0.25">
      <c r="B143" s="6">
        <v>14</v>
      </c>
      <c r="C143" s="7">
        <v>4</v>
      </c>
      <c r="D143" s="7">
        <v>0.138706896551724</v>
      </c>
      <c r="E143" s="8">
        <f t="shared" si="28"/>
        <v>8.3224137931034399</v>
      </c>
    </row>
    <row r="144" spans="2:5" x14ac:dyDescent="0.25">
      <c r="B144" s="6">
        <v>14</v>
      </c>
      <c r="C144" s="7">
        <v>5</v>
      </c>
      <c r="D144" s="7">
        <v>0.140344827586207</v>
      </c>
      <c r="E144" s="8">
        <f t="shared" si="28"/>
        <v>8.4206896551724206</v>
      </c>
    </row>
    <row r="145" spans="2:5" x14ac:dyDescent="0.25">
      <c r="B145" s="6">
        <v>14</v>
      </c>
      <c r="C145" s="7">
        <v>6</v>
      </c>
      <c r="D145" s="7">
        <v>0.135862068965517</v>
      </c>
      <c r="E145" s="8">
        <f t="shared" si="28"/>
        <v>8.1517241379310192</v>
      </c>
    </row>
    <row r="146" spans="2:5" x14ac:dyDescent="0.25">
      <c r="B146" s="6">
        <v>14</v>
      </c>
      <c r="C146" s="7">
        <v>7</v>
      </c>
      <c r="D146" s="7">
        <v>0.13300000000000001</v>
      </c>
      <c r="E146" s="8">
        <f t="shared" si="28"/>
        <v>7.98</v>
      </c>
    </row>
    <row r="147" spans="2:5" x14ac:dyDescent="0.25">
      <c r="B147" s="6">
        <v>14</v>
      </c>
      <c r="C147" s="7">
        <v>8</v>
      </c>
      <c r="D147" s="7">
        <v>0.14008620689655199</v>
      </c>
      <c r="E147" s="8">
        <f t="shared" si="28"/>
        <v>8.4051724137931192</v>
      </c>
    </row>
    <row r="148" spans="2:5" x14ac:dyDescent="0.25">
      <c r="B148" s="6">
        <v>14</v>
      </c>
      <c r="C148" s="7">
        <v>9</v>
      </c>
      <c r="D148" s="7">
        <v>0.13566666666666699</v>
      </c>
      <c r="E148" s="8">
        <f t="shared" si="28"/>
        <v>8.1400000000000201</v>
      </c>
    </row>
    <row r="149" spans="2:5" x14ac:dyDescent="0.25">
      <c r="B149" s="6">
        <v>14</v>
      </c>
      <c r="C149" s="7">
        <v>10</v>
      </c>
      <c r="D149" s="7">
        <v>0.13075000000000001</v>
      </c>
      <c r="E149" s="8">
        <f t="shared" si="28"/>
        <v>7.8450000000000006</v>
      </c>
    </row>
    <row r="150" spans="2:5" x14ac:dyDescent="0.25">
      <c r="B150" s="6">
        <v>15</v>
      </c>
      <c r="C150" s="7">
        <v>1</v>
      </c>
      <c r="D150" s="7">
        <v>0.13500000000000001</v>
      </c>
      <c r="E150" s="8">
        <f t="shared" si="28"/>
        <v>8.1000000000000014</v>
      </c>
    </row>
    <row r="151" spans="2:5" x14ac:dyDescent="0.25">
      <c r="B151" s="6">
        <v>15</v>
      </c>
      <c r="C151" s="7">
        <v>2</v>
      </c>
      <c r="D151" s="7">
        <v>0.137327586206896</v>
      </c>
      <c r="E151" s="8">
        <f t="shared" si="28"/>
        <v>8.2396551724137606</v>
      </c>
    </row>
    <row r="152" spans="2:5" x14ac:dyDescent="0.25">
      <c r="B152" s="6">
        <v>15</v>
      </c>
      <c r="C152" s="7">
        <v>3</v>
      </c>
      <c r="D152" s="7">
        <v>0.13543103448275801</v>
      </c>
      <c r="E152" s="8">
        <f t="shared" si="28"/>
        <v>8.1258620689654801</v>
      </c>
    </row>
    <row r="153" spans="2:5" x14ac:dyDescent="0.25">
      <c r="B153" s="6">
        <v>15</v>
      </c>
      <c r="C153" s="7">
        <v>4</v>
      </c>
      <c r="D153" s="7">
        <v>0.13853448275861999</v>
      </c>
      <c r="E153" s="8">
        <f t="shared" si="28"/>
        <v>8.3120689655171986</v>
      </c>
    </row>
    <row r="154" spans="2:5" x14ac:dyDescent="0.25">
      <c r="B154" s="6">
        <v>15</v>
      </c>
      <c r="C154" s="7">
        <v>5</v>
      </c>
      <c r="D154" s="7">
        <v>0.140775862068965</v>
      </c>
      <c r="E154" s="8">
        <f t="shared" si="28"/>
        <v>8.4465517241378993</v>
      </c>
    </row>
    <row r="155" spans="2:5" x14ac:dyDescent="0.25">
      <c r="B155" s="6">
        <v>15</v>
      </c>
      <c r="C155" s="7">
        <v>6</v>
      </c>
      <c r="D155" s="7">
        <v>0.13103448275862101</v>
      </c>
      <c r="E155" s="8">
        <f t="shared" si="28"/>
        <v>7.8620689655172606</v>
      </c>
    </row>
    <row r="156" spans="2:5" x14ac:dyDescent="0.25">
      <c r="B156" s="6">
        <v>15</v>
      </c>
      <c r="C156" s="7">
        <v>7</v>
      </c>
      <c r="D156" s="7">
        <v>0.132833333333333</v>
      </c>
      <c r="E156" s="8">
        <f t="shared" si="28"/>
        <v>7.9699999999999802</v>
      </c>
    </row>
    <row r="157" spans="2:5" x14ac:dyDescent="0.25">
      <c r="B157" s="6">
        <v>15</v>
      </c>
      <c r="C157" s="7">
        <v>8</v>
      </c>
      <c r="D157" s="7">
        <v>0.13655172413793101</v>
      </c>
      <c r="E157" s="8">
        <f t="shared" si="28"/>
        <v>8.1931034482758616</v>
      </c>
    </row>
    <row r="158" spans="2:5" x14ac:dyDescent="0.25">
      <c r="B158" s="6">
        <v>15</v>
      </c>
      <c r="C158" s="7">
        <v>9</v>
      </c>
      <c r="D158" s="7">
        <v>0.13612068965517199</v>
      </c>
      <c r="E158" s="8">
        <f t="shared" si="28"/>
        <v>8.1672413793103189</v>
      </c>
    </row>
    <row r="159" spans="2:5" x14ac:dyDescent="0.25">
      <c r="B159" s="6">
        <v>15</v>
      </c>
      <c r="C159" s="7">
        <v>10</v>
      </c>
      <c r="D159" s="7">
        <v>0.13316666666666699</v>
      </c>
      <c r="E159" s="8">
        <f t="shared" si="28"/>
        <v>7.9900000000000198</v>
      </c>
    </row>
    <row r="160" spans="2:5" x14ac:dyDescent="0.25">
      <c r="B160" s="6">
        <v>16</v>
      </c>
      <c r="C160" s="7">
        <v>1</v>
      </c>
      <c r="D160" s="7">
        <v>0.132413793103448</v>
      </c>
      <c r="E160" s="8">
        <f t="shared" si="28"/>
        <v>7.9448275862068805</v>
      </c>
    </row>
    <row r="161" spans="2:5" x14ac:dyDescent="0.25">
      <c r="B161" s="6">
        <v>16</v>
      </c>
      <c r="C161" s="7">
        <v>2</v>
      </c>
      <c r="D161" s="7">
        <v>0.13620689655172399</v>
      </c>
      <c r="E161" s="8">
        <f t="shared" si="28"/>
        <v>8.1724137931034395</v>
      </c>
    </row>
    <row r="162" spans="2:5" x14ac:dyDescent="0.25">
      <c r="B162" s="6">
        <v>16</v>
      </c>
      <c r="C162" s="7">
        <v>3</v>
      </c>
      <c r="D162" s="7">
        <v>0.13191666666666699</v>
      </c>
      <c r="E162" s="8">
        <f t="shared" si="28"/>
        <v>7.9150000000000196</v>
      </c>
    </row>
    <row r="163" spans="2:5" x14ac:dyDescent="0.25">
      <c r="B163" s="6">
        <v>16</v>
      </c>
      <c r="C163" s="7">
        <v>4</v>
      </c>
      <c r="D163" s="7">
        <v>0.136293103448276</v>
      </c>
      <c r="E163" s="8">
        <f t="shared" si="28"/>
        <v>8.1775862068965601</v>
      </c>
    </row>
    <row r="164" spans="2:5" x14ac:dyDescent="0.25">
      <c r="B164" s="6">
        <v>16</v>
      </c>
      <c r="C164" s="7">
        <v>5</v>
      </c>
      <c r="D164" s="7">
        <v>0.140344827586207</v>
      </c>
      <c r="E164" s="8">
        <f t="shared" si="28"/>
        <v>8.4206896551724206</v>
      </c>
    </row>
    <row r="165" spans="2:5" x14ac:dyDescent="0.25">
      <c r="B165" s="6">
        <v>16</v>
      </c>
      <c r="C165" s="7">
        <v>6</v>
      </c>
      <c r="D165" s="7">
        <v>0.13767241379310299</v>
      </c>
      <c r="E165" s="8">
        <f t="shared" si="28"/>
        <v>8.2603448275861791</v>
      </c>
    </row>
    <row r="166" spans="2:5" x14ac:dyDescent="0.25">
      <c r="B166" s="6">
        <v>16</v>
      </c>
      <c r="C166" s="7">
        <v>7</v>
      </c>
      <c r="D166" s="7">
        <v>0.13441666666666699</v>
      </c>
      <c r="E166" s="8">
        <f t="shared" si="28"/>
        <v>8.065000000000019</v>
      </c>
    </row>
    <row r="167" spans="2:5" x14ac:dyDescent="0.25">
      <c r="B167" s="6">
        <v>16</v>
      </c>
      <c r="C167" s="7">
        <v>8</v>
      </c>
      <c r="D167" s="7">
        <v>0.138706896551724</v>
      </c>
      <c r="E167" s="8">
        <f t="shared" si="28"/>
        <v>8.3224137931034399</v>
      </c>
    </row>
    <row r="168" spans="2:5" x14ac:dyDescent="0.25">
      <c r="B168" s="6">
        <v>16</v>
      </c>
      <c r="C168" s="7">
        <v>9</v>
      </c>
      <c r="D168" s="7">
        <v>0.13663793103448299</v>
      </c>
      <c r="E168" s="8">
        <f t="shared" si="28"/>
        <v>8.1982758620689786</v>
      </c>
    </row>
    <row r="169" spans="2:5" x14ac:dyDescent="0.25">
      <c r="B169" s="6">
        <v>16</v>
      </c>
      <c r="C169" s="7">
        <v>10</v>
      </c>
      <c r="D169" s="7">
        <v>0.13225000000000001</v>
      </c>
      <c r="E169" s="8">
        <f t="shared" si="28"/>
        <v>7.9350000000000005</v>
      </c>
    </row>
    <row r="170" spans="2:5" x14ac:dyDescent="0.25">
      <c r="B170" s="6">
        <v>17</v>
      </c>
      <c r="C170" s="7">
        <v>1</v>
      </c>
      <c r="D170" s="7">
        <v>0.25737847222222199</v>
      </c>
      <c r="E170" s="8">
        <f t="shared" si="28"/>
        <v>15.44270833333332</v>
      </c>
    </row>
    <row r="171" spans="2:5" x14ac:dyDescent="0.25">
      <c r="B171" s="6">
        <v>17</v>
      </c>
      <c r="C171" s="7">
        <v>2</v>
      </c>
      <c r="D171" s="7">
        <v>0.25659722222222198</v>
      </c>
      <c r="E171" s="8">
        <f t="shared" si="28"/>
        <v>15.395833333333318</v>
      </c>
    </row>
    <row r="172" spans="2:5" x14ac:dyDescent="0.25">
      <c r="B172" s="6">
        <v>17</v>
      </c>
      <c r="C172" s="7">
        <v>3</v>
      </c>
      <c r="D172" s="7">
        <v>0.250694444444444</v>
      </c>
      <c r="E172" s="8">
        <f t="shared" si="28"/>
        <v>15.041666666666639</v>
      </c>
    </row>
    <row r="173" spans="2:5" x14ac:dyDescent="0.25">
      <c r="B173" s="6">
        <v>17</v>
      </c>
      <c r="C173" s="7">
        <v>4</v>
      </c>
      <c r="D173" s="7">
        <v>0.25190972222222202</v>
      </c>
      <c r="E173" s="8">
        <f t="shared" si="28"/>
        <v>15.114583333333321</v>
      </c>
    </row>
    <row r="174" spans="2:5" x14ac:dyDescent="0.25">
      <c r="B174" s="6">
        <v>17</v>
      </c>
      <c r="C174" s="7">
        <v>5</v>
      </c>
      <c r="D174" s="7">
        <v>0.260677083333333</v>
      </c>
      <c r="E174" s="8">
        <f t="shared" si="28"/>
        <v>15.64062499999998</v>
      </c>
    </row>
    <row r="175" spans="2:5" x14ac:dyDescent="0.25">
      <c r="B175" s="6">
        <v>17</v>
      </c>
      <c r="C175" s="7">
        <v>6</v>
      </c>
      <c r="D175" s="7">
        <v>0.25442708333333303</v>
      </c>
      <c r="E175" s="8">
        <f t="shared" si="28"/>
        <v>15.265624999999982</v>
      </c>
    </row>
    <row r="176" spans="2:5" x14ac:dyDescent="0.25">
      <c r="B176" s="6">
        <v>17</v>
      </c>
      <c r="C176" s="7">
        <v>7</v>
      </c>
      <c r="D176" s="7">
        <v>0.24330065359477099</v>
      </c>
      <c r="E176" s="8">
        <f t="shared" si="28"/>
        <v>14.59803921568626</v>
      </c>
    </row>
    <row r="177" spans="2:5" x14ac:dyDescent="0.25">
      <c r="B177" s="6">
        <v>17</v>
      </c>
      <c r="C177" s="7">
        <v>8</v>
      </c>
      <c r="D177" s="7">
        <v>0.25390625</v>
      </c>
      <c r="E177" s="8">
        <f t="shared" si="28"/>
        <v>15.234375</v>
      </c>
    </row>
    <row r="178" spans="2:5" x14ac:dyDescent="0.25">
      <c r="B178" s="6">
        <v>17</v>
      </c>
      <c r="C178" s="7">
        <v>9</v>
      </c>
      <c r="D178" s="7">
        <v>0.245920138888889</v>
      </c>
      <c r="E178" s="8">
        <f t="shared" si="28"/>
        <v>14.755208333333339</v>
      </c>
    </row>
    <row r="179" spans="2:5" x14ac:dyDescent="0.25">
      <c r="B179" s="6">
        <v>17</v>
      </c>
      <c r="C179" s="7">
        <v>10</v>
      </c>
      <c r="D179" s="7">
        <v>0.24513888888888899</v>
      </c>
      <c r="E179" s="8">
        <f t="shared" si="28"/>
        <v>14.708333333333339</v>
      </c>
    </row>
    <row r="180" spans="2:5" x14ac:dyDescent="0.25">
      <c r="B180" s="6">
        <v>18</v>
      </c>
      <c r="C180" s="7">
        <v>1</v>
      </c>
      <c r="D180" s="7">
        <v>0.25737847222222199</v>
      </c>
      <c r="E180" s="8">
        <f t="shared" si="28"/>
        <v>15.44270833333332</v>
      </c>
    </row>
    <row r="181" spans="2:5" x14ac:dyDescent="0.25">
      <c r="B181" s="6">
        <v>18</v>
      </c>
      <c r="C181" s="7">
        <v>2</v>
      </c>
      <c r="D181" s="7">
        <v>0.25659722222222198</v>
      </c>
      <c r="E181" s="8">
        <f t="shared" si="28"/>
        <v>15.395833333333318</v>
      </c>
    </row>
    <row r="182" spans="2:5" x14ac:dyDescent="0.25">
      <c r="B182" s="6">
        <v>18</v>
      </c>
      <c r="C182" s="7">
        <v>3</v>
      </c>
      <c r="D182" s="7">
        <v>0.250694444444444</v>
      </c>
      <c r="E182" s="8">
        <f t="shared" si="28"/>
        <v>15.041666666666639</v>
      </c>
    </row>
    <row r="183" spans="2:5" x14ac:dyDescent="0.25">
      <c r="B183" s="6">
        <v>18</v>
      </c>
      <c r="C183" s="7">
        <v>4</v>
      </c>
      <c r="D183" s="7">
        <v>0.25190972222222202</v>
      </c>
      <c r="E183" s="8">
        <f t="shared" si="28"/>
        <v>15.114583333333321</v>
      </c>
    </row>
    <row r="184" spans="2:5" x14ac:dyDescent="0.25">
      <c r="B184" s="6">
        <v>18</v>
      </c>
      <c r="C184" s="7">
        <v>5</v>
      </c>
      <c r="D184" s="7">
        <v>0.260677083333333</v>
      </c>
      <c r="E184" s="8">
        <f t="shared" si="28"/>
        <v>15.64062499999998</v>
      </c>
    </row>
    <row r="185" spans="2:5" x14ac:dyDescent="0.25">
      <c r="B185" s="6">
        <v>18</v>
      </c>
      <c r="C185" s="7">
        <v>6</v>
      </c>
      <c r="D185" s="7">
        <v>0.25442708333333303</v>
      </c>
      <c r="E185" s="8">
        <f t="shared" si="28"/>
        <v>15.265624999999982</v>
      </c>
    </row>
    <row r="186" spans="2:5" x14ac:dyDescent="0.25">
      <c r="B186" s="6">
        <v>18</v>
      </c>
      <c r="C186" s="7">
        <v>7</v>
      </c>
      <c r="D186" s="7">
        <v>0.24330065359477099</v>
      </c>
      <c r="E186" s="8">
        <f t="shared" si="28"/>
        <v>14.59803921568626</v>
      </c>
    </row>
    <row r="187" spans="2:5" x14ac:dyDescent="0.25">
      <c r="B187" s="6">
        <v>18</v>
      </c>
      <c r="C187" s="7">
        <v>8</v>
      </c>
      <c r="D187" s="7">
        <v>0.25390625</v>
      </c>
      <c r="E187" s="8">
        <f t="shared" si="28"/>
        <v>15.234375</v>
      </c>
    </row>
    <row r="188" spans="2:5" x14ac:dyDescent="0.25">
      <c r="B188" s="6">
        <v>18</v>
      </c>
      <c r="C188" s="7">
        <v>9</v>
      </c>
      <c r="D188" s="7">
        <v>0.245920138888889</v>
      </c>
      <c r="E188" s="8">
        <f t="shared" si="28"/>
        <v>14.755208333333339</v>
      </c>
    </row>
    <row r="189" spans="2:5" x14ac:dyDescent="0.25">
      <c r="B189" s="6">
        <v>18</v>
      </c>
      <c r="C189" s="7">
        <v>10</v>
      </c>
      <c r="D189" s="7">
        <v>0.24513888888888899</v>
      </c>
      <c r="E189" s="8">
        <f t="shared" si="28"/>
        <v>14.708333333333339</v>
      </c>
    </row>
    <row r="190" spans="2:5" x14ac:dyDescent="0.25">
      <c r="B190" s="6">
        <v>19</v>
      </c>
      <c r="C190" s="7">
        <v>1</v>
      </c>
      <c r="D190" s="7">
        <v>0.25763888888888897</v>
      </c>
      <c r="E190" s="8">
        <f t="shared" si="28"/>
        <v>15.458333333333339</v>
      </c>
    </row>
    <row r="191" spans="2:5" x14ac:dyDescent="0.25">
      <c r="B191" s="6">
        <v>19</v>
      </c>
      <c r="C191" s="7">
        <v>2</v>
      </c>
      <c r="D191" s="7">
        <v>0.25555555555555498</v>
      </c>
      <c r="E191" s="8">
        <f t="shared" si="28"/>
        <v>15.333333333333298</v>
      </c>
    </row>
    <row r="192" spans="2:5" x14ac:dyDescent="0.25">
      <c r="B192" s="6">
        <v>19</v>
      </c>
      <c r="C192" s="7">
        <v>3</v>
      </c>
      <c r="D192" s="7">
        <v>0.24548611111111099</v>
      </c>
      <c r="E192" s="8">
        <f t="shared" si="28"/>
        <v>14.729166666666659</v>
      </c>
    </row>
    <row r="193" spans="2:5" x14ac:dyDescent="0.25">
      <c r="B193" s="6">
        <v>19</v>
      </c>
      <c r="C193" s="7">
        <v>4</v>
      </c>
      <c r="D193" s="7">
        <v>0.25512152777777802</v>
      </c>
      <c r="E193" s="8">
        <f t="shared" si="28"/>
        <v>15.307291666666682</v>
      </c>
    </row>
    <row r="194" spans="2:5" x14ac:dyDescent="0.25">
      <c r="B194" s="6">
        <v>19</v>
      </c>
      <c r="C194" s="7">
        <v>5</v>
      </c>
      <c r="D194" s="7">
        <v>0.260677083333333</v>
      </c>
      <c r="E194" s="8">
        <f t="shared" si="28"/>
        <v>15.64062499999998</v>
      </c>
    </row>
    <row r="195" spans="2:5" x14ac:dyDescent="0.25">
      <c r="B195" s="6">
        <v>19</v>
      </c>
      <c r="C195" s="7">
        <v>6</v>
      </c>
      <c r="D195" s="7">
        <v>0.254253472222222</v>
      </c>
      <c r="E195" s="8">
        <f t="shared" si="28"/>
        <v>15.25520833333332</v>
      </c>
    </row>
    <row r="196" spans="2:5" x14ac:dyDescent="0.25">
      <c r="B196" s="6">
        <v>19</v>
      </c>
      <c r="C196" s="7">
        <v>7</v>
      </c>
      <c r="D196" s="7">
        <v>0.247140522875817</v>
      </c>
      <c r="E196" s="8">
        <f t="shared" si="28"/>
        <v>14.828431372549019</v>
      </c>
    </row>
    <row r="197" spans="2:5" x14ac:dyDescent="0.25">
      <c r="B197" s="6">
        <v>19</v>
      </c>
      <c r="C197" s="7">
        <v>8</v>
      </c>
      <c r="D197" s="7">
        <v>0.24774305555555601</v>
      </c>
      <c r="E197" s="8">
        <f t="shared" si="28"/>
        <v>14.864583333333361</v>
      </c>
    </row>
    <row r="198" spans="2:5" x14ac:dyDescent="0.25">
      <c r="B198" s="6">
        <v>19</v>
      </c>
      <c r="C198" s="7">
        <v>9</v>
      </c>
      <c r="D198" s="7">
        <v>0.24392361111111099</v>
      </c>
      <c r="E198" s="8">
        <f t="shared" si="28"/>
        <v>14.635416666666659</v>
      </c>
    </row>
    <row r="199" spans="2:5" x14ac:dyDescent="0.25">
      <c r="B199" s="6">
        <v>19</v>
      </c>
      <c r="C199" s="7">
        <v>10</v>
      </c>
      <c r="D199" s="7">
        <v>0.24618055555555499</v>
      </c>
      <c r="E199" s="8">
        <f t="shared" si="28"/>
        <v>14.770833333333298</v>
      </c>
    </row>
    <row r="200" spans="2:5" x14ac:dyDescent="0.25">
      <c r="B200" s="6">
        <v>20</v>
      </c>
      <c r="C200" s="7">
        <v>1</v>
      </c>
      <c r="D200" s="7">
        <v>0.25737847222222199</v>
      </c>
      <c r="E200" s="8">
        <f t="shared" si="28"/>
        <v>15.44270833333332</v>
      </c>
    </row>
    <row r="201" spans="2:5" x14ac:dyDescent="0.25">
      <c r="B201" s="6">
        <v>20</v>
      </c>
      <c r="C201" s="7">
        <v>2</v>
      </c>
      <c r="D201" s="7">
        <v>0.25659722222222198</v>
      </c>
      <c r="E201" s="8">
        <f t="shared" si="28"/>
        <v>15.395833333333318</v>
      </c>
    </row>
    <row r="202" spans="2:5" x14ac:dyDescent="0.25">
      <c r="B202" s="6">
        <v>20</v>
      </c>
      <c r="C202" s="7">
        <v>3</v>
      </c>
      <c r="D202" s="7">
        <v>0.250694444444444</v>
      </c>
      <c r="E202" s="8">
        <f t="shared" ref="E202:E265" si="29">60*D202</f>
        <v>15.041666666666639</v>
      </c>
    </row>
    <row r="203" spans="2:5" x14ac:dyDescent="0.25">
      <c r="B203" s="6">
        <v>20</v>
      </c>
      <c r="C203" s="7">
        <v>4</v>
      </c>
      <c r="D203" s="7">
        <v>0.25190972222222202</v>
      </c>
      <c r="E203" s="8">
        <f t="shared" si="29"/>
        <v>15.114583333333321</v>
      </c>
    </row>
    <row r="204" spans="2:5" x14ac:dyDescent="0.25">
      <c r="B204" s="6">
        <v>20</v>
      </c>
      <c r="C204" s="7">
        <v>5</v>
      </c>
      <c r="D204" s="7">
        <v>0.260677083333333</v>
      </c>
      <c r="E204" s="8">
        <f t="shared" si="29"/>
        <v>15.64062499999998</v>
      </c>
    </row>
    <row r="205" spans="2:5" x14ac:dyDescent="0.25">
      <c r="B205" s="6">
        <v>20</v>
      </c>
      <c r="C205" s="7">
        <v>6</v>
      </c>
      <c r="D205" s="7">
        <v>0.25442708333333303</v>
      </c>
      <c r="E205" s="8">
        <f t="shared" si="29"/>
        <v>15.265624999999982</v>
      </c>
    </row>
    <row r="206" spans="2:5" x14ac:dyDescent="0.25">
      <c r="B206" s="6">
        <v>20</v>
      </c>
      <c r="C206" s="7">
        <v>7</v>
      </c>
      <c r="D206" s="7">
        <v>0.24330065359477099</v>
      </c>
      <c r="E206" s="8">
        <f t="shared" si="29"/>
        <v>14.59803921568626</v>
      </c>
    </row>
    <row r="207" spans="2:5" x14ac:dyDescent="0.25">
      <c r="B207" s="6">
        <v>20</v>
      </c>
      <c r="C207" s="7">
        <v>8</v>
      </c>
      <c r="D207" s="7">
        <v>0.25390625</v>
      </c>
      <c r="E207" s="8">
        <f t="shared" si="29"/>
        <v>15.234375</v>
      </c>
    </row>
    <row r="208" spans="2:5" x14ac:dyDescent="0.25">
      <c r="B208" s="6">
        <v>20</v>
      </c>
      <c r="C208" s="7">
        <v>9</v>
      </c>
      <c r="D208" s="7">
        <v>0.245920138888889</v>
      </c>
      <c r="E208" s="8">
        <f t="shared" si="29"/>
        <v>14.755208333333339</v>
      </c>
    </row>
    <row r="209" spans="2:5" x14ac:dyDescent="0.25">
      <c r="B209" s="6">
        <v>20</v>
      </c>
      <c r="C209" s="7">
        <v>10</v>
      </c>
      <c r="D209" s="7">
        <v>0.24513888888888899</v>
      </c>
      <c r="E209" s="8">
        <f t="shared" si="29"/>
        <v>14.708333333333339</v>
      </c>
    </row>
    <row r="210" spans="2:5" x14ac:dyDescent="0.25">
      <c r="B210" s="6">
        <v>21</v>
      </c>
      <c r="C210" s="7">
        <v>1</v>
      </c>
      <c r="D210" s="7">
        <v>0.25737847222222199</v>
      </c>
      <c r="E210" s="8">
        <f t="shared" si="29"/>
        <v>15.44270833333332</v>
      </c>
    </row>
    <row r="211" spans="2:5" x14ac:dyDescent="0.25">
      <c r="B211" s="6">
        <v>21</v>
      </c>
      <c r="C211" s="7">
        <v>2</v>
      </c>
      <c r="D211" s="7">
        <v>0.25659722222222198</v>
      </c>
      <c r="E211" s="8">
        <f t="shared" si="29"/>
        <v>15.395833333333318</v>
      </c>
    </row>
    <row r="212" spans="2:5" x14ac:dyDescent="0.25">
      <c r="B212" s="6">
        <v>21</v>
      </c>
      <c r="C212" s="7">
        <v>3</v>
      </c>
      <c r="D212" s="7">
        <v>0.250694444444444</v>
      </c>
      <c r="E212" s="8">
        <f t="shared" si="29"/>
        <v>15.041666666666639</v>
      </c>
    </row>
    <row r="213" spans="2:5" x14ac:dyDescent="0.25">
      <c r="B213" s="6">
        <v>21</v>
      </c>
      <c r="C213" s="7">
        <v>4</v>
      </c>
      <c r="D213" s="7">
        <v>0.25190972222222202</v>
      </c>
      <c r="E213" s="8">
        <f t="shared" si="29"/>
        <v>15.114583333333321</v>
      </c>
    </row>
    <row r="214" spans="2:5" x14ac:dyDescent="0.25">
      <c r="B214" s="6">
        <v>21</v>
      </c>
      <c r="C214" s="7">
        <v>5</v>
      </c>
      <c r="D214" s="7">
        <v>0.260677083333333</v>
      </c>
      <c r="E214" s="8">
        <f t="shared" si="29"/>
        <v>15.64062499999998</v>
      </c>
    </row>
    <row r="215" spans="2:5" x14ac:dyDescent="0.25">
      <c r="B215" s="6">
        <v>21</v>
      </c>
      <c r="C215" s="7">
        <v>6</v>
      </c>
      <c r="D215" s="7">
        <v>0.25442708333333303</v>
      </c>
      <c r="E215" s="8">
        <f t="shared" si="29"/>
        <v>15.265624999999982</v>
      </c>
    </row>
    <row r="216" spans="2:5" x14ac:dyDescent="0.25">
      <c r="B216" s="6">
        <v>21</v>
      </c>
      <c r="C216" s="7">
        <v>7</v>
      </c>
      <c r="D216" s="7">
        <v>0.24330065359477099</v>
      </c>
      <c r="E216" s="8">
        <f t="shared" si="29"/>
        <v>14.59803921568626</v>
      </c>
    </row>
    <row r="217" spans="2:5" x14ac:dyDescent="0.25">
      <c r="B217" s="6">
        <v>21</v>
      </c>
      <c r="C217" s="7">
        <v>8</v>
      </c>
      <c r="D217" s="7">
        <v>0.25390625</v>
      </c>
      <c r="E217" s="8">
        <f t="shared" si="29"/>
        <v>15.234375</v>
      </c>
    </row>
    <row r="218" spans="2:5" x14ac:dyDescent="0.25">
      <c r="B218" s="6">
        <v>21</v>
      </c>
      <c r="C218" s="7">
        <v>9</v>
      </c>
      <c r="D218" s="7">
        <v>0.245920138888889</v>
      </c>
      <c r="E218" s="8">
        <f t="shared" si="29"/>
        <v>14.755208333333339</v>
      </c>
    </row>
    <row r="219" spans="2:5" x14ac:dyDescent="0.25">
      <c r="B219" s="6">
        <v>21</v>
      </c>
      <c r="C219" s="7">
        <v>10</v>
      </c>
      <c r="D219" s="7">
        <v>0.24513888888888899</v>
      </c>
      <c r="E219" s="8">
        <f t="shared" si="29"/>
        <v>14.708333333333339</v>
      </c>
    </row>
    <row r="220" spans="2:5" x14ac:dyDescent="0.25">
      <c r="B220" s="6">
        <v>22</v>
      </c>
      <c r="C220" s="7">
        <v>1</v>
      </c>
      <c r="D220" s="7">
        <v>0.25737847222222199</v>
      </c>
      <c r="E220" s="8">
        <f t="shared" si="29"/>
        <v>15.44270833333332</v>
      </c>
    </row>
    <row r="221" spans="2:5" x14ac:dyDescent="0.25">
      <c r="B221" s="6">
        <v>22</v>
      </c>
      <c r="C221" s="7">
        <v>2</v>
      </c>
      <c r="D221" s="7">
        <v>0.25659722222222198</v>
      </c>
      <c r="E221" s="8">
        <f t="shared" si="29"/>
        <v>15.395833333333318</v>
      </c>
    </row>
    <row r="222" spans="2:5" x14ac:dyDescent="0.25">
      <c r="B222" s="6">
        <v>22</v>
      </c>
      <c r="C222" s="7">
        <v>3</v>
      </c>
      <c r="D222" s="7">
        <v>0.250694444444444</v>
      </c>
      <c r="E222" s="8">
        <f t="shared" si="29"/>
        <v>15.041666666666639</v>
      </c>
    </row>
    <row r="223" spans="2:5" x14ac:dyDescent="0.25">
      <c r="B223" s="6">
        <v>22</v>
      </c>
      <c r="C223" s="7">
        <v>4</v>
      </c>
      <c r="D223" s="7">
        <v>0.25190972222222202</v>
      </c>
      <c r="E223" s="8">
        <f t="shared" si="29"/>
        <v>15.114583333333321</v>
      </c>
    </row>
    <row r="224" spans="2:5" x14ac:dyDescent="0.25">
      <c r="B224" s="6">
        <v>22</v>
      </c>
      <c r="C224" s="7">
        <v>5</v>
      </c>
      <c r="D224" s="7">
        <v>0.260677083333333</v>
      </c>
      <c r="E224" s="8">
        <f t="shared" si="29"/>
        <v>15.64062499999998</v>
      </c>
    </row>
    <row r="225" spans="2:5" x14ac:dyDescent="0.25">
      <c r="B225" s="6">
        <v>22</v>
      </c>
      <c r="C225" s="7">
        <v>6</v>
      </c>
      <c r="D225" s="7">
        <v>0.25442708333333303</v>
      </c>
      <c r="E225" s="8">
        <f t="shared" si="29"/>
        <v>15.265624999999982</v>
      </c>
    </row>
    <row r="226" spans="2:5" x14ac:dyDescent="0.25">
      <c r="B226" s="6">
        <v>22</v>
      </c>
      <c r="C226" s="7">
        <v>7</v>
      </c>
      <c r="D226" s="7">
        <v>0.24330065359477099</v>
      </c>
      <c r="E226" s="8">
        <f t="shared" si="29"/>
        <v>14.59803921568626</v>
      </c>
    </row>
    <row r="227" spans="2:5" x14ac:dyDescent="0.25">
      <c r="B227" s="6">
        <v>22</v>
      </c>
      <c r="C227" s="7">
        <v>8</v>
      </c>
      <c r="D227" s="7">
        <v>0.25390625</v>
      </c>
      <c r="E227" s="8">
        <f t="shared" si="29"/>
        <v>15.234375</v>
      </c>
    </row>
    <row r="228" spans="2:5" x14ac:dyDescent="0.25">
      <c r="B228" s="6">
        <v>22</v>
      </c>
      <c r="C228" s="7">
        <v>9</v>
      </c>
      <c r="D228" s="7">
        <v>0.245920138888889</v>
      </c>
      <c r="E228" s="8">
        <f t="shared" si="29"/>
        <v>14.755208333333339</v>
      </c>
    </row>
    <row r="229" spans="2:5" x14ac:dyDescent="0.25">
      <c r="B229" s="6">
        <v>22</v>
      </c>
      <c r="C229" s="7">
        <v>10</v>
      </c>
      <c r="D229" s="7">
        <v>0.24513888888888899</v>
      </c>
      <c r="E229" s="8">
        <f t="shared" si="29"/>
        <v>14.708333333333339</v>
      </c>
    </row>
    <row r="230" spans="2:5" x14ac:dyDescent="0.25">
      <c r="B230" s="6">
        <v>23</v>
      </c>
      <c r="C230" s="7">
        <v>1</v>
      </c>
      <c r="D230" s="7">
        <v>0.25763888888888897</v>
      </c>
      <c r="E230" s="8">
        <f t="shared" si="29"/>
        <v>15.458333333333339</v>
      </c>
    </row>
    <row r="231" spans="2:5" x14ac:dyDescent="0.25">
      <c r="B231" s="6">
        <v>23</v>
      </c>
      <c r="C231" s="7">
        <v>2</v>
      </c>
      <c r="D231" s="7">
        <v>0.25555555555555498</v>
      </c>
      <c r="E231" s="8">
        <f t="shared" si="29"/>
        <v>15.333333333333298</v>
      </c>
    </row>
    <row r="232" spans="2:5" x14ac:dyDescent="0.25">
      <c r="B232" s="6">
        <v>23</v>
      </c>
      <c r="C232" s="7">
        <v>3</v>
      </c>
      <c r="D232" s="7">
        <v>0.24548611111111099</v>
      </c>
      <c r="E232" s="8">
        <f t="shared" si="29"/>
        <v>14.729166666666659</v>
      </c>
    </row>
    <row r="233" spans="2:5" x14ac:dyDescent="0.25">
      <c r="B233" s="6">
        <v>23</v>
      </c>
      <c r="C233" s="7">
        <v>4</v>
      </c>
      <c r="D233" s="7">
        <v>0.25512152777777802</v>
      </c>
      <c r="E233" s="8">
        <f t="shared" si="29"/>
        <v>15.307291666666682</v>
      </c>
    </row>
    <row r="234" spans="2:5" x14ac:dyDescent="0.25">
      <c r="B234" s="6">
        <v>23</v>
      </c>
      <c r="C234" s="7">
        <v>5</v>
      </c>
      <c r="D234" s="7">
        <v>0.260677083333333</v>
      </c>
      <c r="E234" s="8">
        <f t="shared" si="29"/>
        <v>15.64062499999998</v>
      </c>
    </row>
    <row r="235" spans="2:5" x14ac:dyDescent="0.25">
      <c r="B235" s="6">
        <v>23</v>
      </c>
      <c r="C235" s="7">
        <v>6</v>
      </c>
      <c r="D235" s="7">
        <v>0.254253472222222</v>
      </c>
      <c r="E235" s="8">
        <f t="shared" si="29"/>
        <v>15.25520833333332</v>
      </c>
    </row>
    <row r="236" spans="2:5" x14ac:dyDescent="0.25">
      <c r="B236" s="6">
        <v>23</v>
      </c>
      <c r="C236" s="7">
        <v>7</v>
      </c>
      <c r="D236" s="7">
        <v>0.247140522875817</v>
      </c>
      <c r="E236" s="8">
        <f t="shared" si="29"/>
        <v>14.828431372549019</v>
      </c>
    </row>
    <row r="237" spans="2:5" x14ac:dyDescent="0.25">
      <c r="B237" s="6">
        <v>23</v>
      </c>
      <c r="C237" s="7">
        <v>8</v>
      </c>
      <c r="D237" s="7">
        <v>0.24774305555555601</v>
      </c>
      <c r="E237" s="8">
        <f t="shared" si="29"/>
        <v>14.864583333333361</v>
      </c>
    </row>
    <row r="238" spans="2:5" x14ac:dyDescent="0.25">
      <c r="B238" s="6">
        <v>23</v>
      </c>
      <c r="C238" s="7">
        <v>9</v>
      </c>
      <c r="D238" s="7">
        <v>0.24392361111111099</v>
      </c>
      <c r="E238" s="8">
        <f t="shared" si="29"/>
        <v>14.635416666666659</v>
      </c>
    </row>
    <row r="239" spans="2:5" x14ac:dyDescent="0.25">
      <c r="B239" s="6">
        <v>23</v>
      </c>
      <c r="C239" s="7">
        <v>10</v>
      </c>
      <c r="D239" s="7">
        <v>0.24618055555555499</v>
      </c>
      <c r="E239" s="8">
        <f t="shared" si="29"/>
        <v>14.770833333333298</v>
      </c>
    </row>
    <row r="240" spans="2:5" x14ac:dyDescent="0.25">
      <c r="B240" s="6">
        <v>24</v>
      </c>
      <c r="C240" s="7">
        <v>1</v>
      </c>
      <c r="D240" s="7">
        <v>0.25737847222222199</v>
      </c>
      <c r="E240" s="8">
        <f t="shared" si="29"/>
        <v>15.44270833333332</v>
      </c>
    </row>
    <row r="241" spans="2:5" x14ac:dyDescent="0.25">
      <c r="B241" s="6">
        <v>24</v>
      </c>
      <c r="C241" s="7">
        <v>2</v>
      </c>
      <c r="D241" s="7">
        <v>0.25659722222222198</v>
      </c>
      <c r="E241" s="8">
        <f t="shared" si="29"/>
        <v>15.395833333333318</v>
      </c>
    </row>
    <row r="242" spans="2:5" x14ac:dyDescent="0.25">
      <c r="B242" s="6">
        <v>24</v>
      </c>
      <c r="C242" s="7">
        <v>3</v>
      </c>
      <c r="D242" s="7">
        <v>0.250694444444444</v>
      </c>
      <c r="E242" s="8">
        <f t="shared" si="29"/>
        <v>15.041666666666639</v>
      </c>
    </row>
    <row r="243" spans="2:5" x14ac:dyDescent="0.25">
      <c r="B243" s="6">
        <v>24</v>
      </c>
      <c r="C243" s="7">
        <v>4</v>
      </c>
      <c r="D243" s="7">
        <v>0.25190972222222202</v>
      </c>
      <c r="E243" s="8">
        <f t="shared" si="29"/>
        <v>15.114583333333321</v>
      </c>
    </row>
    <row r="244" spans="2:5" x14ac:dyDescent="0.25">
      <c r="B244" s="6">
        <v>24</v>
      </c>
      <c r="C244" s="7">
        <v>5</v>
      </c>
      <c r="D244" s="7">
        <v>0.260677083333333</v>
      </c>
      <c r="E244" s="8">
        <f t="shared" si="29"/>
        <v>15.64062499999998</v>
      </c>
    </row>
    <row r="245" spans="2:5" x14ac:dyDescent="0.25">
      <c r="B245" s="6">
        <v>24</v>
      </c>
      <c r="C245" s="7">
        <v>6</v>
      </c>
      <c r="D245" s="7">
        <v>0.25442708333333303</v>
      </c>
      <c r="E245" s="8">
        <f t="shared" si="29"/>
        <v>15.265624999999982</v>
      </c>
    </row>
    <row r="246" spans="2:5" x14ac:dyDescent="0.25">
      <c r="B246" s="6">
        <v>24</v>
      </c>
      <c r="C246" s="7">
        <v>7</v>
      </c>
      <c r="D246" s="7">
        <v>0.24330065359477099</v>
      </c>
      <c r="E246" s="8">
        <f t="shared" si="29"/>
        <v>14.59803921568626</v>
      </c>
    </row>
    <row r="247" spans="2:5" x14ac:dyDescent="0.25">
      <c r="B247" s="6">
        <v>24</v>
      </c>
      <c r="C247" s="7">
        <v>8</v>
      </c>
      <c r="D247" s="7">
        <v>0.25390625</v>
      </c>
      <c r="E247" s="8">
        <f t="shared" si="29"/>
        <v>15.234375</v>
      </c>
    </row>
    <row r="248" spans="2:5" x14ac:dyDescent="0.25">
      <c r="B248" s="6">
        <v>24</v>
      </c>
      <c r="C248" s="7">
        <v>9</v>
      </c>
      <c r="D248" s="7">
        <v>0.245920138888889</v>
      </c>
      <c r="E248" s="8">
        <f t="shared" si="29"/>
        <v>14.755208333333339</v>
      </c>
    </row>
    <row r="249" spans="2:5" x14ac:dyDescent="0.25">
      <c r="B249" s="6">
        <v>24</v>
      </c>
      <c r="C249" s="7">
        <v>10</v>
      </c>
      <c r="D249" s="7">
        <v>0.24513888888888899</v>
      </c>
      <c r="E249" s="8">
        <f t="shared" si="29"/>
        <v>14.708333333333339</v>
      </c>
    </row>
    <row r="250" spans="2:5" x14ac:dyDescent="0.25">
      <c r="B250" s="6">
        <v>25</v>
      </c>
      <c r="C250" s="7">
        <v>1</v>
      </c>
      <c r="D250" s="7">
        <v>0.25668402777777799</v>
      </c>
      <c r="E250" s="8">
        <f t="shared" si="29"/>
        <v>15.401041666666679</v>
      </c>
    </row>
    <row r="251" spans="2:5" x14ac:dyDescent="0.25">
      <c r="B251" s="6">
        <v>25</v>
      </c>
      <c r="C251" s="7">
        <v>2</v>
      </c>
      <c r="D251" s="7">
        <v>0.25668402777777799</v>
      </c>
      <c r="E251" s="8">
        <f t="shared" si="29"/>
        <v>15.401041666666679</v>
      </c>
    </row>
    <row r="252" spans="2:5" x14ac:dyDescent="0.25">
      <c r="B252" s="6">
        <v>25</v>
      </c>
      <c r="C252" s="7">
        <v>3</v>
      </c>
      <c r="D252" s="7">
        <v>0.25</v>
      </c>
      <c r="E252" s="8">
        <f t="shared" si="29"/>
        <v>15</v>
      </c>
    </row>
    <row r="253" spans="2:5" x14ac:dyDescent="0.25">
      <c r="B253" s="6">
        <v>25</v>
      </c>
      <c r="C253" s="7">
        <v>4</v>
      </c>
      <c r="D253" s="7">
        <v>0.25156250000000002</v>
      </c>
      <c r="E253" s="8">
        <f t="shared" si="29"/>
        <v>15.093750000000002</v>
      </c>
    </row>
    <row r="254" spans="2:5" x14ac:dyDescent="0.25">
      <c r="B254" s="6">
        <v>25</v>
      </c>
      <c r="C254" s="7">
        <v>5</v>
      </c>
      <c r="D254" s="7">
        <v>0.26059027777777799</v>
      </c>
      <c r="E254" s="8">
        <f t="shared" si="29"/>
        <v>15.635416666666679</v>
      </c>
    </row>
    <row r="255" spans="2:5" x14ac:dyDescent="0.25">
      <c r="B255" s="6">
        <v>25</v>
      </c>
      <c r="C255" s="7">
        <v>6</v>
      </c>
      <c r="D255" s="7">
        <v>0.25720486111111102</v>
      </c>
      <c r="E255" s="8">
        <f t="shared" si="29"/>
        <v>15.432291666666661</v>
      </c>
    </row>
    <row r="256" spans="2:5" x14ac:dyDescent="0.25">
      <c r="B256" s="6">
        <v>25</v>
      </c>
      <c r="C256" s="7">
        <v>7</v>
      </c>
      <c r="D256" s="7">
        <v>0.248937908496732</v>
      </c>
      <c r="E256" s="8">
        <f t="shared" si="29"/>
        <v>14.936274509803921</v>
      </c>
    </row>
    <row r="257" spans="2:5" x14ac:dyDescent="0.25">
      <c r="B257" s="6">
        <v>25</v>
      </c>
      <c r="C257" s="7">
        <v>8</v>
      </c>
      <c r="D257" s="7">
        <v>0.25199652777777798</v>
      </c>
      <c r="E257" s="8">
        <f t="shared" si="29"/>
        <v>15.119791666666679</v>
      </c>
    </row>
    <row r="258" spans="2:5" x14ac:dyDescent="0.25">
      <c r="B258" s="6">
        <v>25</v>
      </c>
      <c r="C258" s="7">
        <v>9</v>
      </c>
      <c r="D258" s="7">
        <v>0.245920138888889</v>
      </c>
      <c r="E258" s="8">
        <f t="shared" si="29"/>
        <v>14.755208333333339</v>
      </c>
    </row>
    <row r="259" spans="2:5" x14ac:dyDescent="0.25">
      <c r="B259" s="6">
        <v>25</v>
      </c>
      <c r="C259" s="7">
        <v>10</v>
      </c>
      <c r="D259" s="7">
        <v>0.24835069444444399</v>
      </c>
      <c r="E259" s="8">
        <f t="shared" si="29"/>
        <v>14.901041666666639</v>
      </c>
    </row>
    <row r="260" spans="2:5" x14ac:dyDescent="0.25">
      <c r="B260" s="6">
        <v>26</v>
      </c>
      <c r="C260" s="7">
        <v>1</v>
      </c>
      <c r="D260" s="7">
        <v>0.25668402777777799</v>
      </c>
      <c r="E260" s="8">
        <f t="shared" si="29"/>
        <v>15.401041666666679</v>
      </c>
    </row>
    <row r="261" spans="2:5" x14ac:dyDescent="0.25">
      <c r="B261" s="6">
        <v>26</v>
      </c>
      <c r="C261" s="7">
        <v>2</v>
      </c>
      <c r="D261" s="7">
        <v>0.25668402777777799</v>
      </c>
      <c r="E261" s="8">
        <f t="shared" si="29"/>
        <v>15.401041666666679</v>
      </c>
    </row>
    <row r="262" spans="2:5" x14ac:dyDescent="0.25">
      <c r="B262" s="6">
        <v>26</v>
      </c>
      <c r="C262" s="7">
        <v>3</v>
      </c>
      <c r="D262" s="7">
        <v>0.25</v>
      </c>
      <c r="E262" s="8">
        <f t="shared" si="29"/>
        <v>15</v>
      </c>
    </row>
    <row r="263" spans="2:5" x14ac:dyDescent="0.25">
      <c r="B263" s="6">
        <v>26</v>
      </c>
      <c r="C263" s="7">
        <v>4</v>
      </c>
      <c r="D263" s="7">
        <v>0.25156250000000002</v>
      </c>
      <c r="E263" s="8">
        <f t="shared" si="29"/>
        <v>15.093750000000002</v>
      </c>
    </row>
    <row r="264" spans="2:5" x14ac:dyDescent="0.25">
      <c r="B264" s="6">
        <v>26</v>
      </c>
      <c r="C264" s="7">
        <v>5</v>
      </c>
      <c r="D264" s="7">
        <v>0.26059027777777799</v>
      </c>
      <c r="E264" s="8">
        <f t="shared" si="29"/>
        <v>15.635416666666679</v>
      </c>
    </row>
    <row r="265" spans="2:5" x14ac:dyDescent="0.25">
      <c r="B265" s="6">
        <v>26</v>
      </c>
      <c r="C265" s="7">
        <v>6</v>
      </c>
      <c r="D265" s="7">
        <v>0.25720486111111102</v>
      </c>
      <c r="E265" s="8">
        <f t="shared" si="29"/>
        <v>15.432291666666661</v>
      </c>
    </row>
    <row r="266" spans="2:5" x14ac:dyDescent="0.25">
      <c r="B266" s="6">
        <v>26</v>
      </c>
      <c r="C266" s="7">
        <v>7</v>
      </c>
      <c r="D266" s="7">
        <v>0.248937908496732</v>
      </c>
      <c r="E266" s="8">
        <f t="shared" ref="E266:E329" si="30">60*D266</f>
        <v>14.936274509803921</v>
      </c>
    </row>
    <row r="267" spans="2:5" x14ac:dyDescent="0.25">
      <c r="B267" s="6">
        <v>26</v>
      </c>
      <c r="C267" s="7">
        <v>8</v>
      </c>
      <c r="D267" s="7">
        <v>0.25199652777777798</v>
      </c>
      <c r="E267" s="8">
        <f t="shared" si="30"/>
        <v>15.119791666666679</v>
      </c>
    </row>
    <row r="268" spans="2:5" x14ac:dyDescent="0.25">
      <c r="B268" s="6">
        <v>26</v>
      </c>
      <c r="C268" s="7">
        <v>9</v>
      </c>
      <c r="D268" s="7">
        <v>0.245920138888889</v>
      </c>
      <c r="E268" s="8">
        <f t="shared" si="30"/>
        <v>14.755208333333339</v>
      </c>
    </row>
    <row r="269" spans="2:5" x14ac:dyDescent="0.25">
      <c r="B269" s="6">
        <v>26</v>
      </c>
      <c r="C269" s="7">
        <v>10</v>
      </c>
      <c r="D269" s="7">
        <v>0.24835069444444399</v>
      </c>
      <c r="E269" s="8">
        <f t="shared" si="30"/>
        <v>14.901041666666639</v>
      </c>
    </row>
    <row r="270" spans="2:5" x14ac:dyDescent="0.25">
      <c r="B270" s="6">
        <v>27</v>
      </c>
      <c r="C270" s="7">
        <v>1</v>
      </c>
      <c r="D270" s="7">
        <v>0.25763888888888897</v>
      </c>
      <c r="E270" s="8">
        <f t="shared" si="30"/>
        <v>15.458333333333339</v>
      </c>
    </row>
    <row r="271" spans="2:5" x14ac:dyDescent="0.25">
      <c r="B271" s="6">
        <v>27</v>
      </c>
      <c r="C271" s="7">
        <v>2</v>
      </c>
      <c r="D271" s="7">
        <v>0.25555555555555498</v>
      </c>
      <c r="E271" s="8">
        <f t="shared" si="30"/>
        <v>15.333333333333298</v>
      </c>
    </row>
    <row r="272" spans="2:5" x14ac:dyDescent="0.25">
      <c r="B272" s="6">
        <v>27</v>
      </c>
      <c r="C272" s="7">
        <v>3</v>
      </c>
      <c r="D272" s="7">
        <v>0.24548611111111099</v>
      </c>
      <c r="E272" s="8">
        <f t="shared" si="30"/>
        <v>14.729166666666659</v>
      </c>
    </row>
    <row r="273" spans="2:5" x14ac:dyDescent="0.25">
      <c r="B273" s="6">
        <v>27</v>
      </c>
      <c r="C273" s="7">
        <v>4</v>
      </c>
      <c r="D273" s="7">
        <v>0.25512152777777802</v>
      </c>
      <c r="E273" s="8">
        <f t="shared" si="30"/>
        <v>15.307291666666682</v>
      </c>
    </row>
    <row r="274" spans="2:5" x14ac:dyDescent="0.25">
      <c r="B274" s="6">
        <v>27</v>
      </c>
      <c r="C274" s="7">
        <v>5</v>
      </c>
      <c r="D274" s="7">
        <v>0.260677083333333</v>
      </c>
      <c r="E274" s="8">
        <f t="shared" si="30"/>
        <v>15.64062499999998</v>
      </c>
    </row>
    <row r="275" spans="2:5" x14ac:dyDescent="0.25">
      <c r="B275" s="6">
        <v>27</v>
      </c>
      <c r="C275" s="7">
        <v>6</v>
      </c>
      <c r="D275" s="7">
        <v>0.254253472222222</v>
      </c>
      <c r="E275" s="8">
        <f t="shared" si="30"/>
        <v>15.25520833333332</v>
      </c>
    </row>
    <row r="276" spans="2:5" x14ac:dyDescent="0.25">
      <c r="B276" s="6">
        <v>27</v>
      </c>
      <c r="C276" s="7">
        <v>7</v>
      </c>
      <c r="D276" s="7">
        <v>0.247140522875817</v>
      </c>
      <c r="E276" s="8">
        <f t="shared" si="30"/>
        <v>14.828431372549019</v>
      </c>
    </row>
    <row r="277" spans="2:5" x14ac:dyDescent="0.25">
      <c r="B277" s="6">
        <v>27</v>
      </c>
      <c r="C277" s="7">
        <v>8</v>
      </c>
      <c r="D277" s="7">
        <v>0.24774305555555601</v>
      </c>
      <c r="E277" s="8">
        <f t="shared" si="30"/>
        <v>14.864583333333361</v>
      </c>
    </row>
    <row r="278" spans="2:5" x14ac:dyDescent="0.25">
      <c r="B278" s="6">
        <v>27</v>
      </c>
      <c r="C278" s="7">
        <v>9</v>
      </c>
      <c r="D278" s="7">
        <v>0.24392361111111099</v>
      </c>
      <c r="E278" s="8">
        <f t="shared" si="30"/>
        <v>14.635416666666659</v>
      </c>
    </row>
    <row r="279" spans="2:5" x14ac:dyDescent="0.25">
      <c r="B279" s="6">
        <v>27</v>
      </c>
      <c r="C279" s="7">
        <v>10</v>
      </c>
      <c r="D279" s="7">
        <v>0.24618055555555499</v>
      </c>
      <c r="E279" s="8">
        <f t="shared" si="30"/>
        <v>14.770833333333298</v>
      </c>
    </row>
    <row r="280" spans="2:5" x14ac:dyDescent="0.25">
      <c r="B280" s="6">
        <v>28</v>
      </c>
      <c r="C280" s="7">
        <v>1</v>
      </c>
      <c r="D280" s="7">
        <v>0.25668402777777799</v>
      </c>
      <c r="E280" s="8">
        <f t="shared" si="30"/>
        <v>15.401041666666679</v>
      </c>
    </row>
    <row r="281" spans="2:5" x14ac:dyDescent="0.25">
      <c r="B281" s="6">
        <v>28</v>
      </c>
      <c r="C281" s="7">
        <v>2</v>
      </c>
      <c r="D281" s="7">
        <v>0.25668402777777799</v>
      </c>
      <c r="E281" s="8">
        <f t="shared" si="30"/>
        <v>15.401041666666679</v>
      </c>
    </row>
    <row r="282" spans="2:5" x14ac:dyDescent="0.25">
      <c r="B282" s="6">
        <v>28</v>
      </c>
      <c r="C282" s="7">
        <v>3</v>
      </c>
      <c r="D282" s="7">
        <v>0.25</v>
      </c>
      <c r="E282" s="8">
        <f t="shared" si="30"/>
        <v>15</v>
      </c>
    </row>
    <row r="283" spans="2:5" x14ac:dyDescent="0.25">
      <c r="B283" s="6">
        <v>28</v>
      </c>
      <c r="C283" s="7">
        <v>4</v>
      </c>
      <c r="D283" s="7">
        <v>0.25156250000000002</v>
      </c>
      <c r="E283" s="8">
        <f t="shared" si="30"/>
        <v>15.093750000000002</v>
      </c>
    </row>
    <row r="284" spans="2:5" x14ac:dyDescent="0.25">
      <c r="B284" s="6">
        <v>28</v>
      </c>
      <c r="C284" s="7">
        <v>5</v>
      </c>
      <c r="D284" s="7">
        <v>0.26059027777777799</v>
      </c>
      <c r="E284" s="8">
        <f t="shared" si="30"/>
        <v>15.635416666666679</v>
      </c>
    </row>
    <row r="285" spans="2:5" x14ac:dyDescent="0.25">
      <c r="B285" s="6">
        <v>28</v>
      </c>
      <c r="C285" s="7">
        <v>6</v>
      </c>
      <c r="D285" s="7">
        <v>0.25720486111111102</v>
      </c>
      <c r="E285" s="8">
        <f t="shared" si="30"/>
        <v>15.432291666666661</v>
      </c>
    </row>
    <row r="286" spans="2:5" x14ac:dyDescent="0.25">
      <c r="B286" s="6">
        <v>28</v>
      </c>
      <c r="C286" s="7">
        <v>7</v>
      </c>
      <c r="D286" s="7">
        <v>0.248937908496732</v>
      </c>
      <c r="E286" s="8">
        <f t="shared" si="30"/>
        <v>14.936274509803921</v>
      </c>
    </row>
    <row r="287" spans="2:5" x14ac:dyDescent="0.25">
      <c r="B287" s="6">
        <v>28</v>
      </c>
      <c r="C287" s="7">
        <v>8</v>
      </c>
      <c r="D287" s="7">
        <v>0.25199652777777798</v>
      </c>
      <c r="E287" s="8">
        <f t="shared" si="30"/>
        <v>15.119791666666679</v>
      </c>
    </row>
    <row r="288" spans="2:5" x14ac:dyDescent="0.25">
      <c r="B288" s="6">
        <v>28</v>
      </c>
      <c r="C288" s="7">
        <v>9</v>
      </c>
      <c r="D288" s="7">
        <v>0.245920138888889</v>
      </c>
      <c r="E288" s="8">
        <f t="shared" si="30"/>
        <v>14.755208333333339</v>
      </c>
    </row>
    <row r="289" spans="2:5" x14ac:dyDescent="0.25">
      <c r="B289" s="6">
        <v>28</v>
      </c>
      <c r="C289" s="7">
        <v>10</v>
      </c>
      <c r="D289" s="7">
        <v>0.24835069444444399</v>
      </c>
      <c r="E289" s="8">
        <f t="shared" si="30"/>
        <v>14.901041666666639</v>
      </c>
    </row>
    <row r="290" spans="2:5" x14ac:dyDescent="0.25">
      <c r="B290" s="6">
        <v>29</v>
      </c>
      <c r="C290" s="7">
        <v>1</v>
      </c>
      <c r="D290" s="7">
        <v>0.25668402777777799</v>
      </c>
      <c r="E290" s="8">
        <f t="shared" si="30"/>
        <v>15.401041666666679</v>
      </c>
    </row>
    <row r="291" spans="2:5" x14ac:dyDescent="0.25">
      <c r="B291" s="6">
        <v>29</v>
      </c>
      <c r="C291" s="7">
        <v>2</v>
      </c>
      <c r="D291" s="7">
        <v>0.25668402777777799</v>
      </c>
      <c r="E291" s="8">
        <f t="shared" si="30"/>
        <v>15.401041666666679</v>
      </c>
    </row>
    <row r="292" spans="2:5" x14ac:dyDescent="0.25">
      <c r="B292" s="6">
        <v>29</v>
      </c>
      <c r="C292" s="7">
        <v>3</v>
      </c>
      <c r="D292" s="7">
        <v>0.25</v>
      </c>
      <c r="E292" s="8">
        <f t="shared" si="30"/>
        <v>15</v>
      </c>
    </row>
    <row r="293" spans="2:5" x14ac:dyDescent="0.25">
      <c r="B293" s="6">
        <v>29</v>
      </c>
      <c r="C293" s="7">
        <v>4</v>
      </c>
      <c r="D293" s="7">
        <v>0.25156250000000002</v>
      </c>
      <c r="E293" s="8">
        <f t="shared" si="30"/>
        <v>15.093750000000002</v>
      </c>
    </row>
    <row r="294" spans="2:5" x14ac:dyDescent="0.25">
      <c r="B294" s="6">
        <v>29</v>
      </c>
      <c r="C294" s="7">
        <v>5</v>
      </c>
      <c r="D294" s="7">
        <v>0.26059027777777799</v>
      </c>
      <c r="E294" s="8">
        <f t="shared" si="30"/>
        <v>15.635416666666679</v>
      </c>
    </row>
    <row r="295" spans="2:5" x14ac:dyDescent="0.25">
      <c r="B295" s="6">
        <v>29</v>
      </c>
      <c r="C295" s="7">
        <v>6</v>
      </c>
      <c r="D295" s="7">
        <v>0.25720486111111102</v>
      </c>
      <c r="E295" s="8">
        <f t="shared" si="30"/>
        <v>15.432291666666661</v>
      </c>
    </row>
    <row r="296" spans="2:5" x14ac:dyDescent="0.25">
      <c r="B296" s="6">
        <v>29</v>
      </c>
      <c r="C296" s="7">
        <v>7</v>
      </c>
      <c r="D296" s="7">
        <v>0.248937908496732</v>
      </c>
      <c r="E296" s="8">
        <f t="shared" si="30"/>
        <v>14.936274509803921</v>
      </c>
    </row>
    <row r="297" spans="2:5" x14ac:dyDescent="0.25">
      <c r="B297" s="6">
        <v>29</v>
      </c>
      <c r="C297" s="7">
        <v>8</v>
      </c>
      <c r="D297" s="7">
        <v>0.25199652777777798</v>
      </c>
      <c r="E297" s="8">
        <f t="shared" si="30"/>
        <v>15.119791666666679</v>
      </c>
    </row>
    <row r="298" spans="2:5" x14ac:dyDescent="0.25">
      <c r="B298" s="6">
        <v>29</v>
      </c>
      <c r="C298" s="7">
        <v>9</v>
      </c>
      <c r="D298" s="7">
        <v>0.245920138888889</v>
      </c>
      <c r="E298" s="8">
        <f t="shared" si="30"/>
        <v>14.755208333333339</v>
      </c>
    </row>
    <row r="299" spans="2:5" x14ac:dyDescent="0.25">
      <c r="B299" s="6">
        <v>29</v>
      </c>
      <c r="C299" s="7">
        <v>10</v>
      </c>
      <c r="D299" s="7">
        <v>0.24835069444444399</v>
      </c>
      <c r="E299" s="8">
        <f t="shared" si="30"/>
        <v>14.901041666666639</v>
      </c>
    </row>
    <row r="300" spans="2:5" x14ac:dyDescent="0.25">
      <c r="B300" s="6">
        <v>30</v>
      </c>
      <c r="C300" s="7">
        <v>1</v>
      </c>
      <c r="D300" s="7">
        <v>0.25668402777777799</v>
      </c>
      <c r="E300" s="8">
        <f t="shared" si="30"/>
        <v>15.401041666666679</v>
      </c>
    </row>
    <row r="301" spans="2:5" x14ac:dyDescent="0.25">
      <c r="B301" s="6">
        <v>30</v>
      </c>
      <c r="C301" s="7">
        <v>2</v>
      </c>
      <c r="D301" s="7">
        <v>0.25668402777777799</v>
      </c>
      <c r="E301" s="8">
        <f t="shared" si="30"/>
        <v>15.401041666666679</v>
      </c>
    </row>
    <row r="302" spans="2:5" x14ac:dyDescent="0.25">
      <c r="B302" s="6">
        <v>30</v>
      </c>
      <c r="C302" s="7">
        <v>3</v>
      </c>
      <c r="D302" s="7">
        <v>0.25</v>
      </c>
      <c r="E302" s="8">
        <f t="shared" si="30"/>
        <v>15</v>
      </c>
    </row>
    <row r="303" spans="2:5" x14ac:dyDescent="0.25">
      <c r="B303" s="6">
        <v>30</v>
      </c>
      <c r="C303" s="7">
        <v>4</v>
      </c>
      <c r="D303" s="7">
        <v>0.25156250000000002</v>
      </c>
      <c r="E303" s="8">
        <f t="shared" si="30"/>
        <v>15.093750000000002</v>
      </c>
    </row>
    <row r="304" spans="2:5" x14ac:dyDescent="0.25">
      <c r="B304" s="6">
        <v>30</v>
      </c>
      <c r="C304" s="7">
        <v>5</v>
      </c>
      <c r="D304" s="7">
        <v>0.26059027777777799</v>
      </c>
      <c r="E304" s="8">
        <f t="shared" si="30"/>
        <v>15.635416666666679</v>
      </c>
    </row>
    <row r="305" spans="2:5" x14ac:dyDescent="0.25">
      <c r="B305" s="6">
        <v>30</v>
      </c>
      <c r="C305" s="7">
        <v>6</v>
      </c>
      <c r="D305" s="7">
        <v>0.25720486111111102</v>
      </c>
      <c r="E305" s="8">
        <f t="shared" si="30"/>
        <v>15.432291666666661</v>
      </c>
    </row>
    <row r="306" spans="2:5" x14ac:dyDescent="0.25">
      <c r="B306" s="6">
        <v>30</v>
      </c>
      <c r="C306" s="7">
        <v>7</v>
      </c>
      <c r="D306" s="7">
        <v>0.248937908496732</v>
      </c>
      <c r="E306" s="8">
        <f t="shared" si="30"/>
        <v>14.936274509803921</v>
      </c>
    </row>
    <row r="307" spans="2:5" x14ac:dyDescent="0.25">
      <c r="B307" s="6">
        <v>30</v>
      </c>
      <c r="C307" s="7">
        <v>8</v>
      </c>
      <c r="D307" s="7">
        <v>0.25199652777777798</v>
      </c>
      <c r="E307" s="8">
        <f t="shared" si="30"/>
        <v>15.119791666666679</v>
      </c>
    </row>
    <row r="308" spans="2:5" x14ac:dyDescent="0.25">
      <c r="B308" s="6">
        <v>30</v>
      </c>
      <c r="C308" s="7">
        <v>9</v>
      </c>
      <c r="D308" s="7">
        <v>0.245920138888889</v>
      </c>
      <c r="E308" s="8">
        <f t="shared" si="30"/>
        <v>14.755208333333339</v>
      </c>
    </row>
    <row r="309" spans="2:5" x14ac:dyDescent="0.25">
      <c r="B309" s="6">
        <v>30</v>
      </c>
      <c r="C309" s="7">
        <v>10</v>
      </c>
      <c r="D309" s="7">
        <v>0.24835069444444399</v>
      </c>
      <c r="E309" s="8">
        <f t="shared" si="30"/>
        <v>14.901041666666639</v>
      </c>
    </row>
    <row r="310" spans="2:5" x14ac:dyDescent="0.25">
      <c r="B310" s="6">
        <v>31</v>
      </c>
      <c r="C310" s="7">
        <v>1</v>
      </c>
      <c r="D310" s="7">
        <v>0.25763888888888897</v>
      </c>
      <c r="E310" s="8">
        <f t="shared" si="30"/>
        <v>15.458333333333339</v>
      </c>
    </row>
    <row r="311" spans="2:5" x14ac:dyDescent="0.25">
      <c r="B311" s="6">
        <v>31</v>
      </c>
      <c r="C311" s="7">
        <v>2</v>
      </c>
      <c r="D311" s="7">
        <v>0.25555555555555498</v>
      </c>
      <c r="E311" s="8">
        <f t="shared" si="30"/>
        <v>15.333333333333298</v>
      </c>
    </row>
    <row r="312" spans="2:5" x14ac:dyDescent="0.25">
      <c r="B312" s="6">
        <v>31</v>
      </c>
      <c r="C312" s="7">
        <v>3</v>
      </c>
      <c r="D312" s="7">
        <v>0.24548611111111099</v>
      </c>
      <c r="E312" s="8">
        <f t="shared" si="30"/>
        <v>14.729166666666659</v>
      </c>
    </row>
    <row r="313" spans="2:5" x14ac:dyDescent="0.25">
      <c r="B313" s="6">
        <v>31</v>
      </c>
      <c r="C313" s="7">
        <v>4</v>
      </c>
      <c r="D313" s="7">
        <v>0.25512152777777802</v>
      </c>
      <c r="E313" s="8">
        <f t="shared" si="30"/>
        <v>15.307291666666682</v>
      </c>
    </row>
    <row r="314" spans="2:5" x14ac:dyDescent="0.25">
      <c r="B314" s="6">
        <v>31</v>
      </c>
      <c r="C314" s="7">
        <v>5</v>
      </c>
      <c r="D314" s="7">
        <v>0.260677083333333</v>
      </c>
      <c r="E314" s="8">
        <f t="shared" si="30"/>
        <v>15.64062499999998</v>
      </c>
    </row>
    <row r="315" spans="2:5" x14ac:dyDescent="0.25">
      <c r="B315" s="6">
        <v>31</v>
      </c>
      <c r="C315" s="7">
        <v>6</v>
      </c>
      <c r="D315" s="7">
        <v>0.254253472222222</v>
      </c>
      <c r="E315" s="8">
        <f t="shared" si="30"/>
        <v>15.25520833333332</v>
      </c>
    </row>
    <row r="316" spans="2:5" x14ac:dyDescent="0.25">
      <c r="B316" s="6">
        <v>31</v>
      </c>
      <c r="C316" s="7">
        <v>7</v>
      </c>
      <c r="D316" s="7">
        <v>0.247140522875817</v>
      </c>
      <c r="E316" s="8">
        <f t="shared" si="30"/>
        <v>14.828431372549019</v>
      </c>
    </row>
    <row r="317" spans="2:5" x14ac:dyDescent="0.25">
      <c r="B317" s="6">
        <v>31</v>
      </c>
      <c r="C317" s="7">
        <v>8</v>
      </c>
      <c r="D317" s="7">
        <v>0.24774305555555601</v>
      </c>
      <c r="E317" s="8">
        <f t="shared" si="30"/>
        <v>14.864583333333361</v>
      </c>
    </row>
    <row r="318" spans="2:5" x14ac:dyDescent="0.25">
      <c r="B318" s="6">
        <v>31</v>
      </c>
      <c r="C318" s="7">
        <v>9</v>
      </c>
      <c r="D318" s="7">
        <v>0.24392361111111099</v>
      </c>
      <c r="E318" s="8">
        <f t="shared" si="30"/>
        <v>14.635416666666659</v>
      </c>
    </row>
    <row r="319" spans="2:5" x14ac:dyDescent="0.25">
      <c r="B319" s="6">
        <v>31</v>
      </c>
      <c r="C319" s="7">
        <v>10</v>
      </c>
      <c r="D319" s="7">
        <v>0.24618055555555499</v>
      </c>
      <c r="E319" s="8">
        <f t="shared" si="30"/>
        <v>14.770833333333298</v>
      </c>
    </row>
    <row r="320" spans="2:5" x14ac:dyDescent="0.25">
      <c r="B320" s="6">
        <v>32</v>
      </c>
      <c r="C320" s="7">
        <v>1</v>
      </c>
      <c r="D320" s="7">
        <v>0.25668402777777799</v>
      </c>
      <c r="E320" s="8">
        <f t="shared" si="30"/>
        <v>15.401041666666679</v>
      </c>
    </row>
    <row r="321" spans="2:5" x14ac:dyDescent="0.25">
      <c r="B321" s="6">
        <v>32</v>
      </c>
      <c r="C321" s="7">
        <v>2</v>
      </c>
      <c r="D321" s="7">
        <v>0.25668402777777799</v>
      </c>
      <c r="E321" s="8">
        <f t="shared" si="30"/>
        <v>15.401041666666679</v>
      </c>
    </row>
    <row r="322" spans="2:5" x14ac:dyDescent="0.25">
      <c r="B322" s="6">
        <v>32</v>
      </c>
      <c r="C322" s="7">
        <v>3</v>
      </c>
      <c r="D322" s="7">
        <v>0.25</v>
      </c>
      <c r="E322" s="8">
        <f t="shared" si="30"/>
        <v>15</v>
      </c>
    </row>
    <row r="323" spans="2:5" x14ac:dyDescent="0.25">
      <c r="B323" s="6">
        <v>32</v>
      </c>
      <c r="C323" s="7">
        <v>4</v>
      </c>
      <c r="D323" s="7">
        <v>0.25156250000000002</v>
      </c>
      <c r="E323" s="8">
        <f t="shared" si="30"/>
        <v>15.093750000000002</v>
      </c>
    </row>
    <row r="324" spans="2:5" x14ac:dyDescent="0.25">
      <c r="B324" s="6">
        <v>32</v>
      </c>
      <c r="C324" s="7">
        <v>5</v>
      </c>
      <c r="D324" s="7">
        <v>0.26059027777777799</v>
      </c>
      <c r="E324" s="8">
        <f t="shared" si="30"/>
        <v>15.635416666666679</v>
      </c>
    </row>
    <row r="325" spans="2:5" x14ac:dyDescent="0.25">
      <c r="B325" s="6">
        <v>32</v>
      </c>
      <c r="C325" s="7">
        <v>6</v>
      </c>
      <c r="D325" s="7">
        <v>0.25720486111111102</v>
      </c>
      <c r="E325" s="8">
        <f t="shared" si="30"/>
        <v>15.432291666666661</v>
      </c>
    </row>
    <row r="326" spans="2:5" x14ac:dyDescent="0.25">
      <c r="B326" s="6">
        <v>32</v>
      </c>
      <c r="C326" s="7">
        <v>7</v>
      </c>
      <c r="D326" s="7">
        <v>0.248937908496732</v>
      </c>
      <c r="E326" s="8">
        <f t="shared" si="30"/>
        <v>14.936274509803921</v>
      </c>
    </row>
    <row r="327" spans="2:5" x14ac:dyDescent="0.25">
      <c r="B327" s="6">
        <v>32</v>
      </c>
      <c r="C327" s="7">
        <v>8</v>
      </c>
      <c r="D327" s="7">
        <v>0.25199652777777798</v>
      </c>
      <c r="E327" s="8">
        <f t="shared" si="30"/>
        <v>15.119791666666679</v>
      </c>
    </row>
    <row r="328" spans="2:5" x14ac:dyDescent="0.25">
      <c r="B328" s="6">
        <v>32</v>
      </c>
      <c r="C328" s="7">
        <v>9</v>
      </c>
      <c r="D328" s="7">
        <v>0.245920138888889</v>
      </c>
      <c r="E328" s="8">
        <f t="shared" si="30"/>
        <v>14.755208333333339</v>
      </c>
    </row>
    <row r="329" spans="2:5" x14ac:dyDescent="0.25">
      <c r="B329" s="6">
        <v>32</v>
      </c>
      <c r="C329" s="7">
        <v>10</v>
      </c>
      <c r="D329" s="7">
        <v>0.24835069444444399</v>
      </c>
      <c r="E329" s="8">
        <f t="shared" si="30"/>
        <v>14.901041666666639</v>
      </c>
    </row>
    <row r="330" spans="2:5" x14ac:dyDescent="0.25">
      <c r="B330" s="6">
        <v>33</v>
      </c>
      <c r="C330" s="7">
        <v>1</v>
      </c>
      <c r="D330" s="7">
        <v>0.36545454545454498</v>
      </c>
      <c r="E330" s="8">
        <f t="shared" ref="E330:E393" si="31">60*D330</f>
        <v>21.927272727272697</v>
      </c>
    </row>
    <row r="331" spans="2:5" x14ac:dyDescent="0.25">
      <c r="B331" s="6">
        <v>33</v>
      </c>
      <c r="C331" s="7">
        <v>2</v>
      </c>
      <c r="D331" s="7">
        <v>0.35757575757575799</v>
      </c>
      <c r="E331" s="8">
        <f t="shared" si="31"/>
        <v>21.454545454545478</v>
      </c>
    </row>
    <row r="332" spans="2:5" x14ac:dyDescent="0.25">
      <c r="B332" s="6">
        <v>33</v>
      </c>
      <c r="C332" s="7">
        <v>3</v>
      </c>
      <c r="D332" s="7">
        <v>0.35878787878787899</v>
      </c>
      <c r="E332" s="8">
        <f t="shared" si="31"/>
        <v>21.527272727272738</v>
      </c>
    </row>
    <row r="333" spans="2:5" x14ac:dyDescent="0.25">
      <c r="B333" s="6">
        <v>33</v>
      </c>
      <c r="C333" s="7">
        <v>4</v>
      </c>
      <c r="D333" s="7">
        <v>0.36787878787878803</v>
      </c>
      <c r="E333" s="8">
        <f t="shared" si="31"/>
        <v>22.072727272727281</v>
      </c>
    </row>
    <row r="334" spans="2:5" x14ac:dyDescent="0.25">
      <c r="B334" s="6">
        <v>33</v>
      </c>
      <c r="C334" s="7">
        <v>5</v>
      </c>
      <c r="D334" s="7">
        <v>0.37272727272727302</v>
      </c>
      <c r="E334" s="8">
        <f t="shared" si="31"/>
        <v>22.363636363636381</v>
      </c>
    </row>
    <row r="335" spans="2:5" x14ac:dyDescent="0.25">
      <c r="B335" s="6">
        <v>33</v>
      </c>
      <c r="C335" s="7">
        <v>6</v>
      </c>
      <c r="D335" s="7">
        <v>0.35799999999999998</v>
      </c>
      <c r="E335" s="8">
        <f t="shared" si="31"/>
        <v>21.48</v>
      </c>
    </row>
    <row r="336" spans="2:5" x14ac:dyDescent="0.25">
      <c r="B336" s="6">
        <v>33</v>
      </c>
      <c r="C336" s="7">
        <v>7</v>
      </c>
      <c r="D336" s="7">
        <v>0.35757575757575799</v>
      </c>
      <c r="E336" s="8">
        <f t="shared" si="31"/>
        <v>21.454545454545478</v>
      </c>
    </row>
    <row r="337" spans="2:5" x14ac:dyDescent="0.25">
      <c r="B337" s="6">
        <v>33</v>
      </c>
      <c r="C337" s="7">
        <v>8</v>
      </c>
      <c r="D337" s="7">
        <v>0.390666666666667</v>
      </c>
      <c r="E337" s="8">
        <f t="shared" si="31"/>
        <v>23.440000000000019</v>
      </c>
    </row>
    <row r="338" spans="2:5" x14ac:dyDescent="0.25">
      <c r="B338" s="6">
        <v>33</v>
      </c>
      <c r="C338" s="7">
        <v>9</v>
      </c>
      <c r="D338" s="7">
        <v>0.36060606060606099</v>
      </c>
      <c r="E338" s="8">
        <f t="shared" si="31"/>
        <v>21.636363636363658</v>
      </c>
    </row>
    <row r="339" spans="2:5" x14ac:dyDescent="0.25">
      <c r="B339" s="6">
        <v>33</v>
      </c>
      <c r="C339" s="7">
        <v>10</v>
      </c>
      <c r="D339" s="7">
        <v>0.354545454545455</v>
      </c>
      <c r="E339" s="8">
        <f t="shared" si="31"/>
        <v>21.272727272727298</v>
      </c>
    </row>
    <row r="340" spans="2:5" x14ac:dyDescent="0.25">
      <c r="B340" s="6">
        <v>34</v>
      </c>
      <c r="C340" s="7">
        <v>1</v>
      </c>
      <c r="D340" s="7">
        <v>0.36545454545454498</v>
      </c>
      <c r="E340" s="8">
        <f t="shared" si="31"/>
        <v>21.927272727272697</v>
      </c>
    </row>
    <row r="341" spans="2:5" x14ac:dyDescent="0.25">
      <c r="B341" s="6">
        <v>34</v>
      </c>
      <c r="C341" s="7">
        <v>2</v>
      </c>
      <c r="D341" s="7">
        <v>0.35757575757575799</v>
      </c>
      <c r="E341" s="8">
        <f t="shared" si="31"/>
        <v>21.454545454545478</v>
      </c>
    </row>
    <row r="342" spans="2:5" x14ac:dyDescent="0.25">
      <c r="B342" s="6">
        <v>34</v>
      </c>
      <c r="C342" s="7">
        <v>3</v>
      </c>
      <c r="D342" s="7">
        <v>0.35878787878787899</v>
      </c>
      <c r="E342" s="8">
        <f t="shared" si="31"/>
        <v>21.527272727272738</v>
      </c>
    </row>
    <row r="343" spans="2:5" x14ac:dyDescent="0.25">
      <c r="B343" s="6">
        <v>34</v>
      </c>
      <c r="C343" s="7">
        <v>4</v>
      </c>
      <c r="D343" s="7">
        <v>0.36787878787878803</v>
      </c>
      <c r="E343" s="8">
        <f t="shared" si="31"/>
        <v>22.072727272727281</v>
      </c>
    </row>
    <row r="344" spans="2:5" x14ac:dyDescent="0.25">
      <c r="B344" s="6">
        <v>34</v>
      </c>
      <c r="C344" s="7">
        <v>5</v>
      </c>
      <c r="D344" s="7">
        <v>0.37272727272727302</v>
      </c>
      <c r="E344" s="8">
        <f t="shared" si="31"/>
        <v>22.363636363636381</v>
      </c>
    </row>
    <row r="345" spans="2:5" x14ac:dyDescent="0.25">
      <c r="B345" s="6">
        <v>34</v>
      </c>
      <c r="C345" s="7">
        <v>6</v>
      </c>
      <c r="D345" s="7">
        <v>0.35799999999999998</v>
      </c>
      <c r="E345" s="8">
        <f t="shared" si="31"/>
        <v>21.48</v>
      </c>
    </row>
    <row r="346" spans="2:5" x14ac:dyDescent="0.25">
      <c r="B346" s="6">
        <v>34</v>
      </c>
      <c r="C346" s="7">
        <v>7</v>
      </c>
      <c r="D346" s="7">
        <v>0.35757575757575799</v>
      </c>
      <c r="E346" s="8">
        <f t="shared" si="31"/>
        <v>21.454545454545478</v>
      </c>
    </row>
    <row r="347" spans="2:5" x14ac:dyDescent="0.25">
      <c r="B347" s="6">
        <v>34</v>
      </c>
      <c r="C347" s="7">
        <v>8</v>
      </c>
      <c r="D347" s="7">
        <v>0.390666666666667</v>
      </c>
      <c r="E347" s="8">
        <f t="shared" si="31"/>
        <v>23.440000000000019</v>
      </c>
    </row>
    <row r="348" spans="2:5" x14ac:dyDescent="0.25">
      <c r="B348" s="6">
        <v>34</v>
      </c>
      <c r="C348" s="7">
        <v>9</v>
      </c>
      <c r="D348" s="7">
        <v>0.36060606060606099</v>
      </c>
      <c r="E348" s="8">
        <f t="shared" si="31"/>
        <v>21.636363636363658</v>
      </c>
    </row>
    <row r="349" spans="2:5" x14ac:dyDescent="0.25">
      <c r="B349" s="6">
        <v>34</v>
      </c>
      <c r="C349" s="7">
        <v>10</v>
      </c>
      <c r="D349" s="7">
        <v>0.354545454545455</v>
      </c>
      <c r="E349" s="8">
        <f t="shared" si="31"/>
        <v>21.272727272727298</v>
      </c>
    </row>
    <row r="350" spans="2:5" x14ac:dyDescent="0.25">
      <c r="B350" s="6">
        <v>35</v>
      </c>
      <c r="C350" s="7">
        <v>1</v>
      </c>
      <c r="D350" s="7">
        <v>0.36545454545454498</v>
      </c>
      <c r="E350" s="8">
        <f t="shared" si="31"/>
        <v>21.927272727272697</v>
      </c>
    </row>
    <row r="351" spans="2:5" x14ac:dyDescent="0.25">
      <c r="B351" s="6">
        <v>35</v>
      </c>
      <c r="C351" s="7">
        <v>2</v>
      </c>
      <c r="D351" s="7">
        <v>0.35757575757575799</v>
      </c>
      <c r="E351" s="8">
        <f t="shared" si="31"/>
        <v>21.454545454545478</v>
      </c>
    </row>
    <row r="352" spans="2:5" x14ac:dyDescent="0.25">
      <c r="B352" s="6">
        <v>35</v>
      </c>
      <c r="C352" s="7">
        <v>3</v>
      </c>
      <c r="D352" s="7">
        <v>0.35878787878787899</v>
      </c>
      <c r="E352" s="8">
        <f t="shared" si="31"/>
        <v>21.527272727272738</v>
      </c>
    </row>
    <row r="353" spans="2:5" x14ac:dyDescent="0.25">
      <c r="B353" s="6">
        <v>35</v>
      </c>
      <c r="C353" s="7">
        <v>4</v>
      </c>
      <c r="D353" s="7">
        <v>0.36787878787878803</v>
      </c>
      <c r="E353" s="8">
        <f t="shared" si="31"/>
        <v>22.072727272727281</v>
      </c>
    </row>
    <row r="354" spans="2:5" x14ac:dyDescent="0.25">
      <c r="B354" s="6">
        <v>35</v>
      </c>
      <c r="C354" s="7">
        <v>5</v>
      </c>
      <c r="D354" s="7">
        <v>0.37272727272727302</v>
      </c>
      <c r="E354" s="8">
        <f t="shared" si="31"/>
        <v>22.363636363636381</v>
      </c>
    </row>
    <row r="355" spans="2:5" x14ac:dyDescent="0.25">
      <c r="B355" s="6">
        <v>35</v>
      </c>
      <c r="C355" s="7">
        <v>6</v>
      </c>
      <c r="D355" s="7">
        <v>0.35799999999999998</v>
      </c>
      <c r="E355" s="8">
        <f t="shared" si="31"/>
        <v>21.48</v>
      </c>
    </row>
    <row r="356" spans="2:5" x14ac:dyDescent="0.25">
      <c r="B356" s="6">
        <v>35</v>
      </c>
      <c r="C356" s="7">
        <v>7</v>
      </c>
      <c r="D356" s="7">
        <v>0.35757575757575799</v>
      </c>
      <c r="E356" s="8">
        <f t="shared" si="31"/>
        <v>21.454545454545478</v>
      </c>
    </row>
    <row r="357" spans="2:5" x14ac:dyDescent="0.25">
      <c r="B357" s="6">
        <v>35</v>
      </c>
      <c r="C357" s="7">
        <v>8</v>
      </c>
      <c r="D357" s="7">
        <v>0.390666666666667</v>
      </c>
      <c r="E357" s="8">
        <f t="shared" si="31"/>
        <v>23.440000000000019</v>
      </c>
    </row>
    <row r="358" spans="2:5" x14ac:dyDescent="0.25">
      <c r="B358" s="6">
        <v>35</v>
      </c>
      <c r="C358" s="7">
        <v>9</v>
      </c>
      <c r="D358" s="7">
        <v>0.36060606060606099</v>
      </c>
      <c r="E358" s="8">
        <f t="shared" si="31"/>
        <v>21.636363636363658</v>
      </c>
    </row>
    <row r="359" spans="2:5" x14ac:dyDescent="0.25">
      <c r="B359" s="6">
        <v>35</v>
      </c>
      <c r="C359" s="7">
        <v>10</v>
      </c>
      <c r="D359" s="7">
        <v>0.354545454545455</v>
      </c>
      <c r="E359" s="8">
        <f t="shared" si="31"/>
        <v>21.272727272727298</v>
      </c>
    </row>
    <row r="360" spans="2:5" x14ac:dyDescent="0.25">
      <c r="B360" s="6">
        <v>36</v>
      </c>
      <c r="C360" s="7">
        <v>1</v>
      </c>
      <c r="D360" s="7">
        <v>0.36545454545454498</v>
      </c>
      <c r="E360" s="8">
        <f t="shared" si="31"/>
        <v>21.927272727272697</v>
      </c>
    </row>
    <row r="361" spans="2:5" x14ac:dyDescent="0.25">
      <c r="B361" s="6">
        <v>36</v>
      </c>
      <c r="C361" s="7">
        <v>2</v>
      </c>
      <c r="D361" s="7">
        <v>0.35757575757575799</v>
      </c>
      <c r="E361" s="8">
        <f t="shared" si="31"/>
        <v>21.454545454545478</v>
      </c>
    </row>
    <row r="362" spans="2:5" x14ac:dyDescent="0.25">
      <c r="B362" s="6">
        <v>36</v>
      </c>
      <c r="C362" s="7">
        <v>3</v>
      </c>
      <c r="D362" s="7">
        <v>0.35878787878787899</v>
      </c>
      <c r="E362" s="8">
        <f t="shared" si="31"/>
        <v>21.527272727272738</v>
      </c>
    </row>
    <row r="363" spans="2:5" x14ac:dyDescent="0.25">
      <c r="B363" s="6">
        <v>36</v>
      </c>
      <c r="C363" s="7">
        <v>4</v>
      </c>
      <c r="D363" s="7">
        <v>0.36787878787878803</v>
      </c>
      <c r="E363" s="8">
        <f t="shared" si="31"/>
        <v>22.072727272727281</v>
      </c>
    </row>
    <row r="364" spans="2:5" x14ac:dyDescent="0.25">
      <c r="B364" s="6">
        <v>36</v>
      </c>
      <c r="C364" s="7">
        <v>5</v>
      </c>
      <c r="D364" s="7">
        <v>0.37272727272727302</v>
      </c>
      <c r="E364" s="8">
        <f t="shared" si="31"/>
        <v>22.363636363636381</v>
      </c>
    </row>
    <row r="365" spans="2:5" x14ac:dyDescent="0.25">
      <c r="B365" s="6">
        <v>36</v>
      </c>
      <c r="C365" s="7">
        <v>6</v>
      </c>
      <c r="D365" s="7">
        <v>0.35799999999999998</v>
      </c>
      <c r="E365" s="8">
        <f t="shared" si="31"/>
        <v>21.48</v>
      </c>
    </row>
    <row r="366" spans="2:5" x14ac:dyDescent="0.25">
      <c r="B366" s="6">
        <v>36</v>
      </c>
      <c r="C366" s="7">
        <v>7</v>
      </c>
      <c r="D366" s="7">
        <v>0.35757575757575799</v>
      </c>
      <c r="E366" s="8">
        <f t="shared" si="31"/>
        <v>21.454545454545478</v>
      </c>
    </row>
    <row r="367" spans="2:5" x14ac:dyDescent="0.25">
      <c r="B367" s="6">
        <v>36</v>
      </c>
      <c r="C367" s="7">
        <v>8</v>
      </c>
      <c r="D367" s="7">
        <v>0.390666666666667</v>
      </c>
      <c r="E367" s="8">
        <f t="shared" si="31"/>
        <v>23.440000000000019</v>
      </c>
    </row>
    <row r="368" spans="2:5" x14ac:dyDescent="0.25">
      <c r="B368" s="6">
        <v>36</v>
      </c>
      <c r="C368" s="7">
        <v>9</v>
      </c>
      <c r="D368" s="7">
        <v>0.36060606060606099</v>
      </c>
      <c r="E368" s="8">
        <f t="shared" si="31"/>
        <v>21.636363636363658</v>
      </c>
    </row>
    <row r="369" spans="2:5" x14ac:dyDescent="0.25">
      <c r="B369" s="6">
        <v>36</v>
      </c>
      <c r="C369" s="7">
        <v>10</v>
      </c>
      <c r="D369" s="7">
        <v>0.354545454545455</v>
      </c>
      <c r="E369" s="8">
        <f t="shared" si="31"/>
        <v>21.272727272727298</v>
      </c>
    </row>
    <row r="370" spans="2:5" x14ac:dyDescent="0.25">
      <c r="B370" s="6">
        <v>37</v>
      </c>
      <c r="C370" s="7">
        <v>1</v>
      </c>
      <c r="D370" s="7">
        <v>0.36545454545454498</v>
      </c>
      <c r="E370" s="8">
        <f t="shared" si="31"/>
        <v>21.927272727272697</v>
      </c>
    </row>
    <row r="371" spans="2:5" x14ac:dyDescent="0.25">
      <c r="B371" s="6">
        <v>37</v>
      </c>
      <c r="C371" s="7">
        <v>2</v>
      </c>
      <c r="D371" s="7">
        <v>0.35757575757575799</v>
      </c>
      <c r="E371" s="8">
        <f t="shared" si="31"/>
        <v>21.454545454545478</v>
      </c>
    </row>
    <row r="372" spans="2:5" x14ac:dyDescent="0.25">
      <c r="B372" s="6">
        <v>37</v>
      </c>
      <c r="C372" s="7">
        <v>3</v>
      </c>
      <c r="D372" s="7">
        <v>0.35878787878787899</v>
      </c>
      <c r="E372" s="8">
        <f t="shared" si="31"/>
        <v>21.527272727272738</v>
      </c>
    </row>
    <row r="373" spans="2:5" x14ac:dyDescent="0.25">
      <c r="B373" s="6">
        <v>37</v>
      </c>
      <c r="C373" s="7">
        <v>4</v>
      </c>
      <c r="D373" s="7">
        <v>0.36787878787878803</v>
      </c>
      <c r="E373" s="8">
        <f t="shared" si="31"/>
        <v>22.072727272727281</v>
      </c>
    </row>
    <row r="374" spans="2:5" x14ac:dyDescent="0.25">
      <c r="B374" s="6">
        <v>37</v>
      </c>
      <c r="C374" s="7">
        <v>5</v>
      </c>
      <c r="D374" s="7">
        <v>0.37272727272727302</v>
      </c>
      <c r="E374" s="8">
        <f t="shared" si="31"/>
        <v>22.363636363636381</v>
      </c>
    </row>
    <row r="375" spans="2:5" x14ac:dyDescent="0.25">
      <c r="B375" s="6">
        <v>37</v>
      </c>
      <c r="C375" s="7">
        <v>6</v>
      </c>
      <c r="D375" s="7">
        <v>0.35799999999999998</v>
      </c>
      <c r="E375" s="8">
        <f t="shared" si="31"/>
        <v>21.48</v>
      </c>
    </row>
    <row r="376" spans="2:5" x14ac:dyDescent="0.25">
      <c r="B376" s="6">
        <v>37</v>
      </c>
      <c r="C376" s="7">
        <v>7</v>
      </c>
      <c r="D376" s="7">
        <v>0.35757575757575799</v>
      </c>
      <c r="E376" s="8">
        <f t="shared" si="31"/>
        <v>21.454545454545478</v>
      </c>
    </row>
    <row r="377" spans="2:5" x14ac:dyDescent="0.25">
      <c r="B377" s="6">
        <v>37</v>
      </c>
      <c r="C377" s="7">
        <v>8</v>
      </c>
      <c r="D377" s="7">
        <v>0.390666666666667</v>
      </c>
      <c r="E377" s="8">
        <f t="shared" si="31"/>
        <v>23.440000000000019</v>
      </c>
    </row>
    <row r="378" spans="2:5" x14ac:dyDescent="0.25">
      <c r="B378" s="6">
        <v>37</v>
      </c>
      <c r="C378" s="7">
        <v>9</v>
      </c>
      <c r="D378" s="7">
        <v>0.36060606060606099</v>
      </c>
      <c r="E378" s="8">
        <f t="shared" si="31"/>
        <v>21.636363636363658</v>
      </c>
    </row>
    <row r="379" spans="2:5" x14ac:dyDescent="0.25">
      <c r="B379" s="6">
        <v>37</v>
      </c>
      <c r="C379" s="7">
        <v>10</v>
      </c>
      <c r="D379" s="7">
        <v>0.354545454545455</v>
      </c>
      <c r="E379" s="8">
        <f t="shared" si="31"/>
        <v>21.272727272727298</v>
      </c>
    </row>
    <row r="380" spans="2:5" x14ac:dyDescent="0.25">
      <c r="B380" s="6">
        <v>38</v>
      </c>
      <c r="C380" s="7">
        <v>1</v>
      </c>
      <c r="D380" s="7">
        <v>0.36545454545454498</v>
      </c>
      <c r="E380" s="8">
        <f t="shared" si="31"/>
        <v>21.927272727272697</v>
      </c>
    </row>
    <row r="381" spans="2:5" x14ac:dyDescent="0.25">
      <c r="B381" s="6">
        <v>38</v>
      </c>
      <c r="C381" s="7">
        <v>2</v>
      </c>
      <c r="D381" s="7">
        <v>0.35757575757575799</v>
      </c>
      <c r="E381" s="8">
        <f t="shared" si="31"/>
        <v>21.454545454545478</v>
      </c>
    </row>
    <row r="382" spans="2:5" x14ac:dyDescent="0.25">
      <c r="B382" s="6">
        <v>38</v>
      </c>
      <c r="C382" s="7">
        <v>3</v>
      </c>
      <c r="D382" s="7">
        <v>0.35878787878787899</v>
      </c>
      <c r="E382" s="8">
        <f t="shared" si="31"/>
        <v>21.527272727272738</v>
      </c>
    </row>
    <row r="383" spans="2:5" x14ac:dyDescent="0.25">
      <c r="B383" s="6">
        <v>38</v>
      </c>
      <c r="C383" s="7">
        <v>4</v>
      </c>
      <c r="D383" s="7">
        <v>0.36787878787878803</v>
      </c>
      <c r="E383" s="8">
        <f t="shared" si="31"/>
        <v>22.072727272727281</v>
      </c>
    </row>
    <row r="384" spans="2:5" x14ac:dyDescent="0.25">
      <c r="B384" s="6">
        <v>38</v>
      </c>
      <c r="C384" s="7">
        <v>5</v>
      </c>
      <c r="D384" s="7">
        <v>0.37272727272727302</v>
      </c>
      <c r="E384" s="8">
        <f t="shared" si="31"/>
        <v>22.363636363636381</v>
      </c>
    </row>
    <row r="385" spans="2:5" x14ac:dyDescent="0.25">
      <c r="B385" s="6">
        <v>38</v>
      </c>
      <c r="C385" s="7">
        <v>6</v>
      </c>
      <c r="D385" s="7">
        <v>0.35799999999999998</v>
      </c>
      <c r="E385" s="8">
        <f t="shared" si="31"/>
        <v>21.48</v>
      </c>
    </row>
    <row r="386" spans="2:5" x14ac:dyDescent="0.25">
      <c r="B386" s="6">
        <v>38</v>
      </c>
      <c r="C386" s="7">
        <v>7</v>
      </c>
      <c r="D386" s="7">
        <v>0.35757575757575799</v>
      </c>
      <c r="E386" s="8">
        <f t="shared" si="31"/>
        <v>21.454545454545478</v>
      </c>
    </row>
    <row r="387" spans="2:5" x14ac:dyDescent="0.25">
      <c r="B387" s="6">
        <v>38</v>
      </c>
      <c r="C387" s="7">
        <v>8</v>
      </c>
      <c r="D387" s="7">
        <v>0.390666666666667</v>
      </c>
      <c r="E387" s="8">
        <f t="shared" si="31"/>
        <v>23.440000000000019</v>
      </c>
    </row>
    <row r="388" spans="2:5" x14ac:dyDescent="0.25">
      <c r="B388" s="6">
        <v>38</v>
      </c>
      <c r="C388" s="7">
        <v>9</v>
      </c>
      <c r="D388" s="7">
        <v>0.36060606060606099</v>
      </c>
      <c r="E388" s="8">
        <f t="shared" si="31"/>
        <v>21.636363636363658</v>
      </c>
    </row>
    <row r="389" spans="2:5" x14ac:dyDescent="0.25">
      <c r="B389" s="6">
        <v>38</v>
      </c>
      <c r="C389" s="7">
        <v>10</v>
      </c>
      <c r="D389" s="7">
        <v>0.354545454545455</v>
      </c>
      <c r="E389" s="8">
        <f t="shared" si="31"/>
        <v>21.272727272727298</v>
      </c>
    </row>
    <row r="390" spans="2:5" x14ac:dyDescent="0.25">
      <c r="B390" s="6">
        <v>39</v>
      </c>
      <c r="C390" s="7">
        <v>1</v>
      </c>
      <c r="D390" s="7">
        <v>0.36545454545454498</v>
      </c>
      <c r="E390" s="8">
        <f t="shared" si="31"/>
        <v>21.927272727272697</v>
      </c>
    </row>
    <row r="391" spans="2:5" x14ac:dyDescent="0.25">
      <c r="B391" s="6">
        <v>39</v>
      </c>
      <c r="C391" s="7">
        <v>2</v>
      </c>
      <c r="D391" s="7">
        <v>0.35757575757575799</v>
      </c>
      <c r="E391" s="8">
        <f t="shared" si="31"/>
        <v>21.454545454545478</v>
      </c>
    </row>
    <row r="392" spans="2:5" x14ac:dyDescent="0.25">
      <c r="B392" s="6">
        <v>39</v>
      </c>
      <c r="C392" s="7">
        <v>3</v>
      </c>
      <c r="D392" s="7">
        <v>0.35878787878787899</v>
      </c>
      <c r="E392" s="8">
        <f t="shared" si="31"/>
        <v>21.527272727272738</v>
      </c>
    </row>
    <row r="393" spans="2:5" x14ac:dyDescent="0.25">
      <c r="B393" s="6">
        <v>39</v>
      </c>
      <c r="C393" s="7">
        <v>4</v>
      </c>
      <c r="D393" s="7">
        <v>0.36787878787878803</v>
      </c>
      <c r="E393" s="8">
        <f t="shared" si="31"/>
        <v>22.072727272727281</v>
      </c>
    </row>
    <row r="394" spans="2:5" x14ac:dyDescent="0.25">
      <c r="B394" s="6">
        <v>39</v>
      </c>
      <c r="C394" s="7">
        <v>5</v>
      </c>
      <c r="D394" s="7">
        <v>0.37272727272727302</v>
      </c>
      <c r="E394" s="8">
        <f t="shared" ref="E394:E457" si="32">60*D394</f>
        <v>22.363636363636381</v>
      </c>
    </row>
    <row r="395" spans="2:5" x14ac:dyDescent="0.25">
      <c r="B395" s="6">
        <v>39</v>
      </c>
      <c r="C395" s="7">
        <v>6</v>
      </c>
      <c r="D395" s="7">
        <v>0.35799999999999998</v>
      </c>
      <c r="E395" s="8">
        <f t="shared" si="32"/>
        <v>21.48</v>
      </c>
    </row>
    <row r="396" spans="2:5" x14ac:dyDescent="0.25">
      <c r="B396" s="6">
        <v>39</v>
      </c>
      <c r="C396" s="7">
        <v>7</v>
      </c>
      <c r="D396" s="7">
        <v>0.35757575757575799</v>
      </c>
      <c r="E396" s="8">
        <f t="shared" si="32"/>
        <v>21.454545454545478</v>
      </c>
    </row>
    <row r="397" spans="2:5" x14ac:dyDescent="0.25">
      <c r="B397" s="6">
        <v>39</v>
      </c>
      <c r="C397" s="7">
        <v>8</v>
      </c>
      <c r="D397" s="7">
        <v>0.390666666666667</v>
      </c>
      <c r="E397" s="8">
        <f t="shared" si="32"/>
        <v>23.440000000000019</v>
      </c>
    </row>
    <row r="398" spans="2:5" x14ac:dyDescent="0.25">
      <c r="B398" s="6">
        <v>39</v>
      </c>
      <c r="C398" s="7">
        <v>9</v>
      </c>
      <c r="D398" s="7">
        <v>0.36060606060606099</v>
      </c>
      <c r="E398" s="8">
        <f t="shared" si="32"/>
        <v>21.636363636363658</v>
      </c>
    </row>
    <row r="399" spans="2:5" x14ac:dyDescent="0.25">
      <c r="B399" s="6">
        <v>39</v>
      </c>
      <c r="C399" s="7">
        <v>10</v>
      </c>
      <c r="D399" s="7">
        <v>0.354545454545455</v>
      </c>
      <c r="E399" s="8">
        <f t="shared" si="32"/>
        <v>21.272727272727298</v>
      </c>
    </row>
    <row r="400" spans="2:5" x14ac:dyDescent="0.25">
      <c r="B400" s="6">
        <v>40</v>
      </c>
      <c r="C400" s="7">
        <v>1</v>
      </c>
      <c r="D400" s="7">
        <v>0.36545454545454498</v>
      </c>
      <c r="E400" s="8">
        <f t="shared" si="32"/>
        <v>21.927272727272697</v>
      </c>
    </row>
    <row r="401" spans="2:5" x14ac:dyDescent="0.25">
      <c r="B401" s="6">
        <v>40</v>
      </c>
      <c r="C401" s="7">
        <v>2</v>
      </c>
      <c r="D401" s="7">
        <v>0.35757575757575799</v>
      </c>
      <c r="E401" s="8">
        <f t="shared" si="32"/>
        <v>21.454545454545478</v>
      </c>
    </row>
    <row r="402" spans="2:5" x14ac:dyDescent="0.25">
      <c r="B402" s="6">
        <v>40</v>
      </c>
      <c r="C402" s="7">
        <v>3</v>
      </c>
      <c r="D402" s="7">
        <v>0.35878787878787899</v>
      </c>
      <c r="E402" s="8">
        <f t="shared" si="32"/>
        <v>21.527272727272738</v>
      </c>
    </row>
    <row r="403" spans="2:5" x14ac:dyDescent="0.25">
      <c r="B403" s="6">
        <v>40</v>
      </c>
      <c r="C403" s="7">
        <v>4</v>
      </c>
      <c r="D403" s="7">
        <v>0.36787878787878803</v>
      </c>
      <c r="E403" s="8">
        <f t="shared" si="32"/>
        <v>22.072727272727281</v>
      </c>
    </row>
    <row r="404" spans="2:5" x14ac:dyDescent="0.25">
      <c r="B404" s="6">
        <v>40</v>
      </c>
      <c r="C404" s="7">
        <v>5</v>
      </c>
      <c r="D404" s="7">
        <v>0.37272727272727302</v>
      </c>
      <c r="E404" s="8">
        <f t="shared" si="32"/>
        <v>22.363636363636381</v>
      </c>
    </row>
    <row r="405" spans="2:5" x14ac:dyDescent="0.25">
      <c r="B405" s="6">
        <v>40</v>
      </c>
      <c r="C405" s="7">
        <v>6</v>
      </c>
      <c r="D405" s="7">
        <v>0.35799999999999998</v>
      </c>
      <c r="E405" s="8">
        <f t="shared" si="32"/>
        <v>21.48</v>
      </c>
    </row>
    <row r="406" spans="2:5" x14ac:dyDescent="0.25">
      <c r="B406" s="6">
        <v>40</v>
      </c>
      <c r="C406" s="7">
        <v>7</v>
      </c>
      <c r="D406" s="7">
        <v>0.35757575757575799</v>
      </c>
      <c r="E406" s="8">
        <f t="shared" si="32"/>
        <v>21.454545454545478</v>
      </c>
    </row>
    <row r="407" spans="2:5" x14ac:dyDescent="0.25">
      <c r="B407" s="6">
        <v>40</v>
      </c>
      <c r="C407" s="7">
        <v>8</v>
      </c>
      <c r="D407" s="7">
        <v>0.390666666666667</v>
      </c>
      <c r="E407" s="8">
        <f t="shared" si="32"/>
        <v>23.440000000000019</v>
      </c>
    </row>
    <row r="408" spans="2:5" x14ac:dyDescent="0.25">
      <c r="B408" s="6">
        <v>40</v>
      </c>
      <c r="C408" s="7">
        <v>9</v>
      </c>
      <c r="D408" s="7">
        <v>0.36060606060606099</v>
      </c>
      <c r="E408" s="8">
        <f t="shared" si="32"/>
        <v>21.636363636363658</v>
      </c>
    </row>
    <row r="409" spans="2:5" x14ac:dyDescent="0.25">
      <c r="B409" s="6">
        <v>40</v>
      </c>
      <c r="C409" s="7">
        <v>10</v>
      </c>
      <c r="D409" s="7">
        <v>0.354545454545455</v>
      </c>
      <c r="E409" s="8">
        <f t="shared" si="32"/>
        <v>21.272727272727298</v>
      </c>
    </row>
    <row r="410" spans="2:5" x14ac:dyDescent="0.25">
      <c r="B410" s="6">
        <v>41</v>
      </c>
      <c r="C410" s="7">
        <v>1</v>
      </c>
      <c r="D410" s="7">
        <v>0.36545454545454498</v>
      </c>
      <c r="E410" s="8">
        <f t="shared" si="32"/>
        <v>21.927272727272697</v>
      </c>
    </row>
    <row r="411" spans="2:5" x14ac:dyDescent="0.25">
      <c r="B411" s="6">
        <v>41</v>
      </c>
      <c r="C411" s="7">
        <v>2</v>
      </c>
      <c r="D411" s="7">
        <v>0.36545454545454598</v>
      </c>
      <c r="E411" s="8">
        <f t="shared" si="32"/>
        <v>21.927272727272758</v>
      </c>
    </row>
    <row r="412" spans="2:5" x14ac:dyDescent="0.25">
      <c r="B412" s="6">
        <v>41</v>
      </c>
      <c r="C412" s="7">
        <v>3</v>
      </c>
      <c r="D412" s="7">
        <v>0.352727272727273</v>
      </c>
      <c r="E412" s="8">
        <f t="shared" si="32"/>
        <v>21.163636363636378</v>
      </c>
    </row>
    <row r="413" spans="2:5" x14ac:dyDescent="0.25">
      <c r="B413" s="6">
        <v>41</v>
      </c>
      <c r="C413" s="7">
        <v>4</v>
      </c>
      <c r="D413" s="7">
        <v>0.36909090909090903</v>
      </c>
      <c r="E413" s="8">
        <f t="shared" si="32"/>
        <v>22.145454545454541</v>
      </c>
    </row>
    <row r="414" spans="2:5" x14ac:dyDescent="0.25">
      <c r="B414" s="6">
        <v>41</v>
      </c>
      <c r="C414" s="7">
        <v>5</v>
      </c>
      <c r="D414" s="7">
        <v>0.383636363636364</v>
      </c>
      <c r="E414" s="8">
        <f t="shared" si="32"/>
        <v>23.018181818181841</v>
      </c>
    </row>
    <row r="415" spans="2:5" x14ac:dyDescent="0.25">
      <c r="B415" s="6">
        <v>41</v>
      </c>
      <c r="C415" s="7">
        <v>6</v>
      </c>
      <c r="D415" s="7">
        <v>0.350909090909091</v>
      </c>
      <c r="E415" s="8">
        <f t="shared" si="32"/>
        <v>21.054545454545462</v>
      </c>
    </row>
    <row r="416" spans="2:5" x14ac:dyDescent="0.25">
      <c r="B416" s="6">
        <v>41</v>
      </c>
      <c r="C416" s="7">
        <v>7</v>
      </c>
      <c r="D416" s="7">
        <v>0.35757575757575799</v>
      </c>
      <c r="E416" s="8">
        <f t="shared" si="32"/>
        <v>21.454545454545478</v>
      </c>
    </row>
    <row r="417" spans="2:5" x14ac:dyDescent="0.25">
      <c r="B417" s="6">
        <v>41</v>
      </c>
      <c r="C417" s="7">
        <v>8</v>
      </c>
      <c r="D417" s="7">
        <v>0.39133333333333398</v>
      </c>
      <c r="E417" s="8">
        <f t="shared" si="32"/>
        <v>23.48000000000004</v>
      </c>
    </row>
    <row r="418" spans="2:5" x14ac:dyDescent="0.25">
      <c r="B418" s="6">
        <v>41</v>
      </c>
      <c r="C418" s="7">
        <v>9</v>
      </c>
      <c r="D418" s="7">
        <v>0.36060606060606099</v>
      </c>
      <c r="E418" s="8">
        <f t="shared" si="32"/>
        <v>21.636363636363658</v>
      </c>
    </row>
    <row r="419" spans="2:5" x14ac:dyDescent="0.25">
      <c r="B419" s="6">
        <v>41</v>
      </c>
      <c r="C419" s="7">
        <v>10</v>
      </c>
      <c r="D419" s="7">
        <v>0.350909090909091</v>
      </c>
      <c r="E419" s="8">
        <f t="shared" si="32"/>
        <v>21.054545454545462</v>
      </c>
    </row>
    <row r="420" spans="2:5" x14ac:dyDescent="0.25">
      <c r="B420" s="6">
        <v>42</v>
      </c>
      <c r="C420" s="7">
        <v>1</v>
      </c>
      <c r="D420" s="7">
        <v>0.36545454545454498</v>
      </c>
      <c r="E420" s="8">
        <f t="shared" si="32"/>
        <v>21.927272727272697</v>
      </c>
    </row>
    <row r="421" spans="2:5" x14ac:dyDescent="0.25">
      <c r="B421" s="6">
        <v>42</v>
      </c>
      <c r="C421" s="7">
        <v>2</v>
      </c>
      <c r="D421" s="7">
        <v>0.36545454545454598</v>
      </c>
      <c r="E421" s="8">
        <f t="shared" si="32"/>
        <v>21.927272727272758</v>
      </c>
    </row>
    <row r="422" spans="2:5" x14ac:dyDescent="0.25">
      <c r="B422" s="6">
        <v>42</v>
      </c>
      <c r="C422" s="7">
        <v>3</v>
      </c>
      <c r="D422" s="7">
        <v>0.352727272727273</v>
      </c>
      <c r="E422" s="8">
        <f t="shared" si="32"/>
        <v>21.163636363636378</v>
      </c>
    </row>
    <row r="423" spans="2:5" x14ac:dyDescent="0.25">
      <c r="B423" s="6">
        <v>42</v>
      </c>
      <c r="C423" s="7">
        <v>4</v>
      </c>
      <c r="D423" s="7">
        <v>0.36909090909090903</v>
      </c>
      <c r="E423" s="8">
        <f t="shared" si="32"/>
        <v>22.145454545454541</v>
      </c>
    </row>
    <row r="424" spans="2:5" x14ac:dyDescent="0.25">
      <c r="B424" s="6">
        <v>42</v>
      </c>
      <c r="C424" s="7">
        <v>5</v>
      </c>
      <c r="D424" s="7">
        <v>0.383636363636364</v>
      </c>
      <c r="E424" s="8">
        <f t="shared" si="32"/>
        <v>23.018181818181841</v>
      </c>
    </row>
    <row r="425" spans="2:5" x14ac:dyDescent="0.25">
      <c r="B425" s="6">
        <v>42</v>
      </c>
      <c r="C425" s="7">
        <v>6</v>
      </c>
      <c r="D425" s="7">
        <v>0.350909090909091</v>
      </c>
      <c r="E425" s="8">
        <f t="shared" si="32"/>
        <v>21.054545454545462</v>
      </c>
    </row>
    <row r="426" spans="2:5" x14ac:dyDescent="0.25">
      <c r="B426" s="6">
        <v>42</v>
      </c>
      <c r="C426" s="7">
        <v>7</v>
      </c>
      <c r="D426" s="7">
        <v>0.35757575757575799</v>
      </c>
      <c r="E426" s="8">
        <f t="shared" si="32"/>
        <v>21.454545454545478</v>
      </c>
    </row>
    <row r="427" spans="2:5" x14ac:dyDescent="0.25">
      <c r="B427" s="6">
        <v>42</v>
      </c>
      <c r="C427" s="7">
        <v>8</v>
      </c>
      <c r="D427" s="7">
        <v>0.39133333333333398</v>
      </c>
      <c r="E427" s="8">
        <f t="shared" si="32"/>
        <v>23.48000000000004</v>
      </c>
    </row>
    <row r="428" spans="2:5" x14ac:dyDescent="0.25">
      <c r="B428" s="6">
        <v>42</v>
      </c>
      <c r="C428" s="7">
        <v>9</v>
      </c>
      <c r="D428" s="7">
        <v>0.36060606060606099</v>
      </c>
      <c r="E428" s="8">
        <f t="shared" si="32"/>
        <v>21.636363636363658</v>
      </c>
    </row>
    <row r="429" spans="2:5" x14ac:dyDescent="0.25">
      <c r="B429" s="6">
        <v>42</v>
      </c>
      <c r="C429" s="7">
        <v>10</v>
      </c>
      <c r="D429" s="7">
        <v>0.350909090909091</v>
      </c>
      <c r="E429" s="8">
        <f t="shared" si="32"/>
        <v>21.054545454545462</v>
      </c>
    </row>
    <row r="430" spans="2:5" x14ac:dyDescent="0.25">
      <c r="B430" s="6">
        <v>43</v>
      </c>
      <c r="C430" s="7">
        <v>1</v>
      </c>
      <c r="D430" s="7">
        <v>0.36545454545454498</v>
      </c>
      <c r="E430" s="8">
        <f t="shared" si="32"/>
        <v>21.927272727272697</v>
      </c>
    </row>
    <row r="431" spans="2:5" x14ac:dyDescent="0.25">
      <c r="B431" s="6">
        <v>43</v>
      </c>
      <c r="C431" s="7">
        <v>2</v>
      </c>
      <c r="D431" s="7">
        <v>0.36545454545454598</v>
      </c>
      <c r="E431" s="8">
        <f t="shared" si="32"/>
        <v>21.927272727272758</v>
      </c>
    </row>
    <row r="432" spans="2:5" x14ac:dyDescent="0.25">
      <c r="B432" s="6">
        <v>43</v>
      </c>
      <c r="C432" s="7">
        <v>3</v>
      </c>
      <c r="D432" s="7">
        <v>0.352727272727273</v>
      </c>
      <c r="E432" s="8">
        <f t="shared" si="32"/>
        <v>21.163636363636378</v>
      </c>
    </row>
    <row r="433" spans="2:5" x14ac:dyDescent="0.25">
      <c r="B433" s="6">
        <v>43</v>
      </c>
      <c r="C433" s="7">
        <v>4</v>
      </c>
      <c r="D433" s="7">
        <v>0.36909090909090903</v>
      </c>
      <c r="E433" s="8">
        <f t="shared" si="32"/>
        <v>22.145454545454541</v>
      </c>
    </row>
    <row r="434" spans="2:5" x14ac:dyDescent="0.25">
      <c r="B434" s="6">
        <v>43</v>
      </c>
      <c r="C434" s="7">
        <v>5</v>
      </c>
      <c r="D434" s="7">
        <v>0.383636363636364</v>
      </c>
      <c r="E434" s="8">
        <f t="shared" si="32"/>
        <v>23.018181818181841</v>
      </c>
    </row>
    <row r="435" spans="2:5" x14ac:dyDescent="0.25">
      <c r="B435" s="6">
        <v>43</v>
      </c>
      <c r="C435" s="7">
        <v>6</v>
      </c>
      <c r="D435" s="7">
        <v>0.350909090909091</v>
      </c>
      <c r="E435" s="8">
        <f t="shared" si="32"/>
        <v>21.054545454545462</v>
      </c>
    </row>
    <row r="436" spans="2:5" x14ac:dyDescent="0.25">
      <c r="B436" s="6">
        <v>43</v>
      </c>
      <c r="C436" s="7">
        <v>7</v>
      </c>
      <c r="D436" s="7">
        <v>0.35757575757575799</v>
      </c>
      <c r="E436" s="8">
        <f t="shared" si="32"/>
        <v>21.454545454545478</v>
      </c>
    </row>
    <row r="437" spans="2:5" x14ac:dyDescent="0.25">
      <c r="B437" s="6">
        <v>43</v>
      </c>
      <c r="C437" s="7">
        <v>8</v>
      </c>
      <c r="D437" s="7">
        <v>0.39133333333333398</v>
      </c>
      <c r="E437" s="8">
        <f t="shared" si="32"/>
        <v>23.48000000000004</v>
      </c>
    </row>
    <row r="438" spans="2:5" x14ac:dyDescent="0.25">
      <c r="B438" s="6">
        <v>43</v>
      </c>
      <c r="C438" s="7">
        <v>9</v>
      </c>
      <c r="D438" s="7">
        <v>0.36060606060606099</v>
      </c>
      <c r="E438" s="8">
        <f t="shared" si="32"/>
        <v>21.636363636363658</v>
      </c>
    </row>
    <row r="439" spans="2:5" x14ac:dyDescent="0.25">
      <c r="B439" s="6">
        <v>43</v>
      </c>
      <c r="C439" s="7">
        <v>10</v>
      </c>
      <c r="D439" s="7">
        <v>0.350909090909091</v>
      </c>
      <c r="E439" s="8">
        <f t="shared" si="32"/>
        <v>21.054545454545462</v>
      </c>
    </row>
    <row r="440" spans="2:5" x14ac:dyDescent="0.25">
      <c r="B440" s="6">
        <v>44</v>
      </c>
      <c r="C440" s="7">
        <v>1</v>
      </c>
      <c r="D440" s="7">
        <v>0.36545454545454498</v>
      </c>
      <c r="E440" s="8">
        <f t="shared" si="32"/>
        <v>21.927272727272697</v>
      </c>
    </row>
    <row r="441" spans="2:5" x14ac:dyDescent="0.25">
      <c r="B441" s="6">
        <v>44</v>
      </c>
      <c r="C441" s="7">
        <v>2</v>
      </c>
      <c r="D441" s="7">
        <v>0.36545454545454598</v>
      </c>
      <c r="E441" s="8">
        <f t="shared" si="32"/>
        <v>21.927272727272758</v>
      </c>
    </row>
    <row r="442" spans="2:5" x14ac:dyDescent="0.25">
      <c r="B442" s="6">
        <v>44</v>
      </c>
      <c r="C442" s="7">
        <v>3</v>
      </c>
      <c r="D442" s="7">
        <v>0.352727272727273</v>
      </c>
      <c r="E442" s="8">
        <f t="shared" si="32"/>
        <v>21.163636363636378</v>
      </c>
    </row>
    <row r="443" spans="2:5" x14ac:dyDescent="0.25">
      <c r="B443" s="6">
        <v>44</v>
      </c>
      <c r="C443" s="7">
        <v>4</v>
      </c>
      <c r="D443" s="7">
        <v>0.36909090909090903</v>
      </c>
      <c r="E443" s="8">
        <f t="shared" si="32"/>
        <v>22.145454545454541</v>
      </c>
    </row>
    <row r="444" spans="2:5" x14ac:dyDescent="0.25">
      <c r="B444" s="6">
        <v>44</v>
      </c>
      <c r="C444" s="7">
        <v>5</v>
      </c>
      <c r="D444" s="7">
        <v>0.383636363636364</v>
      </c>
      <c r="E444" s="8">
        <f t="shared" si="32"/>
        <v>23.018181818181841</v>
      </c>
    </row>
    <row r="445" spans="2:5" x14ac:dyDescent="0.25">
      <c r="B445" s="6">
        <v>44</v>
      </c>
      <c r="C445" s="7">
        <v>6</v>
      </c>
      <c r="D445" s="7">
        <v>0.350909090909091</v>
      </c>
      <c r="E445" s="8">
        <f t="shared" si="32"/>
        <v>21.054545454545462</v>
      </c>
    </row>
    <row r="446" spans="2:5" x14ac:dyDescent="0.25">
      <c r="B446" s="6">
        <v>44</v>
      </c>
      <c r="C446" s="7">
        <v>7</v>
      </c>
      <c r="D446" s="7">
        <v>0.35757575757575799</v>
      </c>
      <c r="E446" s="8">
        <f t="shared" si="32"/>
        <v>21.454545454545478</v>
      </c>
    </row>
    <row r="447" spans="2:5" x14ac:dyDescent="0.25">
      <c r="B447" s="6">
        <v>44</v>
      </c>
      <c r="C447" s="7">
        <v>8</v>
      </c>
      <c r="D447" s="7">
        <v>0.39133333333333398</v>
      </c>
      <c r="E447" s="8">
        <f t="shared" si="32"/>
        <v>23.48000000000004</v>
      </c>
    </row>
    <row r="448" spans="2:5" x14ac:dyDescent="0.25">
      <c r="B448" s="6">
        <v>44</v>
      </c>
      <c r="C448" s="7">
        <v>9</v>
      </c>
      <c r="D448" s="7">
        <v>0.36060606060606099</v>
      </c>
      <c r="E448" s="8">
        <f t="shared" si="32"/>
        <v>21.636363636363658</v>
      </c>
    </row>
    <row r="449" spans="2:5" x14ac:dyDescent="0.25">
      <c r="B449" s="6">
        <v>44</v>
      </c>
      <c r="C449" s="7">
        <v>10</v>
      </c>
      <c r="D449" s="7">
        <v>0.350909090909091</v>
      </c>
      <c r="E449" s="8">
        <f t="shared" si="32"/>
        <v>21.054545454545462</v>
      </c>
    </row>
    <row r="450" spans="2:5" x14ac:dyDescent="0.25">
      <c r="B450" s="6">
        <v>45</v>
      </c>
      <c r="C450" s="7">
        <v>1</v>
      </c>
      <c r="D450" s="7">
        <v>0.36545454545454498</v>
      </c>
      <c r="E450" s="8">
        <f t="shared" si="32"/>
        <v>21.927272727272697</v>
      </c>
    </row>
    <row r="451" spans="2:5" x14ac:dyDescent="0.25">
      <c r="B451" s="6">
        <v>45</v>
      </c>
      <c r="C451" s="7">
        <v>2</v>
      </c>
      <c r="D451" s="7">
        <v>0.36545454545454598</v>
      </c>
      <c r="E451" s="8">
        <f t="shared" si="32"/>
        <v>21.927272727272758</v>
      </c>
    </row>
    <row r="452" spans="2:5" x14ac:dyDescent="0.25">
      <c r="B452" s="6">
        <v>45</v>
      </c>
      <c r="C452" s="7">
        <v>3</v>
      </c>
      <c r="D452" s="7">
        <v>0.352727272727273</v>
      </c>
      <c r="E452" s="8">
        <f t="shared" si="32"/>
        <v>21.163636363636378</v>
      </c>
    </row>
    <row r="453" spans="2:5" x14ac:dyDescent="0.25">
      <c r="B453" s="6">
        <v>45</v>
      </c>
      <c r="C453" s="7">
        <v>4</v>
      </c>
      <c r="D453" s="7">
        <v>0.36909090909090903</v>
      </c>
      <c r="E453" s="8">
        <f t="shared" si="32"/>
        <v>22.145454545454541</v>
      </c>
    </row>
    <row r="454" spans="2:5" x14ac:dyDescent="0.25">
      <c r="B454" s="6">
        <v>45</v>
      </c>
      <c r="C454" s="7">
        <v>5</v>
      </c>
      <c r="D454" s="7">
        <v>0.383636363636364</v>
      </c>
      <c r="E454" s="8">
        <f t="shared" si="32"/>
        <v>23.018181818181841</v>
      </c>
    </row>
    <row r="455" spans="2:5" x14ac:dyDescent="0.25">
      <c r="B455" s="6">
        <v>45</v>
      </c>
      <c r="C455" s="7">
        <v>6</v>
      </c>
      <c r="D455" s="7">
        <v>0.350909090909091</v>
      </c>
      <c r="E455" s="8">
        <f t="shared" si="32"/>
        <v>21.054545454545462</v>
      </c>
    </row>
    <row r="456" spans="2:5" x14ac:dyDescent="0.25">
      <c r="B456" s="6">
        <v>45</v>
      </c>
      <c r="C456" s="7">
        <v>7</v>
      </c>
      <c r="D456" s="7">
        <v>0.35757575757575799</v>
      </c>
      <c r="E456" s="8">
        <f t="shared" si="32"/>
        <v>21.454545454545478</v>
      </c>
    </row>
    <row r="457" spans="2:5" x14ac:dyDescent="0.25">
      <c r="B457" s="6">
        <v>45</v>
      </c>
      <c r="C457" s="7">
        <v>8</v>
      </c>
      <c r="D457" s="7">
        <v>0.39133333333333398</v>
      </c>
      <c r="E457" s="8">
        <f t="shared" si="32"/>
        <v>23.48000000000004</v>
      </c>
    </row>
    <row r="458" spans="2:5" x14ac:dyDescent="0.25">
      <c r="B458" s="6">
        <v>45</v>
      </c>
      <c r="C458" s="7">
        <v>9</v>
      </c>
      <c r="D458" s="7">
        <v>0.36060606060606099</v>
      </c>
      <c r="E458" s="8">
        <f t="shared" ref="E458:E521" si="33">60*D458</f>
        <v>21.636363636363658</v>
      </c>
    </row>
    <row r="459" spans="2:5" x14ac:dyDescent="0.25">
      <c r="B459" s="6">
        <v>45</v>
      </c>
      <c r="C459" s="7">
        <v>10</v>
      </c>
      <c r="D459" s="7">
        <v>0.350909090909091</v>
      </c>
      <c r="E459" s="8">
        <f t="shared" si="33"/>
        <v>21.054545454545462</v>
      </c>
    </row>
    <row r="460" spans="2:5" x14ac:dyDescent="0.25">
      <c r="B460" s="6">
        <v>46</v>
      </c>
      <c r="C460" s="7">
        <v>1</v>
      </c>
      <c r="D460" s="7">
        <v>0.36545454545454498</v>
      </c>
      <c r="E460" s="8">
        <f t="shared" si="33"/>
        <v>21.927272727272697</v>
      </c>
    </row>
    <row r="461" spans="2:5" x14ac:dyDescent="0.25">
      <c r="B461" s="6">
        <v>46</v>
      </c>
      <c r="C461" s="7">
        <v>2</v>
      </c>
      <c r="D461" s="7">
        <v>0.36545454545454598</v>
      </c>
      <c r="E461" s="8">
        <f t="shared" si="33"/>
        <v>21.927272727272758</v>
      </c>
    </row>
    <row r="462" spans="2:5" x14ac:dyDescent="0.25">
      <c r="B462" s="6">
        <v>46</v>
      </c>
      <c r="C462" s="7">
        <v>3</v>
      </c>
      <c r="D462" s="7">
        <v>0.352727272727273</v>
      </c>
      <c r="E462" s="8">
        <f t="shared" si="33"/>
        <v>21.163636363636378</v>
      </c>
    </row>
    <row r="463" spans="2:5" x14ac:dyDescent="0.25">
      <c r="B463" s="6">
        <v>46</v>
      </c>
      <c r="C463" s="7">
        <v>4</v>
      </c>
      <c r="D463" s="7">
        <v>0.36909090909090903</v>
      </c>
      <c r="E463" s="8">
        <f t="shared" si="33"/>
        <v>22.145454545454541</v>
      </c>
    </row>
    <row r="464" spans="2:5" x14ac:dyDescent="0.25">
      <c r="B464" s="6">
        <v>46</v>
      </c>
      <c r="C464" s="7">
        <v>5</v>
      </c>
      <c r="D464" s="7">
        <v>0.383636363636364</v>
      </c>
      <c r="E464" s="8">
        <f t="shared" si="33"/>
        <v>23.018181818181841</v>
      </c>
    </row>
    <row r="465" spans="2:5" x14ac:dyDescent="0.25">
      <c r="B465" s="6">
        <v>46</v>
      </c>
      <c r="C465" s="7">
        <v>6</v>
      </c>
      <c r="D465" s="7">
        <v>0.350909090909091</v>
      </c>
      <c r="E465" s="8">
        <f t="shared" si="33"/>
        <v>21.054545454545462</v>
      </c>
    </row>
    <row r="466" spans="2:5" x14ac:dyDescent="0.25">
      <c r="B466" s="6">
        <v>46</v>
      </c>
      <c r="C466" s="7">
        <v>7</v>
      </c>
      <c r="D466" s="7">
        <v>0.35757575757575799</v>
      </c>
      <c r="E466" s="8">
        <f t="shared" si="33"/>
        <v>21.454545454545478</v>
      </c>
    </row>
    <row r="467" spans="2:5" x14ac:dyDescent="0.25">
      <c r="B467" s="6">
        <v>46</v>
      </c>
      <c r="C467" s="7">
        <v>8</v>
      </c>
      <c r="D467" s="7">
        <v>0.39133333333333398</v>
      </c>
      <c r="E467" s="8">
        <f t="shared" si="33"/>
        <v>23.48000000000004</v>
      </c>
    </row>
    <row r="468" spans="2:5" x14ac:dyDescent="0.25">
      <c r="B468" s="6">
        <v>46</v>
      </c>
      <c r="C468" s="7">
        <v>9</v>
      </c>
      <c r="D468" s="7">
        <v>0.36060606060606099</v>
      </c>
      <c r="E468" s="8">
        <f t="shared" si="33"/>
        <v>21.636363636363658</v>
      </c>
    </row>
    <row r="469" spans="2:5" x14ac:dyDescent="0.25">
      <c r="B469" s="6">
        <v>46</v>
      </c>
      <c r="C469" s="7">
        <v>10</v>
      </c>
      <c r="D469" s="7">
        <v>0.350909090909091</v>
      </c>
      <c r="E469" s="8">
        <f t="shared" si="33"/>
        <v>21.054545454545462</v>
      </c>
    </row>
    <row r="470" spans="2:5" x14ac:dyDescent="0.25">
      <c r="B470" s="6">
        <v>47</v>
      </c>
      <c r="C470" s="7">
        <v>1</v>
      </c>
      <c r="D470" s="7">
        <v>0.36545454545454498</v>
      </c>
      <c r="E470" s="8">
        <f t="shared" si="33"/>
        <v>21.927272727272697</v>
      </c>
    </row>
    <row r="471" spans="2:5" x14ac:dyDescent="0.25">
      <c r="B471" s="6">
        <v>47</v>
      </c>
      <c r="C471" s="7">
        <v>2</v>
      </c>
      <c r="D471" s="7">
        <v>0.36545454545454598</v>
      </c>
      <c r="E471" s="8">
        <f t="shared" si="33"/>
        <v>21.927272727272758</v>
      </c>
    </row>
    <row r="472" spans="2:5" x14ac:dyDescent="0.25">
      <c r="B472" s="6">
        <v>47</v>
      </c>
      <c r="C472" s="7">
        <v>3</v>
      </c>
      <c r="D472" s="7">
        <v>0.352727272727273</v>
      </c>
      <c r="E472" s="8">
        <f t="shared" si="33"/>
        <v>21.163636363636378</v>
      </c>
    </row>
    <row r="473" spans="2:5" x14ac:dyDescent="0.25">
      <c r="B473" s="6">
        <v>47</v>
      </c>
      <c r="C473" s="7">
        <v>4</v>
      </c>
      <c r="D473" s="7">
        <v>0.36909090909090903</v>
      </c>
      <c r="E473" s="8">
        <f t="shared" si="33"/>
        <v>22.145454545454541</v>
      </c>
    </row>
    <row r="474" spans="2:5" x14ac:dyDescent="0.25">
      <c r="B474" s="6">
        <v>47</v>
      </c>
      <c r="C474" s="7">
        <v>5</v>
      </c>
      <c r="D474" s="7">
        <v>0.383636363636364</v>
      </c>
      <c r="E474" s="8">
        <f t="shared" si="33"/>
        <v>23.018181818181841</v>
      </c>
    </row>
    <row r="475" spans="2:5" x14ac:dyDescent="0.25">
      <c r="B475" s="6">
        <v>47</v>
      </c>
      <c r="C475" s="7">
        <v>6</v>
      </c>
      <c r="D475" s="7">
        <v>0.350909090909091</v>
      </c>
      <c r="E475" s="8">
        <f t="shared" si="33"/>
        <v>21.054545454545462</v>
      </c>
    </row>
    <row r="476" spans="2:5" x14ac:dyDescent="0.25">
      <c r="B476" s="6">
        <v>47</v>
      </c>
      <c r="C476" s="7">
        <v>7</v>
      </c>
      <c r="D476" s="7">
        <v>0.35757575757575799</v>
      </c>
      <c r="E476" s="8">
        <f t="shared" si="33"/>
        <v>21.454545454545478</v>
      </c>
    </row>
    <row r="477" spans="2:5" x14ac:dyDescent="0.25">
      <c r="B477" s="6">
        <v>47</v>
      </c>
      <c r="C477" s="7">
        <v>8</v>
      </c>
      <c r="D477" s="7">
        <v>0.39133333333333398</v>
      </c>
      <c r="E477" s="8">
        <f t="shared" si="33"/>
        <v>23.48000000000004</v>
      </c>
    </row>
    <row r="478" spans="2:5" x14ac:dyDescent="0.25">
      <c r="B478" s="6">
        <v>47</v>
      </c>
      <c r="C478" s="7">
        <v>9</v>
      </c>
      <c r="D478" s="7">
        <v>0.36060606060606099</v>
      </c>
      <c r="E478" s="8">
        <f t="shared" si="33"/>
        <v>21.636363636363658</v>
      </c>
    </row>
    <row r="479" spans="2:5" x14ac:dyDescent="0.25">
      <c r="B479" s="6">
        <v>47</v>
      </c>
      <c r="C479" s="7">
        <v>10</v>
      </c>
      <c r="D479" s="7">
        <v>0.350909090909091</v>
      </c>
      <c r="E479" s="8">
        <f t="shared" si="33"/>
        <v>21.054545454545462</v>
      </c>
    </row>
    <row r="480" spans="2:5" x14ac:dyDescent="0.25">
      <c r="B480" s="6">
        <v>48</v>
      </c>
      <c r="C480" s="7">
        <v>1</v>
      </c>
      <c r="D480" s="7">
        <v>0.36545454545454498</v>
      </c>
      <c r="E480" s="8">
        <f t="shared" si="33"/>
        <v>21.927272727272697</v>
      </c>
    </row>
    <row r="481" spans="2:5" x14ac:dyDescent="0.25">
      <c r="B481" s="6">
        <v>48</v>
      </c>
      <c r="C481" s="7">
        <v>2</v>
      </c>
      <c r="D481" s="7">
        <v>0.36545454545454598</v>
      </c>
      <c r="E481" s="8">
        <f t="shared" si="33"/>
        <v>21.927272727272758</v>
      </c>
    </row>
    <row r="482" spans="2:5" x14ac:dyDescent="0.25">
      <c r="B482" s="6">
        <v>48</v>
      </c>
      <c r="C482" s="7">
        <v>3</v>
      </c>
      <c r="D482" s="7">
        <v>0.352727272727273</v>
      </c>
      <c r="E482" s="8">
        <f t="shared" si="33"/>
        <v>21.163636363636378</v>
      </c>
    </row>
    <row r="483" spans="2:5" x14ac:dyDescent="0.25">
      <c r="B483" s="6">
        <v>48</v>
      </c>
      <c r="C483" s="7">
        <v>4</v>
      </c>
      <c r="D483" s="7">
        <v>0.36909090909090903</v>
      </c>
      <c r="E483" s="8">
        <f t="shared" si="33"/>
        <v>22.145454545454541</v>
      </c>
    </row>
    <row r="484" spans="2:5" x14ac:dyDescent="0.25">
      <c r="B484" s="6">
        <v>48</v>
      </c>
      <c r="C484" s="7">
        <v>5</v>
      </c>
      <c r="D484" s="7">
        <v>0.383636363636364</v>
      </c>
      <c r="E484" s="8">
        <f t="shared" si="33"/>
        <v>23.018181818181841</v>
      </c>
    </row>
    <row r="485" spans="2:5" x14ac:dyDescent="0.25">
      <c r="B485" s="6">
        <v>48</v>
      </c>
      <c r="C485" s="7">
        <v>6</v>
      </c>
      <c r="D485" s="7">
        <v>0.350909090909091</v>
      </c>
      <c r="E485" s="8">
        <f t="shared" si="33"/>
        <v>21.054545454545462</v>
      </c>
    </row>
    <row r="486" spans="2:5" x14ac:dyDescent="0.25">
      <c r="B486" s="6">
        <v>48</v>
      </c>
      <c r="C486" s="7">
        <v>7</v>
      </c>
      <c r="D486" s="7">
        <v>0.35757575757575799</v>
      </c>
      <c r="E486" s="8">
        <f t="shared" si="33"/>
        <v>21.454545454545478</v>
      </c>
    </row>
    <row r="487" spans="2:5" x14ac:dyDescent="0.25">
      <c r="B487" s="6">
        <v>48</v>
      </c>
      <c r="C487" s="7">
        <v>8</v>
      </c>
      <c r="D487" s="7">
        <v>0.39133333333333398</v>
      </c>
      <c r="E487" s="8">
        <f t="shared" si="33"/>
        <v>23.48000000000004</v>
      </c>
    </row>
    <row r="488" spans="2:5" x14ac:dyDescent="0.25">
      <c r="B488" s="6">
        <v>48</v>
      </c>
      <c r="C488" s="7">
        <v>9</v>
      </c>
      <c r="D488" s="7">
        <v>0.36060606060606099</v>
      </c>
      <c r="E488" s="8">
        <f t="shared" si="33"/>
        <v>21.636363636363658</v>
      </c>
    </row>
    <row r="489" spans="2:5" x14ac:dyDescent="0.25">
      <c r="B489" s="6">
        <v>48</v>
      </c>
      <c r="C489" s="7">
        <v>10</v>
      </c>
      <c r="D489" s="7">
        <v>0.350909090909091</v>
      </c>
      <c r="E489" s="8">
        <f t="shared" si="33"/>
        <v>21.054545454545462</v>
      </c>
    </row>
    <row r="490" spans="2:5" x14ac:dyDescent="0.25">
      <c r="B490" s="6">
        <v>49</v>
      </c>
      <c r="C490" s="7">
        <v>1</v>
      </c>
      <c r="D490" s="7">
        <v>0.67037037037037095</v>
      </c>
      <c r="E490" s="8">
        <f t="shared" si="33"/>
        <v>40.222222222222257</v>
      </c>
    </row>
    <row r="491" spans="2:5" x14ac:dyDescent="0.25">
      <c r="B491" s="6">
        <v>49</v>
      </c>
      <c r="C491" s="7">
        <v>2</v>
      </c>
      <c r="D491" s="7">
        <v>0.69012345679012399</v>
      </c>
      <c r="E491" s="8">
        <f t="shared" si="33"/>
        <v>41.40740740740744</v>
      </c>
    </row>
    <row r="492" spans="2:5" x14ac:dyDescent="0.25">
      <c r="B492" s="6">
        <v>49</v>
      </c>
      <c r="C492" s="7">
        <v>3</v>
      </c>
      <c r="D492" s="7">
        <v>0.66111111111111198</v>
      </c>
      <c r="E492" s="8">
        <f t="shared" si="33"/>
        <v>39.666666666666721</v>
      </c>
    </row>
    <row r="493" spans="2:5" x14ac:dyDescent="0.25">
      <c r="B493" s="6">
        <v>49</v>
      </c>
      <c r="C493" s="7">
        <v>4</v>
      </c>
      <c r="D493" s="7">
        <v>0.66296296296296298</v>
      </c>
      <c r="E493" s="8">
        <f t="shared" si="33"/>
        <v>39.777777777777779</v>
      </c>
    </row>
    <row r="494" spans="2:5" x14ac:dyDescent="0.25">
      <c r="B494" s="6">
        <v>49</v>
      </c>
      <c r="C494" s="7">
        <v>5</v>
      </c>
      <c r="D494" s="7">
        <v>0.71419753086419802</v>
      </c>
      <c r="E494" s="8">
        <f t="shared" si="33"/>
        <v>42.851851851851883</v>
      </c>
    </row>
    <row r="495" spans="2:5" x14ac:dyDescent="0.25">
      <c r="B495" s="6">
        <v>49</v>
      </c>
      <c r="C495" s="7">
        <v>6</v>
      </c>
      <c r="D495" s="7">
        <v>0.67283950617284005</v>
      </c>
      <c r="E495" s="8">
        <f t="shared" si="33"/>
        <v>40.370370370370402</v>
      </c>
    </row>
    <row r="496" spans="2:5" x14ac:dyDescent="0.25">
      <c r="B496" s="6">
        <v>49</v>
      </c>
      <c r="C496" s="7">
        <v>7</v>
      </c>
      <c r="D496" s="7">
        <v>0.69259259259259298</v>
      </c>
      <c r="E496" s="8">
        <f t="shared" si="33"/>
        <v>41.555555555555578</v>
      </c>
    </row>
    <row r="497" spans="2:5" x14ac:dyDescent="0.25">
      <c r="B497" s="6">
        <v>49</v>
      </c>
      <c r="C497" s="7">
        <v>8</v>
      </c>
      <c r="D497" s="7">
        <v>0.68024691358024703</v>
      </c>
      <c r="E497" s="8">
        <f t="shared" si="33"/>
        <v>40.814814814814824</v>
      </c>
    </row>
    <row r="498" spans="2:5" x14ac:dyDescent="0.25">
      <c r="B498" s="6">
        <v>49</v>
      </c>
      <c r="C498" s="7">
        <v>9</v>
      </c>
      <c r="D498" s="7">
        <v>0.60864197530864295</v>
      </c>
      <c r="E498" s="8">
        <f t="shared" si="33"/>
        <v>36.518518518518576</v>
      </c>
    </row>
    <row r="499" spans="2:5" x14ac:dyDescent="0.25">
      <c r="B499" s="6">
        <v>49</v>
      </c>
      <c r="C499" s="7">
        <v>10</v>
      </c>
      <c r="D499" s="7">
        <v>0.67839506172839503</v>
      </c>
      <c r="E499" s="8">
        <f t="shared" si="33"/>
        <v>40.703703703703702</v>
      </c>
    </row>
    <row r="500" spans="2:5" x14ac:dyDescent="0.25">
      <c r="B500" s="6">
        <v>50</v>
      </c>
      <c r="C500" s="7">
        <v>1</v>
      </c>
      <c r="D500" s="7">
        <v>0.67037037037037095</v>
      </c>
      <c r="E500" s="8">
        <f t="shared" si="33"/>
        <v>40.222222222222257</v>
      </c>
    </row>
    <row r="501" spans="2:5" x14ac:dyDescent="0.25">
      <c r="B501" s="6">
        <v>50</v>
      </c>
      <c r="C501" s="7">
        <v>2</v>
      </c>
      <c r="D501" s="7">
        <v>0.69012345679012399</v>
      </c>
      <c r="E501" s="8">
        <f t="shared" si="33"/>
        <v>41.40740740740744</v>
      </c>
    </row>
    <row r="502" spans="2:5" x14ac:dyDescent="0.25">
      <c r="B502" s="6">
        <v>50</v>
      </c>
      <c r="C502" s="7">
        <v>3</v>
      </c>
      <c r="D502" s="7">
        <v>0.66111111111111198</v>
      </c>
      <c r="E502" s="8">
        <f t="shared" si="33"/>
        <v>39.666666666666721</v>
      </c>
    </row>
    <row r="503" spans="2:5" x14ac:dyDescent="0.25">
      <c r="B503" s="6">
        <v>50</v>
      </c>
      <c r="C503" s="7">
        <v>4</v>
      </c>
      <c r="D503" s="7">
        <v>0.66296296296296298</v>
      </c>
      <c r="E503" s="8">
        <f t="shared" si="33"/>
        <v>39.777777777777779</v>
      </c>
    </row>
    <row r="504" spans="2:5" x14ac:dyDescent="0.25">
      <c r="B504" s="6">
        <v>50</v>
      </c>
      <c r="C504" s="7">
        <v>5</v>
      </c>
      <c r="D504" s="7">
        <v>0.71419753086419802</v>
      </c>
      <c r="E504" s="8">
        <f t="shared" si="33"/>
        <v>42.851851851851883</v>
      </c>
    </row>
    <row r="505" spans="2:5" x14ac:dyDescent="0.25">
      <c r="B505" s="6">
        <v>50</v>
      </c>
      <c r="C505" s="7">
        <v>6</v>
      </c>
      <c r="D505" s="7">
        <v>0.67283950617284005</v>
      </c>
      <c r="E505" s="8">
        <f t="shared" si="33"/>
        <v>40.370370370370402</v>
      </c>
    </row>
    <row r="506" spans="2:5" x14ac:dyDescent="0.25">
      <c r="B506" s="6">
        <v>50</v>
      </c>
      <c r="C506" s="7">
        <v>7</v>
      </c>
      <c r="D506" s="7">
        <v>0.69259259259259298</v>
      </c>
      <c r="E506" s="8">
        <f t="shared" si="33"/>
        <v>41.555555555555578</v>
      </c>
    </row>
    <row r="507" spans="2:5" x14ac:dyDescent="0.25">
      <c r="B507" s="6">
        <v>50</v>
      </c>
      <c r="C507" s="7">
        <v>8</v>
      </c>
      <c r="D507" s="7">
        <v>0.68024691358024703</v>
      </c>
      <c r="E507" s="8">
        <f t="shared" si="33"/>
        <v>40.814814814814824</v>
      </c>
    </row>
    <row r="508" spans="2:5" x14ac:dyDescent="0.25">
      <c r="B508" s="6">
        <v>50</v>
      </c>
      <c r="C508" s="7">
        <v>9</v>
      </c>
      <c r="D508" s="7">
        <v>0.60864197530864295</v>
      </c>
      <c r="E508" s="8">
        <f t="shared" si="33"/>
        <v>36.518518518518576</v>
      </c>
    </row>
    <row r="509" spans="2:5" x14ac:dyDescent="0.25">
      <c r="B509" s="6">
        <v>50</v>
      </c>
      <c r="C509" s="7">
        <v>10</v>
      </c>
      <c r="D509" s="7">
        <v>0.67839506172839503</v>
      </c>
      <c r="E509" s="8">
        <f t="shared" si="33"/>
        <v>40.703703703703702</v>
      </c>
    </row>
    <row r="510" spans="2:5" x14ac:dyDescent="0.25">
      <c r="B510" s="6">
        <v>51</v>
      </c>
      <c r="C510" s="7">
        <v>1</v>
      </c>
      <c r="D510" s="7">
        <v>0.67037037037037095</v>
      </c>
      <c r="E510" s="8">
        <f t="shared" si="33"/>
        <v>40.222222222222257</v>
      </c>
    </row>
    <row r="511" spans="2:5" x14ac:dyDescent="0.25">
      <c r="B511" s="6">
        <v>51</v>
      </c>
      <c r="C511" s="7">
        <v>2</v>
      </c>
      <c r="D511" s="7">
        <v>0.69012345679012399</v>
      </c>
      <c r="E511" s="8">
        <f t="shared" si="33"/>
        <v>41.40740740740744</v>
      </c>
    </row>
    <row r="512" spans="2:5" x14ac:dyDescent="0.25">
      <c r="B512" s="6">
        <v>51</v>
      </c>
      <c r="C512" s="7">
        <v>3</v>
      </c>
      <c r="D512" s="7">
        <v>0.66111111111111198</v>
      </c>
      <c r="E512" s="8">
        <f t="shared" si="33"/>
        <v>39.666666666666721</v>
      </c>
    </row>
    <row r="513" spans="2:5" x14ac:dyDescent="0.25">
      <c r="B513" s="6">
        <v>51</v>
      </c>
      <c r="C513" s="7">
        <v>4</v>
      </c>
      <c r="D513" s="7">
        <v>0.66296296296296298</v>
      </c>
      <c r="E513" s="8">
        <f t="shared" si="33"/>
        <v>39.777777777777779</v>
      </c>
    </row>
    <row r="514" spans="2:5" x14ac:dyDescent="0.25">
      <c r="B514" s="6">
        <v>51</v>
      </c>
      <c r="C514" s="7">
        <v>5</v>
      </c>
      <c r="D514" s="7">
        <v>0.71419753086419802</v>
      </c>
      <c r="E514" s="8">
        <f t="shared" si="33"/>
        <v>42.851851851851883</v>
      </c>
    </row>
    <row r="515" spans="2:5" x14ac:dyDescent="0.25">
      <c r="B515" s="6">
        <v>51</v>
      </c>
      <c r="C515" s="7">
        <v>6</v>
      </c>
      <c r="D515" s="7">
        <v>0.67283950617284005</v>
      </c>
      <c r="E515" s="8">
        <f t="shared" si="33"/>
        <v>40.370370370370402</v>
      </c>
    </row>
    <row r="516" spans="2:5" x14ac:dyDescent="0.25">
      <c r="B516" s="6">
        <v>51</v>
      </c>
      <c r="C516" s="7">
        <v>7</v>
      </c>
      <c r="D516" s="7">
        <v>0.69259259259259298</v>
      </c>
      <c r="E516" s="8">
        <f t="shared" si="33"/>
        <v>41.555555555555578</v>
      </c>
    </row>
    <row r="517" spans="2:5" x14ac:dyDescent="0.25">
      <c r="B517" s="6">
        <v>51</v>
      </c>
      <c r="C517" s="7">
        <v>8</v>
      </c>
      <c r="D517" s="7">
        <v>0.68024691358024703</v>
      </c>
      <c r="E517" s="8">
        <f t="shared" si="33"/>
        <v>40.814814814814824</v>
      </c>
    </row>
    <row r="518" spans="2:5" x14ac:dyDescent="0.25">
      <c r="B518" s="6">
        <v>51</v>
      </c>
      <c r="C518" s="7">
        <v>9</v>
      </c>
      <c r="D518" s="7">
        <v>0.60864197530864295</v>
      </c>
      <c r="E518" s="8">
        <f t="shared" si="33"/>
        <v>36.518518518518576</v>
      </c>
    </row>
    <row r="519" spans="2:5" x14ac:dyDescent="0.25">
      <c r="B519" s="6">
        <v>51</v>
      </c>
      <c r="C519" s="7">
        <v>10</v>
      </c>
      <c r="D519" s="7">
        <v>0.67839506172839503</v>
      </c>
      <c r="E519" s="8">
        <f t="shared" si="33"/>
        <v>40.703703703703702</v>
      </c>
    </row>
    <row r="520" spans="2:5" x14ac:dyDescent="0.25">
      <c r="B520" s="6">
        <v>52</v>
      </c>
      <c r="C520" s="7">
        <v>1</v>
      </c>
      <c r="D520" s="7">
        <v>0.67037037037037095</v>
      </c>
      <c r="E520" s="8">
        <f t="shared" si="33"/>
        <v>40.222222222222257</v>
      </c>
    </row>
    <row r="521" spans="2:5" x14ac:dyDescent="0.25">
      <c r="B521" s="6">
        <v>52</v>
      </c>
      <c r="C521" s="7">
        <v>2</v>
      </c>
      <c r="D521" s="7">
        <v>0.69012345679012399</v>
      </c>
      <c r="E521" s="8">
        <f t="shared" si="33"/>
        <v>41.40740740740744</v>
      </c>
    </row>
    <row r="522" spans="2:5" x14ac:dyDescent="0.25">
      <c r="B522" s="6">
        <v>52</v>
      </c>
      <c r="C522" s="7">
        <v>3</v>
      </c>
      <c r="D522" s="7">
        <v>0.66111111111111198</v>
      </c>
      <c r="E522" s="8">
        <f t="shared" ref="E522:E585" si="34">60*D522</f>
        <v>39.666666666666721</v>
      </c>
    </row>
    <row r="523" spans="2:5" x14ac:dyDescent="0.25">
      <c r="B523" s="6">
        <v>52</v>
      </c>
      <c r="C523" s="7">
        <v>4</v>
      </c>
      <c r="D523" s="7">
        <v>0.66296296296296298</v>
      </c>
      <c r="E523" s="8">
        <f t="shared" si="34"/>
        <v>39.777777777777779</v>
      </c>
    </row>
    <row r="524" spans="2:5" x14ac:dyDescent="0.25">
      <c r="B524" s="6">
        <v>52</v>
      </c>
      <c r="C524" s="7">
        <v>5</v>
      </c>
      <c r="D524" s="7">
        <v>0.71419753086419802</v>
      </c>
      <c r="E524" s="8">
        <f t="shared" si="34"/>
        <v>42.851851851851883</v>
      </c>
    </row>
    <row r="525" spans="2:5" x14ac:dyDescent="0.25">
      <c r="B525" s="6">
        <v>52</v>
      </c>
      <c r="C525" s="7">
        <v>6</v>
      </c>
      <c r="D525" s="7">
        <v>0.67283950617284005</v>
      </c>
      <c r="E525" s="8">
        <f t="shared" si="34"/>
        <v>40.370370370370402</v>
      </c>
    </row>
    <row r="526" spans="2:5" x14ac:dyDescent="0.25">
      <c r="B526" s="6">
        <v>52</v>
      </c>
      <c r="C526" s="7">
        <v>7</v>
      </c>
      <c r="D526" s="7">
        <v>0.69259259259259298</v>
      </c>
      <c r="E526" s="8">
        <f t="shared" si="34"/>
        <v>41.555555555555578</v>
      </c>
    </row>
    <row r="527" spans="2:5" x14ac:dyDescent="0.25">
      <c r="B527" s="6">
        <v>52</v>
      </c>
      <c r="C527" s="7">
        <v>8</v>
      </c>
      <c r="D527" s="7">
        <v>0.68024691358024703</v>
      </c>
      <c r="E527" s="8">
        <f t="shared" si="34"/>
        <v>40.814814814814824</v>
      </c>
    </row>
    <row r="528" spans="2:5" x14ac:dyDescent="0.25">
      <c r="B528" s="6">
        <v>52</v>
      </c>
      <c r="C528" s="7">
        <v>9</v>
      </c>
      <c r="D528" s="7">
        <v>0.60864197530864295</v>
      </c>
      <c r="E528" s="8">
        <f t="shared" si="34"/>
        <v>36.518518518518576</v>
      </c>
    </row>
    <row r="529" spans="2:5" x14ac:dyDescent="0.25">
      <c r="B529" s="6">
        <v>52</v>
      </c>
      <c r="C529" s="7">
        <v>10</v>
      </c>
      <c r="D529" s="7">
        <v>0.67839506172839503</v>
      </c>
      <c r="E529" s="8">
        <f t="shared" si="34"/>
        <v>40.703703703703702</v>
      </c>
    </row>
    <row r="530" spans="2:5" x14ac:dyDescent="0.25">
      <c r="B530" s="6">
        <v>53</v>
      </c>
      <c r="C530" s="7">
        <v>1</v>
      </c>
      <c r="D530" s="7">
        <v>0.67037037037037095</v>
      </c>
      <c r="E530" s="8">
        <f t="shared" si="34"/>
        <v>40.222222222222257</v>
      </c>
    </row>
    <row r="531" spans="2:5" x14ac:dyDescent="0.25">
      <c r="B531" s="6">
        <v>53</v>
      </c>
      <c r="C531" s="7">
        <v>2</v>
      </c>
      <c r="D531" s="7">
        <v>0.69012345679012399</v>
      </c>
      <c r="E531" s="8">
        <f t="shared" si="34"/>
        <v>41.40740740740744</v>
      </c>
    </row>
    <row r="532" spans="2:5" x14ac:dyDescent="0.25">
      <c r="B532" s="6">
        <v>53</v>
      </c>
      <c r="C532" s="7">
        <v>3</v>
      </c>
      <c r="D532" s="7">
        <v>0.66111111111111198</v>
      </c>
      <c r="E532" s="8">
        <f t="shared" si="34"/>
        <v>39.666666666666721</v>
      </c>
    </row>
    <row r="533" spans="2:5" x14ac:dyDescent="0.25">
      <c r="B533" s="6">
        <v>53</v>
      </c>
      <c r="C533" s="7">
        <v>4</v>
      </c>
      <c r="D533" s="7">
        <v>0.66296296296296298</v>
      </c>
      <c r="E533" s="8">
        <f t="shared" si="34"/>
        <v>39.777777777777779</v>
      </c>
    </row>
    <row r="534" spans="2:5" x14ac:dyDescent="0.25">
      <c r="B534" s="6">
        <v>53</v>
      </c>
      <c r="C534" s="7">
        <v>5</v>
      </c>
      <c r="D534" s="7">
        <v>0.71419753086419802</v>
      </c>
      <c r="E534" s="8">
        <f t="shared" si="34"/>
        <v>42.851851851851883</v>
      </c>
    </row>
    <row r="535" spans="2:5" x14ac:dyDescent="0.25">
      <c r="B535" s="6">
        <v>53</v>
      </c>
      <c r="C535" s="7">
        <v>6</v>
      </c>
      <c r="D535" s="7">
        <v>0.67283950617284005</v>
      </c>
      <c r="E535" s="8">
        <f t="shared" si="34"/>
        <v>40.370370370370402</v>
      </c>
    </row>
    <row r="536" spans="2:5" x14ac:dyDescent="0.25">
      <c r="B536" s="6">
        <v>53</v>
      </c>
      <c r="C536" s="7">
        <v>7</v>
      </c>
      <c r="D536" s="7">
        <v>0.69259259259259298</v>
      </c>
      <c r="E536" s="8">
        <f t="shared" si="34"/>
        <v>41.555555555555578</v>
      </c>
    </row>
    <row r="537" spans="2:5" x14ac:dyDescent="0.25">
      <c r="B537" s="6">
        <v>53</v>
      </c>
      <c r="C537" s="7">
        <v>8</v>
      </c>
      <c r="D537" s="7">
        <v>0.68024691358024703</v>
      </c>
      <c r="E537" s="8">
        <f t="shared" si="34"/>
        <v>40.814814814814824</v>
      </c>
    </row>
    <row r="538" spans="2:5" x14ac:dyDescent="0.25">
      <c r="B538" s="6">
        <v>53</v>
      </c>
      <c r="C538" s="7">
        <v>9</v>
      </c>
      <c r="D538" s="7">
        <v>0.60864197530864295</v>
      </c>
      <c r="E538" s="8">
        <f t="shared" si="34"/>
        <v>36.518518518518576</v>
      </c>
    </row>
    <row r="539" spans="2:5" x14ac:dyDescent="0.25">
      <c r="B539" s="6">
        <v>53</v>
      </c>
      <c r="C539" s="7">
        <v>10</v>
      </c>
      <c r="D539" s="7">
        <v>0.67839506172839503</v>
      </c>
      <c r="E539" s="8">
        <f t="shared" si="34"/>
        <v>40.703703703703702</v>
      </c>
    </row>
    <row r="540" spans="2:5" x14ac:dyDescent="0.25">
      <c r="B540" s="6">
        <v>54</v>
      </c>
      <c r="C540" s="7">
        <v>1</v>
      </c>
      <c r="D540" s="7">
        <v>0.67037037037037095</v>
      </c>
      <c r="E540" s="8">
        <f t="shared" si="34"/>
        <v>40.222222222222257</v>
      </c>
    </row>
    <row r="541" spans="2:5" x14ac:dyDescent="0.25">
      <c r="B541" s="6">
        <v>54</v>
      </c>
      <c r="C541" s="7">
        <v>2</v>
      </c>
      <c r="D541" s="7">
        <v>0.69012345679012399</v>
      </c>
      <c r="E541" s="8">
        <f t="shared" si="34"/>
        <v>41.40740740740744</v>
      </c>
    </row>
    <row r="542" spans="2:5" x14ac:dyDescent="0.25">
      <c r="B542" s="6">
        <v>54</v>
      </c>
      <c r="C542" s="7">
        <v>3</v>
      </c>
      <c r="D542" s="7">
        <v>0.66111111111111198</v>
      </c>
      <c r="E542" s="8">
        <f t="shared" si="34"/>
        <v>39.666666666666721</v>
      </c>
    </row>
    <row r="543" spans="2:5" x14ac:dyDescent="0.25">
      <c r="B543" s="6">
        <v>54</v>
      </c>
      <c r="C543" s="7">
        <v>4</v>
      </c>
      <c r="D543" s="7">
        <v>0.66296296296296298</v>
      </c>
      <c r="E543" s="8">
        <f t="shared" si="34"/>
        <v>39.777777777777779</v>
      </c>
    </row>
    <row r="544" spans="2:5" x14ac:dyDescent="0.25">
      <c r="B544" s="6">
        <v>54</v>
      </c>
      <c r="C544" s="7">
        <v>5</v>
      </c>
      <c r="D544" s="7">
        <v>0.71419753086419802</v>
      </c>
      <c r="E544" s="8">
        <f t="shared" si="34"/>
        <v>42.851851851851883</v>
      </c>
    </row>
    <row r="545" spans="2:5" x14ac:dyDescent="0.25">
      <c r="B545" s="6">
        <v>54</v>
      </c>
      <c r="C545" s="7">
        <v>6</v>
      </c>
      <c r="D545" s="7">
        <v>0.67283950617284005</v>
      </c>
      <c r="E545" s="8">
        <f t="shared" si="34"/>
        <v>40.370370370370402</v>
      </c>
    </row>
    <row r="546" spans="2:5" x14ac:dyDescent="0.25">
      <c r="B546" s="6">
        <v>54</v>
      </c>
      <c r="C546" s="7">
        <v>7</v>
      </c>
      <c r="D546" s="7">
        <v>0.69259259259259298</v>
      </c>
      <c r="E546" s="8">
        <f t="shared" si="34"/>
        <v>41.555555555555578</v>
      </c>
    </row>
    <row r="547" spans="2:5" x14ac:dyDescent="0.25">
      <c r="B547" s="6">
        <v>54</v>
      </c>
      <c r="C547" s="7">
        <v>8</v>
      </c>
      <c r="D547" s="7">
        <v>0.68024691358024703</v>
      </c>
      <c r="E547" s="8">
        <f t="shared" si="34"/>
        <v>40.814814814814824</v>
      </c>
    </row>
    <row r="548" spans="2:5" x14ac:dyDescent="0.25">
      <c r="B548" s="6">
        <v>54</v>
      </c>
      <c r="C548" s="7">
        <v>9</v>
      </c>
      <c r="D548" s="7">
        <v>0.60864197530864295</v>
      </c>
      <c r="E548" s="8">
        <f t="shared" si="34"/>
        <v>36.518518518518576</v>
      </c>
    </row>
    <row r="549" spans="2:5" x14ac:dyDescent="0.25">
      <c r="B549" s="6">
        <v>54</v>
      </c>
      <c r="C549" s="7">
        <v>10</v>
      </c>
      <c r="D549" s="7">
        <v>0.67839506172839503</v>
      </c>
      <c r="E549" s="8">
        <f t="shared" si="34"/>
        <v>40.703703703703702</v>
      </c>
    </row>
    <row r="550" spans="2:5" x14ac:dyDescent="0.25">
      <c r="B550" s="6">
        <v>55</v>
      </c>
      <c r="C550" s="7">
        <v>1</v>
      </c>
      <c r="D550" s="7">
        <v>0.67037037037037095</v>
      </c>
      <c r="E550" s="8">
        <f t="shared" si="34"/>
        <v>40.222222222222257</v>
      </c>
    </row>
    <row r="551" spans="2:5" x14ac:dyDescent="0.25">
      <c r="B551" s="6">
        <v>55</v>
      </c>
      <c r="C551" s="7">
        <v>2</v>
      </c>
      <c r="D551" s="7">
        <v>0.69012345679012399</v>
      </c>
      <c r="E551" s="8">
        <f t="shared" si="34"/>
        <v>41.40740740740744</v>
      </c>
    </row>
    <row r="552" spans="2:5" x14ac:dyDescent="0.25">
      <c r="B552" s="6">
        <v>55</v>
      </c>
      <c r="C552" s="7">
        <v>3</v>
      </c>
      <c r="D552" s="7">
        <v>0.66111111111111198</v>
      </c>
      <c r="E552" s="8">
        <f t="shared" si="34"/>
        <v>39.666666666666721</v>
      </c>
    </row>
    <row r="553" spans="2:5" x14ac:dyDescent="0.25">
      <c r="B553" s="6">
        <v>55</v>
      </c>
      <c r="C553" s="7">
        <v>4</v>
      </c>
      <c r="D553" s="7">
        <v>0.66296296296296298</v>
      </c>
      <c r="E553" s="8">
        <f t="shared" si="34"/>
        <v>39.777777777777779</v>
      </c>
    </row>
    <row r="554" spans="2:5" x14ac:dyDescent="0.25">
      <c r="B554" s="6">
        <v>55</v>
      </c>
      <c r="C554" s="7">
        <v>5</v>
      </c>
      <c r="D554" s="7">
        <v>0.71419753086419802</v>
      </c>
      <c r="E554" s="8">
        <f t="shared" si="34"/>
        <v>42.851851851851883</v>
      </c>
    </row>
    <row r="555" spans="2:5" x14ac:dyDescent="0.25">
      <c r="B555" s="6">
        <v>55</v>
      </c>
      <c r="C555" s="7">
        <v>6</v>
      </c>
      <c r="D555" s="7">
        <v>0.67283950617284005</v>
      </c>
      <c r="E555" s="8">
        <f t="shared" si="34"/>
        <v>40.370370370370402</v>
      </c>
    </row>
    <row r="556" spans="2:5" x14ac:dyDescent="0.25">
      <c r="B556" s="6">
        <v>55</v>
      </c>
      <c r="C556" s="7">
        <v>7</v>
      </c>
      <c r="D556" s="7">
        <v>0.69259259259259298</v>
      </c>
      <c r="E556" s="8">
        <f t="shared" si="34"/>
        <v>41.555555555555578</v>
      </c>
    </row>
    <row r="557" spans="2:5" x14ac:dyDescent="0.25">
      <c r="B557" s="6">
        <v>55</v>
      </c>
      <c r="C557" s="7">
        <v>8</v>
      </c>
      <c r="D557" s="7">
        <v>0.68024691358024703</v>
      </c>
      <c r="E557" s="8">
        <f t="shared" si="34"/>
        <v>40.814814814814824</v>
      </c>
    </row>
    <row r="558" spans="2:5" x14ac:dyDescent="0.25">
      <c r="B558" s="6">
        <v>55</v>
      </c>
      <c r="C558" s="7">
        <v>9</v>
      </c>
      <c r="D558" s="7">
        <v>0.60864197530864295</v>
      </c>
      <c r="E558" s="8">
        <f t="shared" si="34"/>
        <v>36.518518518518576</v>
      </c>
    </row>
    <row r="559" spans="2:5" x14ac:dyDescent="0.25">
      <c r="B559" s="6">
        <v>55</v>
      </c>
      <c r="C559" s="7">
        <v>10</v>
      </c>
      <c r="D559" s="7">
        <v>0.67839506172839503</v>
      </c>
      <c r="E559" s="8">
        <f t="shared" si="34"/>
        <v>40.703703703703702</v>
      </c>
    </row>
    <row r="560" spans="2:5" x14ac:dyDescent="0.25">
      <c r="B560" s="6">
        <v>56</v>
      </c>
      <c r="C560" s="7">
        <v>1</v>
      </c>
      <c r="D560" s="7">
        <v>0.67037037037037095</v>
      </c>
      <c r="E560" s="8">
        <f t="shared" si="34"/>
        <v>40.222222222222257</v>
      </c>
    </row>
    <row r="561" spans="2:5" x14ac:dyDescent="0.25">
      <c r="B561" s="6">
        <v>56</v>
      </c>
      <c r="C561" s="7">
        <v>2</v>
      </c>
      <c r="D561" s="7">
        <v>0.69012345679012399</v>
      </c>
      <c r="E561" s="8">
        <f t="shared" si="34"/>
        <v>41.40740740740744</v>
      </c>
    </row>
    <row r="562" spans="2:5" x14ac:dyDescent="0.25">
      <c r="B562" s="6">
        <v>56</v>
      </c>
      <c r="C562" s="7">
        <v>3</v>
      </c>
      <c r="D562" s="7">
        <v>0.66111111111111198</v>
      </c>
      <c r="E562" s="8">
        <f t="shared" si="34"/>
        <v>39.666666666666721</v>
      </c>
    </row>
    <row r="563" spans="2:5" x14ac:dyDescent="0.25">
      <c r="B563" s="6">
        <v>56</v>
      </c>
      <c r="C563" s="7">
        <v>4</v>
      </c>
      <c r="D563" s="7">
        <v>0.66296296296296298</v>
      </c>
      <c r="E563" s="8">
        <f t="shared" si="34"/>
        <v>39.777777777777779</v>
      </c>
    </row>
    <row r="564" spans="2:5" x14ac:dyDescent="0.25">
      <c r="B564" s="6">
        <v>56</v>
      </c>
      <c r="C564" s="7">
        <v>5</v>
      </c>
      <c r="D564" s="7">
        <v>0.71419753086419802</v>
      </c>
      <c r="E564" s="8">
        <f t="shared" si="34"/>
        <v>42.851851851851883</v>
      </c>
    </row>
    <row r="565" spans="2:5" x14ac:dyDescent="0.25">
      <c r="B565" s="6">
        <v>56</v>
      </c>
      <c r="C565" s="7">
        <v>6</v>
      </c>
      <c r="D565" s="7">
        <v>0.67283950617284005</v>
      </c>
      <c r="E565" s="8">
        <f t="shared" si="34"/>
        <v>40.370370370370402</v>
      </c>
    </row>
    <row r="566" spans="2:5" x14ac:dyDescent="0.25">
      <c r="B566" s="6">
        <v>56</v>
      </c>
      <c r="C566" s="7">
        <v>7</v>
      </c>
      <c r="D566" s="7">
        <v>0.69259259259259298</v>
      </c>
      <c r="E566" s="8">
        <f t="shared" si="34"/>
        <v>41.555555555555578</v>
      </c>
    </row>
    <row r="567" spans="2:5" x14ac:dyDescent="0.25">
      <c r="B567" s="6">
        <v>56</v>
      </c>
      <c r="C567" s="7">
        <v>8</v>
      </c>
      <c r="D567" s="7">
        <v>0.68024691358024703</v>
      </c>
      <c r="E567" s="8">
        <f t="shared" si="34"/>
        <v>40.814814814814824</v>
      </c>
    </row>
    <row r="568" spans="2:5" x14ac:dyDescent="0.25">
      <c r="B568" s="6">
        <v>56</v>
      </c>
      <c r="C568" s="7">
        <v>9</v>
      </c>
      <c r="D568" s="7">
        <v>0.60864197530864295</v>
      </c>
      <c r="E568" s="8">
        <f t="shared" si="34"/>
        <v>36.518518518518576</v>
      </c>
    </row>
    <row r="569" spans="2:5" x14ac:dyDescent="0.25">
      <c r="B569" s="6">
        <v>56</v>
      </c>
      <c r="C569" s="7">
        <v>10</v>
      </c>
      <c r="D569" s="7">
        <v>0.67839506172839503</v>
      </c>
      <c r="E569" s="8">
        <f t="shared" si="34"/>
        <v>40.703703703703702</v>
      </c>
    </row>
    <row r="570" spans="2:5" x14ac:dyDescent="0.25">
      <c r="B570" s="6">
        <v>57</v>
      </c>
      <c r="C570" s="7">
        <v>1</v>
      </c>
      <c r="D570" s="7">
        <v>0.67037037037037095</v>
      </c>
      <c r="E570" s="8">
        <f t="shared" si="34"/>
        <v>40.222222222222257</v>
      </c>
    </row>
    <row r="571" spans="2:5" x14ac:dyDescent="0.25">
      <c r="B571" s="6">
        <v>57</v>
      </c>
      <c r="C571" s="7">
        <v>2</v>
      </c>
      <c r="D571" s="7">
        <v>0.69012345679012399</v>
      </c>
      <c r="E571" s="8">
        <f t="shared" si="34"/>
        <v>41.40740740740744</v>
      </c>
    </row>
    <row r="572" spans="2:5" x14ac:dyDescent="0.25">
      <c r="B572" s="6">
        <v>57</v>
      </c>
      <c r="C572" s="7">
        <v>3</v>
      </c>
      <c r="D572" s="7">
        <v>0.66111111111111198</v>
      </c>
      <c r="E572" s="8">
        <f t="shared" si="34"/>
        <v>39.666666666666721</v>
      </c>
    </row>
    <row r="573" spans="2:5" x14ac:dyDescent="0.25">
      <c r="B573" s="6">
        <v>57</v>
      </c>
      <c r="C573" s="7">
        <v>4</v>
      </c>
      <c r="D573" s="7">
        <v>0.66296296296296298</v>
      </c>
      <c r="E573" s="8">
        <f t="shared" si="34"/>
        <v>39.777777777777779</v>
      </c>
    </row>
    <row r="574" spans="2:5" x14ac:dyDescent="0.25">
      <c r="B574" s="6">
        <v>57</v>
      </c>
      <c r="C574" s="7">
        <v>5</v>
      </c>
      <c r="D574" s="7">
        <v>0.71419753086419802</v>
      </c>
      <c r="E574" s="8">
        <f t="shared" si="34"/>
        <v>42.851851851851883</v>
      </c>
    </row>
    <row r="575" spans="2:5" x14ac:dyDescent="0.25">
      <c r="B575" s="6">
        <v>57</v>
      </c>
      <c r="C575" s="7">
        <v>6</v>
      </c>
      <c r="D575" s="7">
        <v>0.67283950617284005</v>
      </c>
      <c r="E575" s="8">
        <f t="shared" si="34"/>
        <v>40.370370370370402</v>
      </c>
    </row>
    <row r="576" spans="2:5" x14ac:dyDescent="0.25">
      <c r="B576" s="6">
        <v>57</v>
      </c>
      <c r="C576" s="7">
        <v>7</v>
      </c>
      <c r="D576" s="7">
        <v>0.69259259259259298</v>
      </c>
      <c r="E576" s="8">
        <f t="shared" si="34"/>
        <v>41.555555555555578</v>
      </c>
    </row>
    <row r="577" spans="2:5" x14ac:dyDescent="0.25">
      <c r="B577" s="6">
        <v>57</v>
      </c>
      <c r="C577" s="7">
        <v>8</v>
      </c>
      <c r="D577" s="7">
        <v>0.68024691358024703</v>
      </c>
      <c r="E577" s="8">
        <f t="shared" si="34"/>
        <v>40.814814814814824</v>
      </c>
    </row>
    <row r="578" spans="2:5" x14ac:dyDescent="0.25">
      <c r="B578" s="6">
        <v>57</v>
      </c>
      <c r="C578" s="7">
        <v>9</v>
      </c>
      <c r="D578" s="7">
        <v>0.60864197530864295</v>
      </c>
      <c r="E578" s="8">
        <f t="shared" si="34"/>
        <v>36.518518518518576</v>
      </c>
    </row>
    <row r="579" spans="2:5" x14ac:dyDescent="0.25">
      <c r="B579" s="6">
        <v>57</v>
      </c>
      <c r="C579" s="7">
        <v>10</v>
      </c>
      <c r="D579" s="7">
        <v>0.67839506172839503</v>
      </c>
      <c r="E579" s="8">
        <f t="shared" si="34"/>
        <v>40.703703703703702</v>
      </c>
    </row>
    <row r="580" spans="2:5" x14ac:dyDescent="0.25">
      <c r="B580" s="6">
        <v>58</v>
      </c>
      <c r="C580" s="7">
        <v>1</v>
      </c>
      <c r="D580" s="7">
        <v>0.67037037037037095</v>
      </c>
      <c r="E580" s="8">
        <f t="shared" si="34"/>
        <v>40.222222222222257</v>
      </c>
    </row>
    <row r="581" spans="2:5" x14ac:dyDescent="0.25">
      <c r="B581" s="6">
        <v>58</v>
      </c>
      <c r="C581" s="7">
        <v>2</v>
      </c>
      <c r="D581" s="7">
        <v>0.69012345679012399</v>
      </c>
      <c r="E581" s="8">
        <f t="shared" si="34"/>
        <v>41.40740740740744</v>
      </c>
    </row>
    <row r="582" spans="2:5" x14ac:dyDescent="0.25">
      <c r="B582" s="6">
        <v>58</v>
      </c>
      <c r="C582" s="7">
        <v>3</v>
      </c>
      <c r="D582" s="7">
        <v>0.66111111111111198</v>
      </c>
      <c r="E582" s="8">
        <f t="shared" si="34"/>
        <v>39.666666666666721</v>
      </c>
    </row>
    <row r="583" spans="2:5" x14ac:dyDescent="0.25">
      <c r="B583" s="6">
        <v>58</v>
      </c>
      <c r="C583" s="7">
        <v>4</v>
      </c>
      <c r="D583" s="7">
        <v>0.66296296296296298</v>
      </c>
      <c r="E583" s="8">
        <f t="shared" si="34"/>
        <v>39.777777777777779</v>
      </c>
    </row>
    <row r="584" spans="2:5" x14ac:dyDescent="0.25">
      <c r="B584" s="6">
        <v>58</v>
      </c>
      <c r="C584" s="7">
        <v>5</v>
      </c>
      <c r="D584" s="7">
        <v>0.71419753086419802</v>
      </c>
      <c r="E584" s="8">
        <f t="shared" si="34"/>
        <v>42.851851851851883</v>
      </c>
    </row>
    <row r="585" spans="2:5" x14ac:dyDescent="0.25">
      <c r="B585" s="6">
        <v>58</v>
      </c>
      <c r="C585" s="7">
        <v>6</v>
      </c>
      <c r="D585" s="7">
        <v>0.67283950617284005</v>
      </c>
      <c r="E585" s="8">
        <f t="shared" si="34"/>
        <v>40.370370370370402</v>
      </c>
    </row>
    <row r="586" spans="2:5" x14ac:dyDescent="0.25">
      <c r="B586" s="6">
        <v>58</v>
      </c>
      <c r="C586" s="7">
        <v>7</v>
      </c>
      <c r="D586" s="7">
        <v>0.69259259259259298</v>
      </c>
      <c r="E586" s="8">
        <f t="shared" ref="E586:E649" si="35">60*D586</f>
        <v>41.555555555555578</v>
      </c>
    </row>
    <row r="587" spans="2:5" x14ac:dyDescent="0.25">
      <c r="B587" s="6">
        <v>58</v>
      </c>
      <c r="C587" s="7">
        <v>8</v>
      </c>
      <c r="D587" s="7">
        <v>0.68024691358024703</v>
      </c>
      <c r="E587" s="8">
        <f t="shared" si="35"/>
        <v>40.814814814814824</v>
      </c>
    </row>
    <row r="588" spans="2:5" x14ac:dyDescent="0.25">
      <c r="B588" s="6">
        <v>58</v>
      </c>
      <c r="C588" s="7">
        <v>9</v>
      </c>
      <c r="D588" s="7">
        <v>0.60864197530864295</v>
      </c>
      <c r="E588" s="8">
        <f t="shared" si="35"/>
        <v>36.518518518518576</v>
      </c>
    </row>
    <row r="589" spans="2:5" x14ac:dyDescent="0.25">
      <c r="B589" s="6">
        <v>58</v>
      </c>
      <c r="C589" s="7">
        <v>10</v>
      </c>
      <c r="D589" s="7">
        <v>0.67839506172839503</v>
      </c>
      <c r="E589" s="8">
        <f t="shared" si="35"/>
        <v>40.703703703703702</v>
      </c>
    </row>
    <row r="590" spans="2:5" x14ac:dyDescent="0.25">
      <c r="B590" s="6">
        <v>59</v>
      </c>
      <c r="C590" s="7">
        <v>1</v>
      </c>
      <c r="D590" s="7">
        <v>0.67037037037037095</v>
      </c>
      <c r="E590" s="8">
        <f t="shared" si="35"/>
        <v>40.222222222222257</v>
      </c>
    </row>
    <row r="591" spans="2:5" x14ac:dyDescent="0.25">
      <c r="B591" s="6">
        <v>59</v>
      </c>
      <c r="C591" s="7">
        <v>2</v>
      </c>
      <c r="D591" s="7">
        <v>0.69012345679012399</v>
      </c>
      <c r="E591" s="8">
        <f t="shared" si="35"/>
        <v>41.40740740740744</v>
      </c>
    </row>
    <row r="592" spans="2:5" x14ac:dyDescent="0.25">
      <c r="B592" s="6">
        <v>59</v>
      </c>
      <c r="C592" s="7">
        <v>3</v>
      </c>
      <c r="D592" s="7">
        <v>0.66111111111111198</v>
      </c>
      <c r="E592" s="8">
        <f t="shared" si="35"/>
        <v>39.666666666666721</v>
      </c>
    </row>
    <row r="593" spans="2:5" x14ac:dyDescent="0.25">
      <c r="B593" s="6">
        <v>59</v>
      </c>
      <c r="C593" s="7">
        <v>4</v>
      </c>
      <c r="D593" s="7">
        <v>0.66296296296296298</v>
      </c>
      <c r="E593" s="8">
        <f t="shared" si="35"/>
        <v>39.777777777777779</v>
      </c>
    </row>
    <row r="594" spans="2:5" x14ac:dyDescent="0.25">
      <c r="B594" s="6">
        <v>59</v>
      </c>
      <c r="C594" s="7">
        <v>5</v>
      </c>
      <c r="D594" s="7">
        <v>0.71419753086419802</v>
      </c>
      <c r="E594" s="8">
        <f t="shared" si="35"/>
        <v>42.851851851851883</v>
      </c>
    </row>
    <row r="595" spans="2:5" x14ac:dyDescent="0.25">
      <c r="B595" s="6">
        <v>59</v>
      </c>
      <c r="C595" s="7">
        <v>6</v>
      </c>
      <c r="D595" s="7">
        <v>0.67283950617284005</v>
      </c>
      <c r="E595" s="8">
        <f t="shared" si="35"/>
        <v>40.370370370370402</v>
      </c>
    </row>
    <row r="596" spans="2:5" x14ac:dyDescent="0.25">
      <c r="B596" s="6">
        <v>59</v>
      </c>
      <c r="C596" s="7">
        <v>7</v>
      </c>
      <c r="D596" s="7">
        <v>0.69259259259259298</v>
      </c>
      <c r="E596" s="8">
        <f t="shared" si="35"/>
        <v>41.555555555555578</v>
      </c>
    </row>
    <row r="597" spans="2:5" x14ac:dyDescent="0.25">
      <c r="B597" s="6">
        <v>59</v>
      </c>
      <c r="C597" s="7">
        <v>8</v>
      </c>
      <c r="D597" s="7">
        <v>0.68024691358024703</v>
      </c>
      <c r="E597" s="8">
        <f t="shared" si="35"/>
        <v>40.814814814814824</v>
      </c>
    </row>
    <row r="598" spans="2:5" x14ac:dyDescent="0.25">
      <c r="B598" s="6">
        <v>59</v>
      </c>
      <c r="C598" s="7">
        <v>9</v>
      </c>
      <c r="D598" s="7">
        <v>0.60864197530864295</v>
      </c>
      <c r="E598" s="8">
        <f t="shared" si="35"/>
        <v>36.518518518518576</v>
      </c>
    </row>
    <row r="599" spans="2:5" x14ac:dyDescent="0.25">
      <c r="B599" s="6">
        <v>59</v>
      </c>
      <c r="C599" s="7">
        <v>10</v>
      </c>
      <c r="D599" s="7">
        <v>0.67839506172839503</v>
      </c>
      <c r="E599" s="8">
        <f t="shared" si="35"/>
        <v>40.703703703703702</v>
      </c>
    </row>
    <row r="600" spans="2:5" x14ac:dyDescent="0.25">
      <c r="B600" s="6">
        <v>60</v>
      </c>
      <c r="C600" s="7">
        <v>1</v>
      </c>
      <c r="D600" s="7">
        <v>0.67037037037037095</v>
      </c>
      <c r="E600" s="8">
        <f t="shared" si="35"/>
        <v>40.222222222222257</v>
      </c>
    </row>
    <row r="601" spans="2:5" x14ac:dyDescent="0.25">
      <c r="B601" s="6">
        <v>60</v>
      </c>
      <c r="C601" s="7">
        <v>2</v>
      </c>
      <c r="D601" s="7">
        <v>0.69012345679012399</v>
      </c>
      <c r="E601" s="8">
        <f t="shared" si="35"/>
        <v>41.40740740740744</v>
      </c>
    </row>
    <row r="602" spans="2:5" x14ac:dyDescent="0.25">
      <c r="B602" s="6">
        <v>60</v>
      </c>
      <c r="C602" s="7">
        <v>3</v>
      </c>
      <c r="D602" s="7">
        <v>0.66111111111111198</v>
      </c>
      <c r="E602" s="8">
        <f t="shared" si="35"/>
        <v>39.666666666666721</v>
      </c>
    </row>
    <row r="603" spans="2:5" x14ac:dyDescent="0.25">
      <c r="B603" s="6">
        <v>60</v>
      </c>
      <c r="C603" s="7">
        <v>4</v>
      </c>
      <c r="D603" s="7">
        <v>0.66296296296296298</v>
      </c>
      <c r="E603" s="8">
        <f t="shared" si="35"/>
        <v>39.777777777777779</v>
      </c>
    </row>
    <row r="604" spans="2:5" x14ac:dyDescent="0.25">
      <c r="B604" s="6">
        <v>60</v>
      </c>
      <c r="C604" s="7">
        <v>5</v>
      </c>
      <c r="D604" s="7">
        <v>0.71419753086419802</v>
      </c>
      <c r="E604" s="8">
        <f t="shared" si="35"/>
        <v>42.851851851851883</v>
      </c>
    </row>
    <row r="605" spans="2:5" x14ac:dyDescent="0.25">
      <c r="B605" s="6">
        <v>60</v>
      </c>
      <c r="C605" s="7">
        <v>6</v>
      </c>
      <c r="D605" s="7">
        <v>0.67283950617284005</v>
      </c>
      <c r="E605" s="8">
        <f t="shared" si="35"/>
        <v>40.370370370370402</v>
      </c>
    </row>
    <row r="606" spans="2:5" x14ac:dyDescent="0.25">
      <c r="B606" s="6">
        <v>60</v>
      </c>
      <c r="C606" s="7">
        <v>7</v>
      </c>
      <c r="D606" s="7">
        <v>0.69259259259259298</v>
      </c>
      <c r="E606" s="8">
        <f t="shared" si="35"/>
        <v>41.555555555555578</v>
      </c>
    </row>
    <row r="607" spans="2:5" x14ac:dyDescent="0.25">
      <c r="B607" s="6">
        <v>60</v>
      </c>
      <c r="C607" s="7">
        <v>8</v>
      </c>
      <c r="D607" s="7">
        <v>0.68024691358024703</v>
      </c>
      <c r="E607" s="8">
        <f t="shared" si="35"/>
        <v>40.814814814814824</v>
      </c>
    </row>
    <row r="608" spans="2:5" x14ac:dyDescent="0.25">
      <c r="B608" s="6">
        <v>60</v>
      </c>
      <c r="C608" s="7">
        <v>9</v>
      </c>
      <c r="D608" s="7">
        <v>0.60864197530864295</v>
      </c>
      <c r="E608" s="8">
        <f t="shared" si="35"/>
        <v>36.518518518518576</v>
      </c>
    </row>
    <row r="609" spans="2:5" x14ac:dyDescent="0.25">
      <c r="B609" s="6">
        <v>60</v>
      </c>
      <c r="C609" s="7">
        <v>10</v>
      </c>
      <c r="D609" s="7">
        <v>0.67839506172839503</v>
      </c>
      <c r="E609" s="8">
        <f t="shared" si="35"/>
        <v>40.703703703703702</v>
      </c>
    </row>
    <row r="610" spans="2:5" x14ac:dyDescent="0.25">
      <c r="B610" s="6">
        <v>61</v>
      </c>
      <c r="C610" s="7">
        <v>1</v>
      </c>
      <c r="D610" s="7">
        <v>0.67037037037037095</v>
      </c>
      <c r="E610" s="8">
        <f t="shared" si="35"/>
        <v>40.222222222222257</v>
      </c>
    </row>
    <row r="611" spans="2:5" x14ac:dyDescent="0.25">
      <c r="B611" s="6">
        <v>61</v>
      </c>
      <c r="C611" s="7">
        <v>2</v>
      </c>
      <c r="D611" s="7">
        <v>0.69012345679012399</v>
      </c>
      <c r="E611" s="8">
        <f t="shared" si="35"/>
        <v>41.40740740740744</v>
      </c>
    </row>
    <row r="612" spans="2:5" x14ac:dyDescent="0.25">
      <c r="B612" s="6">
        <v>61</v>
      </c>
      <c r="C612" s="7">
        <v>3</v>
      </c>
      <c r="D612" s="7">
        <v>0.66111111111111198</v>
      </c>
      <c r="E612" s="8">
        <f t="shared" si="35"/>
        <v>39.666666666666721</v>
      </c>
    </row>
    <row r="613" spans="2:5" x14ac:dyDescent="0.25">
      <c r="B613" s="6">
        <v>61</v>
      </c>
      <c r="C613" s="7">
        <v>4</v>
      </c>
      <c r="D613" s="7">
        <v>0.66296296296296298</v>
      </c>
      <c r="E613" s="8">
        <f t="shared" si="35"/>
        <v>39.777777777777779</v>
      </c>
    </row>
    <row r="614" spans="2:5" x14ac:dyDescent="0.25">
      <c r="B614" s="6">
        <v>61</v>
      </c>
      <c r="C614" s="7">
        <v>5</v>
      </c>
      <c r="D614" s="7">
        <v>0.71419753086419802</v>
      </c>
      <c r="E614" s="8">
        <f t="shared" si="35"/>
        <v>42.851851851851883</v>
      </c>
    </row>
    <row r="615" spans="2:5" x14ac:dyDescent="0.25">
      <c r="B615" s="6">
        <v>61</v>
      </c>
      <c r="C615" s="7">
        <v>6</v>
      </c>
      <c r="D615" s="7">
        <v>0.67283950617284005</v>
      </c>
      <c r="E615" s="8">
        <f t="shared" si="35"/>
        <v>40.370370370370402</v>
      </c>
    </row>
    <row r="616" spans="2:5" x14ac:dyDescent="0.25">
      <c r="B616" s="6">
        <v>61</v>
      </c>
      <c r="C616" s="7">
        <v>7</v>
      </c>
      <c r="D616" s="7">
        <v>0.69259259259259298</v>
      </c>
      <c r="E616" s="8">
        <f t="shared" si="35"/>
        <v>41.555555555555578</v>
      </c>
    </row>
    <row r="617" spans="2:5" x14ac:dyDescent="0.25">
      <c r="B617" s="6">
        <v>61</v>
      </c>
      <c r="C617" s="7">
        <v>8</v>
      </c>
      <c r="D617" s="7">
        <v>0.68024691358024703</v>
      </c>
      <c r="E617" s="8">
        <f t="shared" si="35"/>
        <v>40.814814814814824</v>
      </c>
    </row>
    <row r="618" spans="2:5" x14ac:dyDescent="0.25">
      <c r="B618" s="6">
        <v>61</v>
      </c>
      <c r="C618" s="7">
        <v>9</v>
      </c>
      <c r="D618" s="7">
        <v>0.60864197530864295</v>
      </c>
      <c r="E618" s="8">
        <f t="shared" si="35"/>
        <v>36.518518518518576</v>
      </c>
    </row>
    <row r="619" spans="2:5" x14ac:dyDescent="0.25">
      <c r="B619" s="6">
        <v>61</v>
      </c>
      <c r="C619" s="7">
        <v>10</v>
      </c>
      <c r="D619" s="7">
        <v>0.67839506172839503</v>
      </c>
      <c r="E619" s="8">
        <f t="shared" si="35"/>
        <v>40.703703703703702</v>
      </c>
    </row>
    <row r="620" spans="2:5" x14ac:dyDescent="0.25">
      <c r="B620" s="6">
        <v>62</v>
      </c>
      <c r="C620" s="7">
        <v>1</v>
      </c>
      <c r="D620" s="7">
        <v>0.67037037037037095</v>
      </c>
      <c r="E620" s="8">
        <f t="shared" si="35"/>
        <v>40.222222222222257</v>
      </c>
    </row>
    <row r="621" spans="2:5" x14ac:dyDescent="0.25">
      <c r="B621" s="6">
        <v>62</v>
      </c>
      <c r="C621" s="7">
        <v>2</v>
      </c>
      <c r="D621" s="7">
        <v>0.69012345679012399</v>
      </c>
      <c r="E621" s="8">
        <f t="shared" si="35"/>
        <v>41.40740740740744</v>
      </c>
    </row>
    <row r="622" spans="2:5" x14ac:dyDescent="0.25">
      <c r="B622" s="6">
        <v>62</v>
      </c>
      <c r="C622" s="7">
        <v>3</v>
      </c>
      <c r="D622" s="7">
        <v>0.66111111111111198</v>
      </c>
      <c r="E622" s="8">
        <f t="shared" si="35"/>
        <v>39.666666666666721</v>
      </c>
    </row>
    <row r="623" spans="2:5" x14ac:dyDescent="0.25">
      <c r="B623" s="6">
        <v>62</v>
      </c>
      <c r="C623" s="7">
        <v>4</v>
      </c>
      <c r="D623" s="7">
        <v>0.66296296296296298</v>
      </c>
      <c r="E623" s="8">
        <f t="shared" si="35"/>
        <v>39.777777777777779</v>
      </c>
    </row>
    <row r="624" spans="2:5" x14ac:dyDescent="0.25">
      <c r="B624" s="6">
        <v>62</v>
      </c>
      <c r="C624" s="7">
        <v>5</v>
      </c>
      <c r="D624" s="7">
        <v>0.71419753086419802</v>
      </c>
      <c r="E624" s="8">
        <f t="shared" si="35"/>
        <v>42.851851851851883</v>
      </c>
    </row>
    <row r="625" spans="2:5" x14ac:dyDescent="0.25">
      <c r="B625" s="6">
        <v>62</v>
      </c>
      <c r="C625" s="7">
        <v>6</v>
      </c>
      <c r="D625" s="7">
        <v>0.67283950617284005</v>
      </c>
      <c r="E625" s="8">
        <f t="shared" si="35"/>
        <v>40.370370370370402</v>
      </c>
    </row>
    <row r="626" spans="2:5" x14ac:dyDescent="0.25">
      <c r="B626" s="6">
        <v>62</v>
      </c>
      <c r="C626" s="7">
        <v>7</v>
      </c>
      <c r="D626" s="7">
        <v>0.69259259259259298</v>
      </c>
      <c r="E626" s="8">
        <f t="shared" si="35"/>
        <v>41.555555555555578</v>
      </c>
    </row>
    <row r="627" spans="2:5" x14ac:dyDescent="0.25">
      <c r="B627" s="6">
        <v>62</v>
      </c>
      <c r="C627" s="7">
        <v>8</v>
      </c>
      <c r="D627" s="7">
        <v>0.68024691358024703</v>
      </c>
      <c r="E627" s="8">
        <f t="shared" si="35"/>
        <v>40.814814814814824</v>
      </c>
    </row>
    <row r="628" spans="2:5" x14ac:dyDescent="0.25">
      <c r="B628" s="6">
        <v>62</v>
      </c>
      <c r="C628" s="7">
        <v>9</v>
      </c>
      <c r="D628" s="7">
        <v>0.60864197530864295</v>
      </c>
      <c r="E628" s="8">
        <f t="shared" si="35"/>
        <v>36.518518518518576</v>
      </c>
    </row>
    <row r="629" spans="2:5" x14ac:dyDescent="0.25">
      <c r="B629" s="6">
        <v>62</v>
      </c>
      <c r="C629" s="7">
        <v>10</v>
      </c>
      <c r="D629" s="7">
        <v>0.67839506172839503</v>
      </c>
      <c r="E629" s="8">
        <f t="shared" si="35"/>
        <v>40.703703703703702</v>
      </c>
    </row>
    <row r="630" spans="2:5" x14ac:dyDescent="0.25">
      <c r="B630" s="6">
        <v>63</v>
      </c>
      <c r="C630" s="7">
        <v>1</v>
      </c>
      <c r="D630" s="7">
        <v>0.67037037037037095</v>
      </c>
      <c r="E630" s="8">
        <f t="shared" si="35"/>
        <v>40.222222222222257</v>
      </c>
    </row>
    <row r="631" spans="2:5" x14ac:dyDescent="0.25">
      <c r="B631" s="6">
        <v>63</v>
      </c>
      <c r="C631" s="7">
        <v>2</v>
      </c>
      <c r="D631" s="7">
        <v>0.69012345679012399</v>
      </c>
      <c r="E631" s="8">
        <f t="shared" si="35"/>
        <v>41.40740740740744</v>
      </c>
    </row>
    <row r="632" spans="2:5" x14ac:dyDescent="0.25">
      <c r="B632" s="6">
        <v>63</v>
      </c>
      <c r="C632" s="7">
        <v>3</v>
      </c>
      <c r="D632" s="7">
        <v>0.66111111111111198</v>
      </c>
      <c r="E632" s="8">
        <f t="shared" si="35"/>
        <v>39.666666666666721</v>
      </c>
    </row>
    <row r="633" spans="2:5" x14ac:dyDescent="0.25">
      <c r="B633" s="6">
        <v>63</v>
      </c>
      <c r="C633" s="7">
        <v>4</v>
      </c>
      <c r="D633" s="7">
        <v>0.66296296296296298</v>
      </c>
      <c r="E633" s="8">
        <f t="shared" si="35"/>
        <v>39.777777777777779</v>
      </c>
    </row>
    <row r="634" spans="2:5" x14ac:dyDescent="0.25">
      <c r="B634" s="6">
        <v>63</v>
      </c>
      <c r="C634" s="7">
        <v>5</v>
      </c>
      <c r="D634" s="7">
        <v>0.71419753086419802</v>
      </c>
      <c r="E634" s="8">
        <f t="shared" si="35"/>
        <v>42.851851851851883</v>
      </c>
    </row>
    <row r="635" spans="2:5" x14ac:dyDescent="0.25">
      <c r="B635" s="6">
        <v>63</v>
      </c>
      <c r="C635" s="7">
        <v>6</v>
      </c>
      <c r="D635" s="7">
        <v>0.67283950617284005</v>
      </c>
      <c r="E635" s="8">
        <f t="shared" si="35"/>
        <v>40.370370370370402</v>
      </c>
    </row>
    <row r="636" spans="2:5" x14ac:dyDescent="0.25">
      <c r="B636" s="6">
        <v>63</v>
      </c>
      <c r="C636" s="7">
        <v>7</v>
      </c>
      <c r="D636" s="7">
        <v>0.69259259259259298</v>
      </c>
      <c r="E636" s="8">
        <f t="shared" si="35"/>
        <v>41.555555555555578</v>
      </c>
    </row>
    <row r="637" spans="2:5" x14ac:dyDescent="0.25">
      <c r="B637" s="6">
        <v>63</v>
      </c>
      <c r="C637" s="7">
        <v>8</v>
      </c>
      <c r="D637" s="7">
        <v>0.68024691358024703</v>
      </c>
      <c r="E637" s="8">
        <f t="shared" si="35"/>
        <v>40.814814814814824</v>
      </c>
    </row>
    <row r="638" spans="2:5" x14ac:dyDescent="0.25">
      <c r="B638" s="6">
        <v>63</v>
      </c>
      <c r="C638" s="7">
        <v>9</v>
      </c>
      <c r="D638" s="7">
        <v>0.60864197530864295</v>
      </c>
      <c r="E638" s="8">
        <f t="shared" si="35"/>
        <v>36.518518518518576</v>
      </c>
    </row>
    <row r="639" spans="2:5" x14ac:dyDescent="0.25">
      <c r="B639" s="6">
        <v>63</v>
      </c>
      <c r="C639" s="7">
        <v>10</v>
      </c>
      <c r="D639" s="7">
        <v>0.67839506172839503</v>
      </c>
      <c r="E639" s="8">
        <f t="shared" si="35"/>
        <v>40.703703703703702</v>
      </c>
    </row>
    <row r="640" spans="2:5" x14ac:dyDescent="0.25">
      <c r="B640" s="6">
        <v>64</v>
      </c>
      <c r="C640" s="7">
        <v>1</v>
      </c>
      <c r="D640" s="7">
        <v>0.67037037037037095</v>
      </c>
      <c r="E640" s="8">
        <f t="shared" si="35"/>
        <v>40.222222222222257</v>
      </c>
    </row>
    <row r="641" spans="2:5" x14ac:dyDescent="0.25">
      <c r="B641" s="6">
        <v>64</v>
      </c>
      <c r="C641" s="7">
        <v>2</v>
      </c>
      <c r="D641" s="7">
        <v>0.69012345679012399</v>
      </c>
      <c r="E641" s="8">
        <f t="shared" si="35"/>
        <v>41.40740740740744</v>
      </c>
    </row>
    <row r="642" spans="2:5" x14ac:dyDescent="0.25">
      <c r="B642" s="6">
        <v>64</v>
      </c>
      <c r="C642" s="7">
        <v>3</v>
      </c>
      <c r="D642" s="7">
        <v>0.66111111111111198</v>
      </c>
      <c r="E642" s="8">
        <f t="shared" si="35"/>
        <v>39.666666666666721</v>
      </c>
    </row>
    <row r="643" spans="2:5" x14ac:dyDescent="0.25">
      <c r="B643" s="6">
        <v>64</v>
      </c>
      <c r="C643" s="7">
        <v>4</v>
      </c>
      <c r="D643" s="7">
        <v>0.66296296296296298</v>
      </c>
      <c r="E643" s="8">
        <f t="shared" si="35"/>
        <v>39.777777777777779</v>
      </c>
    </row>
    <row r="644" spans="2:5" x14ac:dyDescent="0.25">
      <c r="B644" s="6">
        <v>64</v>
      </c>
      <c r="C644" s="7">
        <v>5</v>
      </c>
      <c r="D644" s="7">
        <v>0.71419753086419802</v>
      </c>
      <c r="E644" s="8">
        <f t="shared" si="35"/>
        <v>42.851851851851883</v>
      </c>
    </row>
    <row r="645" spans="2:5" x14ac:dyDescent="0.25">
      <c r="B645" s="6">
        <v>64</v>
      </c>
      <c r="C645" s="7">
        <v>6</v>
      </c>
      <c r="D645" s="7">
        <v>0.67283950617284005</v>
      </c>
      <c r="E645" s="8">
        <f t="shared" si="35"/>
        <v>40.370370370370402</v>
      </c>
    </row>
    <row r="646" spans="2:5" x14ac:dyDescent="0.25">
      <c r="B646" s="6">
        <v>64</v>
      </c>
      <c r="C646" s="7">
        <v>7</v>
      </c>
      <c r="D646" s="7">
        <v>0.69259259259259298</v>
      </c>
      <c r="E646" s="8">
        <f t="shared" si="35"/>
        <v>41.555555555555578</v>
      </c>
    </row>
    <row r="647" spans="2:5" x14ac:dyDescent="0.25">
      <c r="B647" s="6">
        <v>64</v>
      </c>
      <c r="C647" s="7">
        <v>8</v>
      </c>
      <c r="D647" s="7">
        <v>0.68024691358024703</v>
      </c>
      <c r="E647" s="8">
        <f t="shared" si="35"/>
        <v>40.814814814814824</v>
      </c>
    </row>
    <row r="648" spans="2:5" x14ac:dyDescent="0.25">
      <c r="B648" s="6">
        <v>64</v>
      </c>
      <c r="C648" s="7">
        <v>9</v>
      </c>
      <c r="D648" s="7">
        <v>0.60864197530864295</v>
      </c>
      <c r="E648" s="8">
        <f t="shared" si="35"/>
        <v>36.518518518518576</v>
      </c>
    </row>
    <row r="649" spans="2:5" x14ac:dyDescent="0.25">
      <c r="B649" s="9">
        <v>64</v>
      </c>
      <c r="C649" s="10">
        <v>10</v>
      </c>
      <c r="D649" s="10">
        <v>0.67839506172839503</v>
      </c>
      <c r="E649" s="11">
        <f t="shared" si="35"/>
        <v>40.703703703703702</v>
      </c>
    </row>
    <row r="650" spans="2:5" x14ac:dyDescent="0.25"/>
    <row r="651" spans="2:5" x14ac:dyDescent="0.25"/>
    <row r="652" spans="2:5" x14ac:dyDescent="0.25"/>
  </sheetData>
  <sortState ref="B3:E642">
    <sortCondition ref="B3"/>
  </sortState>
  <mergeCells count="43">
    <mergeCell ref="B8:B9"/>
    <mergeCell ref="C8:C9"/>
    <mergeCell ref="AH8:AH9"/>
    <mergeCell ref="AI8:AI9"/>
    <mergeCell ref="AJ8:AJ9"/>
    <mergeCell ref="AD9:AF9"/>
    <mergeCell ref="I8:J8"/>
    <mergeCell ref="K8:P8"/>
    <mergeCell ref="D8:E8"/>
    <mergeCell ref="AK8:AK9"/>
    <mergeCell ref="AL8:AL9"/>
    <mergeCell ref="AM8:AM9"/>
    <mergeCell ref="AN8:AN9"/>
    <mergeCell ref="AO8:AO9"/>
    <mergeCell ref="AA11:AB11"/>
    <mergeCell ref="AC11:AD11"/>
    <mergeCell ref="AE11:AF11"/>
    <mergeCell ref="J9:L9"/>
    <mergeCell ref="N9:P9"/>
    <mergeCell ref="R9:T9"/>
    <mergeCell ref="V9:X9"/>
    <mergeCell ref="Z9:AB9"/>
    <mergeCell ref="AA10:AB10"/>
    <mergeCell ref="AC10:AD10"/>
    <mergeCell ref="AE10:AF10"/>
    <mergeCell ref="M11:N11"/>
    <mergeCell ref="O11:P11"/>
    <mergeCell ref="Q11:R11"/>
    <mergeCell ref="S11:T11"/>
    <mergeCell ref="Y10:Z10"/>
    <mergeCell ref="I11:J11"/>
    <mergeCell ref="K11:L11"/>
    <mergeCell ref="I10:J10"/>
    <mergeCell ref="K10:L10"/>
    <mergeCell ref="M10:N10"/>
    <mergeCell ref="Y11:Z11"/>
    <mergeCell ref="U11:V11"/>
    <mergeCell ref="W11:X11"/>
    <mergeCell ref="O10:P10"/>
    <mergeCell ref="Q10:R10"/>
    <mergeCell ref="S10:T10"/>
    <mergeCell ref="U10:V10"/>
    <mergeCell ref="W10:X10"/>
  </mergeCells>
  <conditionalFormatting sqref="AJ10:AJ15">
    <cfRule type="colorScale" priority="1">
      <colorScale>
        <cfvo type="min"/>
        <cfvo type="max"/>
        <color theme="6" tint="0.59999389629810485"/>
        <color rgb="FF92D050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94"/>
  <sheetViews>
    <sheetView workbookViewId="0">
      <selection activeCell="Z9" sqref="Z9"/>
    </sheetView>
  </sheetViews>
  <sheetFormatPr defaultRowHeight="15" x14ac:dyDescent="0.25"/>
  <sheetData>
    <row r="2" spans="2:16" x14ac:dyDescent="0.25">
      <c r="B2" t="s">
        <v>14</v>
      </c>
      <c r="C2" t="s">
        <v>78</v>
      </c>
      <c r="D2" t="s">
        <v>15</v>
      </c>
      <c r="E2" t="s">
        <v>16</v>
      </c>
      <c r="F2" t="s">
        <v>17</v>
      </c>
      <c r="G2" t="s">
        <v>18</v>
      </c>
      <c r="H2" t="s">
        <v>79</v>
      </c>
      <c r="I2" t="s">
        <v>80</v>
      </c>
      <c r="J2" t="s">
        <v>81</v>
      </c>
      <c r="K2" t="s">
        <v>82</v>
      </c>
      <c r="L2" t="s">
        <v>83</v>
      </c>
      <c r="M2" t="s">
        <v>84</v>
      </c>
      <c r="N2" t="s">
        <v>85</v>
      </c>
      <c r="O2" t="s">
        <v>86</v>
      </c>
      <c r="P2" t="s">
        <v>87</v>
      </c>
    </row>
    <row r="3" spans="2:16" x14ac:dyDescent="0.25">
      <c r="B3" t="s">
        <v>88</v>
      </c>
      <c r="C3" t="s">
        <v>89</v>
      </c>
      <c r="D3">
        <v>0.63067307692307695</v>
      </c>
      <c r="E3">
        <v>0.61153846153846203</v>
      </c>
      <c r="F3">
        <v>0.51153846153846205</v>
      </c>
      <c r="G3">
        <v>0.74615384615384595</v>
      </c>
      <c r="H3">
        <v>6.4371222656168306E-2</v>
      </c>
      <c r="I3">
        <v>0.56630185426690804</v>
      </c>
      <c r="J3">
        <v>0.69504429957924496</v>
      </c>
      <c r="K3">
        <v>0.742307692307692</v>
      </c>
      <c r="L3" t="s">
        <v>90</v>
      </c>
      <c r="M3" t="s">
        <v>90</v>
      </c>
      <c r="N3">
        <v>0.55769230769230804</v>
      </c>
      <c r="O3">
        <v>0.51153846153846205</v>
      </c>
      <c r="P3">
        <v>0.61153846153846203</v>
      </c>
    </row>
    <row r="4" spans="2:16" x14ac:dyDescent="0.25">
      <c r="B4" t="s">
        <v>88</v>
      </c>
      <c r="C4" t="s">
        <v>91</v>
      </c>
      <c r="D4">
        <v>0.600096153846154</v>
      </c>
      <c r="E4">
        <v>0.57692307692307698</v>
      </c>
      <c r="F4">
        <v>0.39615384615384602</v>
      </c>
      <c r="G4">
        <v>0.765384615384615</v>
      </c>
      <c r="H4">
        <v>8.8912582384328503E-2</v>
      </c>
      <c r="I4">
        <v>0.51118357146182503</v>
      </c>
      <c r="J4">
        <v>0.68900873623048198</v>
      </c>
      <c r="K4">
        <v>0.75384615384615405</v>
      </c>
      <c r="L4" t="s">
        <v>90</v>
      </c>
      <c r="M4" t="s">
        <v>90</v>
      </c>
      <c r="N4">
        <v>0.53846153846153799</v>
      </c>
      <c r="O4">
        <v>0.39615384615384602</v>
      </c>
      <c r="P4">
        <v>0.57692307692307698</v>
      </c>
    </row>
    <row r="5" spans="2:16" x14ac:dyDescent="0.25">
      <c r="B5" t="s">
        <v>88</v>
      </c>
      <c r="C5" t="s">
        <v>92</v>
      </c>
      <c r="D5">
        <v>0.61108974358974399</v>
      </c>
      <c r="E5">
        <v>0.59230769230769198</v>
      </c>
      <c r="F5">
        <v>0.52692307692307705</v>
      </c>
      <c r="G5">
        <v>0.75384615384615405</v>
      </c>
      <c r="H5">
        <v>4.8418349397034703E-2</v>
      </c>
      <c r="I5">
        <v>0.56267139419270895</v>
      </c>
      <c r="J5">
        <v>0.65950809298677804</v>
      </c>
      <c r="K5">
        <v>0.62307692307692297</v>
      </c>
      <c r="L5" t="s">
        <v>90</v>
      </c>
      <c r="M5" t="s">
        <v>90</v>
      </c>
      <c r="N5">
        <v>0.57307692307692304</v>
      </c>
      <c r="O5">
        <v>0.52692307692307705</v>
      </c>
      <c r="P5">
        <v>0.59230769230769198</v>
      </c>
    </row>
    <row r="6" spans="2:16" x14ac:dyDescent="0.25">
      <c r="B6" t="s">
        <v>93</v>
      </c>
      <c r="C6" t="s">
        <v>89</v>
      </c>
      <c r="D6">
        <v>0.63403846153846199</v>
      </c>
      <c r="E6">
        <v>0.67692307692307696</v>
      </c>
      <c r="F6">
        <v>0.42307692307692302</v>
      </c>
      <c r="G6">
        <v>0.742307692307692</v>
      </c>
      <c r="H6">
        <v>8.0052739022471897E-2</v>
      </c>
      <c r="I6">
        <v>0.55398572251598999</v>
      </c>
      <c r="J6">
        <v>0.714091200560934</v>
      </c>
      <c r="K6">
        <v>0.71923076923076901</v>
      </c>
      <c r="L6" t="s">
        <v>90</v>
      </c>
      <c r="M6" t="s">
        <v>90</v>
      </c>
      <c r="N6">
        <v>0.53846153846153799</v>
      </c>
      <c r="O6">
        <v>0.42307692307692302</v>
      </c>
      <c r="P6">
        <v>0.67692307692307696</v>
      </c>
    </row>
    <row r="7" spans="2:16" x14ac:dyDescent="0.25">
      <c r="B7" t="s">
        <v>93</v>
      </c>
      <c r="C7" t="s">
        <v>91</v>
      </c>
      <c r="D7">
        <v>0.62442307692307697</v>
      </c>
      <c r="E7">
        <v>0.63461538461538503</v>
      </c>
      <c r="F7">
        <v>0.51153846153846205</v>
      </c>
      <c r="G7">
        <v>0.78846153846153799</v>
      </c>
      <c r="H7">
        <v>6.8389600086562904E-2</v>
      </c>
      <c r="I7">
        <v>0.55603347683651405</v>
      </c>
      <c r="J7">
        <v>0.69281267700964</v>
      </c>
      <c r="K7">
        <v>0.68846153846153801</v>
      </c>
      <c r="L7" t="s">
        <v>90</v>
      </c>
      <c r="M7" t="s">
        <v>90</v>
      </c>
      <c r="N7">
        <v>0.54807692307692302</v>
      </c>
      <c r="O7">
        <v>0.51153846153846205</v>
      </c>
      <c r="P7">
        <v>0.63461538461538503</v>
      </c>
    </row>
    <row r="8" spans="2:16" x14ac:dyDescent="0.25">
      <c r="B8" t="s">
        <v>93</v>
      </c>
      <c r="C8" t="s">
        <v>92</v>
      </c>
      <c r="D8">
        <v>0.63641025641025695</v>
      </c>
      <c r="E8">
        <v>0.65769230769230802</v>
      </c>
      <c r="F8">
        <v>0.488461538461538</v>
      </c>
      <c r="G8">
        <v>0.757692307692308</v>
      </c>
      <c r="H8">
        <v>6.0264146817711299E-2</v>
      </c>
      <c r="I8">
        <v>0.57614610959254497</v>
      </c>
      <c r="J8">
        <v>0.69667440322796803</v>
      </c>
      <c r="K8">
        <v>0.67307692307692302</v>
      </c>
      <c r="L8" t="s">
        <v>90</v>
      </c>
      <c r="M8" t="s">
        <v>90</v>
      </c>
      <c r="N8">
        <v>0.58846153846153804</v>
      </c>
      <c r="O8">
        <v>0.488461538461538</v>
      </c>
      <c r="P8">
        <v>0.65769230769230802</v>
      </c>
    </row>
    <row r="9" spans="2:16" x14ac:dyDescent="0.25">
      <c r="B9" t="s">
        <v>94</v>
      </c>
      <c r="C9" t="s">
        <v>89</v>
      </c>
      <c r="D9">
        <v>0.604615384615385</v>
      </c>
      <c r="E9">
        <v>0.61923076923076903</v>
      </c>
      <c r="F9">
        <v>0.47692307692307701</v>
      </c>
      <c r="G9">
        <v>0.77692307692307705</v>
      </c>
      <c r="H9">
        <v>6.3360852266995296E-2</v>
      </c>
      <c r="I9">
        <v>0.54125453234838905</v>
      </c>
      <c r="J9">
        <v>0.66797623688237995</v>
      </c>
      <c r="K9">
        <v>0.66153846153846196</v>
      </c>
      <c r="L9" t="s">
        <v>90</v>
      </c>
      <c r="M9" t="s">
        <v>90</v>
      </c>
      <c r="N9">
        <v>0.51923076923076905</v>
      </c>
      <c r="O9">
        <v>0.47692307692307701</v>
      </c>
      <c r="P9">
        <v>0.61923076923076903</v>
      </c>
    </row>
    <row r="10" spans="2:16" x14ac:dyDescent="0.25">
      <c r="B10" t="s">
        <v>94</v>
      </c>
      <c r="C10" t="s">
        <v>91</v>
      </c>
      <c r="D10">
        <v>0.62</v>
      </c>
      <c r="E10">
        <v>0.62307692307692297</v>
      </c>
      <c r="F10">
        <v>0.492307692307692</v>
      </c>
      <c r="G10">
        <v>0.78846153846153799</v>
      </c>
      <c r="H10">
        <v>7.2839808655706897E-2</v>
      </c>
      <c r="I10">
        <v>0.54716019134429295</v>
      </c>
      <c r="J10">
        <v>0.69283980865570705</v>
      </c>
      <c r="K10">
        <v>0.67307692307692302</v>
      </c>
      <c r="L10" t="s">
        <v>90</v>
      </c>
      <c r="M10" t="s">
        <v>90</v>
      </c>
      <c r="N10">
        <v>0.55000000000000004</v>
      </c>
      <c r="O10">
        <v>0.492307692307692</v>
      </c>
      <c r="P10">
        <v>0.62307692307692297</v>
      </c>
    </row>
    <row r="11" spans="2:16" x14ac:dyDescent="0.25">
      <c r="B11" t="s">
        <v>94</v>
      </c>
      <c r="C11" t="s">
        <v>92</v>
      </c>
      <c r="D11">
        <v>0.63500000000000001</v>
      </c>
      <c r="E11">
        <v>0.64230769230769202</v>
      </c>
      <c r="F11">
        <v>0.47307692307692301</v>
      </c>
      <c r="G11">
        <v>0.83076923076923104</v>
      </c>
      <c r="H11">
        <v>7.0933905151203999E-2</v>
      </c>
      <c r="I11">
        <v>0.564066094848796</v>
      </c>
      <c r="J11">
        <v>0.70593390515120402</v>
      </c>
      <c r="K11">
        <v>0.69230769230769196</v>
      </c>
      <c r="L11" t="s">
        <v>90</v>
      </c>
      <c r="M11" t="s">
        <v>90</v>
      </c>
      <c r="N11">
        <v>0.57692307692307698</v>
      </c>
      <c r="O11">
        <v>0.47307692307692301</v>
      </c>
      <c r="P11">
        <v>0.64230769230769202</v>
      </c>
    </row>
    <row r="12" spans="2:16" x14ac:dyDescent="0.25">
      <c r="B12" t="s">
        <v>95</v>
      </c>
      <c r="C12" t="s">
        <v>89</v>
      </c>
      <c r="D12">
        <v>0.64846153846153798</v>
      </c>
      <c r="E12">
        <v>0.64230769230769202</v>
      </c>
      <c r="F12">
        <v>0.515384615384615</v>
      </c>
      <c r="G12">
        <v>0.77692307692307705</v>
      </c>
      <c r="H12">
        <v>5.8493797961835299E-2</v>
      </c>
      <c r="I12">
        <v>0.58996774049970302</v>
      </c>
      <c r="J12">
        <v>0.70695533642337405</v>
      </c>
      <c r="K12">
        <v>0.70384615384615401</v>
      </c>
      <c r="L12" t="s">
        <v>90</v>
      </c>
      <c r="M12" t="s">
        <v>90</v>
      </c>
      <c r="N12">
        <v>0.58461538461538498</v>
      </c>
      <c r="O12">
        <v>0.515384615384615</v>
      </c>
      <c r="P12">
        <v>0.64230769230769202</v>
      </c>
    </row>
    <row r="13" spans="2:16" x14ac:dyDescent="0.25">
      <c r="B13" t="s">
        <v>95</v>
      </c>
      <c r="C13" t="s">
        <v>91</v>
      </c>
      <c r="D13">
        <v>0.61423076923076902</v>
      </c>
      <c r="E13">
        <v>0.59615384615384603</v>
      </c>
      <c r="F13">
        <v>0.52884615384615397</v>
      </c>
      <c r="G13">
        <v>0.80288461538461497</v>
      </c>
      <c r="H13">
        <v>6.5835269612875405E-2</v>
      </c>
      <c r="I13">
        <v>0.54839549961789402</v>
      </c>
      <c r="J13">
        <v>0.68006603884364503</v>
      </c>
      <c r="K13">
        <v>0.64423076923076905</v>
      </c>
      <c r="L13" t="s">
        <v>90</v>
      </c>
      <c r="M13" t="s">
        <v>90</v>
      </c>
      <c r="N13">
        <v>0.54326923076923095</v>
      </c>
      <c r="O13">
        <v>0.52884615384615397</v>
      </c>
      <c r="P13">
        <v>0.59615384615384603</v>
      </c>
    </row>
    <row r="14" spans="2:16" x14ac:dyDescent="0.25">
      <c r="B14" t="s">
        <v>95</v>
      </c>
      <c r="C14" t="s">
        <v>92</v>
      </c>
      <c r="D14">
        <v>0.60926282051281999</v>
      </c>
      <c r="E14">
        <v>0.55769230769230804</v>
      </c>
      <c r="F14">
        <v>0.5</v>
      </c>
      <c r="G14">
        <v>0.80769230769230804</v>
      </c>
      <c r="H14">
        <v>8.12825598392901E-2</v>
      </c>
      <c r="I14">
        <v>0.52798026067352999</v>
      </c>
      <c r="J14">
        <v>0.69054538035211099</v>
      </c>
      <c r="K14">
        <v>0.72596153846153799</v>
      </c>
      <c r="L14" t="s">
        <v>90</v>
      </c>
      <c r="M14" t="s">
        <v>90</v>
      </c>
      <c r="N14">
        <v>0.51923076923076905</v>
      </c>
      <c r="O14">
        <v>0.5</v>
      </c>
      <c r="P14">
        <v>0.55769230769230804</v>
      </c>
    </row>
    <row r="15" spans="2:16" x14ac:dyDescent="0.25">
      <c r="B15" t="s">
        <v>96</v>
      </c>
      <c r="C15" t="s">
        <v>89</v>
      </c>
      <c r="D15">
        <v>0.63067307692307695</v>
      </c>
      <c r="E15">
        <v>0.61153846153846203</v>
      </c>
      <c r="F15">
        <v>0.51153846153846205</v>
      </c>
      <c r="G15">
        <v>0.74615384615384595</v>
      </c>
      <c r="H15">
        <v>6.4371222656168306E-2</v>
      </c>
      <c r="I15">
        <v>0.56630185426690804</v>
      </c>
      <c r="J15">
        <v>0.69504429957924496</v>
      </c>
      <c r="K15">
        <v>0.742307692307692</v>
      </c>
      <c r="L15" t="s">
        <v>90</v>
      </c>
      <c r="M15" t="s">
        <v>90</v>
      </c>
      <c r="N15">
        <v>0.55769230769230804</v>
      </c>
      <c r="O15">
        <v>0.51153846153846205</v>
      </c>
      <c r="P15">
        <v>0.61153846153846203</v>
      </c>
    </row>
    <row r="16" spans="2:16" x14ac:dyDescent="0.25">
      <c r="B16" t="s">
        <v>96</v>
      </c>
      <c r="C16" t="s">
        <v>91</v>
      </c>
      <c r="D16">
        <v>0.600096153846154</v>
      </c>
      <c r="E16">
        <v>0.57692307692307698</v>
      </c>
      <c r="F16">
        <v>0.39615384615384602</v>
      </c>
      <c r="G16">
        <v>0.765384615384615</v>
      </c>
      <c r="H16">
        <v>8.8912582384328503E-2</v>
      </c>
      <c r="I16">
        <v>0.51118357146182503</v>
      </c>
      <c r="J16">
        <v>0.68900873623048198</v>
      </c>
      <c r="K16">
        <v>0.75384615384615405</v>
      </c>
      <c r="L16" t="s">
        <v>90</v>
      </c>
      <c r="M16" t="s">
        <v>90</v>
      </c>
      <c r="N16">
        <v>0.53846153846153799</v>
      </c>
      <c r="O16">
        <v>0.39615384615384602</v>
      </c>
      <c r="P16">
        <v>0.57692307692307698</v>
      </c>
    </row>
    <row r="17" spans="2:16" x14ac:dyDescent="0.25">
      <c r="B17" t="s">
        <v>96</v>
      </c>
      <c r="C17" t="s">
        <v>92</v>
      </c>
      <c r="D17">
        <v>0.61108974358974399</v>
      </c>
      <c r="E17">
        <v>0.59230769230769198</v>
      </c>
      <c r="F17">
        <v>0.52692307692307705</v>
      </c>
      <c r="G17">
        <v>0.75384615384615405</v>
      </c>
      <c r="H17">
        <v>4.8418349397034703E-2</v>
      </c>
      <c r="I17">
        <v>0.56267139419270895</v>
      </c>
      <c r="J17">
        <v>0.65950809298677804</v>
      </c>
      <c r="K17">
        <v>0.62307692307692297</v>
      </c>
      <c r="L17" t="s">
        <v>90</v>
      </c>
      <c r="M17" t="s">
        <v>90</v>
      </c>
      <c r="N17">
        <v>0.57307692307692304</v>
      </c>
      <c r="O17">
        <v>0.52692307692307705</v>
      </c>
      <c r="P17">
        <v>0.59230769230769198</v>
      </c>
    </row>
    <row r="18" spans="2:16" x14ac:dyDescent="0.25">
      <c r="B18" t="s">
        <v>97</v>
      </c>
      <c r="C18" t="s">
        <v>89</v>
      </c>
      <c r="D18">
        <v>0.64141025641025595</v>
      </c>
      <c r="E18">
        <v>0.67692307692307696</v>
      </c>
      <c r="F18">
        <v>0.43910256410256399</v>
      </c>
      <c r="G18">
        <v>0.8</v>
      </c>
      <c r="H18">
        <v>8.3109500459734906E-2</v>
      </c>
      <c r="I18">
        <v>0.55830075595052198</v>
      </c>
      <c r="J18">
        <v>0.72451975686999104</v>
      </c>
      <c r="K18">
        <v>0.71923076923076901</v>
      </c>
      <c r="L18" t="s">
        <v>90</v>
      </c>
      <c r="M18" t="s">
        <v>90</v>
      </c>
      <c r="N18">
        <v>0.53846153846153799</v>
      </c>
      <c r="O18">
        <v>0.43910256410256399</v>
      </c>
      <c r="P18">
        <v>0.67692307692307696</v>
      </c>
    </row>
    <row r="19" spans="2:16" x14ac:dyDescent="0.25">
      <c r="B19" t="s">
        <v>97</v>
      </c>
      <c r="C19" t="s">
        <v>91</v>
      </c>
      <c r="D19">
        <v>0.623782051282051</v>
      </c>
      <c r="E19">
        <v>0.63461538461538503</v>
      </c>
      <c r="F19">
        <v>0.51153846153846205</v>
      </c>
      <c r="G19">
        <v>0.78846153846153799</v>
      </c>
      <c r="H19">
        <v>6.8827481268587606E-2</v>
      </c>
      <c r="I19">
        <v>0.55495457001346404</v>
      </c>
      <c r="J19">
        <v>0.69260953255063895</v>
      </c>
      <c r="K19">
        <v>0.68846153846153801</v>
      </c>
      <c r="L19" t="s">
        <v>90</v>
      </c>
      <c r="M19" t="s">
        <v>90</v>
      </c>
      <c r="N19">
        <v>0.54807692307692302</v>
      </c>
      <c r="O19">
        <v>0.51153846153846205</v>
      </c>
      <c r="P19">
        <v>0.63461538461538503</v>
      </c>
    </row>
    <row r="20" spans="2:16" x14ac:dyDescent="0.25">
      <c r="B20" t="s">
        <v>97</v>
      </c>
      <c r="C20" t="s">
        <v>92</v>
      </c>
      <c r="D20">
        <v>0.63576923076923098</v>
      </c>
      <c r="E20">
        <v>0.65769230769230802</v>
      </c>
      <c r="F20">
        <v>0.488461538461538</v>
      </c>
      <c r="G20">
        <v>0.757692307692308</v>
      </c>
      <c r="H20">
        <v>5.9830556365455902E-2</v>
      </c>
      <c r="I20">
        <v>0.575938674403775</v>
      </c>
      <c r="J20">
        <v>0.69559978713468695</v>
      </c>
      <c r="K20">
        <v>0.67307692307692302</v>
      </c>
      <c r="L20" t="s">
        <v>90</v>
      </c>
      <c r="M20" t="s">
        <v>90</v>
      </c>
      <c r="N20">
        <v>0.58846153846153804</v>
      </c>
      <c r="O20">
        <v>0.488461538461538</v>
      </c>
      <c r="P20">
        <v>0.65769230769230802</v>
      </c>
    </row>
    <row r="21" spans="2:16" x14ac:dyDescent="0.25">
      <c r="B21" t="s">
        <v>98</v>
      </c>
      <c r="C21" t="s">
        <v>89</v>
      </c>
      <c r="D21">
        <v>0.61069186056274904</v>
      </c>
      <c r="E21">
        <v>0.63461538461538503</v>
      </c>
      <c r="F21">
        <v>0.48486378048384798</v>
      </c>
      <c r="G21">
        <v>0.77692307692307705</v>
      </c>
      <c r="H21">
        <v>6.8663094163849706E-2</v>
      </c>
      <c r="I21">
        <v>0.54202876639889896</v>
      </c>
      <c r="J21">
        <v>0.67935495472659801</v>
      </c>
      <c r="K21">
        <v>0.66923076923076896</v>
      </c>
      <c r="L21" t="s">
        <v>90</v>
      </c>
      <c r="M21" t="s">
        <v>90</v>
      </c>
      <c r="N21">
        <v>0.51923076923076905</v>
      </c>
      <c r="O21">
        <v>0.48486378048384798</v>
      </c>
      <c r="P21">
        <v>0.63461538461538503</v>
      </c>
    </row>
    <row r="22" spans="2:16" x14ac:dyDescent="0.25">
      <c r="B22" t="s">
        <v>98</v>
      </c>
      <c r="C22" t="s">
        <v>91</v>
      </c>
      <c r="D22">
        <v>0.63363231828867494</v>
      </c>
      <c r="E22">
        <v>0.62307692307692297</v>
      </c>
      <c r="F22">
        <v>0.492307692307692</v>
      </c>
      <c r="G22">
        <v>0.85711538849524505</v>
      </c>
      <c r="H22">
        <v>8.7650253092422997E-2</v>
      </c>
      <c r="I22">
        <v>0.54598206519625103</v>
      </c>
      <c r="J22">
        <v>0.72128257138109797</v>
      </c>
      <c r="K22">
        <v>0.67307692307692302</v>
      </c>
      <c r="L22" t="s">
        <v>90</v>
      </c>
      <c r="M22" t="s">
        <v>90</v>
      </c>
      <c r="N22">
        <v>0.55288461538461497</v>
      </c>
      <c r="O22">
        <v>0.492307692307692</v>
      </c>
      <c r="P22">
        <v>0.62307692307692297</v>
      </c>
    </row>
    <row r="23" spans="2:16" x14ac:dyDescent="0.25">
      <c r="B23" t="s">
        <v>98</v>
      </c>
      <c r="C23" t="s">
        <v>92</v>
      </c>
      <c r="D23">
        <v>0.64966802993919404</v>
      </c>
      <c r="E23">
        <v>0.68076923076923102</v>
      </c>
      <c r="F23">
        <v>0.47307692307692301</v>
      </c>
      <c r="G23">
        <v>0.83076923076923104</v>
      </c>
      <c r="H23">
        <v>6.9130203780091798E-2</v>
      </c>
      <c r="I23">
        <v>0.58053782615910199</v>
      </c>
      <c r="J23">
        <v>0.71879823371928597</v>
      </c>
      <c r="K23">
        <v>0.70052645323809004</v>
      </c>
      <c r="L23" t="s">
        <v>90</v>
      </c>
      <c r="M23" t="s">
        <v>90</v>
      </c>
      <c r="N23">
        <v>0.58461538461538498</v>
      </c>
      <c r="O23">
        <v>0.47307692307692301</v>
      </c>
      <c r="P23">
        <v>0.68076923076923102</v>
      </c>
    </row>
    <row r="24" spans="2:16" x14ac:dyDescent="0.25">
      <c r="B24" t="s">
        <v>99</v>
      </c>
      <c r="C24" t="s">
        <v>89</v>
      </c>
      <c r="D24">
        <v>0.64846153846153798</v>
      </c>
      <c r="E24">
        <v>0.64230769230769202</v>
      </c>
      <c r="F24">
        <v>0.515384615384615</v>
      </c>
      <c r="G24">
        <v>0.77692307692307705</v>
      </c>
      <c r="H24">
        <v>5.8493797961835299E-2</v>
      </c>
      <c r="I24">
        <v>0.58996774049970302</v>
      </c>
      <c r="J24">
        <v>0.70695533642337405</v>
      </c>
      <c r="K24">
        <v>0.70384615384615401</v>
      </c>
      <c r="L24" t="s">
        <v>90</v>
      </c>
      <c r="M24" t="s">
        <v>90</v>
      </c>
      <c r="N24">
        <v>0.58461538461538498</v>
      </c>
      <c r="O24">
        <v>0.515384615384615</v>
      </c>
      <c r="P24">
        <v>0.64230769230769202</v>
      </c>
    </row>
    <row r="25" spans="2:16" x14ac:dyDescent="0.25">
      <c r="B25" t="s">
        <v>99</v>
      </c>
      <c r="C25" t="s">
        <v>91</v>
      </c>
      <c r="D25">
        <v>0.61423076923076902</v>
      </c>
      <c r="E25">
        <v>0.59615384615384603</v>
      </c>
      <c r="F25">
        <v>0.52884615384615397</v>
      </c>
      <c r="G25">
        <v>0.80288461538461497</v>
      </c>
      <c r="H25">
        <v>6.5835269612875405E-2</v>
      </c>
      <c r="I25">
        <v>0.54839549961789402</v>
      </c>
      <c r="J25">
        <v>0.68006603884364503</v>
      </c>
      <c r="K25">
        <v>0.64423076923076905</v>
      </c>
      <c r="L25" t="s">
        <v>90</v>
      </c>
      <c r="M25" t="s">
        <v>90</v>
      </c>
      <c r="N25">
        <v>0.54326923076923095</v>
      </c>
      <c r="O25">
        <v>0.52884615384615397</v>
      </c>
      <c r="P25">
        <v>0.59615384615384603</v>
      </c>
    </row>
    <row r="26" spans="2:16" x14ac:dyDescent="0.25">
      <c r="B26" t="s">
        <v>99</v>
      </c>
      <c r="C26" t="s">
        <v>92</v>
      </c>
      <c r="D26">
        <v>0.61041666666666705</v>
      </c>
      <c r="E26">
        <v>0.56923076923076898</v>
      </c>
      <c r="F26">
        <v>0.5</v>
      </c>
      <c r="G26">
        <v>0.80769230769230804</v>
      </c>
      <c r="H26">
        <v>8.0907405001197405E-2</v>
      </c>
      <c r="I26">
        <v>0.52950926166546897</v>
      </c>
      <c r="J26">
        <v>0.69132407166786403</v>
      </c>
      <c r="K26">
        <v>0.72596153846153799</v>
      </c>
      <c r="L26" t="s">
        <v>90</v>
      </c>
      <c r="M26" t="s">
        <v>90</v>
      </c>
      <c r="N26">
        <v>0.51923076923076905</v>
      </c>
      <c r="O26">
        <v>0.5</v>
      </c>
      <c r="P26">
        <v>0.56923076923076898</v>
      </c>
    </row>
    <row r="27" spans="2:16" x14ac:dyDescent="0.25">
      <c r="B27" t="s">
        <v>100</v>
      </c>
      <c r="C27" t="s">
        <v>89</v>
      </c>
      <c r="D27">
        <v>0.63067307692307695</v>
      </c>
      <c r="E27">
        <v>0.61153846153846203</v>
      </c>
      <c r="F27">
        <v>0.51153846153846205</v>
      </c>
      <c r="G27">
        <v>0.74615384615384595</v>
      </c>
      <c r="H27">
        <v>6.4371222656168306E-2</v>
      </c>
      <c r="I27">
        <v>0.56630185426690804</v>
      </c>
      <c r="J27">
        <v>0.69504429957924496</v>
      </c>
      <c r="K27">
        <v>0.742307692307692</v>
      </c>
      <c r="L27" t="s">
        <v>90</v>
      </c>
      <c r="M27" t="s">
        <v>90</v>
      </c>
      <c r="N27">
        <v>0.55769230769230804</v>
      </c>
      <c r="O27">
        <v>0.51153846153846205</v>
      </c>
      <c r="P27">
        <v>0.61153846153846203</v>
      </c>
    </row>
    <row r="28" spans="2:16" x14ac:dyDescent="0.25">
      <c r="B28" t="s">
        <v>100</v>
      </c>
      <c r="C28" t="s">
        <v>91</v>
      </c>
      <c r="D28">
        <v>0.600096153846154</v>
      </c>
      <c r="E28">
        <v>0.57692307692307698</v>
      </c>
      <c r="F28">
        <v>0.39615384615384602</v>
      </c>
      <c r="G28">
        <v>0.765384615384615</v>
      </c>
      <c r="H28">
        <v>8.8912582384328503E-2</v>
      </c>
      <c r="I28">
        <v>0.51118357146182503</v>
      </c>
      <c r="J28">
        <v>0.68900873623048198</v>
      </c>
      <c r="K28">
        <v>0.75384615384615405</v>
      </c>
      <c r="L28" t="s">
        <v>90</v>
      </c>
      <c r="M28" t="s">
        <v>90</v>
      </c>
      <c r="N28">
        <v>0.53846153846153799</v>
      </c>
      <c r="O28">
        <v>0.39615384615384602</v>
      </c>
      <c r="P28">
        <v>0.57692307692307698</v>
      </c>
    </row>
    <row r="29" spans="2:16" x14ac:dyDescent="0.25">
      <c r="B29" t="s">
        <v>100</v>
      </c>
      <c r="C29" t="s">
        <v>92</v>
      </c>
      <c r="D29">
        <v>0.61108974358974399</v>
      </c>
      <c r="E29">
        <v>0.59230769230769198</v>
      </c>
      <c r="F29">
        <v>0.52692307692307705</v>
      </c>
      <c r="G29">
        <v>0.75384615384615405</v>
      </c>
      <c r="H29">
        <v>4.8418349397034703E-2</v>
      </c>
      <c r="I29">
        <v>0.56267139419270895</v>
      </c>
      <c r="J29">
        <v>0.65950809298677804</v>
      </c>
      <c r="K29">
        <v>0.62307692307692297</v>
      </c>
      <c r="L29" t="s">
        <v>90</v>
      </c>
      <c r="M29" t="s">
        <v>90</v>
      </c>
      <c r="N29">
        <v>0.57307692307692304</v>
      </c>
      <c r="O29">
        <v>0.52692307692307705</v>
      </c>
      <c r="P29">
        <v>0.59230769230769198</v>
      </c>
    </row>
    <row r="30" spans="2:16" x14ac:dyDescent="0.25">
      <c r="B30" t="s">
        <v>101</v>
      </c>
      <c r="C30" t="s">
        <v>89</v>
      </c>
      <c r="D30">
        <v>0.64141025641025595</v>
      </c>
      <c r="E30">
        <v>0.67692307692307696</v>
      </c>
      <c r="F30">
        <v>0.43910256410256399</v>
      </c>
      <c r="G30">
        <v>0.8</v>
      </c>
      <c r="H30">
        <v>8.3109500459734906E-2</v>
      </c>
      <c r="I30">
        <v>0.55830075595052198</v>
      </c>
      <c r="J30">
        <v>0.72451975686999104</v>
      </c>
      <c r="K30">
        <v>0.71923076923076901</v>
      </c>
      <c r="L30" t="s">
        <v>90</v>
      </c>
      <c r="M30" t="s">
        <v>90</v>
      </c>
      <c r="N30">
        <v>0.53846153846153799</v>
      </c>
      <c r="O30">
        <v>0.43910256410256399</v>
      </c>
      <c r="P30">
        <v>0.67692307692307696</v>
      </c>
    </row>
    <row r="31" spans="2:16" x14ac:dyDescent="0.25">
      <c r="B31" t="s">
        <v>101</v>
      </c>
      <c r="C31" t="s">
        <v>91</v>
      </c>
      <c r="D31">
        <v>0.623782051282051</v>
      </c>
      <c r="E31">
        <v>0.63461538461538503</v>
      </c>
      <c r="F31">
        <v>0.51153846153846205</v>
      </c>
      <c r="G31">
        <v>0.78846153846153799</v>
      </c>
      <c r="H31">
        <v>6.8827481268587606E-2</v>
      </c>
      <c r="I31">
        <v>0.55495457001346404</v>
      </c>
      <c r="J31">
        <v>0.69260953255063895</v>
      </c>
      <c r="K31">
        <v>0.68846153846153801</v>
      </c>
      <c r="L31" t="s">
        <v>90</v>
      </c>
      <c r="M31" t="s">
        <v>90</v>
      </c>
      <c r="N31">
        <v>0.54807692307692302</v>
      </c>
      <c r="O31">
        <v>0.51153846153846205</v>
      </c>
      <c r="P31">
        <v>0.63461538461538503</v>
      </c>
    </row>
    <row r="32" spans="2:16" x14ac:dyDescent="0.25">
      <c r="B32" t="s">
        <v>101</v>
      </c>
      <c r="C32" t="s">
        <v>92</v>
      </c>
      <c r="D32">
        <v>0.63576923076923098</v>
      </c>
      <c r="E32">
        <v>0.65769230769230802</v>
      </c>
      <c r="F32">
        <v>0.488461538461538</v>
      </c>
      <c r="G32">
        <v>0.757692307692308</v>
      </c>
      <c r="H32">
        <v>5.9830556365455902E-2</v>
      </c>
      <c r="I32">
        <v>0.575938674403775</v>
      </c>
      <c r="J32">
        <v>0.69559978713468695</v>
      </c>
      <c r="K32">
        <v>0.67307692307692302</v>
      </c>
      <c r="L32" t="s">
        <v>90</v>
      </c>
      <c r="M32" t="s">
        <v>90</v>
      </c>
      <c r="N32">
        <v>0.58846153846153804</v>
      </c>
      <c r="O32">
        <v>0.488461538461538</v>
      </c>
      <c r="P32">
        <v>0.65769230769230802</v>
      </c>
    </row>
    <row r="33" spans="2:16" x14ac:dyDescent="0.25">
      <c r="B33" t="s">
        <v>102</v>
      </c>
      <c r="C33" t="s">
        <v>89</v>
      </c>
      <c r="D33">
        <v>0.604615384615385</v>
      </c>
      <c r="E33">
        <v>0.61923076923076903</v>
      </c>
      <c r="F33">
        <v>0.47692307692307701</v>
      </c>
      <c r="G33">
        <v>0.77692307692307705</v>
      </c>
      <c r="H33">
        <v>6.3360852266995296E-2</v>
      </c>
      <c r="I33">
        <v>0.54125453234838905</v>
      </c>
      <c r="J33">
        <v>0.66797623688237995</v>
      </c>
      <c r="K33">
        <v>0.66153846153846196</v>
      </c>
      <c r="L33" t="s">
        <v>90</v>
      </c>
      <c r="M33" t="s">
        <v>90</v>
      </c>
      <c r="N33">
        <v>0.51923076923076905</v>
      </c>
      <c r="O33">
        <v>0.47692307692307701</v>
      </c>
      <c r="P33">
        <v>0.61923076923076903</v>
      </c>
    </row>
    <row r="34" spans="2:16" x14ac:dyDescent="0.25">
      <c r="B34" t="s">
        <v>102</v>
      </c>
      <c r="C34" t="s">
        <v>91</v>
      </c>
      <c r="D34">
        <v>0.62</v>
      </c>
      <c r="E34">
        <v>0.62307692307692297</v>
      </c>
      <c r="F34">
        <v>0.492307692307692</v>
      </c>
      <c r="G34">
        <v>0.78846153846153799</v>
      </c>
      <c r="H34">
        <v>7.2839808655706897E-2</v>
      </c>
      <c r="I34">
        <v>0.54716019134429295</v>
      </c>
      <c r="J34">
        <v>0.69283980865570705</v>
      </c>
      <c r="K34">
        <v>0.67307692307692302</v>
      </c>
      <c r="L34" t="s">
        <v>90</v>
      </c>
      <c r="M34" t="s">
        <v>90</v>
      </c>
      <c r="N34">
        <v>0.55000000000000004</v>
      </c>
      <c r="O34">
        <v>0.492307692307692</v>
      </c>
      <c r="P34">
        <v>0.62307692307692297</v>
      </c>
    </row>
    <row r="35" spans="2:16" x14ac:dyDescent="0.25">
      <c r="B35" t="s">
        <v>102</v>
      </c>
      <c r="C35" t="s">
        <v>92</v>
      </c>
      <c r="D35">
        <v>0.63500000000000001</v>
      </c>
      <c r="E35">
        <v>0.64230769230769202</v>
      </c>
      <c r="F35">
        <v>0.47307692307692301</v>
      </c>
      <c r="G35">
        <v>0.83076923076923104</v>
      </c>
      <c r="H35">
        <v>7.0933905151203999E-2</v>
      </c>
      <c r="I35">
        <v>0.564066094848796</v>
      </c>
      <c r="J35">
        <v>0.70593390515120402</v>
      </c>
      <c r="K35">
        <v>0.69230769230769196</v>
      </c>
      <c r="L35" t="s">
        <v>90</v>
      </c>
      <c r="M35" t="s">
        <v>90</v>
      </c>
      <c r="N35">
        <v>0.57692307692307698</v>
      </c>
      <c r="O35">
        <v>0.47307692307692301</v>
      </c>
      <c r="P35">
        <v>0.64230769230769202</v>
      </c>
    </row>
    <row r="36" spans="2:16" x14ac:dyDescent="0.25">
      <c r="B36" t="s">
        <v>103</v>
      </c>
      <c r="C36" t="s">
        <v>89</v>
      </c>
      <c r="D36">
        <v>0.64846153846153798</v>
      </c>
      <c r="E36">
        <v>0.64230769230769202</v>
      </c>
      <c r="F36">
        <v>0.515384615384615</v>
      </c>
      <c r="G36">
        <v>0.77692307692307705</v>
      </c>
      <c r="H36">
        <v>5.8436259291641902E-2</v>
      </c>
      <c r="I36">
        <v>0.590025279169897</v>
      </c>
      <c r="J36">
        <v>0.70689779775317996</v>
      </c>
      <c r="K36">
        <v>0.7</v>
      </c>
      <c r="L36" t="s">
        <v>90</v>
      </c>
      <c r="M36" t="s">
        <v>90</v>
      </c>
      <c r="N36">
        <v>0.58461538461538498</v>
      </c>
      <c r="O36">
        <v>0.515384615384615</v>
      </c>
      <c r="P36">
        <v>0.64230769230769202</v>
      </c>
    </row>
    <row r="37" spans="2:16" x14ac:dyDescent="0.25">
      <c r="B37" t="s">
        <v>103</v>
      </c>
      <c r="C37" t="s">
        <v>91</v>
      </c>
      <c r="D37">
        <v>0.61423076923076902</v>
      </c>
      <c r="E37">
        <v>0.59615384615384603</v>
      </c>
      <c r="F37">
        <v>0.52884615384615397</v>
      </c>
      <c r="G37">
        <v>0.80288461538461497</v>
      </c>
      <c r="H37">
        <v>6.5835269612875405E-2</v>
      </c>
      <c r="I37">
        <v>0.54839549961789402</v>
      </c>
      <c r="J37">
        <v>0.68006603884364503</v>
      </c>
      <c r="K37">
        <v>0.64423076923076905</v>
      </c>
      <c r="L37" t="s">
        <v>90</v>
      </c>
      <c r="M37" t="s">
        <v>90</v>
      </c>
      <c r="N37">
        <v>0.54326923076923095</v>
      </c>
      <c r="O37">
        <v>0.52884615384615397</v>
      </c>
      <c r="P37">
        <v>0.59615384615384603</v>
      </c>
    </row>
    <row r="38" spans="2:16" x14ac:dyDescent="0.25">
      <c r="B38" t="s">
        <v>103</v>
      </c>
      <c r="C38" t="s">
        <v>92</v>
      </c>
      <c r="D38">
        <v>0.61310897435897405</v>
      </c>
      <c r="E38">
        <v>0.56923076923076898</v>
      </c>
      <c r="F38">
        <v>0.515384615384615</v>
      </c>
      <c r="G38">
        <v>0.80769230769230804</v>
      </c>
      <c r="H38">
        <v>7.9025846198323701E-2</v>
      </c>
      <c r="I38">
        <v>0.53408312816065096</v>
      </c>
      <c r="J38">
        <v>0.69213482055729803</v>
      </c>
      <c r="K38">
        <v>0.72596153846153799</v>
      </c>
      <c r="L38" t="s">
        <v>90</v>
      </c>
      <c r="M38" t="s">
        <v>90</v>
      </c>
      <c r="N38">
        <v>0.52692307692307705</v>
      </c>
      <c r="O38">
        <v>0.515384615384615</v>
      </c>
      <c r="P38">
        <v>0.56923076923076898</v>
      </c>
    </row>
    <row r="39" spans="2:16" x14ac:dyDescent="0.25">
      <c r="B39" t="s">
        <v>104</v>
      </c>
      <c r="C39" t="s">
        <v>89</v>
      </c>
      <c r="D39">
        <v>0.63067307692307695</v>
      </c>
      <c r="E39">
        <v>0.61153846153846203</v>
      </c>
      <c r="F39">
        <v>0.51153846153846205</v>
      </c>
      <c r="G39">
        <v>0.74615384615384595</v>
      </c>
      <c r="H39">
        <v>6.4371222656168306E-2</v>
      </c>
      <c r="I39">
        <v>0.56630185426690804</v>
      </c>
      <c r="J39">
        <v>0.69504429957924496</v>
      </c>
      <c r="K39">
        <v>0.742307692307692</v>
      </c>
      <c r="L39" t="s">
        <v>90</v>
      </c>
      <c r="M39" t="s">
        <v>90</v>
      </c>
      <c r="N39">
        <v>0.55769230769230804</v>
      </c>
      <c r="O39">
        <v>0.51153846153846205</v>
      </c>
      <c r="P39">
        <v>0.61153846153846203</v>
      </c>
    </row>
    <row r="40" spans="2:16" x14ac:dyDescent="0.25">
      <c r="B40" t="s">
        <v>104</v>
      </c>
      <c r="C40" t="s">
        <v>91</v>
      </c>
      <c r="D40">
        <v>0.600096153846154</v>
      </c>
      <c r="E40">
        <v>0.57692307692307698</v>
      </c>
      <c r="F40">
        <v>0.39615384615384602</v>
      </c>
      <c r="G40">
        <v>0.765384615384615</v>
      </c>
      <c r="H40">
        <v>8.8912582384328503E-2</v>
      </c>
      <c r="I40">
        <v>0.51118357146182503</v>
      </c>
      <c r="J40">
        <v>0.68900873623048198</v>
      </c>
      <c r="K40">
        <v>0.75384615384615405</v>
      </c>
      <c r="L40" t="s">
        <v>90</v>
      </c>
      <c r="M40" t="s">
        <v>90</v>
      </c>
      <c r="N40">
        <v>0.53846153846153799</v>
      </c>
      <c r="O40">
        <v>0.39615384615384602</v>
      </c>
      <c r="P40">
        <v>0.57692307692307698</v>
      </c>
    </row>
    <row r="41" spans="2:16" x14ac:dyDescent="0.25">
      <c r="B41" t="s">
        <v>104</v>
      </c>
      <c r="C41" t="s">
        <v>92</v>
      </c>
      <c r="D41">
        <v>0.61108974358974399</v>
      </c>
      <c r="E41">
        <v>0.59230769230769198</v>
      </c>
      <c r="F41">
        <v>0.52692307692307705</v>
      </c>
      <c r="G41">
        <v>0.75384615384615405</v>
      </c>
      <c r="H41">
        <v>4.8418349397034703E-2</v>
      </c>
      <c r="I41">
        <v>0.56267139419270895</v>
      </c>
      <c r="J41">
        <v>0.65950809298677804</v>
      </c>
      <c r="K41">
        <v>0.62307692307692297</v>
      </c>
      <c r="L41" t="s">
        <v>90</v>
      </c>
      <c r="M41" t="s">
        <v>90</v>
      </c>
      <c r="N41">
        <v>0.57307692307692304</v>
      </c>
      <c r="O41">
        <v>0.52692307692307705</v>
      </c>
      <c r="P41">
        <v>0.59230769230769198</v>
      </c>
    </row>
    <row r="42" spans="2:16" x14ac:dyDescent="0.25">
      <c r="B42" t="s">
        <v>105</v>
      </c>
      <c r="C42" t="s">
        <v>89</v>
      </c>
      <c r="D42">
        <v>0.64141025641025595</v>
      </c>
      <c r="E42">
        <v>0.67692307692307696</v>
      </c>
      <c r="F42">
        <v>0.43910256410256399</v>
      </c>
      <c r="G42">
        <v>0.8</v>
      </c>
      <c r="H42">
        <v>8.3109500459734906E-2</v>
      </c>
      <c r="I42">
        <v>0.55830075595052198</v>
      </c>
      <c r="J42">
        <v>0.72451975686999104</v>
      </c>
      <c r="K42">
        <v>0.71923076923076901</v>
      </c>
      <c r="L42" t="s">
        <v>90</v>
      </c>
      <c r="M42" t="s">
        <v>90</v>
      </c>
      <c r="N42">
        <v>0.53846153846153799</v>
      </c>
      <c r="O42">
        <v>0.43910256410256399</v>
      </c>
      <c r="P42">
        <v>0.67692307692307696</v>
      </c>
    </row>
    <row r="43" spans="2:16" x14ac:dyDescent="0.25">
      <c r="B43" t="s">
        <v>105</v>
      </c>
      <c r="C43" t="s">
        <v>91</v>
      </c>
      <c r="D43">
        <v>0.623782051282051</v>
      </c>
      <c r="E43">
        <v>0.63461538461538503</v>
      </c>
      <c r="F43">
        <v>0.51153846153846205</v>
      </c>
      <c r="G43">
        <v>0.78846153846153799</v>
      </c>
      <c r="H43">
        <v>6.8827481268587606E-2</v>
      </c>
      <c r="I43">
        <v>0.55495457001346404</v>
      </c>
      <c r="J43">
        <v>0.69260953255063895</v>
      </c>
      <c r="K43">
        <v>0.68846153846153801</v>
      </c>
      <c r="L43" t="s">
        <v>90</v>
      </c>
      <c r="M43" t="s">
        <v>90</v>
      </c>
      <c r="N43">
        <v>0.54807692307692302</v>
      </c>
      <c r="O43">
        <v>0.51153846153846205</v>
      </c>
      <c r="P43">
        <v>0.63461538461538503</v>
      </c>
    </row>
    <row r="44" spans="2:16" x14ac:dyDescent="0.25">
      <c r="B44" t="s">
        <v>105</v>
      </c>
      <c r="C44" t="s">
        <v>92</v>
      </c>
      <c r="D44">
        <v>0.63576923076923098</v>
      </c>
      <c r="E44">
        <v>0.65769230769230802</v>
      </c>
      <c r="F44">
        <v>0.488461538461538</v>
      </c>
      <c r="G44">
        <v>0.757692307692308</v>
      </c>
      <c r="H44">
        <v>5.9830556365455902E-2</v>
      </c>
      <c r="I44">
        <v>0.575938674403775</v>
      </c>
      <c r="J44">
        <v>0.69559978713468695</v>
      </c>
      <c r="K44">
        <v>0.67307692307692302</v>
      </c>
      <c r="L44" t="s">
        <v>90</v>
      </c>
      <c r="M44" t="s">
        <v>90</v>
      </c>
      <c r="N44">
        <v>0.58846153846153804</v>
      </c>
      <c r="O44">
        <v>0.488461538461538</v>
      </c>
      <c r="P44">
        <v>0.65769230769230802</v>
      </c>
    </row>
    <row r="45" spans="2:16" x14ac:dyDescent="0.25">
      <c r="B45" t="s">
        <v>106</v>
      </c>
      <c r="C45" t="s">
        <v>89</v>
      </c>
      <c r="D45">
        <v>0.61069186056274904</v>
      </c>
      <c r="E45">
        <v>0.63461538461538503</v>
      </c>
      <c r="F45">
        <v>0.48486378048384798</v>
      </c>
      <c r="G45">
        <v>0.77692307692307705</v>
      </c>
      <c r="H45">
        <v>6.8663094163849706E-2</v>
      </c>
      <c r="I45">
        <v>0.54202876639889896</v>
      </c>
      <c r="J45">
        <v>0.67935495472659801</v>
      </c>
      <c r="K45">
        <v>0.66923076923076896</v>
      </c>
      <c r="L45" t="s">
        <v>90</v>
      </c>
      <c r="M45" t="s">
        <v>90</v>
      </c>
      <c r="N45">
        <v>0.51923076923076905</v>
      </c>
      <c r="O45">
        <v>0.48486378048384798</v>
      </c>
      <c r="P45">
        <v>0.63461538461538503</v>
      </c>
    </row>
    <row r="46" spans="2:16" x14ac:dyDescent="0.25">
      <c r="B46" t="s">
        <v>106</v>
      </c>
      <c r="C46" t="s">
        <v>91</v>
      </c>
      <c r="D46">
        <v>0.63363231828867494</v>
      </c>
      <c r="E46">
        <v>0.62307692307692297</v>
      </c>
      <c r="F46">
        <v>0.492307692307692</v>
      </c>
      <c r="G46">
        <v>0.85711538849524505</v>
      </c>
      <c r="H46">
        <v>8.7650253092422997E-2</v>
      </c>
      <c r="I46">
        <v>0.54598206519625103</v>
      </c>
      <c r="J46">
        <v>0.72128257138109797</v>
      </c>
      <c r="K46">
        <v>0.67307692307692302</v>
      </c>
      <c r="L46" t="s">
        <v>90</v>
      </c>
      <c r="M46" t="s">
        <v>90</v>
      </c>
      <c r="N46">
        <v>0.55288461538461497</v>
      </c>
      <c r="O46">
        <v>0.492307692307692</v>
      </c>
      <c r="P46">
        <v>0.62307692307692297</v>
      </c>
    </row>
    <row r="47" spans="2:16" x14ac:dyDescent="0.25">
      <c r="B47" t="s">
        <v>106</v>
      </c>
      <c r="C47" t="s">
        <v>92</v>
      </c>
      <c r="D47">
        <v>0.64966802993919404</v>
      </c>
      <c r="E47">
        <v>0.68076923076923102</v>
      </c>
      <c r="F47">
        <v>0.47307692307692301</v>
      </c>
      <c r="G47">
        <v>0.83076923076923104</v>
      </c>
      <c r="H47">
        <v>6.9130203780091798E-2</v>
      </c>
      <c r="I47">
        <v>0.58053782615910199</v>
      </c>
      <c r="J47">
        <v>0.71879823371928597</v>
      </c>
      <c r="K47">
        <v>0.70052645323809004</v>
      </c>
      <c r="L47" t="s">
        <v>90</v>
      </c>
      <c r="M47" t="s">
        <v>90</v>
      </c>
      <c r="N47">
        <v>0.58461538461538498</v>
      </c>
      <c r="O47">
        <v>0.47307692307692301</v>
      </c>
      <c r="P47">
        <v>0.68076923076923102</v>
      </c>
    </row>
    <row r="48" spans="2:16" x14ac:dyDescent="0.25">
      <c r="B48" t="s">
        <v>107</v>
      </c>
      <c r="C48" t="s">
        <v>89</v>
      </c>
      <c r="D48">
        <v>0.64884615384615396</v>
      </c>
      <c r="E48">
        <v>0.64230769230769202</v>
      </c>
      <c r="F48">
        <v>0.515384615384615</v>
      </c>
      <c r="G48">
        <v>0.77692307692307705</v>
      </c>
      <c r="H48">
        <v>5.8635246226139498E-2</v>
      </c>
      <c r="I48">
        <v>0.59021090762001405</v>
      </c>
      <c r="J48">
        <v>0.70748140007229299</v>
      </c>
      <c r="K48">
        <v>0.70384615384615401</v>
      </c>
      <c r="L48" t="s">
        <v>90</v>
      </c>
      <c r="M48" t="s">
        <v>90</v>
      </c>
      <c r="N48">
        <v>0.58461538461538498</v>
      </c>
      <c r="O48">
        <v>0.515384615384615</v>
      </c>
      <c r="P48">
        <v>0.64230769230769202</v>
      </c>
    </row>
    <row r="49" spans="2:16" x14ac:dyDescent="0.25">
      <c r="B49" t="s">
        <v>107</v>
      </c>
      <c r="C49" t="s">
        <v>91</v>
      </c>
      <c r="D49">
        <v>0.61423076923076902</v>
      </c>
      <c r="E49">
        <v>0.59615384615384603</v>
      </c>
      <c r="F49">
        <v>0.52884615384615397</v>
      </c>
      <c r="G49">
        <v>0.80288461538461497</v>
      </c>
      <c r="H49">
        <v>6.5835269612875405E-2</v>
      </c>
      <c r="I49">
        <v>0.54839549961789402</v>
      </c>
      <c r="J49">
        <v>0.68006603884364503</v>
      </c>
      <c r="K49">
        <v>0.64423076923076905</v>
      </c>
      <c r="L49" t="s">
        <v>90</v>
      </c>
      <c r="M49" t="s">
        <v>90</v>
      </c>
      <c r="N49">
        <v>0.54326923076923095</v>
      </c>
      <c r="O49">
        <v>0.52884615384615397</v>
      </c>
      <c r="P49">
        <v>0.59615384615384603</v>
      </c>
    </row>
    <row r="50" spans="2:16" x14ac:dyDescent="0.25">
      <c r="B50" t="s">
        <v>107</v>
      </c>
      <c r="C50" t="s">
        <v>92</v>
      </c>
      <c r="D50">
        <v>0.61310897435897405</v>
      </c>
      <c r="E50">
        <v>0.56923076923076898</v>
      </c>
      <c r="F50">
        <v>0.515384615384615</v>
      </c>
      <c r="G50">
        <v>0.80769230769230804</v>
      </c>
      <c r="H50">
        <v>7.9025846198323701E-2</v>
      </c>
      <c r="I50">
        <v>0.53408312816065096</v>
      </c>
      <c r="J50">
        <v>0.69213482055729803</v>
      </c>
      <c r="K50">
        <v>0.72596153846153799</v>
      </c>
      <c r="L50" t="s">
        <v>90</v>
      </c>
      <c r="M50" t="s">
        <v>90</v>
      </c>
      <c r="N50">
        <v>0.52692307692307705</v>
      </c>
      <c r="O50">
        <v>0.515384615384615</v>
      </c>
      <c r="P50">
        <v>0.56923076923076898</v>
      </c>
    </row>
    <row r="51" spans="2:16" x14ac:dyDescent="0.25">
      <c r="B51" t="s">
        <v>108</v>
      </c>
      <c r="C51" t="s">
        <v>89</v>
      </c>
      <c r="D51">
        <v>0.891087962962963</v>
      </c>
      <c r="E51">
        <v>0.88425925925925897</v>
      </c>
      <c r="F51">
        <v>0.77777777777777801</v>
      </c>
      <c r="G51">
        <v>1.0277777777777799</v>
      </c>
      <c r="H51">
        <v>5.6388497697606899E-2</v>
      </c>
      <c r="I51">
        <v>0.83469946526535599</v>
      </c>
      <c r="J51">
        <v>0.94747646066057001</v>
      </c>
      <c r="K51">
        <v>0.93055555555555602</v>
      </c>
      <c r="L51" t="s">
        <v>90</v>
      </c>
      <c r="M51" t="s">
        <v>90</v>
      </c>
      <c r="N51">
        <v>0.84375</v>
      </c>
      <c r="O51">
        <v>0.77777777777777801</v>
      </c>
      <c r="P51">
        <v>0.88425925925925897</v>
      </c>
    </row>
    <row r="52" spans="2:16" x14ac:dyDescent="0.25">
      <c r="B52" t="s">
        <v>108</v>
      </c>
      <c r="C52" t="s">
        <v>91</v>
      </c>
      <c r="D52">
        <v>0.89965277777777797</v>
      </c>
      <c r="E52">
        <v>0.91319444444444398</v>
      </c>
      <c r="F52">
        <v>0.69097222222222199</v>
      </c>
      <c r="G52">
        <v>1.02430555555556</v>
      </c>
      <c r="H52">
        <v>7.4807040346320006E-2</v>
      </c>
      <c r="I52">
        <v>0.82484573743145795</v>
      </c>
      <c r="J52">
        <v>0.97445981812409799</v>
      </c>
      <c r="K52">
        <v>0.96180555555555602</v>
      </c>
      <c r="L52" t="s">
        <v>90</v>
      </c>
      <c r="M52" t="s">
        <v>90</v>
      </c>
      <c r="N52">
        <v>0.875</v>
      </c>
      <c r="O52">
        <v>0.69097222222222199</v>
      </c>
      <c r="P52">
        <v>0.91319444444444398</v>
      </c>
    </row>
    <row r="53" spans="2:16" x14ac:dyDescent="0.25">
      <c r="B53" t="s">
        <v>108</v>
      </c>
      <c r="C53" t="s">
        <v>92</v>
      </c>
      <c r="D53">
        <v>0.844907407407407</v>
      </c>
      <c r="E53">
        <v>0.88425925925925897</v>
      </c>
      <c r="F53">
        <v>0.70833333333333304</v>
      </c>
      <c r="G53">
        <v>0.97222222222222199</v>
      </c>
      <c r="H53">
        <v>6.4798858345067101E-2</v>
      </c>
      <c r="I53">
        <v>0.78010854906233995</v>
      </c>
      <c r="J53">
        <v>0.90970626575247504</v>
      </c>
      <c r="K53">
        <v>0.91203703703703698</v>
      </c>
      <c r="L53" t="s">
        <v>90</v>
      </c>
      <c r="M53" t="s">
        <v>90</v>
      </c>
      <c r="N53">
        <v>0.76851851851851805</v>
      </c>
      <c r="O53">
        <v>0.70833333333333304</v>
      </c>
      <c r="P53">
        <v>0.88425925925925897</v>
      </c>
    </row>
    <row r="54" spans="2:16" x14ac:dyDescent="0.25">
      <c r="B54" t="s">
        <v>109</v>
      </c>
      <c r="C54" t="s">
        <v>89</v>
      </c>
      <c r="D54">
        <v>0.89074074074074105</v>
      </c>
      <c r="E54">
        <v>0.88425925925925897</v>
      </c>
      <c r="F54">
        <v>0.77777777777777801</v>
      </c>
      <c r="G54">
        <v>1.0277777777777799</v>
      </c>
      <c r="H54">
        <v>5.6559426369133303E-2</v>
      </c>
      <c r="I54">
        <v>0.83418131437160703</v>
      </c>
      <c r="J54">
        <v>0.94730016710987397</v>
      </c>
      <c r="K54">
        <v>0.93055555555555602</v>
      </c>
      <c r="L54" t="s">
        <v>90</v>
      </c>
      <c r="M54" t="s">
        <v>90</v>
      </c>
      <c r="N54">
        <v>0.84027777777777801</v>
      </c>
      <c r="O54">
        <v>0.77777777777777801</v>
      </c>
      <c r="P54">
        <v>0.88425925925925897</v>
      </c>
    </row>
    <row r="55" spans="2:16" x14ac:dyDescent="0.25">
      <c r="B55" t="s">
        <v>109</v>
      </c>
      <c r="C55" t="s">
        <v>91</v>
      </c>
      <c r="D55">
        <v>0.90613425925925895</v>
      </c>
      <c r="E55">
        <v>0.91319444444444398</v>
      </c>
      <c r="F55">
        <v>0.77083333333333304</v>
      </c>
      <c r="G55">
        <v>1.02430555555556</v>
      </c>
      <c r="H55">
        <v>6.5235129299685293E-2</v>
      </c>
      <c r="I55">
        <v>0.84089912995957405</v>
      </c>
      <c r="J55">
        <v>0.97136938855894495</v>
      </c>
      <c r="K55">
        <v>0.97222222222222199</v>
      </c>
      <c r="L55" t="s">
        <v>90</v>
      </c>
      <c r="M55" t="s">
        <v>90</v>
      </c>
      <c r="N55">
        <v>0.83680555555555602</v>
      </c>
      <c r="O55">
        <v>0.77083333333333304</v>
      </c>
      <c r="P55">
        <v>0.91319444444444398</v>
      </c>
    </row>
    <row r="56" spans="2:16" x14ac:dyDescent="0.25">
      <c r="B56" t="s">
        <v>109</v>
      </c>
      <c r="C56" t="s">
        <v>92</v>
      </c>
      <c r="D56">
        <v>0.83298611111111098</v>
      </c>
      <c r="E56">
        <v>0.89236111111111105</v>
      </c>
      <c r="F56">
        <v>0.63425925925925897</v>
      </c>
      <c r="G56">
        <v>0.97222222222222199</v>
      </c>
      <c r="H56">
        <v>8.5723319811030999E-2</v>
      </c>
      <c r="I56">
        <v>0.74726279130008</v>
      </c>
      <c r="J56">
        <v>0.91870943092214197</v>
      </c>
      <c r="K56">
        <v>0.91203703703703698</v>
      </c>
      <c r="L56" t="s">
        <v>90</v>
      </c>
      <c r="M56" t="s">
        <v>90</v>
      </c>
      <c r="N56">
        <v>0.72569444444444398</v>
      </c>
      <c r="O56">
        <v>0.63425925925925897</v>
      </c>
      <c r="P56">
        <v>0.89236111111111105</v>
      </c>
    </row>
    <row r="57" spans="2:16" x14ac:dyDescent="0.25">
      <c r="B57" t="s">
        <v>110</v>
      </c>
      <c r="C57" t="s">
        <v>89</v>
      </c>
      <c r="D57">
        <v>0.84004629629629601</v>
      </c>
      <c r="E57">
        <v>0.84722222222222199</v>
      </c>
      <c r="F57">
        <v>0.47569444444444398</v>
      </c>
      <c r="G57">
        <v>1.0659722222222201</v>
      </c>
      <c r="H57">
        <v>0.11663841513921699</v>
      </c>
      <c r="I57">
        <v>0.72340788115707999</v>
      </c>
      <c r="J57">
        <v>0.95668471143551304</v>
      </c>
      <c r="K57">
        <v>0.97222222222222199</v>
      </c>
      <c r="L57" t="s">
        <v>90</v>
      </c>
      <c r="M57" t="s">
        <v>90</v>
      </c>
      <c r="N57">
        <v>0.76736111111111105</v>
      </c>
      <c r="O57">
        <v>0.47569444444444398</v>
      </c>
      <c r="P57">
        <v>0.84722222222222199</v>
      </c>
    </row>
    <row r="58" spans="2:16" x14ac:dyDescent="0.25">
      <c r="B58" t="s">
        <v>110</v>
      </c>
      <c r="C58" t="s">
        <v>91</v>
      </c>
      <c r="D58">
        <v>0.89722222222222203</v>
      </c>
      <c r="E58">
        <v>0.91319444444444398</v>
      </c>
      <c r="F58">
        <v>0.70833333333333304</v>
      </c>
      <c r="G58">
        <v>1.1435185185185199</v>
      </c>
      <c r="H58">
        <v>9.5509243860073104E-2</v>
      </c>
      <c r="I58">
        <v>0.80171297836214905</v>
      </c>
      <c r="J58">
        <v>0.99273146608229501</v>
      </c>
      <c r="K58">
        <v>0.97569444444444398</v>
      </c>
      <c r="L58" t="s">
        <v>90</v>
      </c>
      <c r="M58" t="s">
        <v>90</v>
      </c>
      <c r="N58">
        <v>0.76736111111111105</v>
      </c>
      <c r="O58">
        <v>0.70833333333333304</v>
      </c>
      <c r="P58">
        <v>0.91319444444444398</v>
      </c>
    </row>
    <row r="59" spans="2:16" x14ac:dyDescent="0.25">
      <c r="B59" t="s">
        <v>110</v>
      </c>
      <c r="C59" t="s">
        <v>92</v>
      </c>
      <c r="D59">
        <v>0.88009259259259298</v>
      </c>
      <c r="E59">
        <v>0.93402777777777801</v>
      </c>
      <c r="F59">
        <v>0.65277777777777801</v>
      </c>
      <c r="G59">
        <v>0.99652777777777801</v>
      </c>
      <c r="H59">
        <v>7.5802341422039496E-2</v>
      </c>
      <c r="I59">
        <v>0.80429025117055297</v>
      </c>
      <c r="J59">
        <v>0.95589493401463199</v>
      </c>
      <c r="K59">
        <v>0.95833333333333304</v>
      </c>
      <c r="L59" t="s">
        <v>90</v>
      </c>
      <c r="M59" t="s">
        <v>90</v>
      </c>
      <c r="N59">
        <v>0.81944444444444398</v>
      </c>
      <c r="O59">
        <v>0.65277777777777801</v>
      </c>
      <c r="P59">
        <v>0.93402777777777801</v>
      </c>
    </row>
    <row r="60" spans="2:16" x14ac:dyDescent="0.25">
      <c r="B60" t="s">
        <v>111</v>
      </c>
      <c r="C60" t="s">
        <v>89</v>
      </c>
      <c r="D60">
        <v>0.84342592592592602</v>
      </c>
      <c r="E60">
        <v>0.875</v>
      </c>
      <c r="F60">
        <v>0.52083333333333304</v>
      </c>
      <c r="G60">
        <v>1.0659722222222201</v>
      </c>
      <c r="H60">
        <v>0.108166452923129</v>
      </c>
      <c r="I60">
        <v>0.73525947300279704</v>
      </c>
      <c r="J60">
        <v>0.95159237884905501</v>
      </c>
      <c r="K60">
        <v>0.94907407407407396</v>
      </c>
      <c r="L60" t="s">
        <v>90</v>
      </c>
      <c r="M60" t="s">
        <v>90</v>
      </c>
      <c r="N60">
        <v>0.74444444444444402</v>
      </c>
      <c r="O60">
        <v>0.52083333333333304</v>
      </c>
      <c r="P60">
        <v>0.875</v>
      </c>
    </row>
    <row r="61" spans="2:16" x14ac:dyDescent="0.25">
      <c r="B61" t="s">
        <v>111</v>
      </c>
      <c r="C61" t="s">
        <v>91</v>
      </c>
      <c r="D61">
        <v>0.90833333333333299</v>
      </c>
      <c r="E61">
        <v>0.91203703703703698</v>
      </c>
      <c r="F61">
        <v>0.70833333333333304</v>
      </c>
      <c r="G61">
        <v>1.1435185185185199</v>
      </c>
      <c r="H61">
        <v>8.7978440202703595E-2</v>
      </c>
      <c r="I61">
        <v>0.82035489313063004</v>
      </c>
      <c r="J61">
        <v>0.99631177353603695</v>
      </c>
      <c r="K61">
        <v>0.97569444444444398</v>
      </c>
      <c r="L61" t="s">
        <v>90</v>
      </c>
      <c r="M61" t="s">
        <v>90</v>
      </c>
      <c r="N61">
        <v>0.85763888888888895</v>
      </c>
      <c r="O61">
        <v>0.70833333333333304</v>
      </c>
      <c r="P61">
        <v>0.91203703703703698</v>
      </c>
    </row>
    <row r="62" spans="2:16" x14ac:dyDescent="0.25">
      <c r="B62" t="s">
        <v>111</v>
      </c>
      <c r="C62" t="s">
        <v>92</v>
      </c>
      <c r="D62">
        <v>0.87268518518518501</v>
      </c>
      <c r="E62">
        <v>0.93518518518518501</v>
      </c>
      <c r="F62">
        <v>0.60763888888888895</v>
      </c>
      <c r="G62">
        <v>0.98958333333333304</v>
      </c>
      <c r="H62">
        <v>8.3359480909399694E-2</v>
      </c>
      <c r="I62">
        <v>0.78932570427578497</v>
      </c>
      <c r="J62">
        <v>0.95604466609458505</v>
      </c>
      <c r="K62">
        <v>0.95833333333333304</v>
      </c>
      <c r="L62" t="s">
        <v>90</v>
      </c>
      <c r="M62" t="s">
        <v>90</v>
      </c>
      <c r="N62">
        <v>0.81944444444444398</v>
      </c>
      <c r="O62">
        <v>0.60763888888888895</v>
      </c>
      <c r="P62">
        <v>0.93518518518518501</v>
      </c>
    </row>
    <row r="63" spans="2:16" x14ac:dyDescent="0.25">
      <c r="B63" t="s">
        <v>112</v>
      </c>
      <c r="C63" t="s">
        <v>89</v>
      </c>
      <c r="D63">
        <v>0.891087962962963</v>
      </c>
      <c r="E63">
        <v>0.88425925925925897</v>
      </c>
      <c r="F63">
        <v>0.77777777777777801</v>
      </c>
      <c r="G63">
        <v>1.0277777777777799</v>
      </c>
      <c r="H63">
        <v>5.6388497697606899E-2</v>
      </c>
      <c r="I63">
        <v>0.83469946526535599</v>
      </c>
      <c r="J63">
        <v>0.94747646066057001</v>
      </c>
      <c r="K63">
        <v>0.93055555555555602</v>
      </c>
      <c r="L63" t="s">
        <v>90</v>
      </c>
      <c r="M63" t="s">
        <v>90</v>
      </c>
      <c r="N63">
        <v>0.84375</v>
      </c>
      <c r="O63">
        <v>0.77777777777777801</v>
      </c>
      <c r="P63">
        <v>0.88425925925925897</v>
      </c>
    </row>
    <row r="64" spans="2:16" x14ac:dyDescent="0.25">
      <c r="B64" t="s">
        <v>112</v>
      </c>
      <c r="C64" t="s">
        <v>91</v>
      </c>
      <c r="D64">
        <v>0.89965277777777797</v>
      </c>
      <c r="E64">
        <v>0.91319444444444398</v>
      </c>
      <c r="F64">
        <v>0.69097222222222199</v>
      </c>
      <c r="G64">
        <v>1.02430555555556</v>
      </c>
      <c r="H64">
        <v>7.4807040346320006E-2</v>
      </c>
      <c r="I64">
        <v>0.82484573743145795</v>
      </c>
      <c r="J64">
        <v>0.97445981812409799</v>
      </c>
      <c r="K64">
        <v>0.96180555555555602</v>
      </c>
      <c r="L64" t="s">
        <v>90</v>
      </c>
      <c r="M64" t="s">
        <v>90</v>
      </c>
      <c r="N64">
        <v>0.875</v>
      </c>
      <c r="O64">
        <v>0.69097222222222199</v>
      </c>
      <c r="P64">
        <v>0.91319444444444398</v>
      </c>
    </row>
    <row r="65" spans="2:16" x14ac:dyDescent="0.25">
      <c r="B65" t="s">
        <v>112</v>
      </c>
      <c r="C65" t="s">
        <v>92</v>
      </c>
      <c r="D65">
        <v>0.844907407407407</v>
      </c>
      <c r="E65">
        <v>0.88425925925925897</v>
      </c>
      <c r="F65">
        <v>0.70833333333333304</v>
      </c>
      <c r="G65">
        <v>0.97222222222222199</v>
      </c>
      <c r="H65">
        <v>6.4798858345067101E-2</v>
      </c>
      <c r="I65">
        <v>0.78010854906233995</v>
      </c>
      <c r="J65">
        <v>0.90970626575247504</v>
      </c>
      <c r="K65">
        <v>0.91203703703703698</v>
      </c>
      <c r="L65" t="s">
        <v>90</v>
      </c>
      <c r="M65" t="s">
        <v>90</v>
      </c>
      <c r="N65">
        <v>0.76851851851851805</v>
      </c>
      <c r="O65">
        <v>0.70833333333333304</v>
      </c>
      <c r="P65">
        <v>0.88425925925925897</v>
      </c>
    </row>
    <row r="66" spans="2:16" x14ac:dyDescent="0.25">
      <c r="B66" t="s">
        <v>113</v>
      </c>
      <c r="C66" t="s">
        <v>89</v>
      </c>
      <c r="D66">
        <v>0.89074074074074105</v>
      </c>
      <c r="E66">
        <v>0.88425925925925897</v>
      </c>
      <c r="F66">
        <v>0.77777777777777801</v>
      </c>
      <c r="G66">
        <v>1.0277777777777799</v>
      </c>
      <c r="H66">
        <v>5.6559426369133303E-2</v>
      </c>
      <c r="I66">
        <v>0.83418131437160703</v>
      </c>
      <c r="J66">
        <v>0.94730016710987397</v>
      </c>
      <c r="K66">
        <v>0.93055555555555602</v>
      </c>
      <c r="L66" t="s">
        <v>90</v>
      </c>
      <c r="M66" t="s">
        <v>90</v>
      </c>
      <c r="N66">
        <v>0.84027777777777801</v>
      </c>
      <c r="O66">
        <v>0.77777777777777801</v>
      </c>
      <c r="P66">
        <v>0.88425925925925897</v>
      </c>
    </row>
    <row r="67" spans="2:16" x14ac:dyDescent="0.25">
      <c r="B67" t="s">
        <v>113</v>
      </c>
      <c r="C67" t="s">
        <v>91</v>
      </c>
      <c r="D67">
        <v>0.90613425925925895</v>
      </c>
      <c r="E67">
        <v>0.91319444444444398</v>
      </c>
      <c r="F67">
        <v>0.77083333333333304</v>
      </c>
      <c r="G67">
        <v>1.02430555555556</v>
      </c>
      <c r="H67">
        <v>6.5235129299685293E-2</v>
      </c>
      <c r="I67">
        <v>0.84089912995957405</v>
      </c>
      <c r="J67">
        <v>0.97136938855894495</v>
      </c>
      <c r="K67">
        <v>0.97222222222222199</v>
      </c>
      <c r="L67" t="s">
        <v>90</v>
      </c>
      <c r="M67" t="s">
        <v>90</v>
      </c>
      <c r="N67">
        <v>0.83680555555555602</v>
      </c>
      <c r="O67">
        <v>0.77083333333333304</v>
      </c>
      <c r="P67">
        <v>0.91319444444444398</v>
      </c>
    </row>
    <row r="68" spans="2:16" x14ac:dyDescent="0.25">
      <c r="B68" t="s">
        <v>113</v>
      </c>
      <c r="C68" t="s">
        <v>92</v>
      </c>
      <c r="D68">
        <v>0.83298611111111098</v>
      </c>
      <c r="E68">
        <v>0.89236111111111105</v>
      </c>
      <c r="F68">
        <v>0.63425925925925897</v>
      </c>
      <c r="G68">
        <v>0.97222222222222199</v>
      </c>
      <c r="H68">
        <v>8.5723319811030999E-2</v>
      </c>
      <c r="I68">
        <v>0.74726279130008</v>
      </c>
      <c r="J68">
        <v>0.91870943092214197</v>
      </c>
      <c r="K68">
        <v>0.91203703703703698</v>
      </c>
      <c r="L68" t="s">
        <v>90</v>
      </c>
      <c r="M68" t="s">
        <v>90</v>
      </c>
      <c r="N68">
        <v>0.72569444444444398</v>
      </c>
      <c r="O68">
        <v>0.63425925925925897</v>
      </c>
      <c r="P68">
        <v>0.89236111111111105</v>
      </c>
    </row>
    <row r="69" spans="2:16" x14ac:dyDescent="0.25">
      <c r="B69" t="s">
        <v>114</v>
      </c>
      <c r="C69" t="s">
        <v>89</v>
      </c>
      <c r="D69">
        <v>0.84004629629629601</v>
      </c>
      <c r="E69">
        <v>0.84722222222222199</v>
      </c>
      <c r="F69">
        <v>0.47569444444444398</v>
      </c>
      <c r="G69">
        <v>1.0659722222222201</v>
      </c>
      <c r="H69">
        <v>0.11663841513921699</v>
      </c>
      <c r="I69">
        <v>0.72340788115707999</v>
      </c>
      <c r="J69">
        <v>0.95668471143551304</v>
      </c>
      <c r="K69">
        <v>0.97222222222222199</v>
      </c>
      <c r="L69" t="s">
        <v>90</v>
      </c>
      <c r="M69" t="s">
        <v>90</v>
      </c>
      <c r="N69">
        <v>0.76736111111111105</v>
      </c>
      <c r="O69">
        <v>0.47569444444444398</v>
      </c>
      <c r="P69">
        <v>0.84722222222222199</v>
      </c>
    </row>
    <row r="70" spans="2:16" x14ac:dyDescent="0.25">
      <c r="B70" t="s">
        <v>114</v>
      </c>
      <c r="C70" t="s">
        <v>91</v>
      </c>
      <c r="D70">
        <v>0.89722222222222203</v>
      </c>
      <c r="E70">
        <v>0.91319444444444398</v>
      </c>
      <c r="F70">
        <v>0.70833333333333304</v>
      </c>
      <c r="G70">
        <v>1.1435185185185199</v>
      </c>
      <c r="H70">
        <v>9.5509243860073104E-2</v>
      </c>
      <c r="I70">
        <v>0.80171297836214905</v>
      </c>
      <c r="J70">
        <v>0.99273146608229501</v>
      </c>
      <c r="K70">
        <v>0.97569444444444398</v>
      </c>
      <c r="L70" t="s">
        <v>90</v>
      </c>
      <c r="M70" t="s">
        <v>90</v>
      </c>
      <c r="N70">
        <v>0.76736111111111105</v>
      </c>
      <c r="O70">
        <v>0.70833333333333304</v>
      </c>
      <c r="P70">
        <v>0.91319444444444398</v>
      </c>
    </row>
    <row r="71" spans="2:16" x14ac:dyDescent="0.25">
      <c r="B71" t="s">
        <v>114</v>
      </c>
      <c r="C71" t="s">
        <v>92</v>
      </c>
      <c r="D71">
        <v>0.88009259259259298</v>
      </c>
      <c r="E71">
        <v>0.93402777777777801</v>
      </c>
      <c r="F71">
        <v>0.65277777777777801</v>
      </c>
      <c r="G71">
        <v>0.99652777777777801</v>
      </c>
      <c r="H71">
        <v>7.5802341422039496E-2</v>
      </c>
      <c r="I71">
        <v>0.80429025117055297</v>
      </c>
      <c r="J71">
        <v>0.95589493401463199</v>
      </c>
      <c r="K71">
        <v>0.95833333333333304</v>
      </c>
      <c r="L71" t="s">
        <v>90</v>
      </c>
      <c r="M71" t="s">
        <v>90</v>
      </c>
      <c r="N71">
        <v>0.81944444444444398</v>
      </c>
      <c r="O71">
        <v>0.65277777777777801</v>
      </c>
      <c r="P71">
        <v>0.93402777777777801</v>
      </c>
    </row>
    <row r="72" spans="2:16" x14ac:dyDescent="0.25">
      <c r="B72" t="s">
        <v>115</v>
      </c>
      <c r="C72" t="s">
        <v>89</v>
      </c>
      <c r="D72">
        <v>0.84342592592592602</v>
      </c>
      <c r="E72">
        <v>0.875</v>
      </c>
      <c r="F72">
        <v>0.52083333333333304</v>
      </c>
      <c r="G72">
        <v>1.0659722222222201</v>
      </c>
      <c r="H72">
        <v>0.108166452923129</v>
      </c>
      <c r="I72">
        <v>0.73525947300279704</v>
      </c>
      <c r="J72">
        <v>0.95159237884905501</v>
      </c>
      <c r="K72">
        <v>0.94907407407407396</v>
      </c>
      <c r="L72" t="s">
        <v>90</v>
      </c>
      <c r="M72" t="s">
        <v>90</v>
      </c>
      <c r="N72">
        <v>0.74444444444444402</v>
      </c>
      <c r="O72">
        <v>0.52083333333333304</v>
      </c>
      <c r="P72">
        <v>0.875</v>
      </c>
    </row>
    <row r="73" spans="2:16" x14ac:dyDescent="0.25">
      <c r="B73" t="s">
        <v>115</v>
      </c>
      <c r="C73" t="s">
        <v>91</v>
      </c>
      <c r="D73">
        <v>0.90833333333333299</v>
      </c>
      <c r="E73">
        <v>0.91203703703703698</v>
      </c>
      <c r="F73">
        <v>0.70833333333333304</v>
      </c>
      <c r="G73">
        <v>1.1435185185185199</v>
      </c>
      <c r="H73">
        <v>8.7978440202703595E-2</v>
      </c>
      <c r="I73">
        <v>0.82035489313063004</v>
      </c>
      <c r="J73">
        <v>0.99631177353603695</v>
      </c>
      <c r="K73">
        <v>0.97569444444444398</v>
      </c>
      <c r="L73" t="s">
        <v>90</v>
      </c>
      <c r="M73" t="s">
        <v>90</v>
      </c>
      <c r="N73">
        <v>0.85763888888888895</v>
      </c>
      <c r="O73">
        <v>0.70833333333333304</v>
      </c>
      <c r="P73">
        <v>0.91203703703703698</v>
      </c>
    </row>
    <row r="74" spans="2:16" x14ac:dyDescent="0.25">
      <c r="B74" t="s">
        <v>115</v>
      </c>
      <c r="C74" t="s">
        <v>92</v>
      </c>
      <c r="D74">
        <v>0.87268518518518501</v>
      </c>
      <c r="E74">
        <v>0.93518518518518501</v>
      </c>
      <c r="F74">
        <v>0.60763888888888895</v>
      </c>
      <c r="G74">
        <v>0.98958333333333304</v>
      </c>
      <c r="H74">
        <v>8.3359480909399694E-2</v>
      </c>
      <c r="I74">
        <v>0.78932570427578497</v>
      </c>
      <c r="J74">
        <v>0.95604466609458505</v>
      </c>
      <c r="K74">
        <v>0.95833333333333304</v>
      </c>
      <c r="L74" t="s">
        <v>90</v>
      </c>
      <c r="M74" t="s">
        <v>90</v>
      </c>
      <c r="N74">
        <v>0.81944444444444398</v>
      </c>
      <c r="O74">
        <v>0.60763888888888895</v>
      </c>
      <c r="P74">
        <v>0.93518518518518501</v>
      </c>
    </row>
    <row r="75" spans="2:16" x14ac:dyDescent="0.25">
      <c r="B75" t="s">
        <v>116</v>
      </c>
      <c r="C75" t="s">
        <v>89</v>
      </c>
      <c r="D75">
        <v>0.891087962962963</v>
      </c>
      <c r="E75">
        <v>0.88425925925925897</v>
      </c>
      <c r="F75">
        <v>0.77777777777777801</v>
      </c>
      <c r="G75">
        <v>1.0277777777777799</v>
      </c>
      <c r="H75">
        <v>5.6388497697606899E-2</v>
      </c>
      <c r="I75">
        <v>0.83469946526535599</v>
      </c>
      <c r="J75">
        <v>0.94747646066057001</v>
      </c>
      <c r="K75">
        <v>0.93055555555555602</v>
      </c>
      <c r="L75" t="s">
        <v>90</v>
      </c>
      <c r="M75" t="s">
        <v>90</v>
      </c>
      <c r="N75">
        <v>0.84375</v>
      </c>
      <c r="O75">
        <v>0.77777777777777801</v>
      </c>
      <c r="P75">
        <v>0.88425925925925897</v>
      </c>
    </row>
    <row r="76" spans="2:16" x14ac:dyDescent="0.25">
      <c r="B76" t="s">
        <v>116</v>
      </c>
      <c r="C76" t="s">
        <v>91</v>
      </c>
      <c r="D76">
        <v>0.89965277777777797</v>
      </c>
      <c r="E76">
        <v>0.91319444444444398</v>
      </c>
      <c r="F76">
        <v>0.69097222222222199</v>
      </c>
      <c r="G76">
        <v>1.02430555555556</v>
      </c>
      <c r="H76">
        <v>7.4807040346320006E-2</v>
      </c>
      <c r="I76">
        <v>0.82484573743145795</v>
      </c>
      <c r="J76">
        <v>0.97445981812409799</v>
      </c>
      <c r="K76">
        <v>0.96180555555555602</v>
      </c>
      <c r="L76" t="s">
        <v>90</v>
      </c>
      <c r="M76" t="s">
        <v>90</v>
      </c>
      <c r="N76">
        <v>0.875</v>
      </c>
      <c r="O76">
        <v>0.69097222222222199</v>
      </c>
      <c r="P76">
        <v>0.91319444444444398</v>
      </c>
    </row>
    <row r="77" spans="2:16" x14ac:dyDescent="0.25">
      <c r="B77" t="s">
        <v>116</v>
      </c>
      <c r="C77" t="s">
        <v>92</v>
      </c>
      <c r="D77">
        <v>0.844907407407407</v>
      </c>
      <c r="E77">
        <v>0.88425925925925897</v>
      </c>
      <c r="F77">
        <v>0.70833333333333304</v>
      </c>
      <c r="G77">
        <v>0.97222222222222199</v>
      </c>
      <c r="H77">
        <v>6.4798858345067101E-2</v>
      </c>
      <c r="I77">
        <v>0.78010854906233995</v>
      </c>
      <c r="J77">
        <v>0.90970626575247504</v>
      </c>
      <c r="K77">
        <v>0.91203703703703698</v>
      </c>
      <c r="L77" t="s">
        <v>90</v>
      </c>
      <c r="M77" t="s">
        <v>90</v>
      </c>
      <c r="N77">
        <v>0.76851851851851805</v>
      </c>
      <c r="O77">
        <v>0.70833333333333304</v>
      </c>
      <c r="P77">
        <v>0.88425925925925897</v>
      </c>
    </row>
    <row r="78" spans="2:16" x14ac:dyDescent="0.25">
      <c r="B78" t="s">
        <v>117</v>
      </c>
      <c r="C78" t="s">
        <v>89</v>
      </c>
      <c r="D78">
        <v>0.89074074074074105</v>
      </c>
      <c r="E78">
        <v>0.88425925925925897</v>
      </c>
      <c r="F78">
        <v>0.77777777777777801</v>
      </c>
      <c r="G78">
        <v>1.0277777777777799</v>
      </c>
      <c r="H78">
        <v>5.6559426369133303E-2</v>
      </c>
      <c r="I78">
        <v>0.83418131437160703</v>
      </c>
      <c r="J78">
        <v>0.94730016710987397</v>
      </c>
      <c r="K78">
        <v>0.93055555555555602</v>
      </c>
      <c r="L78" t="s">
        <v>90</v>
      </c>
      <c r="M78" t="s">
        <v>90</v>
      </c>
      <c r="N78">
        <v>0.84027777777777801</v>
      </c>
      <c r="O78">
        <v>0.77777777777777801</v>
      </c>
      <c r="P78">
        <v>0.88425925925925897</v>
      </c>
    </row>
    <row r="79" spans="2:16" x14ac:dyDescent="0.25">
      <c r="B79" t="s">
        <v>117</v>
      </c>
      <c r="C79" t="s">
        <v>91</v>
      </c>
      <c r="D79">
        <v>0.90613425925925895</v>
      </c>
      <c r="E79">
        <v>0.91319444444444398</v>
      </c>
      <c r="F79">
        <v>0.77083333333333304</v>
      </c>
      <c r="G79">
        <v>1.02430555555556</v>
      </c>
      <c r="H79">
        <v>6.5235129299685293E-2</v>
      </c>
      <c r="I79">
        <v>0.84089912995957405</v>
      </c>
      <c r="J79">
        <v>0.97136938855894495</v>
      </c>
      <c r="K79">
        <v>0.97222222222222199</v>
      </c>
      <c r="L79" t="s">
        <v>90</v>
      </c>
      <c r="M79" t="s">
        <v>90</v>
      </c>
      <c r="N79">
        <v>0.83680555555555602</v>
      </c>
      <c r="O79">
        <v>0.77083333333333304</v>
      </c>
      <c r="P79">
        <v>0.91319444444444398</v>
      </c>
    </row>
    <row r="80" spans="2:16" x14ac:dyDescent="0.25">
      <c r="B80" t="s">
        <v>117</v>
      </c>
      <c r="C80" t="s">
        <v>92</v>
      </c>
      <c r="D80">
        <v>0.83298611111111098</v>
      </c>
      <c r="E80">
        <v>0.89236111111111105</v>
      </c>
      <c r="F80">
        <v>0.63425925925925897</v>
      </c>
      <c r="G80">
        <v>0.97222222222222199</v>
      </c>
      <c r="H80">
        <v>8.5723319811030999E-2</v>
      </c>
      <c r="I80">
        <v>0.74726279130008</v>
      </c>
      <c r="J80">
        <v>0.91870943092214197</v>
      </c>
      <c r="K80">
        <v>0.91203703703703698</v>
      </c>
      <c r="L80" t="s">
        <v>90</v>
      </c>
      <c r="M80" t="s">
        <v>90</v>
      </c>
      <c r="N80">
        <v>0.72569444444444398</v>
      </c>
      <c r="O80">
        <v>0.63425925925925897</v>
      </c>
      <c r="P80">
        <v>0.89236111111111105</v>
      </c>
    </row>
    <row r="81" spans="2:16" x14ac:dyDescent="0.25">
      <c r="B81" t="s">
        <v>118</v>
      </c>
      <c r="C81" t="s">
        <v>89</v>
      </c>
      <c r="D81">
        <v>0.84004629629629601</v>
      </c>
      <c r="E81">
        <v>0.84722222222222199</v>
      </c>
      <c r="F81">
        <v>0.47569444444444398</v>
      </c>
      <c r="G81">
        <v>1.0659722222222201</v>
      </c>
      <c r="H81">
        <v>0.11663841513921699</v>
      </c>
      <c r="I81">
        <v>0.72340788115707999</v>
      </c>
      <c r="J81">
        <v>0.95668471143551304</v>
      </c>
      <c r="K81">
        <v>0.97222222222222199</v>
      </c>
      <c r="L81" t="s">
        <v>90</v>
      </c>
      <c r="M81" t="s">
        <v>90</v>
      </c>
      <c r="N81">
        <v>0.76736111111111105</v>
      </c>
      <c r="O81">
        <v>0.47569444444444398</v>
      </c>
      <c r="P81">
        <v>0.84722222222222199</v>
      </c>
    </row>
    <row r="82" spans="2:16" x14ac:dyDescent="0.25">
      <c r="B82" t="s">
        <v>118</v>
      </c>
      <c r="C82" t="s">
        <v>91</v>
      </c>
      <c r="D82">
        <v>0.89722222222222203</v>
      </c>
      <c r="E82">
        <v>0.91319444444444398</v>
      </c>
      <c r="F82">
        <v>0.70833333333333304</v>
      </c>
      <c r="G82">
        <v>1.1435185185185199</v>
      </c>
      <c r="H82">
        <v>9.5509243860073104E-2</v>
      </c>
      <c r="I82">
        <v>0.80171297836214905</v>
      </c>
      <c r="J82">
        <v>0.99273146608229501</v>
      </c>
      <c r="K82">
        <v>0.97569444444444398</v>
      </c>
      <c r="L82" t="s">
        <v>90</v>
      </c>
      <c r="M82" t="s">
        <v>90</v>
      </c>
      <c r="N82">
        <v>0.76736111111111105</v>
      </c>
      <c r="O82">
        <v>0.70833333333333304</v>
      </c>
      <c r="P82">
        <v>0.91319444444444398</v>
      </c>
    </row>
    <row r="83" spans="2:16" x14ac:dyDescent="0.25">
      <c r="B83" t="s">
        <v>118</v>
      </c>
      <c r="C83" t="s">
        <v>92</v>
      </c>
      <c r="D83">
        <v>0.88009259259259298</v>
      </c>
      <c r="E83">
        <v>0.93402777777777801</v>
      </c>
      <c r="F83">
        <v>0.65277777777777801</v>
      </c>
      <c r="G83">
        <v>0.99652777777777801</v>
      </c>
      <c r="H83">
        <v>7.5802341422039496E-2</v>
      </c>
      <c r="I83">
        <v>0.80429025117055297</v>
      </c>
      <c r="J83">
        <v>0.95589493401463199</v>
      </c>
      <c r="K83">
        <v>0.95833333333333304</v>
      </c>
      <c r="L83" t="s">
        <v>90</v>
      </c>
      <c r="M83" t="s">
        <v>90</v>
      </c>
      <c r="N83">
        <v>0.81944444444444398</v>
      </c>
      <c r="O83">
        <v>0.65277777777777801</v>
      </c>
      <c r="P83">
        <v>0.93402777777777801</v>
      </c>
    </row>
    <row r="84" spans="2:16" x14ac:dyDescent="0.25">
      <c r="B84" t="s">
        <v>119</v>
      </c>
      <c r="C84" t="s">
        <v>89</v>
      </c>
      <c r="D84">
        <v>0.84342592592592602</v>
      </c>
      <c r="E84">
        <v>0.875</v>
      </c>
      <c r="F84">
        <v>0.52083333333333304</v>
      </c>
      <c r="G84">
        <v>1.0659722222222201</v>
      </c>
      <c r="H84">
        <v>0.108166452923129</v>
      </c>
      <c r="I84">
        <v>0.73525947300279704</v>
      </c>
      <c r="J84">
        <v>0.95159237884905501</v>
      </c>
      <c r="K84">
        <v>0.94907407407407396</v>
      </c>
      <c r="L84" t="s">
        <v>90</v>
      </c>
      <c r="M84" t="s">
        <v>90</v>
      </c>
      <c r="N84">
        <v>0.74444444444444402</v>
      </c>
      <c r="O84">
        <v>0.52083333333333304</v>
      </c>
      <c r="P84">
        <v>0.875</v>
      </c>
    </row>
    <row r="85" spans="2:16" x14ac:dyDescent="0.25">
      <c r="B85" t="s">
        <v>119</v>
      </c>
      <c r="C85" t="s">
        <v>91</v>
      </c>
      <c r="D85">
        <v>0.90833333333333299</v>
      </c>
      <c r="E85">
        <v>0.91203703703703698</v>
      </c>
      <c r="F85">
        <v>0.70833333333333304</v>
      </c>
      <c r="G85">
        <v>1.1435185185185199</v>
      </c>
      <c r="H85">
        <v>8.7978440202703595E-2</v>
      </c>
      <c r="I85">
        <v>0.82035489313063004</v>
      </c>
      <c r="J85">
        <v>0.99631177353603695</v>
      </c>
      <c r="K85">
        <v>0.97569444444444398</v>
      </c>
      <c r="L85" t="s">
        <v>90</v>
      </c>
      <c r="M85" t="s">
        <v>90</v>
      </c>
      <c r="N85">
        <v>0.85763888888888895</v>
      </c>
      <c r="O85">
        <v>0.70833333333333304</v>
      </c>
      <c r="P85">
        <v>0.91203703703703698</v>
      </c>
    </row>
    <row r="86" spans="2:16" x14ac:dyDescent="0.25">
      <c r="B86" t="s">
        <v>119</v>
      </c>
      <c r="C86" t="s">
        <v>92</v>
      </c>
      <c r="D86">
        <v>0.87268518518518501</v>
      </c>
      <c r="E86">
        <v>0.93518518518518501</v>
      </c>
      <c r="F86">
        <v>0.60763888888888895</v>
      </c>
      <c r="G86">
        <v>0.98958333333333304</v>
      </c>
      <c r="H86">
        <v>8.3359480909399694E-2</v>
      </c>
      <c r="I86">
        <v>0.78932570427578497</v>
      </c>
      <c r="J86">
        <v>0.95604466609458505</v>
      </c>
      <c r="K86">
        <v>0.95833333333333304</v>
      </c>
      <c r="L86" t="s">
        <v>90</v>
      </c>
      <c r="M86" t="s">
        <v>90</v>
      </c>
      <c r="N86">
        <v>0.81944444444444398</v>
      </c>
      <c r="O86">
        <v>0.60763888888888895</v>
      </c>
      <c r="P86">
        <v>0.93518518518518501</v>
      </c>
    </row>
    <row r="87" spans="2:16" x14ac:dyDescent="0.25">
      <c r="B87" t="s">
        <v>120</v>
      </c>
      <c r="C87" t="s">
        <v>89</v>
      </c>
      <c r="D87">
        <v>0.891087962962963</v>
      </c>
      <c r="E87">
        <v>0.88425925925925897</v>
      </c>
      <c r="F87">
        <v>0.77777777777777801</v>
      </c>
      <c r="G87">
        <v>1.0277777777777799</v>
      </c>
      <c r="H87">
        <v>5.6388497697606899E-2</v>
      </c>
      <c r="I87">
        <v>0.83469946526535599</v>
      </c>
      <c r="J87">
        <v>0.94747646066057001</v>
      </c>
      <c r="K87">
        <v>0.93055555555555602</v>
      </c>
      <c r="L87" t="s">
        <v>90</v>
      </c>
      <c r="M87" t="s">
        <v>90</v>
      </c>
      <c r="N87">
        <v>0.84375</v>
      </c>
      <c r="O87">
        <v>0.77777777777777801</v>
      </c>
      <c r="P87">
        <v>0.88425925925925897</v>
      </c>
    </row>
    <row r="88" spans="2:16" x14ac:dyDescent="0.25">
      <c r="B88" t="s">
        <v>120</v>
      </c>
      <c r="C88" t="s">
        <v>91</v>
      </c>
      <c r="D88">
        <v>0.89965277777777797</v>
      </c>
      <c r="E88">
        <v>0.91319444444444398</v>
      </c>
      <c r="F88">
        <v>0.69097222222222199</v>
      </c>
      <c r="G88">
        <v>1.02430555555556</v>
      </c>
      <c r="H88">
        <v>7.4807040346320006E-2</v>
      </c>
      <c r="I88">
        <v>0.82484573743145795</v>
      </c>
      <c r="J88">
        <v>0.97445981812409799</v>
      </c>
      <c r="K88">
        <v>0.96180555555555602</v>
      </c>
      <c r="L88" t="s">
        <v>90</v>
      </c>
      <c r="M88" t="s">
        <v>90</v>
      </c>
      <c r="N88">
        <v>0.875</v>
      </c>
      <c r="O88">
        <v>0.69097222222222199</v>
      </c>
      <c r="P88">
        <v>0.91319444444444398</v>
      </c>
    </row>
    <row r="89" spans="2:16" x14ac:dyDescent="0.25">
      <c r="B89" t="s">
        <v>120</v>
      </c>
      <c r="C89" t="s">
        <v>92</v>
      </c>
      <c r="D89">
        <v>0.844907407407407</v>
      </c>
      <c r="E89">
        <v>0.88425925925925897</v>
      </c>
      <c r="F89">
        <v>0.70833333333333304</v>
      </c>
      <c r="G89">
        <v>0.97222222222222199</v>
      </c>
      <c r="H89">
        <v>6.4798858345067101E-2</v>
      </c>
      <c r="I89">
        <v>0.78010854906233995</v>
      </c>
      <c r="J89">
        <v>0.90970626575247504</v>
      </c>
      <c r="K89">
        <v>0.91203703703703698</v>
      </c>
      <c r="L89" t="s">
        <v>90</v>
      </c>
      <c r="M89" t="s">
        <v>90</v>
      </c>
      <c r="N89">
        <v>0.76851851851851805</v>
      </c>
      <c r="O89">
        <v>0.70833333333333304</v>
      </c>
      <c r="P89">
        <v>0.88425925925925897</v>
      </c>
    </row>
    <row r="90" spans="2:16" x14ac:dyDescent="0.25">
      <c r="B90" t="s">
        <v>121</v>
      </c>
      <c r="C90" t="s">
        <v>89</v>
      </c>
      <c r="D90">
        <v>0.89074074074074105</v>
      </c>
      <c r="E90">
        <v>0.88425925925925897</v>
      </c>
      <c r="F90">
        <v>0.77777777777777801</v>
      </c>
      <c r="G90">
        <v>1.0277777777777799</v>
      </c>
      <c r="H90">
        <v>5.6559426369133303E-2</v>
      </c>
      <c r="I90">
        <v>0.83418131437160703</v>
      </c>
      <c r="J90">
        <v>0.94730016710987397</v>
      </c>
      <c r="K90">
        <v>0.93055555555555602</v>
      </c>
      <c r="L90" t="s">
        <v>90</v>
      </c>
      <c r="M90" t="s">
        <v>90</v>
      </c>
      <c r="N90">
        <v>0.84027777777777801</v>
      </c>
      <c r="O90">
        <v>0.77777777777777801</v>
      </c>
      <c r="P90">
        <v>0.88425925925925897</v>
      </c>
    </row>
    <row r="91" spans="2:16" x14ac:dyDescent="0.25">
      <c r="B91" t="s">
        <v>121</v>
      </c>
      <c r="C91" t="s">
        <v>91</v>
      </c>
      <c r="D91">
        <v>0.90613425925925895</v>
      </c>
      <c r="E91">
        <v>0.91319444444444398</v>
      </c>
      <c r="F91">
        <v>0.77083333333333304</v>
      </c>
      <c r="G91">
        <v>1.02430555555556</v>
      </c>
      <c r="H91">
        <v>6.5235129299685293E-2</v>
      </c>
      <c r="I91">
        <v>0.84089912995957405</v>
      </c>
      <c r="J91">
        <v>0.97136938855894495</v>
      </c>
      <c r="K91">
        <v>0.97222222222222199</v>
      </c>
      <c r="L91" t="s">
        <v>90</v>
      </c>
      <c r="M91" t="s">
        <v>90</v>
      </c>
      <c r="N91">
        <v>0.83680555555555602</v>
      </c>
      <c r="O91">
        <v>0.77083333333333304</v>
      </c>
      <c r="P91">
        <v>0.91319444444444398</v>
      </c>
    </row>
    <row r="92" spans="2:16" x14ac:dyDescent="0.25">
      <c r="B92" t="s">
        <v>121</v>
      </c>
      <c r="C92" t="s">
        <v>92</v>
      </c>
      <c r="D92">
        <v>0.83298611111111098</v>
      </c>
      <c r="E92">
        <v>0.89236111111111105</v>
      </c>
      <c r="F92">
        <v>0.63425925925925897</v>
      </c>
      <c r="G92">
        <v>0.97222222222222199</v>
      </c>
      <c r="H92">
        <v>8.5723319811030999E-2</v>
      </c>
      <c r="I92">
        <v>0.74726279130008</v>
      </c>
      <c r="J92">
        <v>0.91870943092214197</v>
      </c>
      <c r="K92">
        <v>0.91203703703703698</v>
      </c>
      <c r="L92" t="s">
        <v>90</v>
      </c>
      <c r="M92" t="s">
        <v>90</v>
      </c>
      <c r="N92">
        <v>0.72569444444444398</v>
      </c>
      <c r="O92">
        <v>0.63425925925925897</v>
      </c>
      <c r="P92">
        <v>0.89236111111111105</v>
      </c>
    </row>
    <row r="93" spans="2:16" x14ac:dyDescent="0.25">
      <c r="B93" t="s">
        <v>122</v>
      </c>
      <c r="C93" t="s">
        <v>89</v>
      </c>
      <c r="D93">
        <v>0.84004629629629601</v>
      </c>
      <c r="E93">
        <v>0.84722222222222199</v>
      </c>
      <c r="F93">
        <v>0.47569444444444398</v>
      </c>
      <c r="G93">
        <v>1.0659722222222201</v>
      </c>
      <c r="H93">
        <v>0.11663841513921699</v>
      </c>
      <c r="I93">
        <v>0.72340788115707999</v>
      </c>
      <c r="J93">
        <v>0.95668471143551304</v>
      </c>
      <c r="K93">
        <v>0.97222222222222199</v>
      </c>
      <c r="L93" t="s">
        <v>90</v>
      </c>
      <c r="M93" t="s">
        <v>90</v>
      </c>
      <c r="N93">
        <v>0.76736111111111105</v>
      </c>
      <c r="O93">
        <v>0.47569444444444398</v>
      </c>
      <c r="P93">
        <v>0.84722222222222199</v>
      </c>
    </row>
    <row r="94" spans="2:16" x14ac:dyDescent="0.25">
      <c r="B94" t="s">
        <v>122</v>
      </c>
      <c r="C94" t="s">
        <v>91</v>
      </c>
      <c r="D94">
        <v>0.89722222222222203</v>
      </c>
      <c r="E94">
        <v>0.91319444444444398</v>
      </c>
      <c r="F94">
        <v>0.70833333333333304</v>
      </c>
      <c r="G94">
        <v>1.1435185185185199</v>
      </c>
      <c r="H94">
        <v>9.5509243860073104E-2</v>
      </c>
      <c r="I94">
        <v>0.80171297836214905</v>
      </c>
      <c r="J94">
        <v>0.99273146608229501</v>
      </c>
      <c r="K94">
        <v>0.97569444444444398</v>
      </c>
      <c r="L94" t="s">
        <v>90</v>
      </c>
      <c r="M94" t="s">
        <v>90</v>
      </c>
      <c r="N94">
        <v>0.76736111111111105</v>
      </c>
      <c r="O94">
        <v>0.70833333333333304</v>
      </c>
      <c r="P94">
        <v>0.91319444444444398</v>
      </c>
    </row>
    <row r="95" spans="2:16" x14ac:dyDescent="0.25">
      <c r="B95" t="s">
        <v>122</v>
      </c>
      <c r="C95" t="s">
        <v>92</v>
      </c>
      <c r="D95">
        <v>0.88009259259259298</v>
      </c>
      <c r="E95">
        <v>0.93402777777777801</v>
      </c>
      <c r="F95">
        <v>0.65277777777777801</v>
      </c>
      <c r="G95">
        <v>0.99652777777777801</v>
      </c>
      <c r="H95">
        <v>7.5802341422039496E-2</v>
      </c>
      <c r="I95">
        <v>0.80429025117055297</v>
      </c>
      <c r="J95">
        <v>0.95589493401463199</v>
      </c>
      <c r="K95">
        <v>0.95833333333333304</v>
      </c>
      <c r="L95" t="s">
        <v>90</v>
      </c>
      <c r="M95" t="s">
        <v>90</v>
      </c>
      <c r="N95">
        <v>0.81944444444444398</v>
      </c>
      <c r="O95">
        <v>0.65277777777777801</v>
      </c>
      <c r="P95">
        <v>0.93402777777777801</v>
      </c>
    </row>
    <row r="96" spans="2:16" x14ac:dyDescent="0.25">
      <c r="B96" t="s">
        <v>123</v>
      </c>
      <c r="C96" t="s">
        <v>89</v>
      </c>
      <c r="D96">
        <v>0.84342592592592602</v>
      </c>
      <c r="E96">
        <v>0.875</v>
      </c>
      <c r="F96">
        <v>0.52083333333333304</v>
      </c>
      <c r="G96">
        <v>1.0659722222222201</v>
      </c>
      <c r="H96">
        <v>0.108166452923129</v>
      </c>
      <c r="I96">
        <v>0.73525947300279704</v>
      </c>
      <c r="J96">
        <v>0.95159237884905501</v>
      </c>
      <c r="K96">
        <v>0.94907407407407396</v>
      </c>
      <c r="L96" t="s">
        <v>90</v>
      </c>
      <c r="M96" t="s">
        <v>90</v>
      </c>
      <c r="N96">
        <v>0.74444444444444402</v>
      </c>
      <c r="O96">
        <v>0.52083333333333304</v>
      </c>
      <c r="P96">
        <v>0.875</v>
      </c>
    </row>
    <row r="97" spans="2:16" x14ac:dyDescent="0.25">
      <c r="B97" t="s">
        <v>123</v>
      </c>
      <c r="C97" t="s">
        <v>91</v>
      </c>
      <c r="D97">
        <v>0.90833333333333299</v>
      </c>
      <c r="E97">
        <v>0.91203703703703698</v>
      </c>
      <c r="F97">
        <v>0.70833333333333304</v>
      </c>
      <c r="G97">
        <v>1.1435185185185199</v>
      </c>
      <c r="H97">
        <v>8.7978440202703595E-2</v>
      </c>
      <c r="I97">
        <v>0.82035489313063004</v>
      </c>
      <c r="J97">
        <v>0.99631177353603695</v>
      </c>
      <c r="K97">
        <v>0.97569444444444398</v>
      </c>
      <c r="L97" t="s">
        <v>90</v>
      </c>
      <c r="M97" t="s">
        <v>90</v>
      </c>
      <c r="N97">
        <v>0.85763888888888895</v>
      </c>
      <c r="O97">
        <v>0.70833333333333304</v>
      </c>
      <c r="P97">
        <v>0.91203703703703698</v>
      </c>
    </row>
    <row r="98" spans="2:16" x14ac:dyDescent="0.25">
      <c r="B98" t="s">
        <v>123</v>
      </c>
      <c r="C98" t="s">
        <v>92</v>
      </c>
      <c r="D98">
        <v>0.87268518518518501</v>
      </c>
      <c r="E98">
        <v>0.93518518518518501</v>
      </c>
      <c r="F98">
        <v>0.60763888888888895</v>
      </c>
      <c r="G98">
        <v>0.98958333333333304</v>
      </c>
      <c r="H98">
        <v>8.3359480909399694E-2</v>
      </c>
      <c r="I98">
        <v>0.78932570427578497</v>
      </c>
      <c r="J98">
        <v>0.95604466609458505</v>
      </c>
      <c r="K98">
        <v>0.95833333333333304</v>
      </c>
      <c r="L98" t="s">
        <v>90</v>
      </c>
      <c r="M98" t="s">
        <v>90</v>
      </c>
      <c r="N98">
        <v>0.81944444444444398</v>
      </c>
      <c r="O98">
        <v>0.60763888888888895</v>
      </c>
      <c r="P98">
        <v>0.93518518518518501</v>
      </c>
    </row>
    <row r="99" spans="2:16" x14ac:dyDescent="0.25">
      <c r="B99" t="s">
        <v>124</v>
      </c>
      <c r="C99" t="s">
        <v>89</v>
      </c>
      <c r="D99">
        <v>0.40548076923076898</v>
      </c>
      <c r="E99">
        <v>0.40384615384615402</v>
      </c>
      <c r="F99">
        <v>0.27403846153846201</v>
      </c>
      <c r="G99">
        <v>0.54807692307692302</v>
      </c>
      <c r="H99">
        <v>6.3012510712159395E-2</v>
      </c>
      <c r="I99">
        <v>0.34246825851861001</v>
      </c>
      <c r="J99">
        <v>0.468493279942929</v>
      </c>
      <c r="K99">
        <v>0.46634615384615402</v>
      </c>
      <c r="L99" t="s">
        <v>90</v>
      </c>
      <c r="M99" t="s">
        <v>90</v>
      </c>
      <c r="N99">
        <v>0.34134615384615402</v>
      </c>
      <c r="O99">
        <v>0.27403846153846201</v>
      </c>
      <c r="P99">
        <v>0.40384615384615402</v>
      </c>
    </row>
    <row r="100" spans="2:16" x14ac:dyDescent="0.25">
      <c r="B100" t="s">
        <v>124</v>
      </c>
      <c r="C100" t="s">
        <v>91</v>
      </c>
      <c r="D100">
        <v>0.42644230769230801</v>
      </c>
      <c r="E100">
        <v>0.43269230769230799</v>
      </c>
      <c r="F100">
        <v>0.29807692307692302</v>
      </c>
      <c r="G100">
        <v>0.5</v>
      </c>
      <c r="H100">
        <v>4.5015728154168502E-2</v>
      </c>
      <c r="I100">
        <v>0.38142657953813902</v>
      </c>
      <c r="J100">
        <v>0.471458035846476</v>
      </c>
      <c r="K100">
        <v>0.49038461538461497</v>
      </c>
      <c r="L100" t="s">
        <v>90</v>
      </c>
      <c r="M100" t="s">
        <v>90</v>
      </c>
      <c r="N100">
        <v>0.40865384615384598</v>
      </c>
      <c r="O100">
        <v>0.29807692307692302</v>
      </c>
      <c r="P100">
        <v>0.43269230769230799</v>
      </c>
    </row>
    <row r="101" spans="2:16" x14ac:dyDescent="0.25">
      <c r="B101" t="s">
        <v>124</v>
      </c>
      <c r="C101" t="s">
        <v>92</v>
      </c>
      <c r="D101">
        <v>0.40625</v>
      </c>
      <c r="E101">
        <v>0.394230769230769</v>
      </c>
      <c r="F101">
        <v>0.35096153846153799</v>
      </c>
      <c r="G101">
        <v>0.52403846153846201</v>
      </c>
      <c r="H101">
        <v>3.8269082249905099E-2</v>
      </c>
      <c r="I101">
        <v>0.367980917750095</v>
      </c>
      <c r="J101">
        <v>0.444519082249905</v>
      </c>
      <c r="K101">
        <v>0.43269230769230799</v>
      </c>
      <c r="L101" t="s">
        <v>90</v>
      </c>
      <c r="M101" t="s">
        <v>90</v>
      </c>
      <c r="N101">
        <v>0.37019230769230799</v>
      </c>
      <c r="O101">
        <v>0.35096153846153799</v>
      </c>
      <c r="P101">
        <v>0.394230769230769</v>
      </c>
    </row>
    <row r="102" spans="2:16" x14ac:dyDescent="0.25">
      <c r="B102" t="s">
        <v>125</v>
      </c>
      <c r="C102" t="s">
        <v>89</v>
      </c>
      <c r="D102">
        <v>0.38553495115995101</v>
      </c>
      <c r="E102">
        <v>0.387019230769231</v>
      </c>
      <c r="F102">
        <v>0.31730769230769201</v>
      </c>
      <c r="G102">
        <v>0.46794871794871801</v>
      </c>
      <c r="H102">
        <v>3.5388344277244202E-2</v>
      </c>
      <c r="I102">
        <v>0.35014660688270699</v>
      </c>
      <c r="J102">
        <v>0.42092329543719498</v>
      </c>
      <c r="K102">
        <v>0.42067307692307698</v>
      </c>
      <c r="L102" t="s">
        <v>90</v>
      </c>
      <c r="M102" t="s">
        <v>90</v>
      </c>
      <c r="N102">
        <v>0.340659340659341</v>
      </c>
      <c r="O102">
        <v>0.31730769230769201</v>
      </c>
      <c r="P102">
        <v>0.387019230769231</v>
      </c>
    </row>
    <row r="103" spans="2:16" x14ac:dyDescent="0.25">
      <c r="B103" t="s">
        <v>125</v>
      </c>
      <c r="C103" t="s">
        <v>91</v>
      </c>
      <c r="D103">
        <v>0.40693681318681302</v>
      </c>
      <c r="E103">
        <v>0.43509615384615402</v>
      </c>
      <c r="F103">
        <v>0.32142857142857101</v>
      </c>
      <c r="G103">
        <v>0.50721153846153799</v>
      </c>
      <c r="H103">
        <v>4.7295839273952499E-2</v>
      </c>
      <c r="I103">
        <v>0.35964097391286098</v>
      </c>
      <c r="J103">
        <v>0.454232652460766</v>
      </c>
      <c r="K103">
        <v>0.46428571428571402</v>
      </c>
      <c r="L103" t="s">
        <v>90</v>
      </c>
      <c r="M103" t="s">
        <v>90</v>
      </c>
      <c r="N103">
        <v>0.34855769230769201</v>
      </c>
      <c r="O103">
        <v>0.32142857142857101</v>
      </c>
      <c r="P103">
        <v>0.43509615384615402</v>
      </c>
    </row>
    <row r="104" spans="2:16" x14ac:dyDescent="0.25">
      <c r="B104" t="s">
        <v>125</v>
      </c>
      <c r="C104" t="s">
        <v>92</v>
      </c>
      <c r="D104">
        <v>0.42181776556776601</v>
      </c>
      <c r="E104">
        <v>0.39010989010989</v>
      </c>
      <c r="F104">
        <v>0.36538461538461497</v>
      </c>
      <c r="G104">
        <v>0.58974358974358998</v>
      </c>
      <c r="H104">
        <v>5.0581681517146503E-2</v>
      </c>
      <c r="I104">
        <v>0.37123608405061898</v>
      </c>
      <c r="J104">
        <v>0.47239944708491199</v>
      </c>
      <c r="K104">
        <v>0.45192307692307698</v>
      </c>
      <c r="L104" t="s">
        <v>90</v>
      </c>
      <c r="M104" t="s">
        <v>90</v>
      </c>
      <c r="N104">
        <v>0.36813186813186799</v>
      </c>
      <c r="O104">
        <v>0.36538461538461497</v>
      </c>
      <c r="P104">
        <v>0.39010989010989</v>
      </c>
    </row>
    <row r="105" spans="2:16" x14ac:dyDescent="0.25">
      <c r="B105" t="s">
        <v>126</v>
      </c>
      <c r="C105" t="s">
        <v>89</v>
      </c>
      <c r="D105">
        <v>0.42625000000000002</v>
      </c>
      <c r="E105">
        <v>0.44711538461538503</v>
      </c>
      <c r="F105">
        <v>0.29807692307692302</v>
      </c>
      <c r="G105">
        <v>0.53365384615384603</v>
      </c>
      <c r="H105">
        <v>5.2441159943788403E-2</v>
      </c>
      <c r="I105">
        <v>0.37380884005621201</v>
      </c>
      <c r="J105">
        <v>0.47869115994378802</v>
      </c>
      <c r="K105">
        <v>0.46923076923076901</v>
      </c>
      <c r="L105" t="s">
        <v>90</v>
      </c>
      <c r="M105" t="s">
        <v>90</v>
      </c>
      <c r="N105">
        <v>0.394230769230769</v>
      </c>
      <c r="O105">
        <v>0.29807692307692302</v>
      </c>
      <c r="P105">
        <v>0.44711538461538503</v>
      </c>
    </row>
    <row r="106" spans="2:16" x14ac:dyDescent="0.25">
      <c r="B106" t="s">
        <v>126</v>
      </c>
      <c r="C106" t="s">
        <v>91</v>
      </c>
      <c r="D106">
        <v>0.47787991831379401</v>
      </c>
      <c r="E106">
        <v>0.49038461538461497</v>
      </c>
      <c r="F106">
        <v>0.394230769230769</v>
      </c>
      <c r="G106">
        <v>0.61538461538461497</v>
      </c>
      <c r="H106">
        <v>5.2953161438003403E-2</v>
      </c>
      <c r="I106">
        <v>0.42492675687579101</v>
      </c>
      <c r="J106">
        <v>0.53083307975179705</v>
      </c>
      <c r="K106">
        <v>0.52976072159947696</v>
      </c>
      <c r="L106" t="s">
        <v>90</v>
      </c>
      <c r="M106" t="s">
        <v>90</v>
      </c>
      <c r="N106">
        <v>0.40384615384615402</v>
      </c>
      <c r="O106">
        <v>0.394230769230769</v>
      </c>
      <c r="P106">
        <v>0.49038461538461497</v>
      </c>
    </row>
    <row r="107" spans="2:16" x14ac:dyDescent="0.25">
      <c r="B107" t="s">
        <v>126</v>
      </c>
      <c r="C107" t="s">
        <v>92</v>
      </c>
      <c r="D107">
        <v>0.43846153846153901</v>
      </c>
      <c r="E107">
        <v>0.42788461538461497</v>
      </c>
      <c r="F107">
        <v>0.331730769230769</v>
      </c>
      <c r="G107">
        <v>0.60576923076923095</v>
      </c>
      <c r="H107">
        <v>6.1128292344870903E-2</v>
      </c>
      <c r="I107">
        <v>0.37733324611666802</v>
      </c>
      <c r="J107">
        <v>0.49958983080640901</v>
      </c>
      <c r="K107">
        <v>0.51923076923076905</v>
      </c>
      <c r="L107" t="s">
        <v>90</v>
      </c>
      <c r="M107" t="s">
        <v>90</v>
      </c>
      <c r="N107">
        <v>0.36538461538461497</v>
      </c>
      <c r="O107">
        <v>0.331730769230769</v>
      </c>
      <c r="P107">
        <v>0.42788461538461497</v>
      </c>
    </row>
    <row r="108" spans="2:16" x14ac:dyDescent="0.25">
      <c r="B108" t="s">
        <v>127</v>
      </c>
      <c r="C108" t="s">
        <v>89</v>
      </c>
      <c r="D108">
        <v>0.41157280219780201</v>
      </c>
      <c r="E108">
        <v>0.450549450549451</v>
      </c>
      <c r="F108">
        <v>0.28365384615384598</v>
      </c>
      <c r="G108">
        <v>0.50274725274725296</v>
      </c>
      <c r="H108">
        <v>4.9824646153461098E-2</v>
      </c>
      <c r="I108">
        <v>0.36174815604434102</v>
      </c>
      <c r="J108">
        <v>0.46139744835126301</v>
      </c>
      <c r="K108">
        <v>0.456730769230769</v>
      </c>
      <c r="L108" t="s">
        <v>90</v>
      </c>
      <c r="M108" t="s">
        <v>90</v>
      </c>
      <c r="N108">
        <v>0.36057692307692302</v>
      </c>
      <c r="O108">
        <v>0.28365384615384598</v>
      </c>
      <c r="P108">
        <v>0.450549450549451</v>
      </c>
    </row>
    <row r="109" spans="2:16" x14ac:dyDescent="0.25">
      <c r="B109" t="s">
        <v>127</v>
      </c>
      <c r="C109" t="s">
        <v>91</v>
      </c>
      <c r="D109">
        <v>0.43699252136752098</v>
      </c>
      <c r="E109">
        <v>0.43956043956044</v>
      </c>
      <c r="F109">
        <v>0.36111111111111099</v>
      </c>
      <c r="G109">
        <v>0.48351648351648402</v>
      </c>
      <c r="H109">
        <v>2.67869256047754E-2</v>
      </c>
      <c r="I109">
        <v>0.41020559576274601</v>
      </c>
      <c r="J109">
        <v>0.463779446972297</v>
      </c>
      <c r="K109">
        <v>0.47252747252747301</v>
      </c>
      <c r="L109" t="s">
        <v>90</v>
      </c>
      <c r="M109" t="s">
        <v>90</v>
      </c>
      <c r="N109">
        <v>0.41346153846153799</v>
      </c>
      <c r="O109">
        <v>0.36111111111111099</v>
      </c>
      <c r="P109">
        <v>0.43956043956044</v>
      </c>
    </row>
    <row r="110" spans="2:16" x14ac:dyDescent="0.25">
      <c r="B110" t="s">
        <v>127</v>
      </c>
      <c r="C110" t="s">
        <v>92</v>
      </c>
      <c r="D110">
        <v>0.44663461538461502</v>
      </c>
      <c r="E110">
        <v>0.46703296703296698</v>
      </c>
      <c r="F110">
        <v>0.28846153846153799</v>
      </c>
      <c r="G110">
        <v>0.55219780219780201</v>
      </c>
      <c r="H110">
        <v>5.5726722398555903E-2</v>
      </c>
      <c r="I110">
        <v>0.39090789298605899</v>
      </c>
      <c r="J110">
        <v>0.50236133778317105</v>
      </c>
      <c r="K110">
        <v>0.49450549450549502</v>
      </c>
      <c r="L110" t="s">
        <v>90</v>
      </c>
      <c r="M110" t="s">
        <v>90</v>
      </c>
      <c r="N110">
        <v>0.40144230769230799</v>
      </c>
      <c r="O110">
        <v>0.28846153846153799</v>
      </c>
      <c r="P110">
        <v>0.46703296703296698</v>
      </c>
    </row>
    <row r="111" spans="2:16" x14ac:dyDescent="0.25">
      <c r="B111" t="s">
        <v>128</v>
      </c>
      <c r="C111" t="s">
        <v>89</v>
      </c>
      <c r="D111">
        <v>0.40548076923076898</v>
      </c>
      <c r="E111">
        <v>0.40384615384615402</v>
      </c>
      <c r="F111">
        <v>0.27403846153846201</v>
      </c>
      <c r="G111">
        <v>0.54807692307692302</v>
      </c>
      <c r="H111">
        <v>6.3012510712159395E-2</v>
      </c>
      <c r="I111">
        <v>0.34246825851861001</v>
      </c>
      <c r="J111">
        <v>0.468493279942929</v>
      </c>
      <c r="K111">
        <v>0.46634615384615402</v>
      </c>
      <c r="L111" t="s">
        <v>90</v>
      </c>
      <c r="M111" t="s">
        <v>90</v>
      </c>
      <c r="N111">
        <v>0.34134615384615402</v>
      </c>
      <c r="O111">
        <v>0.27403846153846201</v>
      </c>
      <c r="P111">
        <v>0.40384615384615402</v>
      </c>
    </row>
    <row r="112" spans="2:16" x14ac:dyDescent="0.25">
      <c r="B112" t="s">
        <v>128</v>
      </c>
      <c r="C112" t="s">
        <v>91</v>
      </c>
      <c r="D112">
        <v>0.42644230769230801</v>
      </c>
      <c r="E112">
        <v>0.43269230769230799</v>
      </c>
      <c r="F112">
        <v>0.29807692307692302</v>
      </c>
      <c r="G112">
        <v>0.5</v>
      </c>
      <c r="H112">
        <v>4.5015728154168502E-2</v>
      </c>
      <c r="I112">
        <v>0.38142657953813902</v>
      </c>
      <c r="J112">
        <v>0.471458035846476</v>
      </c>
      <c r="K112">
        <v>0.49038461538461497</v>
      </c>
      <c r="L112" t="s">
        <v>90</v>
      </c>
      <c r="M112" t="s">
        <v>90</v>
      </c>
      <c r="N112">
        <v>0.40865384615384598</v>
      </c>
      <c r="O112">
        <v>0.29807692307692302</v>
      </c>
      <c r="P112">
        <v>0.43269230769230799</v>
      </c>
    </row>
    <row r="113" spans="2:16" x14ac:dyDescent="0.25">
      <c r="B113" t="s">
        <v>128</v>
      </c>
      <c r="C113" t="s">
        <v>92</v>
      </c>
      <c r="D113">
        <v>0.40625</v>
      </c>
      <c r="E113">
        <v>0.394230769230769</v>
      </c>
      <c r="F113">
        <v>0.35096153846153799</v>
      </c>
      <c r="G113">
        <v>0.52403846153846201</v>
      </c>
      <c r="H113">
        <v>3.8269082249905099E-2</v>
      </c>
      <c r="I113">
        <v>0.367980917750095</v>
      </c>
      <c r="J113">
        <v>0.444519082249905</v>
      </c>
      <c r="K113">
        <v>0.43269230769230799</v>
      </c>
      <c r="L113" t="s">
        <v>90</v>
      </c>
      <c r="M113" t="s">
        <v>90</v>
      </c>
      <c r="N113">
        <v>0.37019230769230799</v>
      </c>
      <c r="O113">
        <v>0.35096153846153799</v>
      </c>
      <c r="P113">
        <v>0.394230769230769</v>
      </c>
    </row>
    <row r="114" spans="2:16" x14ac:dyDescent="0.25">
      <c r="B114" t="s">
        <v>129</v>
      </c>
      <c r="C114" t="s">
        <v>89</v>
      </c>
      <c r="D114">
        <v>0.39322725885225901</v>
      </c>
      <c r="E114">
        <v>0.40625</v>
      </c>
      <c r="F114">
        <v>0.33413461538461497</v>
      </c>
      <c r="G114">
        <v>0.46794871794871801</v>
      </c>
      <c r="H114">
        <v>3.42328375994361E-2</v>
      </c>
      <c r="I114">
        <v>0.35899442125282299</v>
      </c>
      <c r="J114">
        <v>0.42746009645169503</v>
      </c>
      <c r="K114">
        <v>0.425480769230769</v>
      </c>
      <c r="L114" t="s">
        <v>90</v>
      </c>
      <c r="M114" t="s">
        <v>90</v>
      </c>
      <c r="N114">
        <v>0.340659340659341</v>
      </c>
      <c r="O114">
        <v>0.33413461538461497</v>
      </c>
      <c r="P114">
        <v>0.40625</v>
      </c>
    </row>
    <row r="115" spans="2:16" x14ac:dyDescent="0.25">
      <c r="B115" t="s">
        <v>129</v>
      </c>
      <c r="C115" t="s">
        <v>91</v>
      </c>
      <c r="D115">
        <v>0.42039835164835199</v>
      </c>
      <c r="E115">
        <v>0.43509615384615402</v>
      </c>
      <c r="F115">
        <v>0.32967032967033</v>
      </c>
      <c r="G115">
        <v>0.49278846153846201</v>
      </c>
      <c r="H115">
        <v>3.714804818636E-2</v>
      </c>
      <c r="I115">
        <v>0.38325030346199201</v>
      </c>
      <c r="J115">
        <v>0.45754639983471201</v>
      </c>
      <c r="K115">
        <v>0.46428571428571402</v>
      </c>
      <c r="L115" t="s">
        <v>90</v>
      </c>
      <c r="M115" t="s">
        <v>90</v>
      </c>
      <c r="N115">
        <v>0.37980769230769201</v>
      </c>
      <c r="O115">
        <v>0.32967032967033</v>
      </c>
      <c r="P115">
        <v>0.43509615384615402</v>
      </c>
    </row>
    <row r="116" spans="2:16" x14ac:dyDescent="0.25">
      <c r="B116" t="s">
        <v>129</v>
      </c>
      <c r="C116" t="s">
        <v>92</v>
      </c>
      <c r="D116">
        <v>0.43060897435897399</v>
      </c>
      <c r="E116">
        <v>0.42857142857142899</v>
      </c>
      <c r="F116">
        <v>0.36538461538461497</v>
      </c>
      <c r="G116">
        <v>0.58974358974358998</v>
      </c>
      <c r="H116">
        <v>4.7533230499311498E-2</v>
      </c>
      <c r="I116">
        <v>0.38307574385966298</v>
      </c>
      <c r="J116">
        <v>0.47814220485828601</v>
      </c>
      <c r="K116">
        <v>0.45192307692307698</v>
      </c>
      <c r="L116" t="s">
        <v>90</v>
      </c>
      <c r="M116" t="s">
        <v>90</v>
      </c>
      <c r="N116">
        <v>0.39560439560439598</v>
      </c>
      <c r="O116">
        <v>0.36538461538461497</v>
      </c>
      <c r="P116">
        <v>0.42857142857142899</v>
      </c>
    </row>
    <row r="117" spans="2:16" x14ac:dyDescent="0.25">
      <c r="B117" t="s">
        <v>130</v>
      </c>
      <c r="C117" t="s">
        <v>89</v>
      </c>
      <c r="D117">
        <v>0.44656375694848599</v>
      </c>
      <c r="E117">
        <v>0.46923076923076901</v>
      </c>
      <c r="F117">
        <v>0.29807692307692302</v>
      </c>
      <c r="G117">
        <v>0.55219661084198701</v>
      </c>
      <c r="H117">
        <v>5.9693576059530899E-2</v>
      </c>
      <c r="I117">
        <v>0.38687018088895497</v>
      </c>
      <c r="J117">
        <v>0.50625733300801601</v>
      </c>
      <c r="K117">
        <v>0.49678430996113598</v>
      </c>
      <c r="L117" t="s">
        <v>90</v>
      </c>
      <c r="M117" t="s">
        <v>90</v>
      </c>
      <c r="N117">
        <v>0.42788461538461497</v>
      </c>
      <c r="O117">
        <v>0.29807692307692302</v>
      </c>
      <c r="P117">
        <v>0.46923076923076901</v>
      </c>
    </row>
    <row r="118" spans="2:16" x14ac:dyDescent="0.25">
      <c r="B118" t="s">
        <v>130</v>
      </c>
      <c r="C118" t="s">
        <v>91</v>
      </c>
      <c r="D118">
        <v>0.50844430137146401</v>
      </c>
      <c r="E118">
        <v>0.496153846153846</v>
      </c>
      <c r="F118">
        <v>0.394230769230769</v>
      </c>
      <c r="G118">
        <v>0.71360968038130801</v>
      </c>
      <c r="H118">
        <v>7.1394388426636105E-2</v>
      </c>
      <c r="I118">
        <v>0.43704991294482798</v>
      </c>
      <c r="J118">
        <v>0.57983868979810005</v>
      </c>
      <c r="K118">
        <v>0.55769230769230804</v>
      </c>
      <c r="L118" t="s">
        <v>90</v>
      </c>
      <c r="M118" t="s">
        <v>90</v>
      </c>
      <c r="N118">
        <v>0.43461538461538501</v>
      </c>
      <c r="O118">
        <v>0.394230769230769</v>
      </c>
      <c r="P118">
        <v>0.496153846153846</v>
      </c>
    </row>
    <row r="119" spans="2:16" x14ac:dyDescent="0.25">
      <c r="B119" t="s">
        <v>130</v>
      </c>
      <c r="C119" t="s">
        <v>92</v>
      </c>
      <c r="D119">
        <v>0.44377485963573998</v>
      </c>
      <c r="E119">
        <v>0.42788461538461497</v>
      </c>
      <c r="F119">
        <v>0.331730769230769</v>
      </c>
      <c r="G119">
        <v>0.60576923076923095</v>
      </c>
      <c r="H119">
        <v>6.1783642344670299E-2</v>
      </c>
      <c r="I119">
        <v>0.381991217291069</v>
      </c>
      <c r="J119">
        <v>0.50555850198040997</v>
      </c>
      <c r="K119">
        <v>0.51923076923076905</v>
      </c>
      <c r="L119" t="s">
        <v>90</v>
      </c>
      <c r="M119" t="s">
        <v>90</v>
      </c>
      <c r="N119">
        <v>0.36538461538461497</v>
      </c>
      <c r="O119">
        <v>0.331730769230769</v>
      </c>
      <c r="P119">
        <v>0.42788461538461497</v>
      </c>
    </row>
    <row r="120" spans="2:16" x14ac:dyDescent="0.25">
      <c r="B120" t="s">
        <v>131</v>
      </c>
      <c r="C120" t="s">
        <v>89</v>
      </c>
      <c r="D120">
        <v>0.41157280219780201</v>
      </c>
      <c r="E120">
        <v>0.450549450549451</v>
      </c>
      <c r="F120">
        <v>0.28365384615384598</v>
      </c>
      <c r="G120">
        <v>0.50274725274725296</v>
      </c>
      <c r="H120">
        <v>4.9824646153461098E-2</v>
      </c>
      <c r="I120">
        <v>0.36174815604434102</v>
      </c>
      <c r="J120">
        <v>0.46139744835126301</v>
      </c>
      <c r="K120">
        <v>0.456730769230769</v>
      </c>
      <c r="L120" t="s">
        <v>90</v>
      </c>
      <c r="M120" t="s">
        <v>90</v>
      </c>
      <c r="N120">
        <v>0.36057692307692302</v>
      </c>
      <c r="O120">
        <v>0.28365384615384598</v>
      </c>
      <c r="P120">
        <v>0.450549450549451</v>
      </c>
    </row>
    <row r="121" spans="2:16" x14ac:dyDescent="0.25">
      <c r="B121" t="s">
        <v>131</v>
      </c>
      <c r="C121" t="s">
        <v>91</v>
      </c>
      <c r="D121">
        <v>0.432719017094017</v>
      </c>
      <c r="E121">
        <v>0.43956043956044</v>
      </c>
      <c r="F121">
        <v>0.36111111111111099</v>
      </c>
      <c r="G121">
        <v>0.48351648351648402</v>
      </c>
      <c r="H121">
        <v>2.9111048038909099E-2</v>
      </c>
      <c r="I121">
        <v>0.40360796905510798</v>
      </c>
      <c r="J121">
        <v>0.46183006513292602</v>
      </c>
      <c r="K121">
        <v>0.47252747252747301</v>
      </c>
      <c r="L121" t="s">
        <v>90</v>
      </c>
      <c r="M121" t="s">
        <v>90</v>
      </c>
      <c r="N121">
        <v>0.409340659340659</v>
      </c>
      <c r="O121">
        <v>0.36111111111111099</v>
      </c>
      <c r="P121">
        <v>0.43956043956044</v>
      </c>
    </row>
    <row r="122" spans="2:16" x14ac:dyDescent="0.25">
      <c r="B122" t="s">
        <v>131</v>
      </c>
      <c r="C122" t="s">
        <v>92</v>
      </c>
      <c r="D122">
        <v>0.44817994505494502</v>
      </c>
      <c r="E122">
        <v>0.46703296703296698</v>
      </c>
      <c r="F122">
        <v>0.29670329670329698</v>
      </c>
      <c r="G122">
        <v>0.55219780219780201</v>
      </c>
      <c r="H122">
        <v>5.3888435491775702E-2</v>
      </c>
      <c r="I122">
        <v>0.394291509563169</v>
      </c>
      <c r="J122">
        <v>0.50206838054672098</v>
      </c>
      <c r="K122">
        <v>0.49450549450549502</v>
      </c>
      <c r="L122" t="s">
        <v>90</v>
      </c>
      <c r="M122" t="s">
        <v>90</v>
      </c>
      <c r="N122">
        <v>0.40144230769230799</v>
      </c>
      <c r="O122">
        <v>0.29670329670329698</v>
      </c>
      <c r="P122">
        <v>0.46703296703296698</v>
      </c>
    </row>
    <row r="123" spans="2:16" x14ac:dyDescent="0.25">
      <c r="B123" t="s">
        <v>132</v>
      </c>
      <c r="C123" t="s">
        <v>89</v>
      </c>
      <c r="D123">
        <v>0.40548076923076898</v>
      </c>
      <c r="E123">
        <v>0.40384615384615402</v>
      </c>
      <c r="F123">
        <v>0.27403846153846201</v>
      </c>
      <c r="G123">
        <v>0.54807692307692302</v>
      </c>
      <c r="H123">
        <v>6.3012510712159395E-2</v>
      </c>
      <c r="I123">
        <v>0.34246825851861001</v>
      </c>
      <c r="J123">
        <v>0.468493279942929</v>
      </c>
      <c r="K123">
        <v>0.46634615384615402</v>
      </c>
      <c r="L123" t="s">
        <v>90</v>
      </c>
      <c r="M123" t="s">
        <v>90</v>
      </c>
      <c r="N123">
        <v>0.34134615384615402</v>
      </c>
      <c r="O123">
        <v>0.27403846153846201</v>
      </c>
      <c r="P123">
        <v>0.40384615384615402</v>
      </c>
    </row>
    <row r="124" spans="2:16" x14ac:dyDescent="0.25">
      <c r="B124" t="s">
        <v>132</v>
      </c>
      <c r="C124" t="s">
        <v>91</v>
      </c>
      <c r="D124">
        <v>0.42644230769230801</v>
      </c>
      <c r="E124">
        <v>0.43269230769230799</v>
      </c>
      <c r="F124">
        <v>0.29807692307692302</v>
      </c>
      <c r="G124">
        <v>0.5</v>
      </c>
      <c r="H124">
        <v>4.5015728154168502E-2</v>
      </c>
      <c r="I124">
        <v>0.38142657953813902</v>
      </c>
      <c r="J124">
        <v>0.471458035846476</v>
      </c>
      <c r="K124">
        <v>0.49038461538461497</v>
      </c>
      <c r="L124" t="s">
        <v>90</v>
      </c>
      <c r="M124" t="s">
        <v>90</v>
      </c>
      <c r="N124">
        <v>0.40865384615384598</v>
      </c>
      <c r="O124">
        <v>0.29807692307692302</v>
      </c>
      <c r="P124">
        <v>0.43269230769230799</v>
      </c>
    </row>
    <row r="125" spans="2:16" x14ac:dyDescent="0.25">
      <c r="B125" t="s">
        <v>132</v>
      </c>
      <c r="C125" t="s">
        <v>92</v>
      </c>
      <c r="D125">
        <v>0.40625</v>
      </c>
      <c r="E125">
        <v>0.394230769230769</v>
      </c>
      <c r="F125">
        <v>0.35096153846153799</v>
      </c>
      <c r="G125">
        <v>0.52403846153846201</v>
      </c>
      <c r="H125">
        <v>3.8269082249905099E-2</v>
      </c>
      <c r="I125">
        <v>0.367980917750095</v>
      </c>
      <c r="J125">
        <v>0.444519082249905</v>
      </c>
      <c r="K125">
        <v>0.43269230769230799</v>
      </c>
      <c r="L125" t="s">
        <v>90</v>
      </c>
      <c r="M125" t="s">
        <v>90</v>
      </c>
      <c r="N125">
        <v>0.37019230769230799</v>
      </c>
      <c r="O125">
        <v>0.35096153846153799</v>
      </c>
      <c r="P125">
        <v>0.394230769230769</v>
      </c>
    </row>
    <row r="126" spans="2:16" x14ac:dyDescent="0.25">
      <c r="B126" t="s">
        <v>133</v>
      </c>
      <c r="C126" t="s">
        <v>89</v>
      </c>
      <c r="D126">
        <v>0.39322725885225901</v>
      </c>
      <c r="E126">
        <v>0.40625</v>
      </c>
      <c r="F126">
        <v>0.33413461538461497</v>
      </c>
      <c r="G126">
        <v>0.46794871794871801</v>
      </c>
      <c r="H126">
        <v>3.42328375994361E-2</v>
      </c>
      <c r="I126">
        <v>0.35899442125282299</v>
      </c>
      <c r="J126">
        <v>0.42746009645169503</v>
      </c>
      <c r="K126">
        <v>0.425480769230769</v>
      </c>
      <c r="L126" t="s">
        <v>90</v>
      </c>
      <c r="M126" t="s">
        <v>90</v>
      </c>
      <c r="N126">
        <v>0.340659340659341</v>
      </c>
      <c r="O126">
        <v>0.33413461538461497</v>
      </c>
      <c r="P126">
        <v>0.40625</v>
      </c>
    </row>
    <row r="127" spans="2:16" x14ac:dyDescent="0.25">
      <c r="B127" t="s">
        <v>133</v>
      </c>
      <c r="C127" t="s">
        <v>91</v>
      </c>
      <c r="D127">
        <v>0.42039835164835199</v>
      </c>
      <c r="E127">
        <v>0.43509615384615402</v>
      </c>
      <c r="F127">
        <v>0.32967032967033</v>
      </c>
      <c r="G127">
        <v>0.49278846153846201</v>
      </c>
      <c r="H127">
        <v>3.714804818636E-2</v>
      </c>
      <c r="I127">
        <v>0.38325030346199201</v>
      </c>
      <c r="J127">
        <v>0.45754639983471201</v>
      </c>
      <c r="K127">
        <v>0.46428571428571402</v>
      </c>
      <c r="L127" t="s">
        <v>90</v>
      </c>
      <c r="M127" t="s">
        <v>90</v>
      </c>
      <c r="N127">
        <v>0.37980769230769201</v>
      </c>
      <c r="O127">
        <v>0.32967032967033</v>
      </c>
      <c r="P127">
        <v>0.43509615384615402</v>
      </c>
    </row>
    <row r="128" spans="2:16" x14ac:dyDescent="0.25">
      <c r="B128" t="s">
        <v>133</v>
      </c>
      <c r="C128" t="s">
        <v>92</v>
      </c>
      <c r="D128">
        <v>0.43060897435897399</v>
      </c>
      <c r="E128">
        <v>0.42857142857142899</v>
      </c>
      <c r="F128">
        <v>0.36538461538461497</v>
      </c>
      <c r="G128">
        <v>0.58974358974358998</v>
      </c>
      <c r="H128">
        <v>4.7533230499311498E-2</v>
      </c>
      <c r="I128">
        <v>0.38307574385966298</v>
      </c>
      <c r="J128">
        <v>0.47814220485828601</v>
      </c>
      <c r="K128">
        <v>0.45192307692307698</v>
      </c>
      <c r="L128" t="s">
        <v>90</v>
      </c>
      <c r="M128" t="s">
        <v>90</v>
      </c>
      <c r="N128">
        <v>0.39560439560439598</v>
      </c>
      <c r="O128">
        <v>0.36538461538461497</v>
      </c>
      <c r="P128">
        <v>0.42857142857142899</v>
      </c>
    </row>
    <row r="129" spans="2:16" x14ac:dyDescent="0.25">
      <c r="B129" t="s">
        <v>134</v>
      </c>
      <c r="C129" t="s">
        <v>89</v>
      </c>
      <c r="D129">
        <v>0.42625000000000002</v>
      </c>
      <c r="E129">
        <v>0.44711538461538503</v>
      </c>
      <c r="F129">
        <v>0.29807692307692302</v>
      </c>
      <c r="G129">
        <v>0.53365384615384603</v>
      </c>
      <c r="H129">
        <v>5.2441159943788403E-2</v>
      </c>
      <c r="I129">
        <v>0.37380884005621201</v>
      </c>
      <c r="J129">
        <v>0.47869115994378802</v>
      </c>
      <c r="K129">
        <v>0.46923076923076901</v>
      </c>
      <c r="L129" t="s">
        <v>90</v>
      </c>
      <c r="M129" t="s">
        <v>90</v>
      </c>
      <c r="N129">
        <v>0.394230769230769</v>
      </c>
      <c r="O129">
        <v>0.29807692307692302</v>
      </c>
      <c r="P129">
        <v>0.44711538461538503</v>
      </c>
    </row>
    <row r="130" spans="2:16" x14ac:dyDescent="0.25">
      <c r="B130" t="s">
        <v>134</v>
      </c>
      <c r="C130" t="s">
        <v>91</v>
      </c>
      <c r="D130">
        <v>0.47787991831379401</v>
      </c>
      <c r="E130">
        <v>0.49038461538461497</v>
      </c>
      <c r="F130">
        <v>0.394230769230769</v>
      </c>
      <c r="G130">
        <v>0.61538461538461497</v>
      </c>
      <c r="H130">
        <v>5.2953161438003403E-2</v>
      </c>
      <c r="I130">
        <v>0.42492675687579101</v>
      </c>
      <c r="J130">
        <v>0.53083307975179705</v>
      </c>
      <c r="K130">
        <v>0.52976072159947696</v>
      </c>
      <c r="L130" t="s">
        <v>90</v>
      </c>
      <c r="M130" t="s">
        <v>90</v>
      </c>
      <c r="N130">
        <v>0.40384615384615402</v>
      </c>
      <c r="O130">
        <v>0.394230769230769</v>
      </c>
      <c r="P130">
        <v>0.49038461538461497</v>
      </c>
    </row>
    <row r="131" spans="2:16" x14ac:dyDescent="0.25">
      <c r="B131" t="s">
        <v>134</v>
      </c>
      <c r="C131" t="s">
        <v>92</v>
      </c>
      <c r="D131">
        <v>0.43846153846153901</v>
      </c>
      <c r="E131">
        <v>0.42788461538461497</v>
      </c>
      <c r="F131">
        <v>0.331730769230769</v>
      </c>
      <c r="G131">
        <v>0.60576923076923095</v>
      </c>
      <c r="H131">
        <v>6.1128292344870903E-2</v>
      </c>
      <c r="I131">
        <v>0.37733324611666802</v>
      </c>
      <c r="J131">
        <v>0.49958983080640901</v>
      </c>
      <c r="K131">
        <v>0.51923076923076905</v>
      </c>
      <c r="L131" t="s">
        <v>90</v>
      </c>
      <c r="M131" t="s">
        <v>90</v>
      </c>
      <c r="N131">
        <v>0.36538461538461497</v>
      </c>
      <c r="O131">
        <v>0.331730769230769</v>
      </c>
      <c r="P131">
        <v>0.42788461538461497</v>
      </c>
    </row>
    <row r="132" spans="2:16" x14ac:dyDescent="0.25">
      <c r="B132" t="s">
        <v>135</v>
      </c>
      <c r="C132" t="s">
        <v>89</v>
      </c>
      <c r="D132">
        <v>0.41157280219780201</v>
      </c>
      <c r="E132">
        <v>0.450549450549451</v>
      </c>
      <c r="F132">
        <v>0.28365384615384598</v>
      </c>
      <c r="G132">
        <v>0.50274725274725296</v>
      </c>
      <c r="H132">
        <v>4.9824646153461098E-2</v>
      </c>
      <c r="I132">
        <v>0.36174815604434102</v>
      </c>
      <c r="J132">
        <v>0.46139744835126301</v>
      </c>
      <c r="K132">
        <v>0.456730769230769</v>
      </c>
      <c r="L132" t="s">
        <v>90</v>
      </c>
      <c r="M132" t="s">
        <v>90</v>
      </c>
      <c r="N132">
        <v>0.36057692307692302</v>
      </c>
      <c r="O132">
        <v>0.28365384615384598</v>
      </c>
      <c r="P132">
        <v>0.450549450549451</v>
      </c>
    </row>
    <row r="133" spans="2:16" x14ac:dyDescent="0.25">
      <c r="B133" t="s">
        <v>135</v>
      </c>
      <c r="C133" t="s">
        <v>91</v>
      </c>
      <c r="D133">
        <v>0.43186431623931598</v>
      </c>
      <c r="E133">
        <v>0.43956043956044</v>
      </c>
      <c r="F133">
        <v>0.35256410256410298</v>
      </c>
      <c r="G133">
        <v>0.48351648351648402</v>
      </c>
      <c r="H133">
        <v>3.0344374273041801E-2</v>
      </c>
      <c r="I133">
        <v>0.401519941966274</v>
      </c>
      <c r="J133">
        <v>0.46220869051235802</v>
      </c>
      <c r="K133">
        <v>0.47252747252747301</v>
      </c>
      <c r="L133" t="s">
        <v>90</v>
      </c>
      <c r="M133" t="s">
        <v>90</v>
      </c>
      <c r="N133">
        <v>0.409340659340659</v>
      </c>
      <c r="O133">
        <v>0.35256410256410298</v>
      </c>
      <c r="P133">
        <v>0.43956043956044</v>
      </c>
    </row>
    <row r="134" spans="2:16" x14ac:dyDescent="0.25">
      <c r="B134" t="s">
        <v>135</v>
      </c>
      <c r="C134" t="s">
        <v>92</v>
      </c>
      <c r="D134">
        <v>0.45061813186813199</v>
      </c>
      <c r="E134">
        <v>0.46703296703296698</v>
      </c>
      <c r="F134">
        <v>0.29670329670329698</v>
      </c>
      <c r="G134">
        <v>0.55219780219780201</v>
      </c>
      <c r="H134">
        <v>5.3988786569574801E-2</v>
      </c>
      <c r="I134">
        <v>0.39662934529855698</v>
      </c>
      <c r="J134">
        <v>0.504606918437707</v>
      </c>
      <c r="K134">
        <v>0.49450549450549502</v>
      </c>
      <c r="L134" t="s">
        <v>90</v>
      </c>
      <c r="M134" t="s">
        <v>90</v>
      </c>
      <c r="N134">
        <v>0.40144230769230799</v>
      </c>
      <c r="O134">
        <v>0.29670329670329698</v>
      </c>
      <c r="P134">
        <v>0.46703296703296698</v>
      </c>
    </row>
    <row r="135" spans="2:16" x14ac:dyDescent="0.25">
      <c r="B135" t="s">
        <v>136</v>
      </c>
      <c r="C135" t="s">
        <v>89</v>
      </c>
      <c r="D135">
        <v>0.40548076923076898</v>
      </c>
      <c r="E135">
        <v>0.40384615384615402</v>
      </c>
      <c r="F135">
        <v>0.27403846153846201</v>
      </c>
      <c r="G135">
        <v>0.54807692307692302</v>
      </c>
      <c r="H135">
        <v>6.3012510712159395E-2</v>
      </c>
      <c r="I135">
        <v>0.34246825851861001</v>
      </c>
      <c r="J135">
        <v>0.468493279942929</v>
      </c>
      <c r="K135">
        <v>0.46634615384615402</v>
      </c>
      <c r="L135" t="s">
        <v>90</v>
      </c>
      <c r="M135" t="s">
        <v>90</v>
      </c>
      <c r="N135">
        <v>0.34134615384615402</v>
      </c>
      <c r="O135">
        <v>0.27403846153846201</v>
      </c>
      <c r="P135">
        <v>0.40384615384615402</v>
      </c>
    </row>
    <row r="136" spans="2:16" x14ac:dyDescent="0.25">
      <c r="B136" t="s">
        <v>136</v>
      </c>
      <c r="C136" t="s">
        <v>91</v>
      </c>
      <c r="D136">
        <v>0.42644230769230801</v>
      </c>
      <c r="E136">
        <v>0.43269230769230799</v>
      </c>
      <c r="F136">
        <v>0.29807692307692302</v>
      </c>
      <c r="G136">
        <v>0.5</v>
      </c>
      <c r="H136">
        <v>4.5015728154168502E-2</v>
      </c>
      <c r="I136">
        <v>0.38142657953813902</v>
      </c>
      <c r="J136">
        <v>0.471458035846476</v>
      </c>
      <c r="K136">
        <v>0.49038461538461497</v>
      </c>
      <c r="L136" t="s">
        <v>90</v>
      </c>
      <c r="M136" t="s">
        <v>90</v>
      </c>
      <c r="N136">
        <v>0.40865384615384598</v>
      </c>
      <c r="O136">
        <v>0.29807692307692302</v>
      </c>
      <c r="P136">
        <v>0.43269230769230799</v>
      </c>
    </row>
    <row r="137" spans="2:16" x14ac:dyDescent="0.25">
      <c r="B137" t="s">
        <v>136</v>
      </c>
      <c r="C137" t="s">
        <v>92</v>
      </c>
      <c r="D137">
        <v>0.40625</v>
      </c>
      <c r="E137">
        <v>0.394230769230769</v>
      </c>
      <c r="F137">
        <v>0.35096153846153799</v>
      </c>
      <c r="G137">
        <v>0.52403846153846201</v>
      </c>
      <c r="H137">
        <v>3.8269082249905099E-2</v>
      </c>
      <c r="I137">
        <v>0.367980917750095</v>
      </c>
      <c r="J137">
        <v>0.444519082249905</v>
      </c>
      <c r="K137">
        <v>0.43269230769230799</v>
      </c>
      <c r="L137" t="s">
        <v>90</v>
      </c>
      <c r="M137" t="s">
        <v>90</v>
      </c>
      <c r="N137">
        <v>0.37019230769230799</v>
      </c>
      <c r="O137">
        <v>0.35096153846153799</v>
      </c>
      <c r="P137">
        <v>0.394230769230769</v>
      </c>
    </row>
    <row r="138" spans="2:16" x14ac:dyDescent="0.25">
      <c r="B138" t="s">
        <v>137</v>
      </c>
      <c r="C138" t="s">
        <v>89</v>
      </c>
      <c r="D138">
        <v>0.39167811355311299</v>
      </c>
      <c r="E138">
        <v>0.418269230769231</v>
      </c>
      <c r="F138">
        <v>0.31730769230769201</v>
      </c>
      <c r="G138">
        <v>0.46794871794871801</v>
      </c>
      <c r="H138">
        <v>3.7413183543779399E-2</v>
      </c>
      <c r="I138">
        <v>0.35426493000933401</v>
      </c>
      <c r="J138">
        <v>0.42909129709689298</v>
      </c>
      <c r="K138">
        <v>0.425480769230769</v>
      </c>
      <c r="L138" t="s">
        <v>90</v>
      </c>
      <c r="M138" t="s">
        <v>90</v>
      </c>
      <c r="N138">
        <v>0.340659340659341</v>
      </c>
      <c r="O138">
        <v>0.31730769230769201</v>
      </c>
      <c r="P138">
        <v>0.418269230769231</v>
      </c>
    </row>
    <row r="139" spans="2:16" x14ac:dyDescent="0.25">
      <c r="B139" t="s">
        <v>137</v>
      </c>
      <c r="C139" t="s">
        <v>91</v>
      </c>
      <c r="D139">
        <v>0.425206043956044</v>
      </c>
      <c r="E139">
        <v>0.43509615384615402</v>
      </c>
      <c r="F139">
        <v>0.32967032967033</v>
      </c>
      <c r="G139">
        <v>0.52644230769230804</v>
      </c>
      <c r="H139">
        <v>4.0663130809990601E-2</v>
      </c>
      <c r="I139">
        <v>0.38454291314605299</v>
      </c>
      <c r="J139">
        <v>0.46586917476603501</v>
      </c>
      <c r="K139">
        <v>0.46428571428571402</v>
      </c>
      <c r="L139" t="s">
        <v>90</v>
      </c>
      <c r="M139" t="s">
        <v>90</v>
      </c>
      <c r="N139">
        <v>0.394230769230769</v>
      </c>
      <c r="O139">
        <v>0.32967032967033</v>
      </c>
      <c r="P139">
        <v>0.43509615384615402</v>
      </c>
    </row>
    <row r="140" spans="2:16" x14ac:dyDescent="0.25">
      <c r="B140" t="s">
        <v>137</v>
      </c>
      <c r="C140" t="s">
        <v>92</v>
      </c>
      <c r="D140">
        <v>0.43143315018314998</v>
      </c>
      <c r="E140">
        <v>0.43406593406593402</v>
      </c>
      <c r="F140">
        <v>0.36538461538461497</v>
      </c>
      <c r="G140">
        <v>0.58974358974358998</v>
      </c>
      <c r="H140">
        <v>4.7837593732854698E-2</v>
      </c>
      <c r="I140">
        <v>0.38359555645029603</v>
      </c>
      <c r="J140">
        <v>0.47927074391600499</v>
      </c>
      <c r="K140">
        <v>0.45192307692307698</v>
      </c>
      <c r="L140" t="s">
        <v>90</v>
      </c>
      <c r="M140" t="s">
        <v>90</v>
      </c>
      <c r="N140">
        <v>0.37637362637362598</v>
      </c>
      <c r="O140">
        <v>0.36538461538461497</v>
      </c>
      <c r="P140">
        <v>0.43406593406593402</v>
      </c>
    </row>
    <row r="141" spans="2:16" x14ac:dyDescent="0.25">
      <c r="B141" t="s">
        <v>138</v>
      </c>
      <c r="C141" t="s">
        <v>89</v>
      </c>
      <c r="D141">
        <v>0.44656375694848599</v>
      </c>
      <c r="E141">
        <v>0.46923076923076901</v>
      </c>
      <c r="F141">
        <v>0.29807692307692302</v>
      </c>
      <c r="G141">
        <v>0.55219661084198701</v>
      </c>
      <c r="H141">
        <v>5.9693576059530899E-2</v>
      </c>
      <c r="I141">
        <v>0.38687018088895497</v>
      </c>
      <c r="J141">
        <v>0.50625733300801601</v>
      </c>
      <c r="K141">
        <v>0.49678430996113598</v>
      </c>
      <c r="L141" t="s">
        <v>90</v>
      </c>
      <c r="M141" t="s">
        <v>90</v>
      </c>
      <c r="N141">
        <v>0.42788461538461497</v>
      </c>
      <c r="O141">
        <v>0.29807692307692302</v>
      </c>
      <c r="P141">
        <v>0.46923076923076901</v>
      </c>
    </row>
    <row r="142" spans="2:16" x14ac:dyDescent="0.25">
      <c r="B142" t="s">
        <v>138</v>
      </c>
      <c r="C142" t="s">
        <v>91</v>
      </c>
      <c r="D142">
        <v>0.50844430137146401</v>
      </c>
      <c r="E142">
        <v>0.496153846153846</v>
      </c>
      <c r="F142">
        <v>0.394230769230769</v>
      </c>
      <c r="G142">
        <v>0.71360968038130801</v>
      </c>
      <c r="H142">
        <v>7.1394388426636105E-2</v>
      </c>
      <c r="I142">
        <v>0.43704991294482798</v>
      </c>
      <c r="J142">
        <v>0.57983868979810005</v>
      </c>
      <c r="K142">
        <v>0.55769230769230804</v>
      </c>
      <c r="L142" t="s">
        <v>90</v>
      </c>
      <c r="M142" t="s">
        <v>90</v>
      </c>
      <c r="N142">
        <v>0.43461538461538501</v>
      </c>
      <c r="O142">
        <v>0.394230769230769</v>
      </c>
      <c r="P142">
        <v>0.496153846153846</v>
      </c>
    </row>
    <row r="143" spans="2:16" x14ac:dyDescent="0.25">
      <c r="B143" t="s">
        <v>138</v>
      </c>
      <c r="C143" t="s">
        <v>92</v>
      </c>
      <c r="D143">
        <v>0.44377485963573998</v>
      </c>
      <c r="E143">
        <v>0.42788461538461497</v>
      </c>
      <c r="F143">
        <v>0.331730769230769</v>
      </c>
      <c r="G143">
        <v>0.60576923076923095</v>
      </c>
      <c r="H143">
        <v>6.1783642344670299E-2</v>
      </c>
      <c r="I143">
        <v>0.381991217291069</v>
      </c>
      <c r="J143">
        <v>0.50555850198040997</v>
      </c>
      <c r="K143">
        <v>0.51923076923076905</v>
      </c>
      <c r="L143" t="s">
        <v>90</v>
      </c>
      <c r="M143" t="s">
        <v>90</v>
      </c>
      <c r="N143">
        <v>0.36538461538461497</v>
      </c>
      <c r="O143">
        <v>0.331730769230769</v>
      </c>
      <c r="P143">
        <v>0.42788461538461497</v>
      </c>
    </row>
    <row r="144" spans="2:16" x14ac:dyDescent="0.25">
      <c r="B144" t="s">
        <v>139</v>
      </c>
      <c r="C144" t="s">
        <v>89</v>
      </c>
      <c r="D144">
        <v>0.41157280219780201</v>
      </c>
      <c r="E144">
        <v>0.450549450549451</v>
      </c>
      <c r="F144">
        <v>0.28365384615384598</v>
      </c>
      <c r="G144">
        <v>0.50274725274725296</v>
      </c>
      <c r="H144">
        <v>4.9824646153461098E-2</v>
      </c>
      <c r="I144">
        <v>0.36174815604434102</v>
      </c>
      <c r="J144">
        <v>0.46139744835126301</v>
      </c>
      <c r="K144">
        <v>0.456730769230769</v>
      </c>
      <c r="L144" t="s">
        <v>90</v>
      </c>
      <c r="M144" t="s">
        <v>90</v>
      </c>
      <c r="N144">
        <v>0.36057692307692302</v>
      </c>
      <c r="O144">
        <v>0.28365384615384598</v>
      </c>
      <c r="P144">
        <v>0.450549450549451</v>
      </c>
    </row>
    <row r="145" spans="2:16" x14ac:dyDescent="0.25">
      <c r="B145" t="s">
        <v>139</v>
      </c>
      <c r="C145" t="s">
        <v>91</v>
      </c>
      <c r="D145">
        <v>0.43186431623931598</v>
      </c>
      <c r="E145">
        <v>0.43956043956044</v>
      </c>
      <c r="F145">
        <v>0.35256410256410298</v>
      </c>
      <c r="G145">
        <v>0.48351648351648402</v>
      </c>
      <c r="H145">
        <v>3.0344374273041801E-2</v>
      </c>
      <c r="I145">
        <v>0.401519941966274</v>
      </c>
      <c r="J145">
        <v>0.46220869051235802</v>
      </c>
      <c r="K145">
        <v>0.47252747252747301</v>
      </c>
      <c r="L145" t="s">
        <v>90</v>
      </c>
      <c r="M145" t="s">
        <v>90</v>
      </c>
      <c r="N145">
        <v>0.409340659340659</v>
      </c>
      <c r="O145">
        <v>0.35256410256410298</v>
      </c>
      <c r="P145">
        <v>0.43956043956044</v>
      </c>
    </row>
    <row r="146" spans="2:16" x14ac:dyDescent="0.25">
      <c r="B146" t="s">
        <v>139</v>
      </c>
      <c r="C146" t="s">
        <v>92</v>
      </c>
      <c r="D146">
        <v>0.45164835164835199</v>
      </c>
      <c r="E146">
        <v>0.46703296703296698</v>
      </c>
      <c r="F146">
        <v>0.30219780219780201</v>
      </c>
      <c r="G146">
        <v>0.55219780219780201</v>
      </c>
      <c r="H146">
        <v>5.2747989038223399E-2</v>
      </c>
      <c r="I146">
        <v>0.39890036261012801</v>
      </c>
      <c r="J146">
        <v>0.50439634068657502</v>
      </c>
      <c r="K146">
        <v>0.49450549450549502</v>
      </c>
      <c r="L146" t="s">
        <v>90</v>
      </c>
      <c r="M146" t="s">
        <v>90</v>
      </c>
      <c r="N146">
        <v>0.40144230769230799</v>
      </c>
      <c r="O146">
        <v>0.30219780219780201</v>
      </c>
      <c r="P146">
        <v>0.46703296703296698</v>
      </c>
    </row>
    <row r="147" spans="2:16" x14ac:dyDescent="0.25">
      <c r="B147" t="s">
        <v>140</v>
      </c>
      <c r="C147" t="s">
        <v>89</v>
      </c>
      <c r="D147">
        <v>0.56812499999999999</v>
      </c>
      <c r="E147">
        <v>0.57777777777777795</v>
      </c>
      <c r="F147">
        <v>0.48888888888888898</v>
      </c>
      <c r="G147">
        <v>0.66666666666666696</v>
      </c>
      <c r="H147">
        <v>4.3824998820584403E-2</v>
      </c>
      <c r="I147">
        <v>0.524300001179416</v>
      </c>
      <c r="J147">
        <v>0.61194999882058398</v>
      </c>
      <c r="K147">
        <v>0.60277777777777797</v>
      </c>
      <c r="L147" t="s">
        <v>90</v>
      </c>
      <c r="M147" t="s">
        <v>90</v>
      </c>
      <c r="N147">
        <v>0.5</v>
      </c>
      <c r="O147">
        <v>0.48888888888888898</v>
      </c>
      <c r="P147">
        <v>0.57777777777777795</v>
      </c>
    </row>
    <row r="148" spans="2:16" x14ac:dyDescent="0.25">
      <c r="B148" t="s">
        <v>140</v>
      </c>
      <c r="C148" t="s">
        <v>91</v>
      </c>
      <c r="D148">
        <v>0.60618055555555606</v>
      </c>
      <c r="E148">
        <v>0.62777777777777799</v>
      </c>
      <c r="F148">
        <v>0.46180555555555602</v>
      </c>
      <c r="G148">
        <v>0.72777777777777797</v>
      </c>
      <c r="H148">
        <v>5.9952191762163203E-2</v>
      </c>
      <c r="I148">
        <v>0.54622836379339201</v>
      </c>
      <c r="J148">
        <v>0.66613274731771899</v>
      </c>
      <c r="K148">
        <v>0.66666666666666696</v>
      </c>
      <c r="L148" t="s">
        <v>90</v>
      </c>
      <c r="M148" t="s">
        <v>90</v>
      </c>
      <c r="N148">
        <v>0.57222222222222197</v>
      </c>
      <c r="O148">
        <v>0.46180555555555602</v>
      </c>
      <c r="P148">
        <v>0.62777777777777799</v>
      </c>
    </row>
    <row r="149" spans="2:16" x14ac:dyDescent="0.25">
      <c r="B149" t="s">
        <v>140</v>
      </c>
      <c r="C149" t="s">
        <v>92</v>
      </c>
      <c r="D149">
        <v>0.55388888888888899</v>
      </c>
      <c r="E149">
        <v>0.57222222222222197</v>
      </c>
      <c r="F149">
        <v>0.36944444444444402</v>
      </c>
      <c r="G149">
        <v>0.67222222222222205</v>
      </c>
      <c r="H149">
        <v>6.6695477839187306E-2</v>
      </c>
      <c r="I149">
        <v>0.48719341104970199</v>
      </c>
      <c r="J149">
        <v>0.62058436672807604</v>
      </c>
      <c r="K149">
        <v>0.58333333333333304</v>
      </c>
      <c r="L149" t="s">
        <v>90</v>
      </c>
      <c r="M149" t="s">
        <v>90</v>
      </c>
      <c r="N149">
        <v>0.54444444444444395</v>
      </c>
      <c r="O149">
        <v>0.36944444444444402</v>
      </c>
      <c r="P149">
        <v>0.57222222222222197</v>
      </c>
    </row>
    <row r="150" spans="2:16" x14ac:dyDescent="0.25">
      <c r="B150" t="s">
        <v>141</v>
      </c>
      <c r="C150" t="s">
        <v>89</v>
      </c>
      <c r="D150">
        <v>0.61921296296296302</v>
      </c>
      <c r="E150">
        <v>0.64351851851851805</v>
      </c>
      <c r="F150">
        <v>0.43287037037037002</v>
      </c>
      <c r="G150">
        <v>0.76388888888888895</v>
      </c>
      <c r="H150">
        <v>6.6392613343084703E-2</v>
      </c>
      <c r="I150">
        <v>0.55282034961987803</v>
      </c>
      <c r="J150">
        <v>0.68560557630604801</v>
      </c>
      <c r="K150">
        <v>0.67777777777777803</v>
      </c>
      <c r="L150" t="s">
        <v>90</v>
      </c>
      <c r="M150" t="s">
        <v>90</v>
      </c>
      <c r="N150">
        <v>0.58333333333333304</v>
      </c>
      <c r="O150">
        <v>0.43287037037037002</v>
      </c>
      <c r="P150">
        <v>0.64351851851851805</v>
      </c>
    </row>
    <row r="151" spans="2:16" x14ac:dyDescent="0.25">
      <c r="B151" t="s">
        <v>141</v>
      </c>
      <c r="C151" t="s">
        <v>91</v>
      </c>
      <c r="D151">
        <v>0.60027777777777802</v>
      </c>
      <c r="E151">
        <v>0.62222222222222201</v>
      </c>
      <c r="F151">
        <v>0.40972222222222199</v>
      </c>
      <c r="G151">
        <v>0.70555555555555605</v>
      </c>
      <c r="H151">
        <v>7.1779883796933203E-2</v>
      </c>
      <c r="I151">
        <v>0.52849789398084401</v>
      </c>
      <c r="J151">
        <v>0.67205766157471103</v>
      </c>
      <c r="K151">
        <v>0.66944444444444395</v>
      </c>
      <c r="L151" t="s">
        <v>90</v>
      </c>
      <c r="M151" t="s">
        <v>90</v>
      </c>
      <c r="N151">
        <v>0.57777777777777795</v>
      </c>
      <c r="O151">
        <v>0.40972222222222199</v>
      </c>
      <c r="P151">
        <v>0.62222222222222201</v>
      </c>
    </row>
    <row r="152" spans="2:16" x14ac:dyDescent="0.25">
      <c r="B152" t="s">
        <v>141</v>
      </c>
      <c r="C152" t="s">
        <v>92</v>
      </c>
      <c r="D152">
        <v>0.56898148148148198</v>
      </c>
      <c r="E152">
        <v>0.59166666666666701</v>
      </c>
      <c r="F152">
        <v>0.46527777777777801</v>
      </c>
      <c r="G152">
        <v>0.65277777777777801</v>
      </c>
      <c r="H152">
        <v>5.0058731445816101E-2</v>
      </c>
      <c r="I152">
        <v>0.51892275003566501</v>
      </c>
      <c r="J152">
        <v>0.61904021292729805</v>
      </c>
      <c r="K152">
        <v>0.63194444444444398</v>
      </c>
      <c r="L152" t="s">
        <v>90</v>
      </c>
      <c r="M152" t="s">
        <v>90</v>
      </c>
      <c r="N152">
        <v>0.5</v>
      </c>
      <c r="O152">
        <v>0.46527777777777801</v>
      </c>
      <c r="P152">
        <v>0.59166666666666701</v>
      </c>
    </row>
    <row r="153" spans="2:16" x14ac:dyDescent="0.25">
      <c r="B153" t="s">
        <v>142</v>
      </c>
      <c r="C153" t="s">
        <v>89</v>
      </c>
      <c r="D153">
        <v>0.56791666666666696</v>
      </c>
      <c r="E153">
        <v>0.52777777777777801</v>
      </c>
      <c r="F153">
        <v>0.49305555555555602</v>
      </c>
      <c r="G153">
        <v>0.71666666666666701</v>
      </c>
      <c r="H153">
        <v>5.4757706882594397E-2</v>
      </c>
      <c r="I153">
        <v>0.513158959784072</v>
      </c>
      <c r="J153">
        <v>0.62267437354926103</v>
      </c>
      <c r="K153">
        <v>0.60555555555555596</v>
      </c>
      <c r="L153" t="s">
        <v>90</v>
      </c>
      <c r="M153" t="s">
        <v>90</v>
      </c>
      <c r="N153">
        <v>0.51944444444444404</v>
      </c>
      <c r="O153">
        <v>0.49305555555555602</v>
      </c>
      <c r="P153">
        <v>0.52777777777777801</v>
      </c>
    </row>
    <row r="154" spans="2:16" x14ac:dyDescent="0.25">
      <c r="B154" t="s">
        <v>142</v>
      </c>
      <c r="C154" t="s">
        <v>91</v>
      </c>
      <c r="D154">
        <v>0.61284722222222199</v>
      </c>
      <c r="E154">
        <v>0.60277777777777797</v>
      </c>
      <c r="F154">
        <v>0.49444444444444402</v>
      </c>
      <c r="G154">
        <v>0.72777777777777797</v>
      </c>
      <c r="H154">
        <v>5.6998743262522397E-2</v>
      </c>
      <c r="I154">
        <v>0.55584847895970002</v>
      </c>
      <c r="J154">
        <v>0.66984596548474495</v>
      </c>
      <c r="K154">
        <v>0.70555555555555605</v>
      </c>
      <c r="L154" t="s">
        <v>90</v>
      </c>
      <c r="M154" t="s">
        <v>90</v>
      </c>
      <c r="N154">
        <v>0.55000000000000004</v>
      </c>
      <c r="O154">
        <v>0.49444444444444402</v>
      </c>
      <c r="P154">
        <v>0.60277777777777797</v>
      </c>
    </row>
    <row r="155" spans="2:16" x14ac:dyDescent="0.25">
      <c r="B155" t="s">
        <v>142</v>
      </c>
      <c r="C155" t="s">
        <v>92</v>
      </c>
      <c r="D155">
        <v>0.57750000000000001</v>
      </c>
      <c r="E155">
        <v>0.58888888888888902</v>
      </c>
      <c r="F155">
        <v>0.37777777777777799</v>
      </c>
      <c r="G155">
        <v>0.72499999999999998</v>
      </c>
      <c r="H155">
        <v>7.4771666666666695E-2</v>
      </c>
      <c r="I155">
        <v>0.502728333333333</v>
      </c>
      <c r="J155">
        <v>0.65227166666666703</v>
      </c>
      <c r="K155">
        <v>0.65</v>
      </c>
      <c r="L155" t="s">
        <v>90</v>
      </c>
      <c r="M155" t="s">
        <v>90</v>
      </c>
      <c r="N155">
        <v>0.55833333333333302</v>
      </c>
      <c r="O155">
        <v>0.37777777777777799</v>
      </c>
      <c r="P155">
        <v>0.58888888888888902</v>
      </c>
    </row>
    <row r="156" spans="2:16" x14ac:dyDescent="0.25">
      <c r="B156" t="s">
        <v>143</v>
      </c>
      <c r="C156" t="s">
        <v>89</v>
      </c>
      <c r="D156">
        <v>0.562037037037037</v>
      </c>
      <c r="E156">
        <v>0.60879629629629595</v>
      </c>
      <c r="F156">
        <v>0.40833333333333299</v>
      </c>
      <c r="G156">
        <v>0.70370370370370405</v>
      </c>
      <c r="H156">
        <v>6.4946354869249406E-2</v>
      </c>
      <c r="I156">
        <v>0.49709068216778801</v>
      </c>
      <c r="J156">
        <v>0.62698339190628605</v>
      </c>
      <c r="K156">
        <v>0.62222222222222201</v>
      </c>
      <c r="L156" t="s">
        <v>90</v>
      </c>
      <c r="M156" t="s">
        <v>90</v>
      </c>
      <c r="N156">
        <v>0.469907407407407</v>
      </c>
      <c r="O156">
        <v>0.40833333333333299</v>
      </c>
      <c r="P156">
        <v>0.60879629629629595</v>
      </c>
    </row>
    <row r="157" spans="2:16" x14ac:dyDescent="0.25">
      <c r="B157" t="s">
        <v>143</v>
      </c>
      <c r="C157" t="s">
        <v>91</v>
      </c>
      <c r="D157">
        <v>0.555416666666667</v>
      </c>
      <c r="E157">
        <v>0.56944444444444398</v>
      </c>
      <c r="F157">
        <v>0.36944444444444402</v>
      </c>
      <c r="G157">
        <v>0.69166666666666698</v>
      </c>
      <c r="H157">
        <v>7.4050459919400194E-2</v>
      </c>
      <c r="I157">
        <v>0.48136620674726599</v>
      </c>
      <c r="J157">
        <v>0.62946712658606696</v>
      </c>
      <c r="K157">
        <v>0.64166666666666705</v>
      </c>
      <c r="L157" t="s">
        <v>90</v>
      </c>
      <c r="M157" t="s">
        <v>90</v>
      </c>
      <c r="N157">
        <v>0.532407407407407</v>
      </c>
      <c r="O157">
        <v>0.36944444444444402</v>
      </c>
      <c r="P157">
        <v>0.56944444444444398</v>
      </c>
    </row>
    <row r="158" spans="2:16" x14ac:dyDescent="0.25">
      <c r="B158" t="s">
        <v>143</v>
      </c>
      <c r="C158" t="s">
        <v>92</v>
      </c>
      <c r="D158">
        <v>0.580277777777778</v>
      </c>
      <c r="E158">
        <v>0.594907407407407</v>
      </c>
      <c r="F158">
        <v>0.48611111111111099</v>
      </c>
      <c r="G158">
        <v>0.73055555555555596</v>
      </c>
      <c r="H158">
        <v>5.6809958274854203E-2</v>
      </c>
      <c r="I158">
        <v>0.52346781950292398</v>
      </c>
      <c r="J158">
        <v>0.63708773605263203</v>
      </c>
      <c r="K158">
        <v>0.62222222222222201</v>
      </c>
      <c r="L158" t="s">
        <v>90</v>
      </c>
      <c r="M158" t="s">
        <v>90</v>
      </c>
      <c r="N158">
        <v>0.50462962962962998</v>
      </c>
      <c r="O158">
        <v>0.48611111111111099</v>
      </c>
      <c r="P158">
        <v>0.594907407407407</v>
      </c>
    </row>
    <row r="159" spans="2:16" x14ac:dyDescent="0.25">
      <c r="B159" t="s">
        <v>144</v>
      </c>
      <c r="C159" t="s">
        <v>89</v>
      </c>
      <c r="D159">
        <v>0.56812499999999999</v>
      </c>
      <c r="E159">
        <v>0.57777777777777795</v>
      </c>
      <c r="F159">
        <v>0.48888888888888898</v>
      </c>
      <c r="G159">
        <v>0.66666666666666696</v>
      </c>
      <c r="H159">
        <v>4.3824998820584403E-2</v>
      </c>
      <c r="I159">
        <v>0.524300001179416</v>
      </c>
      <c r="J159">
        <v>0.61194999882058398</v>
      </c>
      <c r="K159">
        <v>0.60277777777777797</v>
      </c>
      <c r="L159" t="s">
        <v>90</v>
      </c>
      <c r="M159" t="s">
        <v>90</v>
      </c>
      <c r="N159">
        <v>0.5</v>
      </c>
      <c r="O159">
        <v>0.48888888888888898</v>
      </c>
      <c r="P159">
        <v>0.57777777777777795</v>
      </c>
    </row>
    <row r="160" spans="2:16" x14ac:dyDescent="0.25">
      <c r="B160" t="s">
        <v>144</v>
      </c>
      <c r="C160" t="s">
        <v>91</v>
      </c>
      <c r="D160">
        <v>0.60618055555555606</v>
      </c>
      <c r="E160">
        <v>0.62777777777777799</v>
      </c>
      <c r="F160">
        <v>0.46180555555555602</v>
      </c>
      <c r="G160">
        <v>0.72777777777777797</v>
      </c>
      <c r="H160">
        <v>5.9952191762163203E-2</v>
      </c>
      <c r="I160">
        <v>0.54622836379339201</v>
      </c>
      <c r="J160">
        <v>0.66613274731771899</v>
      </c>
      <c r="K160">
        <v>0.66666666666666696</v>
      </c>
      <c r="L160" t="s">
        <v>90</v>
      </c>
      <c r="M160" t="s">
        <v>90</v>
      </c>
      <c r="N160">
        <v>0.57222222222222197</v>
      </c>
      <c r="O160">
        <v>0.46180555555555602</v>
      </c>
      <c r="P160">
        <v>0.62777777777777799</v>
      </c>
    </row>
    <row r="161" spans="2:16" x14ac:dyDescent="0.25">
      <c r="B161" t="s">
        <v>144</v>
      </c>
      <c r="C161" t="s">
        <v>92</v>
      </c>
      <c r="D161">
        <v>0.55388888888888899</v>
      </c>
      <c r="E161">
        <v>0.57222222222222197</v>
      </c>
      <c r="F161">
        <v>0.36944444444444402</v>
      </c>
      <c r="G161">
        <v>0.67222222222222205</v>
      </c>
      <c r="H161">
        <v>6.6695477839187306E-2</v>
      </c>
      <c r="I161">
        <v>0.48719341104970199</v>
      </c>
      <c r="J161">
        <v>0.62058436672807604</v>
      </c>
      <c r="K161">
        <v>0.58333333333333304</v>
      </c>
      <c r="L161" t="s">
        <v>90</v>
      </c>
      <c r="M161" t="s">
        <v>90</v>
      </c>
      <c r="N161">
        <v>0.54444444444444395</v>
      </c>
      <c r="O161">
        <v>0.36944444444444402</v>
      </c>
      <c r="P161">
        <v>0.57222222222222197</v>
      </c>
    </row>
    <row r="162" spans="2:16" x14ac:dyDescent="0.25">
      <c r="B162" t="s">
        <v>145</v>
      </c>
      <c r="C162" t="s">
        <v>89</v>
      </c>
      <c r="D162">
        <v>0.61912037037037004</v>
      </c>
      <c r="E162">
        <v>0.64351851851851805</v>
      </c>
      <c r="F162">
        <v>0.43287037037037002</v>
      </c>
      <c r="G162">
        <v>0.76388888888888895</v>
      </c>
      <c r="H162">
        <v>6.5992922242354105E-2</v>
      </c>
      <c r="I162">
        <v>0.55312744812801595</v>
      </c>
      <c r="J162">
        <v>0.68511329261272402</v>
      </c>
      <c r="K162">
        <v>0.67222222222222205</v>
      </c>
      <c r="L162" t="s">
        <v>90</v>
      </c>
      <c r="M162" t="s">
        <v>90</v>
      </c>
      <c r="N162">
        <v>0.58796296296296302</v>
      </c>
      <c r="O162">
        <v>0.43287037037037002</v>
      </c>
      <c r="P162">
        <v>0.64351851851851805</v>
      </c>
    </row>
    <row r="163" spans="2:16" x14ac:dyDescent="0.25">
      <c r="B163" t="s">
        <v>145</v>
      </c>
      <c r="C163" t="s">
        <v>91</v>
      </c>
      <c r="D163">
        <v>0.59805555555555601</v>
      </c>
      <c r="E163">
        <v>0.62222222222222201</v>
      </c>
      <c r="F163">
        <v>0.40972222222222199</v>
      </c>
      <c r="G163">
        <v>0.70555555555555605</v>
      </c>
      <c r="H163">
        <v>7.23496419872207E-2</v>
      </c>
      <c r="I163">
        <v>0.52570591356833496</v>
      </c>
      <c r="J163">
        <v>0.67040519754277605</v>
      </c>
      <c r="K163">
        <v>0.66944444444444395</v>
      </c>
      <c r="L163" t="s">
        <v>90</v>
      </c>
      <c r="M163" t="s">
        <v>90</v>
      </c>
      <c r="N163">
        <v>0.55555555555555602</v>
      </c>
      <c r="O163">
        <v>0.40972222222222199</v>
      </c>
      <c r="P163">
        <v>0.62222222222222201</v>
      </c>
    </row>
    <row r="164" spans="2:16" x14ac:dyDescent="0.25">
      <c r="B164" t="s">
        <v>145</v>
      </c>
      <c r="C164" t="s">
        <v>92</v>
      </c>
      <c r="D164">
        <v>0.57060185185185197</v>
      </c>
      <c r="E164">
        <v>0.59166666666666701</v>
      </c>
      <c r="F164">
        <v>0.45833333333333298</v>
      </c>
      <c r="G164">
        <v>0.65277777777777801</v>
      </c>
      <c r="H164">
        <v>5.0989973020554101E-2</v>
      </c>
      <c r="I164">
        <v>0.519611878831298</v>
      </c>
      <c r="J164">
        <v>0.62159182487240605</v>
      </c>
      <c r="K164">
        <v>0.63657407407407396</v>
      </c>
      <c r="L164" t="s">
        <v>90</v>
      </c>
      <c r="M164" t="s">
        <v>90</v>
      </c>
      <c r="N164">
        <v>0.50462962962962998</v>
      </c>
      <c r="O164">
        <v>0.45833333333333298</v>
      </c>
      <c r="P164">
        <v>0.59166666666666701</v>
      </c>
    </row>
    <row r="165" spans="2:16" x14ac:dyDescent="0.25">
      <c r="B165" t="s">
        <v>146</v>
      </c>
      <c r="C165" t="s">
        <v>89</v>
      </c>
      <c r="D165">
        <v>0.56791666666666696</v>
      </c>
      <c r="E165">
        <v>0.52777777777777801</v>
      </c>
      <c r="F165">
        <v>0.49305555555555602</v>
      </c>
      <c r="G165">
        <v>0.71666666666666701</v>
      </c>
      <c r="H165">
        <v>5.4757706882594397E-2</v>
      </c>
      <c r="I165">
        <v>0.513158959784072</v>
      </c>
      <c r="J165">
        <v>0.62267437354926103</v>
      </c>
      <c r="K165">
        <v>0.60555555555555596</v>
      </c>
      <c r="L165" t="s">
        <v>90</v>
      </c>
      <c r="M165" t="s">
        <v>90</v>
      </c>
      <c r="N165">
        <v>0.51944444444444404</v>
      </c>
      <c r="O165">
        <v>0.49305555555555602</v>
      </c>
      <c r="P165">
        <v>0.52777777777777801</v>
      </c>
    </row>
    <row r="166" spans="2:16" x14ac:dyDescent="0.25">
      <c r="B166" t="s">
        <v>146</v>
      </c>
      <c r="C166" t="s">
        <v>91</v>
      </c>
      <c r="D166">
        <v>0.62306792736267902</v>
      </c>
      <c r="E166">
        <v>0.61724116495730397</v>
      </c>
      <c r="F166">
        <v>0.49444444444444402</v>
      </c>
      <c r="G166">
        <v>0.72777777777777797</v>
      </c>
      <c r="H166">
        <v>5.4731058186701001E-2</v>
      </c>
      <c r="I166">
        <v>0.56833686917597803</v>
      </c>
      <c r="J166">
        <v>0.67779898554938001</v>
      </c>
      <c r="K166">
        <v>0.70555555555555605</v>
      </c>
      <c r="L166" t="s">
        <v>90</v>
      </c>
      <c r="M166" t="s">
        <v>90</v>
      </c>
      <c r="N166">
        <v>0.57222222222222197</v>
      </c>
      <c r="O166">
        <v>0.49444444444444402</v>
      </c>
      <c r="P166">
        <v>0.61724116495730397</v>
      </c>
    </row>
    <row r="167" spans="2:16" x14ac:dyDescent="0.25">
      <c r="B167" t="s">
        <v>146</v>
      </c>
      <c r="C167" t="s">
        <v>92</v>
      </c>
      <c r="D167">
        <v>0.58180555555555502</v>
      </c>
      <c r="E167">
        <v>0.60763888888888895</v>
      </c>
      <c r="F167">
        <v>0.37777777777777799</v>
      </c>
      <c r="G167">
        <v>0.70138888888888895</v>
      </c>
      <c r="H167">
        <v>7.4805979521841801E-2</v>
      </c>
      <c r="I167">
        <v>0.50699957603371404</v>
      </c>
      <c r="J167">
        <v>0.656611535077397</v>
      </c>
      <c r="K167">
        <v>0.65972222222222199</v>
      </c>
      <c r="L167" t="s">
        <v>90</v>
      </c>
      <c r="M167" t="s">
        <v>90</v>
      </c>
      <c r="N167">
        <v>0.55833333333333302</v>
      </c>
      <c r="O167">
        <v>0.37777777777777799</v>
      </c>
      <c r="P167">
        <v>0.60763888888888895</v>
      </c>
    </row>
    <row r="168" spans="2:16" x14ac:dyDescent="0.25">
      <c r="B168" t="s">
        <v>147</v>
      </c>
      <c r="C168" t="s">
        <v>89</v>
      </c>
      <c r="D168">
        <v>0.55148148148148102</v>
      </c>
      <c r="E168">
        <v>0.57407407407407396</v>
      </c>
      <c r="F168">
        <v>0.40833333333333299</v>
      </c>
      <c r="G168">
        <v>0.70370370370370405</v>
      </c>
      <c r="H168">
        <v>6.3763479844118301E-2</v>
      </c>
      <c r="I168">
        <v>0.48771800163736301</v>
      </c>
      <c r="J168">
        <v>0.61524496132560003</v>
      </c>
      <c r="K168">
        <v>0.61388888888888904</v>
      </c>
      <c r="L168" t="s">
        <v>90</v>
      </c>
      <c r="M168" t="s">
        <v>90</v>
      </c>
      <c r="N168">
        <v>0.469907407407407</v>
      </c>
      <c r="O168">
        <v>0.40833333333333299</v>
      </c>
      <c r="P168">
        <v>0.57407407407407396</v>
      </c>
    </row>
    <row r="169" spans="2:16" x14ac:dyDescent="0.25">
      <c r="B169" t="s">
        <v>147</v>
      </c>
      <c r="C169" t="s">
        <v>91</v>
      </c>
      <c r="D169">
        <v>0.56374999999999997</v>
      </c>
      <c r="E169">
        <v>0.56944444444444398</v>
      </c>
      <c r="F169">
        <v>0.36944444444444402</v>
      </c>
      <c r="G169">
        <v>0.69166666666666698</v>
      </c>
      <c r="H169">
        <v>6.6474198931118805E-2</v>
      </c>
      <c r="I169">
        <v>0.49727580106888097</v>
      </c>
      <c r="J169">
        <v>0.63022419893111903</v>
      </c>
      <c r="K169">
        <v>0.64166666666666705</v>
      </c>
      <c r="L169" t="s">
        <v>90</v>
      </c>
      <c r="M169" t="s">
        <v>90</v>
      </c>
      <c r="N169">
        <v>0.532407407407407</v>
      </c>
      <c r="O169">
        <v>0.36944444444444402</v>
      </c>
      <c r="P169">
        <v>0.56944444444444398</v>
      </c>
    </row>
    <row r="170" spans="2:16" x14ac:dyDescent="0.25">
      <c r="B170" t="s">
        <v>147</v>
      </c>
      <c r="C170" t="s">
        <v>92</v>
      </c>
      <c r="D170">
        <v>0.58148148148148104</v>
      </c>
      <c r="E170">
        <v>0.594907407407407</v>
      </c>
      <c r="F170">
        <v>0.48611111111111099</v>
      </c>
      <c r="G170">
        <v>0.73055555555555596</v>
      </c>
      <c r="H170">
        <v>5.6177071081796502E-2</v>
      </c>
      <c r="I170">
        <v>0.52530441039968501</v>
      </c>
      <c r="J170">
        <v>0.63765855256327797</v>
      </c>
      <c r="K170">
        <v>0.62222222222222201</v>
      </c>
      <c r="L170" t="s">
        <v>90</v>
      </c>
      <c r="M170" t="s">
        <v>90</v>
      </c>
      <c r="N170">
        <v>0.51157407407407396</v>
      </c>
      <c r="O170">
        <v>0.48611111111111099</v>
      </c>
      <c r="P170">
        <v>0.594907407407407</v>
      </c>
    </row>
    <row r="171" spans="2:16" x14ac:dyDescent="0.25">
      <c r="B171" t="s">
        <v>148</v>
      </c>
      <c r="C171" t="s">
        <v>89</v>
      </c>
      <c r="D171">
        <v>0.56812499999999999</v>
      </c>
      <c r="E171">
        <v>0.57777777777777795</v>
      </c>
      <c r="F171">
        <v>0.48888888888888898</v>
      </c>
      <c r="G171">
        <v>0.66666666666666696</v>
      </c>
      <c r="H171">
        <v>4.3824998820584403E-2</v>
      </c>
      <c r="I171">
        <v>0.524300001179416</v>
      </c>
      <c r="J171">
        <v>0.61194999882058398</v>
      </c>
      <c r="K171">
        <v>0.60277777777777797</v>
      </c>
      <c r="L171" t="s">
        <v>90</v>
      </c>
      <c r="M171" t="s">
        <v>90</v>
      </c>
      <c r="N171">
        <v>0.5</v>
      </c>
      <c r="O171">
        <v>0.48888888888888898</v>
      </c>
      <c r="P171">
        <v>0.57777777777777795</v>
      </c>
    </row>
    <row r="172" spans="2:16" x14ac:dyDescent="0.25">
      <c r="B172" t="s">
        <v>148</v>
      </c>
      <c r="C172" t="s">
        <v>91</v>
      </c>
      <c r="D172">
        <v>0.60618055555555606</v>
      </c>
      <c r="E172">
        <v>0.62777777777777799</v>
      </c>
      <c r="F172">
        <v>0.46180555555555602</v>
      </c>
      <c r="G172">
        <v>0.72777777777777797</v>
      </c>
      <c r="H172">
        <v>5.9952191762163203E-2</v>
      </c>
      <c r="I172">
        <v>0.54622836379339201</v>
      </c>
      <c r="J172">
        <v>0.66613274731771899</v>
      </c>
      <c r="K172">
        <v>0.66666666666666696</v>
      </c>
      <c r="L172" t="s">
        <v>90</v>
      </c>
      <c r="M172" t="s">
        <v>90</v>
      </c>
      <c r="N172">
        <v>0.57222222222222197</v>
      </c>
      <c r="O172">
        <v>0.46180555555555602</v>
      </c>
      <c r="P172">
        <v>0.62777777777777799</v>
      </c>
    </row>
    <row r="173" spans="2:16" x14ac:dyDescent="0.25">
      <c r="B173" t="s">
        <v>148</v>
      </c>
      <c r="C173" t="s">
        <v>92</v>
      </c>
      <c r="D173">
        <v>0.55388888888888899</v>
      </c>
      <c r="E173">
        <v>0.57222222222222197</v>
      </c>
      <c r="F173">
        <v>0.36944444444444402</v>
      </c>
      <c r="G173">
        <v>0.67222222222222205</v>
      </c>
      <c r="H173">
        <v>6.6695477839187306E-2</v>
      </c>
      <c r="I173">
        <v>0.48719341104970199</v>
      </c>
      <c r="J173">
        <v>0.62058436672807604</v>
      </c>
      <c r="K173">
        <v>0.58333333333333304</v>
      </c>
      <c r="L173" t="s">
        <v>90</v>
      </c>
      <c r="M173" t="s">
        <v>90</v>
      </c>
      <c r="N173">
        <v>0.54444444444444395</v>
      </c>
      <c r="O173">
        <v>0.36944444444444402</v>
      </c>
      <c r="P173">
        <v>0.57222222222222197</v>
      </c>
    </row>
    <row r="174" spans="2:16" x14ac:dyDescent="0.25">
      <c r="B174" t="s">
        <v>149</v>
      </c>
      <c r="C174" t="s">
        <v>89</v>
      </c>
      <c r="D174">
        <v>0.61912037037037004</v>
      </c>
      <c r="E174">
        <v>0.64351851851851805</v>
      </c>
      <c r="F174">
        <v>0.43287037037037002</v>
      </c>
      <c r="G174">
        <v>0.76388888888888895</v>
      </c>
      <c r="H174">
        <v>6.5992922242354105E-2</v>
      </c>
      <c r="I174">
        <v>0.55312744812801595</v>
      </c>
      <c r="J174">
        <v>0.68511329261272402</v>
      </c>
      <c r="K174">
        <v>0.67222222222222205</v>
      </c>
      <c r="L174" t="s">
        <v>90</v>
      </c>
      <c r="M174" t="s">
        <v>90</v>
      </c>
      <c r="N174">
        <v>0.58796296296296302</v>
      </c>
      <c r="O174">
        <v>0.43287037037037002</v>
      </c>
      <c r="P174">
        <v>0.64351851851851805</v>
      </c>
    </row>
    <row r="175" spans="2:16" x14ac:dyDescent="0.25">
      <c r="B175" t="s">
        <v>149</v>
      </c>
      <c r="C175" t="s">
        <v>91</v>
      </c>
      <c r="D175">
        <v>0.59805555555555601</v>
      </c>
      <c r="E175">
        <v>0.62222222222222201</v>
      </c>
      <c r="F175">
        <v>0.40972222222222199</v>
      </c>
      <c r="G175">
        <v>0.70555555555555605</v>
      </c>
      <c r="H175">
        <v>7.23496419872207E-2</v>
      </c>
      <c r="I175">
        <v>0.52570591356833496</v>
      </c>
      <c r="J175">
        <v>0.67040519754277605</v>
      </c>
      <c r="K175">
        <v>0.66944444444444395</v>
      </c>
      <c r="L175" t="s">
        <v>90</v>
      </c>
      <c r="M175" t="s">
        <v>90</v>
      </c>
      <c r="N175">
        <v>0.55555555555555602</v>
      </c>
      <c r="O175">
        <v>0.40972222222222199</v>
      </c>
      <c r="P175">
        <v>0.62222222222222201</v>
      </c>
    </row>
    <row r="176" spans="2:16" x14ac:dyDescent="0.25">
      <c r="B176" t="s">
        <v>149</v>
      </c>
      <c r="C176" t="s">
        <v>92</v>
      </c>
      <c r="D176">
        <v>0.57060185185185197</v>
      </c>
      <c r="E176">
        <v>0.59166666666666701</v>
      </c>
      <c r="F176">
        <v>0.45833333333333298</v>
      </c>
      <c r="G176">
        <v>0.65277777777777801</v>
      </c>
      <c r="H176">
        <v>5.0989973020554101E-2</v>
      </c>
      <c r="I176">
        <v>0.519611878831298</v>
      </c>
      <c r="J176">
        <v>0.62159182487240605</v>
      </c>
      <c r="K176">
        <v>0.63657407407407396</v>
      </c>
      <c r="L176" t="s">
        <v>90</v>
      </c>
      <c r="M176" t="s">
        <v>90</v>
      </c>
      <c r="N176">
        <v>0.50462962962962998</v>
      </c>
      <c r="O176">
        <v>0.45833333333333298</v>
      </c>
      <c r="P176">
        <v>0.59166666666666701</v>
      </c>
    </row>
    <row r="177" spans="2:16" x14ac:dyDescent="0.25">
      <c r="B177" t="s">
        <v>150</v>
      </c>
      <c r="C177" t="s">
        <v>89</v>
      </c>
      <c r="D177">
        <v>0.56791666666666696</v>
      </c>
      <c r="E177">
        <v>0.52777777777777801</v>
      </c>
      <c r="F177">
        <v>0.49305555555555602</v>
      </c>
      <c r="G177">
        <v>0.71666666666666701</v>
      </c>
      <c r="H177">
        <v>5.4757706882594397E-2</v>
      </c>
      <c r="I177">
        <v>0.513158959784072</v>
      </c>
      <c r="J177">
        <v>0.62267437354926103</v>
      </c>
      <c r="K177">
        <v>0.60555555555555596</v>
      </c>
      <c r="L177" t="s">
        <v>90</v>
      </c>
      <c r="M177" t="s">
        <v>90</v>
      </c>
      <c r="N177">
        <v>0.51944444444444404</v>
      </c>
      <c r="O177">
        <v>0.49305555555555602</v>
      </c>
      <c r="P177">
        <v>0.52777777777777801</v>
      </c>
    </row>
    <row r="178" spans="2:16" x14ac:dyDescent="0.25">
      <c r="B178" t="s">
        <v>150</v>
      </c>
      <c r="C178" t="s">
        <v>91</v>
      </c>
      <c r="D178">
        <v>0.61284722222222199</v>
      </c>
      <c r="E178">
        <v>0.60277777777777797</v>
      </c>
      <c r="F178">
        <v>0.49444444444444402</v>
      </c>
      <c r="G178">
        <v>0.72777777777777797</v>
      </c>
      <c r="H178">
        <v>5.6998743262522397E-2</v>
      </c>
      <c r="I178">
        <v>0.55584847895970002</v>
      </c>
      <c r="J178">
        <v>0.66984596548474495</v>
      </c>
      <c r="K178">
        <v>0.70555555555555605</v>
      </c>
      <c r="L178" t="s">
        <v>90</v>
      </c>
      <c r="M178" t="s">
        <v>90</v>
      </c>
      <c r="N178">
        <v>0.55000000000000004</v>
      </c>
      <c r="O178">
        <v>0.49444444444444402</v>
      </c>
      <c r="P178">
        <v>0.60277777777777797</v>
      </c>
    </row>
    <row r="179" spans="2:16" x14ac:dyDescent="0.25">
      <c r="B179" t="s">
        <v>150</v>
      </c>
      <c r="C179" t="s">
        <v>92</v>
      </c>
      <c r="D179">
        <v>0.57750000000000001</v>
      </c>
      <c r="E179">
        <v>0.58888888888888902</v>
      </c>
      <c r="F179">
        <v>0.37777777777777799</v>
      </c>
      <c r="G179">
        <v>0.72499999999999998</v>
      </c>
      <c r="H179">
        <v>7.4771666666666695E-2</v>
      </c>
      <c r="I179">
        <v>0.502728333333333</v>
      </c>
      <c r="J179">
        <v>0.65227166666666703</v>
      </c>
      <c r="K179">
        <v>0.65</v>
      </c>
      <c r="L179" t="s">
        <v>90</v>
      </c>
      <c r="M179" t="s">
        <v>90</v>
      </c>
      <c r="N179">
        <v>0.55833333333333302</v>
      </c>
      <c r="O179">
        <v>0.37777777777777799</v>
      </c>
      <c r="P179">
        <v>0.58888888888888902</v>
      </c>
    </row>
    <row r="180" spans="2:16" x14ac:dyDescent="0.25">
      <c r="B180" t="s">
        <v>151</v>
      </c>
      <c r="C180" t="s">
        <v>89</v>
      </c>
      <c r="D180">
        <v>0.55148148148148102</v>
      </c>
      <c r="E180">
        <v>0.57407407407407396</v>
      </c>
      <c r="F180">
        <v>0.40833333333333299</v>
      </c>
      <c r="G180">
        <v>0.70370370370370405</v>
      </c>
      <c r="H180">
        <v>6.3763479844118301E-2</v>
      </c>
      <c r="I180">
        <v>0.48771800163736301</v>
      </c>
      <c r="J180">
        <v>0.61524496132560003</v>
      </c>
      <c r="K180">
        <v>0.61388888888888904</v>
      </c>
      <c r="L180" t="s">
        <v>90</v>
      </c>
      <c r="M180" t="s">
        <v>90</v>
      </c>
      <c r="N180">
        <v>0.469907407407407</v>
      </c>
      <c r="O180">
        <v>0.40833333333333299</v>
      </c>
      <c r="P180">
        <v>0.57407407407407396</v>
      </c>
    </row>
    <row r="181" spans="2:16" x14ac:dyDescent="0.25">
      <c r="B181" t="s">
        <v>151</v>
      </c>
      <c r="C181" t="s">
        <v>91</v>
      </c>
      <c r="D181">
        <v>0.56374999999999997</v>
      </c>
      <c r="E181">
        <v>0.56944444444444398</v>
      </c>
      <c r="F181">
        <v>0.36944444444444402</v>
      </c>
      <c r="G181">
        <v>0.69166666666666698</v>
      </c>
      <c r="H181">
        <v>6.6474198931118805E-2</v>
      </c>
      <c r="I181">
        <v>0.49727580106888097</v>
      </c>
      <c r="J181">
        <v>0.63022419893111903</v>
      </c>
      <c r="K181">
        <v>0.64166666666666705</v>
      </c>
      <c r="L181" t="s">
        <v>90</v>
      </c>
      <c r="M181" t="s">
        <v>90</v>
      </c>
      <c r="N181">
        <v>0.532407407407407</v>
      </c>
      <c r="O181">
        <v>0.36944444444444402</v>
      </c>
      <c r="P181">
        <v>0.56944444444444398</v>
      </c>
    </row>
    <row r="182" spans="2:16" x14ac:dyDescent="0.25">
      <c r="B182" t="s">
        <v>151</v>
      </c>
      <c r="C182" t="s">
        <v>92</v>
      </c>
      <c r="D182">
        <v>0.58125000000000004</v>
      </c>
      <c r="E182">
        <v>0.594907407407407</v>
      </c>
      <c r="F182">
        <v>0.48611111111111099</v>
      </c>
      <c r="G182">
        <v>0.73055555555555596</v>
      </c>
      <c r="H182">
        <v>5.63430318940389E-2</v>
      </c>
      <c r="I182">
        <v>0.52490696810596105</v>
      </c>
      <c r="J182">
        <v>0.63759303189403904</v>
      </c>
      <c r="K182">
        <v>0.62222222222222201</v>
      </c>
      <c r="L182" t="s">
        <v>90</v>
      </c>
      <c r="M182" t="s">
        <v>90</v>
      </c>
      <c r="N182">
        <v>0.50925925925925897</v>
      </c>
      <c r="O182">
        <v>0.48611111111111099</v>
      </c>
      <c r="P182">
        <v>0.594907407407407</v>
      </c>
    </row>
    <row r="183" spans="2:16" x14ac:dyDescent="0.25">
      <c r="B183" t="s">
        <v>152</v>
      </c>
      <c r="C183" t="s">
        <v>89</v>
      </c>
      <c r="D183">
        <v>0.56812499999999999</v>
      </c>
      <c r="E183">
        <v>0.57777777777777795</v>
      </c>
      <c r="F183">
        <v>0.48888888888888898</v>
      </c>
      <c r="G183">
        <v>0.66666666666666696</v>
      </c>
      <c r="H183">
        <v>4.3824998820584403E-2</v>
      </c>
      <c r="I183">
        <v>0.524300001179416</v>
      </c>
      <c r="J183">
        <v>0.61194999882058398</v>
      </c>
      <c r="K183">
        <v>0.60277777777777797</v>
      </c>
      <c r="L183" t="s">
        <v>90</v>
      </c>
      <c r="M183" t="s">
        <v>90</v>
      </c>
      <c r="N183">
        <v>0.5</v>
      </c>
      <c r="O183">
        <v>0.48888888888888898</v>
      </c>
      <c r="P183">
        <v>0.57777777777777795</v>
      </c>
    </row>
    <row r="184" spans="2:16" x14ac:dyDescent="0.25">
      <c r="B184" t="s">
        <v>152</v>
      </c>
      <c r="C184" t="s">
        <v>91</v>
      </c>
      <c r="D184">
        <v>0.60618055555555606</v>
      </c>
      <c r="E184">
        <v>0.62777777777777799</v>
      </c>
      <c r="F184">
        <v>0.46180555555555602</v>
      </c>
      <c r="G184">
        <v>0.72777777777777797</v>
      </c>
      <c r="H184">
        <v>5.9952191762163203E-2</v>
      </c>
      <c r="I184">
        <v>0.54622836379339201</v>
      </c>
      <c r="J184">
        <v>0.66613274731771899</v>
      </c>
      <c r="K184">
        <v>0.66666666666666696</v>
      </c>
      <c r="L184" t="s">
        <v>90</v>
      </c>
      <c r="M184" t="s">
        <v>90</v>
      </c>
      <c r="N184">
        <v>0.57222222222222197</v>
      </c>
      <c r="O184">
        <v>0.46180555555555602</v>
      </c>
      <c r="P184">
        <v>0.62777777777777799</v>
      </c>
    </row>
    <row r="185" spans="2:16" x14ac:dyDescent="0.25">
      <c r="B185" t="s">
        <v>152</v>
      </c>
      <c r="C185" t="s">
        <v>92</v>
      </c>
      <c r="D185">
        <v>0.55388888888888899</v>
      </c>
      <c r="E185">
        <v>0.57222222222222197</v>
      </c>
      <c r="F185">
        <v>0.36944444444444402</v>
      </c>
      <c r="G185">
        <v>0.67222222222222205</v>
      </c>
      <c r="H185">
        <v>6.6695477839187306E-2</v>
      </c>
      <c r="I185">
        <v>0.48719341104970199</v>
      </c>
      <c r="J185">
        <v>0.62058436672807604</v>
      </c>
      <c r="K185">
        <v>0.58333333333333304</v>
      </c>
      <c r="L185" t="s">
        <v>90</v>
      </c>
      <c r="M185" t="s">
        <v>90</v>
      </c>
      <c r="N185">
        <v>0.54444444444444395</v>
      </c>
      <c r="O185">
        <v>0.36944444444444402</v>
      </c>
      <c r="P185">
        <v>0.57222222222222197</v>
      </c>
    </row>
    <row r="186" spans="2:16" x14ac:dyDescent="0.25">
      <c r="B186" t="s">
        <v>153</v>
      </c>
      <c r="C186" t="s">
        <v>89</v>
      </c>
      <c r="D186">
        <v>0.61912037037037004</v>
      </c>
      <c r="E186">
        <v>0.64351851851851805</v>
      </c>
      <c r="F186">
        <v>0.43287037037037002</v>
      </c>
      <c r="G186">
        <v>0.76388888888888895</v>
      </c>
      <c r="H186">
        <v>6.5992922242354105E-2</v>
      </c>
      <c r="I186">
        <v>0.55312744812801595</v>
      </c>
      <c r="J186">
        <v>0.68511329261272402</v>
      </c>
      <c r="K186">
        <v>0.67222222222222205</v>
      </c>
      <c r="L186" t="s">
        <v>90</v>
      </c>
      <c r="M186" t="s">
        <v>90</v>
      </c>
      <c r="N186">
        <v>0.58796296296296302</v>
      </c>
      <c r="O186">
        <v>0.43287037037037002</v>
      </c>
      <c r="P186">
        <v>0.64351851851851805</v>
      </c>
    </row>
    <row r="187" spans="2:16" x14ac:dyDescent="0.25">
      <c r="B187" t="s">
        <v>153</v>
      </c>
      <c r="C187" t="s">
        <v>91</v>
      </c>
      <c r="D187">
        <v>0.59805555555555601</v>
      </c>
      <c r="E187">
        <v>0.62222222222222201</v>
      </c>
      <c r="F187">
        <v>0.40972222222222199</v>
      </c>
      <c r="G187">
        <v>0.70555555555555605</v>
      </c>
      <c r="H187">
        <v>7.23496419872207E-2</v>
      </c>
      <c r="I187">
        <v>0.52570591356833496</v>
      </c>
      <c r="J187">
        <v>0.67040519754277605</v>
      </c>
      <c r="K187">
        <v>0.66944444444444395</v>
      </c>
      <c r="L187" t="s">
        <v>90</v>
      </c>
      <c r="M187" t="s">
        <v>90</v>
      </c>
      <c r="N187">
        <v>0.55555555555555602</v>
      </c>
      <c r="O187">
        <v>0.40972222222222199</v>
      </c>
      <c r="P187">
        <v>0.62222222222222201</v>
      </c>
    </row>
    <row r="188" spans="2:16" x14ac:dyDescent="0.25">
      <c r="B188" t="s">
        <v>153</v>
      </c>
      <c r="C188" t="s">
        <v>92</v>
      </c>
      <c r="D188">
        <v>0.57013888888888897</v>
      </c>
      <c r="E188">
        <v>0.59166666666666701</v>
      </c>
      <c r="F188">
        <v>0.45833333333333298</v>
      </c>
      <c r="G188">
        <v>0.65277777777777801</v>
      </c>
      <c r="H188">
        <v>5.0934979375808702E-2</v>
      </c>
      <c r="I188">
        <v>0.51920390951308004</v>
      </c>
      <c r="J188">
        <v>0.62107386826469801</v>
      </c>
      <c r="K188">
        <v>0.63657407407407396</v>
      </c>
      <c r="L188" t="s">
        <v>90</v>
      </c>
      <c r="M188" t="s">
        <v>90</v>
      </c>
      <c r="N188">
        <v>0.50462962962962998</v>
      </c>
      <c r="O188">
        <v>0.45833333333333298</v>
      </c>
      <c r="P188">
        <v>0.59166666666666701</v>
      </c>
    </row>
    <row r="189" spans="2:16" x14ac:dyDescent="0.25">
      <c r="B189" t="s">
        <v>154</v>
      </c>
      <c r="C189" t="s">
        <v>89</v>
      </c>
      <c r="D189">
        <v>0.56791666666666696</v>
      </c>
      <c r="E189">
        <v>0.52777777777777801</v>
      </c>
      <c r="F189">
        <v>0.49305555555555602</v>
      </c>
      <c r="G189">
        <v>0.71666666666666701</v>
      </c>
      <c r="H189">
        <v>5.4757706882594397E-2</v>
      </c>
      <c r="I189">
        <v>0.513158959784072</v>
      </c>
      <c r="J189">
        <v>0.62267437354926103</v>
      </c>
      <c r="K189">
        <v>0.60555555555555596</v>
      </c>
      <c r="L189" t="s">
        <v>90</v>
      </c>
      <c r="M189" t="s">
        <v>90</v>
      </c>
      <c r="N189">
        <v>0.51944444444444404</v>
      </c>
      <c r="O189">
        <v>0.49305555555555602</v>
      </c>
      <c r="P189">
        <v>0.52777777777777801</v>
      </c>
    </row>
    <row r="190" spans="2:16" x14ac:dyDescent="0.25">
      <c r="B190" t="s">
        <v>154</v>
      </c>
      <c r="C190" t="s">
        <v>91</v>
      </c>
      <c r="D190">
        <v>0.62306792736267902</v>
      </c>
      <c r="E190">
        <v>0.61724116495730397</v>
      </c>
      <c r="F190">
        <v>0.49444444444444402</v>
      </c>
      <c r="G190">
        <v>0.72777777777777797</v>
      </c>
      <c r="H190">
        <v>5.4731058186701001E-2</v>
      </c>
      <c r="I190">
        <v>0.56833686917597803</v>
      </c>
      <c r="J190">
        <v>0.67779898554938001</v>
      </c>
      <c r="K190">
        <v>0.70555555555555605</v>
      </c>
      <c r="L190" t="s">
        <v>90</v>
      </c>
      <c r="M190" t="s">
        <v>90</v>
      </c>
      <c r="N190">
        <v>0.57222222222222197</v>
      </c>
      <c r="O190">
        <v>0.49444444444444402</v>
      </c>
      <c r="P190">
        <v>0.61724116495730397</v>
      </c>
    </row>
    <row r="191" spans="2:16" x14ac:dyDescent="0.25">
      <c r="B191" t="s">
        <v>154</v>
      </c>
      <c r="C191" t="s">
        <v>92</v>
      </c>
      <c r="D191">
        <v>0.58180555555555502</v>
      </c>
      <c r="E191">
        <v>0.60763888888888895</v>
      </c>
      <c r="F191">
        <v>0.37777777777777799</v>
      </c>
      <c r="G191">
        <v>0.70138888888888895</v>
      </c>
      <c r="H191">
        <v>7.4805979521841801E-2</v>
      </c>
      <c r="I191">
        <v>0.50699957603371404</v>
      </c>
      <c r="J191">
        <v>0.656611535077397</v>
      </c>
      <c r="K191">
        <v>0.65972222222222199</v>
      </c>
      <c r="L191" t="s">
        <v>90</v>
      </c>
      <c r="M191" t="s">
        <v>90</v>
      </c>
      <c r="N191">
        <v>0.55833333333333302</v>
      </c>
      <c r="O191">
        <v>0.37777777777777799</v>
      </c>
      <c r="P191">
        <v>0.60763888888888895</v>
      </c>
    </row>
    <row r="192" spans="2:16" x14ac:dyDescent="0.25">
      <c r="B192" t="s">
        <v>155</v>
      </c>
      <c r="C192" t="s">
        <v>89</v>
      </c>
      <c r="D192">
        <v>0.55148148148148102</v>
      </c>
      <c r="E192">
        <v>0.57407407407407396</v>
      </c>
      <c r="F192">
        <v>0.40833333333333299</v>
      </c>
      <c r="G192">
        <v>0.70370370370370405</v>
      </c>
      <c r="H192">
        <v>6.3763479844118301E-2</v>
      </c>
      <c r="I192">
        <v>0.48771800163736301</v>
      </c>
      <c r="J192">
        <v>0.61524496132560003</v>
      </c>
      <c r="K192">
        <v>0.61388888888888904</v>
      </c>
      <c r="L192" t="s">
        <v>90</v>
      </c>
      <c r="M192" t="s">
        <v>90</v>
      </c>
      <c r="N192">
        <v>0.469907407407407</v>
      </c>
      <c r="O192">
        <v>0.40833333333333299</v>
      </c>
      <c r="P192">
        <v>0.57407407407407396</v>
      </c>
    </row>
    <row r="193" spans="2:16" x14ac:dyDescent="0.25">
      <c r="B193" t="s">
        <v>155</v>
      </c>
      <c r="C193" t="s">
        <v>91</v>
      </c>
      <c r="D193">
        <v>0.56374999999999997</v>
      </c>
      <c r="E193">
        <v>0.56944444444444398</v>
      </c>
      <c r="F193">
        <v>0.36944444444444402</v>
      </c>
      <c r="G193">
        <v>0.69166666666666698</v>
      </c>
      <c r="H193">
        <v>6.6474198931118805E-2</v>
      </c>
      <c r="I193">
        <v>0.49727580106888097</v>
      </c>
      <c r="J193">
        <v>0.63022419893111903</v>
      </c>
      <c r="K193">
        <v>0.64166666666666705</v>
      </c>
      <c r="L193" t="s">
        <v>90</v>
      </c>
      <c r="M193" t="s">
        <v>90</v>
      </c>
      <c r="N193">
        <v>0.532407407407407</v>
      </c>
      <c r="O193">
        <v>0.36944444444444402</v>
      </c>
      <c r="P193">
        <v>0.56944444444444398</v>
      </c>
    </row>
    <row r="194" spans="2:16" x14ac:dyDescent="0.25">
      <c r="B194" t="s">
        <v>155</v>
      </c>
      <c r="C194" t="s">
        <v>92</v>
      </c>
      <c r="D194">
        <v>0.58148148148148104</v>
      </c>
      <c r="E194">
        <v>0.594907407407407</v>
      </c>
      <c r="F194">
        <v>0.48611111111111099</v>
      </c>
      <c r="G194">
        <v>0.73055555555555596</v>
      </c>
      <c r="H194">
        <v>5.6177071081796502E-2</v>
      </c>
      <c r="I194">
        <v>0.52530441039968501</v>
      </c>
      <c r="J194">
        <v>0.63765855256327797</v>
      </c>
      <c r="K194">
        <v>0.62222222222222201</v>
      </c>
      <c r="L194" t="s">
        <v>90</v>
      </c>
      <c r="M194" t="s">
        <v>90</v>
      </c>
      <c r="N194">
        <v>0.51157407407407396</v>
      </c>
      <c r="O194">
        <v>0.48611111111111099</v>
      </c>
      <c r="P194">
        <v>0.594907407407407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52"/>
  <sheetViews>
    <sheetView topLeftCell="W1" zoomScaleNormal="100" workbookViewId="0">
      <selection activeCell="W37" sqref="W37"/>
    </sheetView>
  </sheetViews>
  <sheetFormatPr defaultColWidth="0" defaultRowHeight="0" customHeight="1" zeroHeight="1" x14ac:dyDescent="0.25"/>
  <cols>
    <col min="1" max="1" width="3.7109375" style="16" customWidth="1"/>
    <col min="2" max="2" width="10.5703125" style="16" customWidth="1"/>
    <col min="3" max="3" width="11" style="16" customWidth="1"/>
    <col min="4" max="4" width="17.5703125" style="16" hidden="1" customWidth="1"/>
    <col min="5" max="5" width="16" style="16" hidden="1" customWidth="1"/>
    <col min="6" max="6" width="16.85546875" style="16" hidden="1" customWidth="1"/>
    <col min="7" max="7" width="9.140625" style="16" customWidth="1"/>
    <col min="8" max="8" width="3.7109375" style="16" customWidth="1"/>
    <col min="9" max="9" width="9.140625" style="16" customWidth="1"/>
    <col min="10" max="10" width="3.7109375" style="16" customWidth="1"/>
    <col min="11" max="12" width="16" style="66" customWidth="1"/>
    <col min="13" max="14" width="14" style="66" customWidth="1"/>
    <col min="15" max="17" width="19" style="66" customWidth="1"/>
    <col min="18" max="18" width="14" style="66" customWidth="1"/>
    <col min="19" max="21" width="18.28515625" style="66" customWidth="1"/>
    <col min="22" max="22" width="14" style="66" customWidth="1"/>
    <col min="23" max="25" width="13.5703125" style="66" customWidth="1"/>
    <col min="26" max="26" width="14" style="66" customWidth="1"/>
    <col min="27" max="29" width="13.5703125" style="66" customWidth="1"/>
    <col min="30" max="30" width="14" style="66" customWidth="1"/>
    <col min="31" max="31" width="15.42578125" style="66" customWidth="1"/>
    <col min="32" max="32" width="14" style="66" customWidth="1"/>
    <col min="33" max="34" width="9.140625" style="66" customWidth="1"/>
    <col min="35" max="35" width="3.7109375" style="16" customWidth="1"/>
    <col min="36" max="36" width="19" style="25" bestFit="1" customWidth="1"/>
    <col min="37" max="37" width="8" style="25" customWidth="1"/>
    <col min="38" max="38" width="9" style="25" customWidth="1"/>
    <col min="39" max="39" width="9.140625" style="25" customWidth="1"/>
    <col min="40" max="40" width="11.28515625" style="25" customWidth="1"/>
    <col min="41" max="41" width="10.7109375" style="25" customWidth="1"/>
    <col min="42" max="42" width="8" style="25" customWidth="1"/>
    <col min="43" max="44" width="9.140625" style="25" customWidth="1"/>
    <col min="45" max="45" width="3.7109375" style="16" customWidth="1"/>
    <col min="46" max="46" width="8.7109375" style="16" hidden="1" customWidth="1"/>
    <col min="47" max="47" width="0" style="16" hidden="1" customWidth="1"/>
    <col min="48" max="50" width="8.7109375" style="16" hidden="1" customWidth="1"/>
    <col min="51" max="16384" width="9.140625" style="16" hidden="1"/>
  </cols>
  <sheetData>
    <row r="1" spans="2:46" ht="15.75" x14ac:dyDescent="0.25">
      <c r="AJ1" s="25" t="s">
        <v>58</v>
      </c>
    </row>
    <row r="2" spans="2:46" ht="15.75" x14ac:dyDescent="0.25">
      <c r="AJ2" s="26" t="s">
        <v>59</v>
      </c>
      <c r="AK2" s="27"/>
      <c r="AL2" s="27"/>
      <c r="AM2" s="28"/>
    </row>
    <row r="3" spans="2:46" ht="15.75" x14ac:dyDescent="0.25">
      <c r="AJ3" s="29" t="s">
        <v>156</v>
      </c>
      <c r="AK3" s="30"/>
      <c r="AL3" s="30"/>
      <c r="AM3" s="31"/>
    </row>
    <row r="4" spans="2:46" ht="15.75" x14ac:dyDescent="0.25">
      <c r="AJ4" s="29" t="s">
        <v>61</v>
      </c>
      <c r="AK4" s="30"/>
      <c r="AL4" s="30"/>
      <c r="AM4" s="31"/>
    </row>
    <row r="5" spans="2:46" ht="15.75" x14ac:dyDescent="0.25">
      <c r="AJ5" s="32" t="s">
        <v>62</v>
      </c>
      <c r="AK5" s="33"/>
      <c r="AL5" s="33"/>
      <c r="AM5" s="34"/>
    </row>
    <row r="6" spans="2:46" ht="15.75" x14ac:dyDescent="0.25"/>
    <row r="7" spans="2:46" ht="16.5" thickBot="1" x14ac:dyDescent="0.3">
      <c r="AJ7" s="25" t="s">
        <v>58</v>
      </c>
    </row>
    <row r="8" spans="2:46" ht="16.5" thickBot="1" x14ac:dyDescent="0.3">
      <c r="B8" s="156" t="s">
        <v>14</v>
      </c>
      <c r="C8" s="158" t="s">
        <v>20</v>
      </c>
      <c r="D8" s="158" t="s">
        <v>92</v>
      </c>
      <c r="E8" s="158" t="s">
        <v>91</v>
      </c>
      <c r="F8" s="158" t="s">
        <v>89</v>
      </c>
      <c r="G8" s="167" t="s">
        <v>25</v>
      </c>
      <c r="I8" s="14" t="s">
        <v>23</v>
      </c>
      <c r="K8" s="162" t="s">
        <v>29</v>
      </c>
      <c r="L8" s="163"/>
      <c r="M8" s="164" t="str">
        <f>L9&amp;" "&amp;P9&amp;" "&amp;T9&amp;" "&amp;X9&amp;" "&amp;AB9&amp;" "&amp;AF9</f>
        <v>0.880652059167687 2.94423579501628 0.827030180683593 0.114090640262511 1.60565086010021 10.1371080894143</v>
      </c>
      <c r="N8" s="164"/>
      <c r="O8" s="164"/>
      <c r="P8" s="164"/>
      <c r="Q8" s="164"/>
      <c r="R8" s="165"/>
      <c r="S8" s="4"/>
      <c r="T8" s="4"/>
      <c r="U8" s="4"/>
      <c r="V8" s="5"/>
      <c r="W8" s="4"/>
      <c r="X8" s="4"/>
      <c r="Y8" s="4"/>
      <c r="Z8" s="5"/>
      <c r="AA8" s="4"/>
      <c r="AB8" s="4"/>
      <c r="AC8" s="4"/>
      <c r="AD8" s="5"/>
      <c r="AE8" s="4"/>
      <c r="AF8" s="4"/>
      <c r="AG8" s="4"/>
      <c r="AH8" s="5"/>
      <c r="AJ8" s="160" t="s">
        <v>39</v>
      </c>
      <c r="AK8" s="152" t="s">
        <v>34</v>
      </c>
      <c r="AL8" s="152" t="s">
        <v>31</v>
      </c>
      <c r="AM8" s="152" t="s">
        <v>32</v>
      </c>
      <c r="AN8" s="152" t="s">
        <v>35</v>
      </c>
      <c r="AO8" s="152" t="s">
        <v>36</v>
      </c>
      <c r="AP8" s="152" t="s">
        <v>37</v>
      </c>
      <c r="AQ8" s="154" t="s">
        <v>33</v>
      </c>
      <c r="AR8" s="35" t="s">
        <v>38</v>
      </c>
    </row>
    <row r="9" spans="2:46" ht="16.5" thickBot="1" x14ac:dyDescent="0.3">
      <c r="B9" s="157"/>
      <c r="C9" s="159"/>
      <c r="D9" s="159"/>
      <c r="E9" s="159"/>
      <c r="F9" s="159"/>
      <c r="G9" s="168"/>
      <c r="I9" s="15">
        <f>STDEV(G10:G649)</f>
        <v>10.120660415277202</v>
      </c>
      <c r="K9" s="20" t="s">
        <v>0</v>
      </c>
      <c r="L9" s="146">
        <f>ABS(M11-K11)</f>
        <v>0.88065205916768718</v>
      </c>
      <c r="M9" s="147"/>
      <c r="N9" s="148"/>
      <c r="O9" s="21" t="s">
        <v>1</v>
      </c>
      <c r="P9" s="146">
        <f>ABS(Q11-O11)</f>
        <v>2.9442357950162759</v>
      </c>
      <c r="Q9" s="147"/>
      <c r="R9" s="148"/>
      <c r="S9" s="21" t="s">
        <v>2</v>
      </c>
      <c r="T9" s="149">
        <f>ABS(U11-S11)</f>
        <v>0.82703018068359313</v>
      </c>
      <c r="U9" s="150"/>
      <c r="V9" s="151"/>
      <c r="W9" s="21" t="s">
        <v>3</v>
      </c>
      <c r="X9" s="149">
        <f>ABS(Y11-W11)</f>
        <v>0.11409064026251059</v>
      </c>
      <c r="Y9" s="150"/>
      <c r="Z9" s="151"/>
      <c r="AA9" s="21" t="s">
        <v>4</v>
      </c>
      <c r="AB9" s="149">
        <f>ABS(AC11-AA11)</f>
        <v>1.6056508601002122</v>
      </c>
      <c r="AC9" s="150"/>
      <c r="AD9" s="151"/>
      <c r="AE9" s="21" t="s">
        <v>13</v>
      </c>
      <c r="AF9" s="149">
        <f>ABS(AG11-AE11)</f>
        <v>10.137108089414312</v>
      </c>
      <c r="AG9" s="150"/>
      <c r="AH9" s="151"/>
      <c r="AJ9" s="161"/>
      <c r="AK9" s="153"/>
      <c r="AL9" s="153"/>
      <c r="AM9" s="153"/>
      <c r="AN9" s="153"/>
      <c r="AO9" s="153"/>
      <c r="AP9" s="153"/>
      <c r="AQ9" s="155"/>
      <c r="AR9" s="36">
        <f>SUMPRODUCT(AM10:AM15,AQ10:AQ15)</f>
        <v>38.103132874588091</v>
      </c>
      <c r="AS9" s="17"/>
      <c r="AT9" s="66"/>
    </row>
    <row r="10" spans="2:46" ht="15.75" x14ac:dyDescent="0.25">
      <c r="B10" s="68">
        <v>1</v>
      </c>
      <c r="C10" s="66">
        <v>1</v>
      </c>
      <c r="D10" s="79">
        <v>34.38461538461538</v>
      </c>
      <c r="E10" s="79">
        <v>23.769230769230763</v>
      </c>
      <c r="F10" s="79">
        <v>44.711538461538481</v>
      </c>
      <c r="G10" s="80">
        <v>34.28846153846154</v>
      </c>
      <c r="K10" s="145" t="s">
        <v>27</v>
      </c>
      <c r="L10" s="143"/>
      <c r="M10" s="143" t="s">
        <v>28</v>
      </c>
      <c r="N10" s="144"/>
      <c r="O10" s="143" t="s">
        <v>27</v>
      </c>
      <c r="P10" s="143"/>
      <c r="Q10" s="143" t="s">
        <v>28</v>
      </c>
      <c r="R10" s="144"/>
      <c r="S10" s="143" t="s">
        <v>27</v>
      </c>
      <c r="T10" s="143"/>
      <c r="U10" s="143" t="s">
        <v>28</v>
      </c>
      <c r="V10" s="144"/>
      <c r="W10" s="143" t="s">
        <v>27</v>
      </c>
      <c r="X10" s="143"/>
      <c r="Y10" s="143" t="s">
        <v>28</v>
      </c>
      <c r="Z10" s="144"/>
      <c r="AA10" s="143" t="s">
        <v>27</v>
      </c>
      <c r="AB10" s="143"/>
      <c r="AC10" s="143" t="s">
        <v>28</v>
      </c>
      <c r="AD10" s="144"/>
      <c r="AE10" s="143" t="s">
        <v>27</v>
      </c>
      <c r="AF10" s="143"/>
      <c r="AG10" s="143" t="s">
        <v>28</v>
      </c>
      <c r="AH10" s="144"/>
      <c r="AJ10" s="26" t="s">
        <v>0</v>
      </c>
      <c r="AK10" s="27">
        <v>0</v>
      </c>
      <c r="AL10" s="37">
        <v>0.88070000000000004</v>
      </c>
      <c r="AM10" s="27">
        <v>65</v>
      </c>
      <c r="AN10" s="27">
        <v>4160</v>
      </c>
      <c r="AO10" s="27">
        <v>0.8</v>
      </c>
      <c r="AP10" s="38">
        <v>0.801095</v>
      </c>
      <c r="AQ10" s="39">
        <f>AL10/SUM(AL10:AL15)</f>
        <v>5.3347305679395232E-2</v>
      </c>
      <c r="AS10" s="18"/>
      <c r="AT10" s="66"/>
    </row>
    <row r="11" spans="2:46" ht="15.75" x14ac:dyDescent="0.25">
      <c r="B11" s="68">
        <v>1</v>
      </c>
      <c r="C11" s="66">
        <v>2</v>
      </c>
      <c r="D11" s="79">
        <v>33.692307692307722</v>
      </c>
      <c r="E11" s="79">
        <v>45.288461538461519</v>
      </c>
      <c r="F11" s="79">
        <v>40.38461538461538</v>
      </c>
      <c r="G11" s="80">
        <v>39.78846153846154</v>
      </c>
      <c r="I11" s="66"/>
      <c r="K11" s="142">
        <f>AVERAGE(L12:L43)</f>
        <v>37.20839736422537</v>
      </c>
      <c r="L11" s="142"/>
      <c r="M11" s="142">
        <f>AVERAGE(N12:N43)</f>
        <v>38.089049423393057</v>
      </c>
      <c r="N11" s="142"/>
      <c r="O11" s="142">
        <f>AVERAGE(P12:P43)</f>
        <v>39.120841291317348</v>
      </c>
      <c r="P11" s="142"/>
      <c r="Q11" s="142">
        <f>AVERAGE(R12:R43)</f>
        <v>36.176605496301072</v>
      </c>
      <c r="R11" s="142"/>
      <c r="S11" s="142">
        <f>AVERAGE(T12:T43)</f>
        <v>38.06223848415101</v>
      </c>
      <c r="T11" s="142"/>
      <c r="U11" s="142">
        <f>AVERAGE(V12:V43)</f>
        <v>37.235208303467417</v>
      </c>
      <c r="V11" s="142"/>
      <c r="W11" s="142">
        <f>AVERAGE(X12:X43)</f>
        <v>37.705768713940472</v>
      </c>
      <c r="X11" s="142"/>
      <c r="Y11" s="142">
        <f>AVERAGE(Z12:Z43)</f>
        <v>37.591678073677961</v>
      </c>
      <c r="Z11" s="142"/>
      <c r="AA11" s="142">
        <f>AVERAGE(AB12:AB43)</f>
        <v>36.845897963759114</v>
      </c>
      <c r="AB11" s="142"/>
      <c r="AC11" s="142">
        <f>AVERAGE(AD12:AD43)</f>
        <v>38.451548823859326</v>
      </c>
      <c r="AD11" s="142"/>
      <c r="AE11" s="142">
        <f>AVERAGE(AF12:AF43)</f>
        <v>42.717277438516362</v>
      </c>
      <c r="AF11" s="142"/>
      <c r="AG11" s="142">
        <f>AVERAGE(AH12:AH43)</f>
        <v>32.58016934910205</v>
      </c>
      <c r="AH11" s="142"/>
      <c r="AI11" s="66"/>
      <c r="AJ11" s="29" t="s">
        <v>1</v>
      </c>
      <c r="AK11" s="30">
        <v>0</v>
      </c>
      <c r="AL11" s="40">
        <v>2.9441999999999999</v>
      </c>
      <c r="AM11" s="30">
        <v>6</v>
      </c>
      <c r="AN11" s="30">
        <v>384</v>
      </c>
      <c r="AO11" s="30">
        <v>0.8</v>
      </c>
      <c r="AP11" s="41">
        <v>0.81106599999999995</v>
      </c>
      <c r="AQ11" s="42">
        <f t="shared" ref="AQ11:AQ15" si="0">AL11/SUM(AL$10:AL$15)</f>
        <v>0.17834124830393486</v>
      </c>
    </row>
    <row r="12" spans="2:46" ht="15.75" x14ac:dyDescent="0.25">
      <c r="B12" s="68">
        <v>1</v>
      </c>
      <c r="C12" s="66">
        <v>3</v>
      </c>
      <c r="D12" s="79">
        <v>35.307692307692285</v>
      </c>
      <c r="E12" s="79">
        <v>33.230769230769241</v>
      </c>
      <c r="F12" s="79">
        <v>44.538461538461519</v>
      </c>
      <c r="G12" s="80">
        <v>37.692307692307679</v>
      </c>
      <c r="I12" s="78"/>
      <c r="K12" s="68">
        <v>1</v>
      </c>
      <c r="L12" s="66">
        <f t="shared" ref="L12:L43" si="1">AVERAGEIF($B:$B,K12,$G:$G)</f>
        <v>36.83717948717949</v>
      </c>
      <c r="M12" s="66">
        <v>2</v>
      </c>
      <c r="N12" s="67">
        <f t="shared" ref="N12:N43" si="2">AVERAGEIF($B:$B,M12,$G:$G)</f>
        <v>38.019230769230759</v>
      </c>
      <c r="O12" s="66">
        <v>1</v>
      </c>
      <c r="P12" s="66">
        <f t="shared" ref="P12:P43" si="3">AVERAGEIF($B:$B,O12,$G:$G)</f>
        <v>36.83717948717949</v>
      </c>
      <c r="Q12" s="66">
        <v>3</v>
      </c>
      <c r="R12" s="67">
        <f t="shared" ref="R12:R43" si="4">AVERAGEIF($B:$B,Q12,$G:$G)</f>
        <v>37.192307692307701</v>
      </c>
      <c r="S12" s="66">
        <v>1</v>
      </c>
      <c r="T12" s="66">
        <f t="shared" ref="T12:T43" si="5">AVERAGEIF($B:$B,S12,$G:$G)</f>
        <v>36.83717948717949</v>
      </c>
      <c r="U12" s="66">
        <v>5</v>
      </c>
      <c r="V12" s="67">
        <f t="shared" ref="V12:V43" si="6">AVERAGEIF($B:$B,U12,$G:$G)</f>
        <v>36.83717948717949</v>
      </c>
      <c r="W12" s="66">
        <v>1</v>
      </c>
      <c r="X12" s="66">
        <f t="shared" ref="X12:X43" si="7">AVERAGEIF($B:$B,W12,$G:$G)</f>
        <v>36.83717948717949</v>
      </c>
      <c r="Y12" s="66">
        <f>W12+8</f>
        <v>9</v>
      </c>
      <c r="Z12" s="67">
        <f t="shared" ref="Z12:Z43" si="8">AVERAGEIF($B:$B,Y12,$G:$G)</f>
        <v>52.712962962962976</v>
      </c>
      <c r="AA12" s="66">
        <v>1</v>
      </c>
      <c r="AB12" s="66">
        <f t="shared" ref="AB12:AB43" si="9">AVERAGEIF($B:$B,AA12,$G:$G)</f>
        <v>36.83717948717949</v>
      </c>
      <c r="AC12" s="66">
        <f>AA12+16</f>
        <v>17</v>
      </c>
      <c r="AD12" s="67">
        <f t="shared" ref="AD12:AD43" si="10">AVERAGEIF($B:$B,AC12,$G:$G)</f>
        <v>52.48888888888888</v>
      </c>
      <c r="AE12" s="66">
        <v>1</v>
      </c>
      <c r="AF12" s="66">
        <f t="shared" ref="AF12:AF43" si="11">AVERAGEIF($B:$B,AE12,$G:$G)</f>
        <v>36.83717948717949</v>
      </c>
      <c r="AG12" s="66">
        <f>AE12+32</f>
        <v>33</v>
      </c>
      <c r="AH12" s="67">
        <f t="shared" ref="AH12:AH43" si="12">AVERAGEIF($B:$B,AG12,$G:$G)</f>
        <v>27.975658359113787</v>
      </c>
      <c r="AJ12" s="29" t="s">
        <v>2</v>
      </c>
      <c r="AK12" s="30">
        <v>0</v>
      </c>
      <c r="AL12" s="40">
        <v>0.82699999999999996</v>
      </c>
      <c r="AM12" s="30">
        <v>74</v>
      </c>
      <c r="AN12" s="30">
        <v>4736</v>
      </c>
      <c r="AO12" s="30">
        <v>0.8</v>
      </c>
      <c r="AP12" s="41">
        <v>0.80269500000000005</v>
      </c>
      <c r="AQ12" s="42">
        <f t="shared" si="0"/>
        <v>5.0094495057181616E-2</v>
      </c>
    </row>
    <row r="13" spans="2:46" ht="15.75" x14ac:dyDescent="0.25">
      <c r="B13" s="68">
        <v>1</v>
      </c>
      <c r="C13" s="66">
        <v>4</v>
      </c>
      <c r="D13" s="79">
        <v>42</v>
      </c>
      <c r="E13" s="79">
        <v>32.307692307692278</v>
      </c>
      <c r="F13" s="79">
        <v>44.769230769230759</v>
      </c>
      <c r="G13" s="80">
        <v>39.692307692307679</v>
      </c>
      <c r="K13" s="68">
        <f>K12+2</f>
        <v>3</v>
      </c>
      <c r="L13" s="66">
        <f t="shared" si="1"/>
        <v>37.192307692307701</v>
      </c>
      <c r="M13" s="66">
        <f>M12+2</f>
        <v>4</v>
      </c>
      <c r="N13" s="67">
        <f t="shared" si="2"/>
        <v>37.516025641025642</v>
      </c>
      <c r="O13" s="66">
        <v>2</v>
      </c>
      <c r="P13" s="66">
        <f t="shared" si="3"/>
        <v>38.019230769230759</v>
      </c>
      <c r="Q13" s="66">
        <v>4</v>
      </c>
      <c r="R13" s="67">
        <f t="shared" si="4"/>
        <v>37.516025641025642</v>
      </c>
      <c r="S13" s="66">
        <v>2</v>
      </c>
      <c r="T13" s="66">
        <f t="shared" si="5"/>
        <v>38.019230769230759</v>
      </c>
      <c r="U13" s="66">
        <v>6</v>
      </c>
      <c r="V13" s="67">
        <f t="shared" si="6"/>
        <v>38.019230769230759</v>
      </c>
      <c r="W13" s="66">
        <v>2</v>
      </c>
      <c r="X13" s="66">
        <f t="shared" si="7"/>
        <v>38.019230769230759</v>
      </c>
      <c r="Y13" s="66">
        <f t="shared" ref="Y13:Y19" si="13">W13+8</f>
        <v>10</v>
      </c>
      <c r="Z13" s="67">
        <f t="shared" si="8"/>
        <v>52.597222222222243</v>
      </c>
      <c r="AA13" s="66">
        <v>2</v>
      </c>
      <c r="AB13" s="66">
        <f t="shared" si="9"/>
        <v>38.019230769230759</v>
      </c>
      <c r="AC13" s="66">
        <f t="shared" ref="AC13:AC27" si="14">AA13+16</f>
        <v>18</v>
      </c>
      <c r="AD13" s="67">
        <f t="shared" si="10"/>
        <v>52.712962962962976</v>
      </c>
      <c r="AE13" s="66">
        <v>2</v>
      </c>
      <c r="AF13" s="66">
        <f t="shared" si="11"/>
        <v>38.019230769230759</v>
      </c>
      <c r="AG13" s="66">
        <f t="shared" ref="AG13:AG43" si="15">AE13+32</f>
        <v>34</v>
      </c>
      <c r="AH13" s="67">
        <f t="shared" si="12"/>
        <v>37.439102564102562</v>
      </c>
      <c r="AJ13" s="29" t="s">
        <v>3</v>
      </c>
      <c r="AK13" s="30">
        <v>0</v>
      </c>
      <c r="AL13" s="40">
        <v>0.11409999999999999</v>
      </c>
      <c r="AM13" s="30">
        <v>3861</v>
      </c>
      <c r="AN13" s="30">
        <v>247104</v>
      </c>
      <c r="AO13" s="30">
        <v>0.8</v>
      </c>
      <c r="AP13" s="41">
        <v>0.80008299999999999</v>
      </c>
      <c r="AQ13" s="42">
        <f t="shared" si="0"/>
        <v>6.9114654002713693E-3</v>
      </c>
    </row>
    <row r="14" spans="2:46" ht="15.75" x14ac:dyDescent="0.25">
      <c r="B14" s="68">
        <v>1</v>
      </c>
      <c r="C14" s="66">
        <v>5</v>
      </c>
      <c r="D14" s="79">
        <v>35.538461538461519</v>
      </c>
      <c r="E14" s="79">
        <v>45.230769230769241</v>
      </c>
      <c r="F14" s="79">
        <v>36.692307692307722</v>
      </c>
      <c r="G14" s="80">
        <v>39.15384615384616</v>
      </c>
      <c r="K14" s="68">
        <f t="shared" ref="K14:K43" si="16">K13+2</f>
        <v>5</v>
      </c>
      <c r="L14" s="66">
        <f t="shared" si="1"/>
        <v>36.83717948717949</v>
      </c>
      <c r="M14" s="66">
        <f t="shared" ref="M14:M43" si="17">M13+2</f>
        <v>6</v>
      </c>
      <c r="N14" s="67">
        <f t="shared" si="2"/>
        <v>38.019230769230759</v>
      </c>
      <c r="O14" s="66">
        <f>O12+4</f>
        <v>5</v>
      </c>
      <c r="P14" s="66">
        <f t="shared" si="3"/>
        <v>36.83717948717949</v>
      </c>
      <c r="Q14" s="66">
        <f>Q12+4</f>
        <v>7</v>
      </c>
      <c r="R14" s="67">
        <f t="shared" si="4"/>
        <v>37.879844175812337</v>
      </c>
      <c r="S14" s="66">
        <v>3</v>
      </c>
      <c r="T14" s="66">
        <f t="shared" si="5"/>
        <v>37.192307692307701</v>
      </c>
      <c r="U14" s="66">
        <v>7</v>
      </c>
      <c r="V14" s="67">
        <f t="shared" si="6"/>
        <v>37.879844175812337</v>
      </c>
      <c r="W14" s="66">
        <v>3</v>
      </c>
      <c r="X14" s="66">
        <f t="shared" si="7"/>
        <v>37.192307692307701</v>
      </c>
      <c r="Y14" s="66">
        <f t="shared" si="13"/>
        <v>11</v>
      </c>
      <c r="Z14" s="67">
        <f t="shared" si="8"/>
        <v>52.347222222222214</v>
      </c>
      <c r="AA14" s="66">
        <v>3</v>
      </c>
      <c r="AB14" s="66">
        <f t="shared" si="9"/>
        <v>37.192307692307701</v>
      </c>
      <c r="AC14" s="66">
        <f t="shared" si="14"/>
        <v>19</v>
      </c>
      <c r="AD14" s="67">
        <f t="shared" si="10"/>
        <v>52.597222222222243</v>
      </c>
      <c r="AE14" s="66">
        <v>3</v>
      </c>
      <c r="AF14" s="66">
        <f t="shared" si="11"/>
        <v>37.192307692307701</v>
      </c>
      <c r="AG14" s="66">
        <f t="shared" si="15"/>
        <v>35</v>
      </c>
      <c r="AH14" s="67">
        <f t="shared" si="12"/>
        <v>25.849435286935289</v>
      </c>
      <c r="AJ14" s="29" t="s">
        <v>4</v>
      </c>
      <c r="AK14" s="30">
        <v>0</v>
      </c>
      <c r="AL14" s="40">
        <v>1.6056999999999999</v>
      </c>
      <c r="AM14" s="30">
        <v>20</v>
      </c>
      <c r="AN14" s="30">
        <v>1280</v>
      </c>
      <c r="AO14" s="30">
        <v>0.8</v>
      </c>
      <c r="AP14" s="41">
        <v>0.80943799999999999</v>
      </c>
      <c r="AQ14" s="42">
        <f t="shared" si="0"/>
        <v>9.7263277767009104E-2</v>
      </c>
    </row>
    <row r="15" spans="2:46" ht="15.75" x14ac:dyDescent="0.25">
      <c r="B15" s="68">
        <v>1</v>
      </c>
      <c r="C15" s="66">
        <v>6</v>
      </c>
      <c r="D15" s="79">
        <v>34.807692307692299</v>
      </c>
      <c r="E15" s="79">
        <v>37.153846153846139</v>
      </c>
      <c r="F15" s="79">
        <v>30.692307692307722</v>
      </c>
      <c r="G15" s="80">
        <v>34.217948717948723</v>
      </c>
      <c r="K15" s="68">
        <f t="shared" si="16"/>
        <v>7</v>
      </c>
      <c r="L15" s="66">
        <f t="shared" si="1"/>
        <v>37.879844175812337</v>
      </c>
      <c r="M15" s="66">
        <f t="shared" si="17"/>
        <v>8</v>
      </c>
      <c r="N15" s="67">
        <f t="shared" si="2"/>
        <v>37.523717948717945</v>
      </c>
      <c r="O15" s="66">
        <f t="shared" ref="O15:O43" si="18">O13+4</f>
        <v>6</v>
      </c>
      <c r="P15" s="66">
        <f t="shared" si="3"/>
        <v>38.019230769230759</v>
      </c>
      <c r="Q15" s="66">
        <f t="shared" ref="Q15:Q43" si="19">Q13+4</f>
        <v>8</v>
      </c>
      <c r="R15" s="67">
        <f t="shared" si="4"/>
        <v>37.523717948717945</v>
      </c>
      <c r="S15" s="66">
        <v>4</v>
      </c>
      <c r="T15" s="66">
        <f t="shared" si="5"/>
        <v>37.516025641025642</v>
      </c>
      <c r="U15" s="66">
        <v>8</v>
      </c>
      <c r="V15" s="67">
        <f t="shared" si="6"/>
        <v>37.523717948717945</v>
      </c>
      <c r="W15" s="66">
        <v>4</v>
      </c>
      <c r="X15" s="66">
        <f t="shared" si="7"/>
        <v>37.516025641025642</v>
      </c>
      <c r="Y15" s="66">
        <f t="shared" si="13"/>
        <v>12</v>
      </c>
      <c r="Z15" s="67">
        <f t="shared" si="8"/>
        <v>37.897435897435898</v>
      </c>
      <c r="AA15" s="66">
        <v>4</v>
      </c>
      <c r="AB15" s="66">
        <f t="shared" si="9"/>
        <v>37.516025641025642</v>
      </c>
      <c r="AC15" s="66">
        <f t="shared" si="14"/>
        <v>20</v>
      </c>
      <c r="AD15" s="67">
        <f t="shared" si="10"/>
        <v>52.347222222222214</v>
      </c>
      <c r="AE15" s="66">
        <v>4</v>
      </c>
      <c r="AF15" s="66">
        <f t="shared" si="11"/>
        <v>37.516025641025642</v>
      </c>
      <c r="AG15" s="66">
        <f t="shared" si="15"/>
        <v>36</v>
      </c>
      <c r="AH15" s="67">
        <f t="shared" si="12"/>
        <v>24.763461538461534</v>
      </c>
      <c r="AJ15" s="32" t="s">
        <v>13</v>
      </c>
      <c r="AK15" s="33">
        <v>0</v>
      </c>
      <c r="AL15" s="43">
        <v>10.1371</v>
      </c>
      <c r="AM15" s="33">
        <v>2</v>
      </c>
      <c r="AN15" s="33">
        <v>128</v>
      </c>
      <c r="AO15" s="33">
        <v>0.8</v>
      </c>
      <c r="AP15" s="44">
        <v>0.99985199999999996</v>
      </c>
      <c r="AQ15" s="45">
        <f t="shared" si="0"/>
        <v>0.61404220779220775</v>
      </c>
    </row>
    <row r="16" spans="2:46" ht="15.75" x14ac:dyDescent="0.25">
      <c r="B16" s="68">
        <v>1</v>
      </c>
      <c r="C16" s="66">
        <v>7</v>
      </c>
      <c r="D16" s="79">
        <v>31.615384615384624</v>
      </c>
      <c r="E16" s="79">
        <v>28.846153846153861</v>
      </c>
      <c r="F16" s="79">
        <v>35.076923076923102</v>
      </c>
      <c r="G16" s="80">
        <v>31.846153846153857</v>
      </c>
      <c r="K16" s="68">
        <f t="shared" si="16"/>
        <v>9</v>
      </c>
      <c r="L16" s="66">
        <f t="shared" si="1"/>
        <v>52.712962962962976</v>
      </c>
      <c r="M16" s="66">
        <f t="shared" si="17"/>
        <v>10</v>
      </c>
      <c r="N16" s="67">
        <f t="shared" si="2"/>
        <v>52.597222222222243</v>
      </c>
      <c r="O16" s="66">
        <f t="shared" si="18"/>
        <v>9</v>
      </c>
      <c r="P16" s="66">
        <f t="shared" si="3"/>
        <v>52.712962962962976</v>
      </c>
      <c r="Q16" s="66">
        <f t="shared" si="19"/>
        <v>11</v>
      </c>
      <c r="R16" s="67">
        <f t="shared" si="4"/>
        <v>52.347222222222214</v>
      </c>
      <c r="S16" s="66">
        <f>S12+8</f>
        <v>9</v>
      </c>
      <c r="T16" s="66">
        <f t="shared" si="5"/>
        <v>52.712962962962976</v>
      </c>
      <c r="U16" s="66">
        <f>U12+8</f>
        <v>13</v>
      </c>
      <c r="V16" s="67">
        <f t="shared" si="6"/>
        <v>52.48888888888888</v>
      </c>
      <c r="W16" s="66">
        <v>5</v>
      </c>
      <c r="X16" s="66">
        <f t="shared" si="7"/>
        <v>36.83717948717949</v>
      </c>
      <c r="Y16" s="66">
        <f t="shared" si="13"/>
        <v>13</v>
      </c>
      <c r="Z16" s="67">
        <f t="shared" si="8"/>
        <v>52.48888888888888</v>
      </c>
      <c r="AA16" s="66">
        <v>5</v>
      </c>
      <c r="AB16" s="66">
        <f t="shared" si="9"/>
        <v>36.83717948717949</v>
      </c>
      <c r="AC16" s="66">
        <f t="shared" si="14"/>
        <v>21</v>
      </c>
      <c r="AD16" s="67">
        <f t="shared" si="10"/>
        <v>52.48888888888888</v>
      </c>
      <c r="AE16" s="66">
        <v>5</v>
      </c>
      <c r="AF16" s="66">
        <f t="shared" si="11"/>
        <v>36.83717948717949</v>
      </c>
      <c r="AG16" s="66">
        <f t="shared" si="15"/>
        <v>37</v>
      </c>
      <c r="AH16" s="67">
        <f t="shared" si="12"/>
        <v>24.884691697191705</v>
      </c>
    </row>
    <row r="17" spans="2:36" ht="15.75" x14ac:dyDescent="0.25">
      <c r="B17" s="68">
        <v>1</v>
      </c>
      <c r="C17" s="66">
        <v>8</v>
      </c>
      <c r="D17" s="79">
        <v>45.230769230769241</v>
      </c>
      <c r="E17" s="79">
        <v>34.61538461538462</v>
      </c>
      <c r="F17" s="79">
        <v>33.461538461538481</v>
      </c>
      <c r="G17" s="80">
        <v>37.769230769230781</v>
      </c>
      <c r="K17" s="68">
        <f t="shared" si="16"/>
        <v>11</v>
      </c>
      <c r="L17" s="66">
        <f t="shared" si="1"/>
        <v>52.347222222222214</v>
      </c>
      <c r="M17" s="66">
        <f t="shared" si="17"/>
        <v>12</v>
      </c>
      <c r="N17" s="67">
        <f t="shared" si="2"/>
        <v>37.897435897435898</v>
      </c>
      <c r="O17" s="66">
        <f t="shared" si="18"/>
        <v>10</v>
      </c>
      <c r="P17" s="66">
        <f t="shared" si="3"/>
        <v>52.597222222222243</v>
      </c>
      <c r="Q17" s="66">
        <f t="shared" si="19"/>
        <v>12</v>
      </c>
      <c r="R17" s="67">
        <f t="shared" si="4"/>
        <v>37.897435897435898</v>
      </c>
      <c r="S17" s="66">
        <f t="shared" ref="S17:S43" si="20">S13+8</f>
        <v>10</v>
      </c>
      <c r="T17" s="66">
        <f t="shared" si="5"/>
        <v>52.597222222222243</v>
      </c>
      <c r="U17" s="66">
        <f t="shared" ref="U17:U43" si="21">U13+8</f>
        <v>14</v>
      </c>
      <c r="V17" s="67">
        <f t="shared" si="6"/>
        <v>52.712962962962976</v>
      </c>
      <c r="W17" s="66">
        <v>6</v>
      </c>
      <c r="X17" s="66">
        <f t="shared" si="7"/>
        <v>38.019230769230759</v>
      </c>
      <c r="Y17" s="66">
        <f t="shared" si="13"/>
        <v>14</v>
      </c>
      <c r="Z17" s="67">
        <f t="shared" si="8"/>
        <v>52.712962962962976</v>
      </c>
      <c r="AA17" s="66">
        <v>6</v>
      </c>
      <c r="AB17" s="66">
        <f t="shared" si="9"/>
        <v>38.019230769230759</v>
      </c>
      <c r="AC17" s="66">
        <f t="shared" si="14"/>
        <v>22</v>
      </c>
      <c r="AD17" s="67">
        <f t="shared" si="10"/>
        <v>52.712962962962976</v>
      </c>
      <c r="AE17" s="66">
        <v>6</v>
      </c>
      <c r="AF17" s="66">
        <f t="shared" si="11"/>
        <v>38.019230769230759</v>
      </c>
      <c r="AG17" s="66">
        <f t="shared" si="15"/>
        <v>38</v>
      </c>
      <c r="AH17" s="67">
        <f t="shared" si="12"/>
        <v>26.851829135506641</v>
      </c>
      <c r="AJ17" s="25" t="s">
        <v>58</v>
      </c>
    </row>
    <row r="18" spans="2:36" ht="15.75" x14ac:dyDescent="0.25">
      <c r="B18" s="68">
        <v>1</v>
      </c>
      <c r="C18" s="66">
        <v>9</v>
      </c>
      <c r="D18" s="79">
        <v>37.38461538461538</v>
      </c>
      <c r="E18" s="79">
        <v>45.923076923076898</v>
      </c>
      <c r="F18" s="79">
        <v>36</v>
      </c>
      <c r="G18" s="80">
        <v>39.769230769230759</v>
      </c>
      <c r="K18" s="68">
        <f t="shared" si="16"/>
        <v>13</v>
      </c>
      <c r="L18" s="66">
        <f t="shared" si="1"/>
        <v>52.48888888888888</v>
      </c>
      <c r="M18" s="66">
        <f t="shared" si="17"/>
        <v>14</v>
      </c>
      <c r="N18" s="67">
        <f t="shared" si="2"/>
        <v>52.712962962962976</v>
      </c>
      <c r="O18" s="66">
        <f t="shared" si="18"/>
        <v>13</v>
      </c>
      <c r="P18" s="66">
        <f t="shared" si="3"/>
        <v>52.48888888888888</v>
      </c>
      <c r="Q18" s="66">
        <f t="shared" si="19"/>
        <v>15</v>
      </c>
      <c r="R18" s="67">
        <f t="shared" si="4"/>
        <v>52.597222222222243</v>
      </c>
      <c r="S18" s="66">
        <f t="shared" si="20"/>
        <v>11</v>
      </c>
      <c r="T18" s="66">
        <f t="shared" si="5"/>
        <v>52.347222222222214</v>
      </c>
      <c r="U18" s="66">
        <f t="shared" si="21"/>
        <v>15</v>
      </c>
      <c r="V18" s="67">
        <f t="shared" si="6"/>
        <v>52.597222222222243</v>
      </c>
      <c r="W18" s="66">
        <v>7</v>
      </c>
      <c r="X18" s="66">
        <f t="shared" si="7"/>
        <v>37.879844175812337</v>
      </c>
      <c r="Y18" s="66">
        <f t="shared" si="13"/>
        <v>15</v>
      </c>
      <c r="Z18" s="67">
        <f t="shared" si="8"/>
        <v>52.597222222222243</v>
      </c>
      <c r="AA18" s="66">
        <v>7</v>
      </c>
      <c r="AB18" s="66">
        <f t="shared" si="9"/>
        <v>37.879844175812337</v>
      </c>
      <c r="AC18" s="66">
        <f t="shared" si="14"/>
        <v>23</v>
      </c>
      <c r="AD18" s="67">
        <f t="shared" si="10"/>
        <v>37.192307692307701</v>
      </c>
      <c r="AE18" s="66">
        <v>7</v>
      </c>
      <c r="AF18" s="66">
        <f t="shared" si="11"/>
        <v>37.879844175812337</v>
      </c>
      <c r="AG18" s="66">
        <f t="shared" si="15"/>
        <v>39</v>
      </c>
      <c r="AH18" s="67">
        <f t="shared" si="12"/>
        <v>25.88110500610501</v>
      </c>
    </row>
    <row r="19" spans="2:36" ht="15.75" x14ac:dyDescent="0.25">
      <c r="B19" s="68">
        <v>1</v>
      </c>
      <c r="C19" s="66">
        <v>10</v>
      </c>
      <c r="D19" s="79">
        <v>36.692307692307722</v>
      </c>
      <c r="E19" s="79">
        <v>33.692307692307722</v>
      </c>
      <c r="F19" s="79">
        <v>32.076923076923102</v>
      </c>
      <c r="G19" s="80">
        <v>34.153846153846182</v>
      </c>
      <c r="H19" s="16">
        <f>IF(C19=10,AVERAGE(G10:G19),"")</f>
        <v>36.83717948717949</v>
      </c>
      <c r="K19" s="68">
        <f t="shared" si="16"/>
        <v>15</v>
      </c>
      <c r="L19" s="66">
        <f t="shared" si="1"/>
        <v>52.597222222222243</v>
      </c>
      <c r="M19" s="66">
        <f t="shared" si="17"/>
        <v>16</v>
      </c>
      <c r="N19" s="67">
        <f t="shared" si="2"/>
        <v>52.347222222222214</v>
      </c>
      <c r="O19" s="66">
        <f t="shared" si="18"/>
        <v>14</v>
      </c>
      <c r="P19" s="66">
        <f t="shared" si="3"/>
        <v>52.712962962962976</v>
      </c>
      <c r="Q19" s="66">
        <f t="shared" si="19"/>
        <v>16</v>
      </c>
      <c r="R19" s="67">
        <f t="shared" si="4"/>
        <v>52.347222222222214</v>
      </c>
      <c r="S19" s="66">
        <f t="shared" si="20"/>
        <v>12</v>
      </c>
      <c r="T19" s="66">
        <f t="shared" si="5"/>
        <v>37.897435897435898</v>
      </c>
      <c r="U19" s="66">
        <f t="shared" si="21"/>
        <v>16</v>
      </c>
      <c r="V19" s="67">
        <f t="shared" si="6"/>
        <v>52.347222222222214</v>
      </c>
      <c r="W19" s="66">
        <v>8</v>
      </c>
      <c r="X19" s="66">
        <f t="shared" si="7"/>
        <v>37.523717948717945</v>
      </c>
      <c r="Y19" s="66">
        <f t="shared" si="13"/>
        <v>16</v>
      </c>
      <c r="Z19" s="67">
        <f t="shared" si="8"/>
        <v>52.347222222222214</v>
      </c>
      <c r="AA19" s="66">
        <v>8</v>
      </c>
      <c r="AB19" s="66">
        <f t="shared" si="9"/>
        <v>37.523717948717945</v>
      </c>
      <c r="AC19" s="66">
        <f t="shared" si="14"/>
        <v>24</v>
      </c>
      <c r="AD19" s="67">
        <f t="shared" si="10"/>
        <v>52.597222222222243</v>
      </c>
      <c r="AE19" s="66">
        <v>8</v>
      </c>
      <c r="AF19" s="66">
        <f t="shared" si="11"/>
        <v>37.523717948717945</v>
      </c>
      <c r="AG19" s="66">
        <f t="shared" si="15"/>
        <v>40</v>
      </c>
      <c r="AH19" s="67">
        <f t="shared" si="12"/>
        <v>24.763461538461534</v>
      </c>
    </row>
    <row r="20" spans="2:36" ht="15.75" x14ac:dyDescent="0.25">
      <c r="B20" s="68">
        <v>2</v>
      </c>
      <c r="C20" s="66">
        <v>1</v>
      </c>
      <c r="D20" s="79">
        <v>35.307692307692285</v>
      </c>
      <c r="E20" s="79">
        <v>38.36538461538462</v>
      </c>
      <c r="F20" s="79">
        <v>40.961538461538481</v>
      </c>
      <c r="G20" s="80">
        <v>38.21153846153846</v>
      </c>
      <c r="H20" s="16" t="str">
        <f t="shared" ref="H20:H83" si="22">IF(C20=10,AVERAGE(G11:G20),"")</f>
        <v/>
      </c>
      <c r="K20" s="68">
        <f t="shared" si="16"/>
        <v>17</v>
      </c>
      <c r="L20" s="66">
        <f t="shared" si="1"/>
        <v>52.48888888888888</v>
      </c>
      <c r="M20" s="66">
        <f t="shared" si="17"/>
        <v>18</v>
      </c>
      <c r="N20" s="67">
        <f t="shared" si="2"/>
        <v>52.712962962962976</v>
      </c>
      <c r="O20" s="66">
        <f t="shared" si="18"/>
        <v>17</v>
      </c>
      <c r="P20" s="66">
        <f t="shared" si="3"/>
        <v>52.48888888888888</v>
      </c>
      <c r="Q20" s="66">
        <f t="shared" si="19"/>
        <v>19</v>
      </c>
      <c r="R20" s="67">
        <f t="shared" si="4"/>
        <v>52.597222222222243</v>
      </c>
      <c r="S20" s="66">
        <f t="shared" si="20"/>
        <v>17</v>
      </c>
      <c r="T20" s="66">
        <f t="shared" si="5"/>
        <v>52.48888888888888</v>
      </c>
      <c r="U20" s="66">
        <f t="shared" si="21"/>
        <v>21</v>
      </c>
      <c r="V20" s="67">
        <f t="shared" si="6"/>
        <v>52.48888888888888</v>
      </c>
      <c r="W20" s="66">
        <f>W12+16</f>
        <v>17</v>
      </c>
      <c r="X20" s="66">
        <f t="shared" si="7"/>
        <v>52.48888888888888</v>
      </c>
      <c r="Y20" s="66">
        <f>Y12+16</f>
        <v>25</v>
      </c>
      <c r="Z20" s="67">
        <f t="shared" si="8"/>
        <v>52.347222222222214</v>
      </c>
      <c r="AA20" s="66">
        <v>9</v>
      </c>
      <c r="AB20" s="66">
        <f t="shared" si="9"/>
        <v>52.712962962962976</v>
      </c>
      <c r="AC20" s="66">
        <f t="shared" si="14"/>
        <v>25</v>
      </c>
      <c r="AD20" s="67">
        <f t="shared" si="10"/>
        <v>52.347222222222214</v>
      </c>
      <c r="AE20" s="66">
        <v>9</v>
      </c>
      <c r="AF20" s="66">
        <f t="shared" si="11"/>
        <v>52.712962962962976</v>
      </c>
      <c r="AG20" s="66">
        <f t="shared" si="15"/>
        <v>41</v>
      </c>
      <c r="AH20" s="67">
        <f t="shared" si="12"/>
        <v>24.96634615384616</v>
      </c>
    </row>
    <row r="21" spans="2:36" ht="15.75" x14ac:dyDescent="0.25">
      <c r="B21" s="68">
        <v>2</v>
      </c>
      <c r="C21" s="66">
        <v>2</v>
      </c>
      <c r="D21" s="79">
        <v>39.461538461538481</v>
      </c>
      <c r="E21" s="79">
        <v>45.288461538461519</v>
      </c>
      <c r="F21" s="79">
        <v>40.38461538461538</v>
      </c>
      <c r="G21" s="80">
        <v>41.71153846153846</v>
      </c>
      <c r="H21" s="16" t="str">
        <f t="shared" si="22"/>
        <v/>
      </c>
      <c r="K21" s="68">
        <f t="shared" si="16"/>
        <v>19</v>
      </c>
      <c r="L21" s="66">
        <f t="shared" si="1"/>
        <v>52.597222222222243</v>
      </c>
      <c r="M21" s="66">
        <f t="shared" si="17"/>
        <v>20</v>
      </c>
      <c r="N21" s="67">
        <f t="shared" si="2"/>
        <v>52.347222222222214</v>
      </c>
      <c r="O21" s="66">
        <f t="shared" si="18"/>
        <v>18</v>
      </c>
      <c r="P21" s="66">
        <f t="shared" si="3"/>
        <v>52.712962962962976</v>
      </c>
      <c r="Q21" s="66">
        <f t="shared" si="19"/>
        <v>20</v>
      </c>
      <c r="R21" s="67">
        <f t="shared" si="4"/>
        <v>52.347222222222214</v>
      </c>
      <c r="S21" s="66">
        <f t="shared" si="20"/>
        <v>18</v>
      </c>
      <c r="T21" s="66">
        <f t="shared" si="5"/>
        <v>52.712962962962976</v>
      </c>
      <c r="U21" s="66">
        <f t="shared" si="21"/>
        <v>22</v>
      </c>
      <c r="V21" s="67">
        <f t="shared" si="6"/>
        <v>52.712962962962976</v>
      </c>
      <c r="W21" s="66">
        <f t="shared" ref="W21:W43" si="23">W13+16</f>
        <v>18</v>
      </c>
      <c r="X21" s="66">
        <f t="shared" si="7"/>
        <v>52.712962962962976</v>
      </c>
      <c r="Y21" s="66">
        <f t="shared" ref="Y21:Y43" si="24">Y13+16</f>
        <v>26</v>
      </c>
      <c r="Z21" s="67">
        <f t="shared" si="8"/>
        <v>52.48888888888888</v>
      </c>
      <c r="AA21" s="66">
        <v>10</v>
      </c>
      <c r="AB21" s="66">
        <f t="shared" si="9"/>
        <v>52.597222222222243</v>
      </c>
      <c r="AC21" s="66">
        <f t="shared" si="14"/>
        <v>26</v>
      </c>
      <c r="AD21" s="67">
        <f t="shared" si="10"/>
        <v>52.48888888888888</v>
      </c>
      <c r="AE21" s="66">
        <v>10</v>
      </c>
      <c r="AF21" s="66">
        <f t="shared" si="11"/>
        <v>52.597222222222243</v>
      </c>
      <c r="AG21" s="66">
        <f t="shared" si="15"/>
        <v>42</v>
      </c>
      <c r="AH21" s="67">
        <f t="shared" si="12"/>
        <v>27.975658359113787</v>
      </c>
    </row>
    <row r="22" spans="2:36" ht="15.75" x14ac:dyDescent="0.25">
      <c r="B22" s="68">
        <v>2</v>
      </c>
      <c r="C22" s="66">
        <v>3</v>
      </c>
      <c r="D22" s="79">
        <v>38.36538461538462</v>
      </c>
      <c r="E22" s="79">
        <v>30.96153846153846</v>
      </c>
      <c r="F22" s="79">
        <v>48</v>
      </c>
      <c r="G22" s="80">
        <v>39.108974358974358</v>
      </c>
      <c r="H22" s="16" t="str">
        <f t="shared" si="22"/>
        <v/>
      </c>
      <c r="K22" s="68">
        <f t="shared" si="16"/>
        <v>21</v>
      </c>
      <c r="L22" s="66">
        <f t="shared" si="1"/>
        <v>52.48888888888888</v>
      </c>
      <c r="M22" s="66">
        <f t="shared" si="17"/>
        <v>22</v>
      </c>
      <c r="N22" s="67">
        <f t="shared" si="2"/>
        <v>52.712962962962976</v>
      </c>
      <c r="O22" s="66">
        <f t="shared" si="18"/>
        <v>21</v>
      </c>
      <c r="P22" s="66">
        <f t="shared" si="3"/>
        <v>52.48888888888888</v>
      </c>
      <c r="Q22" s="66">
        <f t="shared" si="19"/>
        <v>23</v>
      </c>
      <c r="R22" s="67">
        <f t="shared" si="4"/>
        <v>37.192307692307701</v>
      </c>
      <c r="S22" s="66">
        <f t="shared" si="20"/>
        <v>19</v>
      </c>
      <c r="T22" s="66">
        <f t="shared" si="5"/>
        <v>52.597222222222243</v>
      </c>
      <c r="U22" s="66">
        <f t="shared" si="21"/>
        <v>23</v>
      </c>
      <c r="V22" s="67">
        <f t="shared" si="6"/>
        <v>37.192307692307701</v>
      </c>
      <c r="W22" s="66">
        <f t="shared" si="23"/>
        <v>19</v>
      </c>
      <c r="X22" s="66">
        <f t="shared" si="7"/>
        <v>52.597222222222243</v>
      </c>
      <c r="Y22" s="66">
        <f t="shared" si="24"/>
        <v>27</v>
      </c>
      <c r="Z22" s="67">
        <f t="shared" si="8"/>
        <v>24.763461538461534</v>
      </c>
      <c r="AA22" s="66">
        <v>11</v>
      </c>
      <c r="AB22" s="66">
        <f t="shared" si="9"/>
        <v>52.347222222222214</v>
      </c>
      <c r="AC22" s="66">
        <f t="shared" si="14"/>
        <v>27</v>
      </c>
      <c r="AD22" s="67">
        <f t="shared" si="10"/>
        <v>24.763461538461534</v>
      </c>
      <c r="AE22" s="66">
        <v>11</v>
      </c>
      <c r="AF22" s="66">
        <f t="shared" si="11"/>
        <v>52.347222222222214</v>
      </c>
      <c r="AG22" s="66">
        <f t="shared" si="15"/>
        <v>43</v>
      </c>
      <c r="AH22" s="67">
        <f t="shared" si="12"/>
        <v>25.901709401709404</v>
      </c>
    </row>
    <row r="23" spans="2:36" ht="15.75" x14ac:dyDescent="0.25">
      <c r="B23" s="68">
        <v>2</v>
      </c>
      <c r="C23" s="66">
        <v>4</v>
      </c>
      <c r="D23" s="79">
        <v>40.38461538461538</v>
      </c>
      <c r="E23" s="79">
        <v>30.692307692307722</v>
      </c>
      <c r="F23" s="79">
        <v>43.846153846153854</v>
      </c>
      <c r="G23" s="80">
        <v>38.307692307692314</v>
      </c>
      <c r="H23" s="16" t="str">
        <f t="shared" si="22"/>
        <v/>
      </c>
      <c r="K23" s="68">
        <f t="shared" si="16"/>
        <v>23</v>
      </c>
      <c r="L23" s="66">
        <f t="shared" si="1"/>
        <v>37.192307692307701</v>
      </c>
      <c r="M23" s="66">
        <f t="shared" si="17"/>
        <v>24</v>
      </c>
      <c r="N23" s="67">
        <f t="shared" si="2"/>
        <v>52.597222222222243</v>
      </c>
      <c r="O23" s="66">
        <f t="shared" si="18"/>
        <v>22</v>
      </c>
      <c r="P23" s="66">
        <f t="shared" si="3"/>
        <v>52.712962962962976</v>
      </c>
      <c r="Q23" s="66">
        <f t="shared" si="19"/>
        <v>24</v>
      </c>
      <c r="R23" s="67">
        <f t="shared" si="4"/>
        <v>52.597222222222243</v>
      </c>
      <c r="S23" s="66">
        <f t="shared" si="20"/>
        <v>20</v>
      </c>
      <c r="T23" s="66">
        <f t="shared" si="5"/>
        <v>52.347222222222214</v>
      </c>
      <c r="U23" s="66">
        <f t="shared" si="21"/>
        <v>24</v>
      </c>
      <c r="V23" s="67">
        <f t="shared" si="6"/>
        <v>52.597222222222243</v>
      </c>
      <c r="W23" s="66">
        <f t="shared" si="23"/>
        <v>20</v>
      </c>
      <c r="X23" s="66">
        <f t="shared" si="7"/>
        <v>52.347222222222214</v>
      </c>
      <c r="Y23" s="66">
        <f t="shared" si="24"/>
        <v>28</v>
      </c>
      <c r="Z23" s="67">
        <f t="shared" si="8"/>
        <v>24.285790598290596</v>
      </c>
      <c r="AA23" s="66">
        <v>12</v>
      </c>
      <c r="AB23" s="66">
        <f t="shared" si="9"/>
        <v>37.897435897435898</v>
      </c>
      <c r="AC23" s="66">
        <f t="shared" si="14"/>
        <v>28</v>
      </c>
      <c r="AD23" s="67">
        <f t="shared" si="10"/>
        <v>24.285790598290596</v>
      </c>
      <c r="AE23" s="66">
        <v>12</v>
      </c>
      <c r="AF23" s="66">
        <f t="shared" si="11"/>
        <v>37.897435897435898</v>
      </c>
      <c r="AG23" s="66">
        <f t="shared" si="15"/>
        <v>44</v>
      </c>
      <c r="AH23" s="67">
        <f t="shared" si="12"/>
        <v>34.563888888888883</v>
      </c>
    </row>
    <row r="24" spans="2:36" ht="15.75" x14ac:dyDescent="0.25">
      <c r="B24" s="68">
        <v>2</v>
      </c>
      <c r="C24" s="66">
        <v>5</v>
      </c>
      <c r="D24" s="79">
        <v>29.307692307692282</v>
      </c>
      <c r="E24" s="79">
        <v>41.307692307692278</v>
      </c>
      <c r="F24" s="79">
        <v>43.153846153846139</v>
      </c>
      <c r="G24" s="80">
        <v>37.923076923076898</v>
      </c>
      <c r="H24" s="16" t="str">
        <f t="shared" si="22"/>
        <v/>
      </c>
      <c r="K24" s="68">
        <f t="shared" si="16"/>
        <v>25</v>
      </c>
      <c r="L24" s="66">
        <f t="shared" si="1"/>
        <v>52.347222222222214</v>
      </c>
      <c r="M24" s="66">
        <f t="shared" si="17"/>
        <v>26</v>
      </c>
      <c r="N24" s="67">
        <f t="shared" si="2"/>
        <v>52.48888888888888</v>
      </c>
      <c r="O24" s="66">
        <f t="shared" si="18"/>
        <v>25</v>
      </c>
      <c r="P24" s="66">
        <f t="shared" si="3"/>
        <v>52.347222222222214</v>
      </c>
      <c r="Q24" s="66">
        <f t="shared" si="19"/>
        <v>27</v>
      </c>
      <c r="R24" s="67">
        <f t="shared" si="4"/>
        <v>24.763461538461534</v>
      </c>
      <c r="S24" s="66">
        <f t="shared" si="20"/>
        <v>25</v>
      </c>
      <c r="T24" s="66">
        <f t="shared" si="5"/>
        <v>52.347222222222214</v>
      </c>
      <c r="U24" s="66">
        <f t="shared" si="21"/>
        <v>29</v>
      </c>
      <c r="V24" s="67">
        <f t="shared" si="6"/>
        <v>26.851829135506641</v>
      </c>
      <c r="W24" s="66">
        <f t="shared" si="23"/>
        <v>21</v>
      </c>
      <c r="X24" s="66">
        <f t="shared" si="7"/>
        <v>52.48888888888888</v>
      </c>
      <c r="Y24" s="66">
        <f t="shared" si="24"/>
        <v>29</v>
      </c>
      <c r="Z24" s="67">
        <f t="shared" si="8"/>
        <v>26.851829135506641</v>
      </c>
      <c r="AA24" s="66">
        <v>13</v>
      </c>
      <c r="AB24" s="66">
        <f t="shared" si="9"/>
        <v>52.48888888888888</v>
      </c>
      <c r="AC24" s="66">
        <f t="shared" si="14"/>
        <v>29</v>
      </c>
      <c r="AD24" s="67">
        <f t="shared" si="10"/>
        <v>26.851829135506641</v>
      </c>
      <c r="AE24" s="66">
        <v>13</v>
      </c>
      <c r="AF24" s="66">
        <f t="shared" si="11"/>
        <v>52.48888888888888</v>
      </c>
      <c r="AG24" s="66">
        <f t="shared" si="15"/>
        <v>45</v>
      </c>
      <c r="AH24" s="67">
        <f t="shared" si="12"/>
        <v>36.83717948717949</v>
      </c>
    </row>
    <row r="25" spans="2:36" ht="15.75" x14ac:dyDescent="0.25">
      <c r="B25" s="68">
        <v>2</v>
      </c>
      <c r="C25" s="66">
        <v>6</v>
      </c>
      <c r="D25" s="79">
        <v>40.38461538461538</v>
      </c>
      <c r="E25" s="79">
        <v>47.307692307692278</v>
      </c>
      <c r="F25" s="79">
        <v>28.846153846153861</v>
      </c>
      <c r="G25" s="80">
        <v>38.84615384615384</v>
      </c>
      <c r="H25" s="16" t="str">
        <f t="shared" si="22"/>
        <v/>
      </c>
      <c r="K25" s="68">
        <f t="shared" si="16"/>
        <v>27</v>
      </c>
      <c r="L25" s="66">
        <f t="shared" si="1"/>
        <v>24.763461538461534</v>
      </c>
      <c r="M25" s="66">
        <f t="shared" si="17"/>
        <v>28</v>
      </c>
      <c r="N25" s="67">
        <f t="shared" si="2"/>
        <v>24.285790598290596</v>
      </c>
      <c r="O25" s="66">
        <f t="shared" si="18"/>
        <v>26</v>
      </c>
      <c r="P25" s="66">
        <f t="shared" si="3"/>
        <v>52.48888888888888</v>
      </c>
      <c r="Q25" s="66">
        <f t="shared" si="19"/>
        <v>28</v>
      </c>
      <c r="R25" s="67">
        <f t="shared" si="4"/>
        <v>24.285790598290596</v>
      </c>
      <c r="S25" s="66">
        <f t="shared" si="20"/>
        <v>26</v>
      </c>
      <c r="T25" s="66">
        <f t="shared" si="5"/>
        <v>52.48888888888888</v>
      </c>
      <c r="U25" s="66">
        <f t="shared" si="21"/>
        <v>30</v>
      </c>
      <c r="V25" s="67">
        <f t="shared" si="6"/>
        <v>25.903998778998776</v>
      </c>
      <c r="W25" s="66">
        <f t="shared" si="23"/>
        <v>22</v>
      </c>
      <c r="X25" s="66">
        <f t="shared" si="7"/>
        <v>52.712962962962976</v>
      </c>
      <c r="Y25" s="66">
        <f t="shared" si="24"/>
        <v>30</v>
      </c>
      <c r="Z25" s="67">
        <f t="shared" si="8"/>
        <v>25.903998778998776</v>
      </c>
      <c r="AA25" s="66">
        <v>14</v>
      </c>
      <c r="AB25" s="66">
        <f t="shared" si="9"/>
        <v>52.712962962962976</v>
      </c>
      <c r="AC25" s="66">
        <f t="shared" si="14"/>
        <v>30</v>
      </c>
      <c r="AD25" s="67">
        <f t="shared" si="10"/>
        <v>25.903998778998776</v>
      </c>
      <c r="AE25" s="66">
        <v>14</v>
      </c>
      <c r="AF25" s="66">
        <f t="shared" si="11"/>
        <v>52.712962962962976</v>
      </c>
      <c r="AG25" s="66">
        <f t="shared" si="15"/>
        <v>46</v>
      </c>
      <c r="AH25" s="67">
        <f t="shared" si="12"/>
        <v>35.769444444444439</v>
      </c>
    </row>
    <row r="26" spans="2:36" ht="15.75" x14ac:dyDescent="0.25">
      <c r="B26" s="68">
        <v>2</v>
      </c>
      <c r="C26" s="66">
        <v>7</v>
      </c>
      <c r="D26" s="79">
        <v>43.269230769230759</v>
      </c>
      <c r="E26" s="79">
        <v>35.538461538461519</v>
      </c>
      <c r="F26" s="79">
        <v>40.38461538461538</v>
      </c>
      <c r="G26" s="80">
        <v>39.730769230769219</v>
      </c>
      <c r="H26" s="16" t="str">
        <f t="shared" si="22"/>
        <v/>
      </c>
      <c r="K26" s="68">
        <f t="shared" si="16"/>
        <v>29</v>
      </c>
      <c r="L26" s="66">
        <f t="shared" si="1"/>
        <v>26.851829135506641</v>
      </c>
      <c r="M26" s="66">
        <f t="shared" si="17"/>
        <v>30</v>
      </c>
      <c r="N26" s="67">
        <f t="shared" si="2"/>
        <v>25.903998778998776</v>
      </c>
      <c r="O26" s="66">
        <f t="shared" si="18"/>
        <v>29</v>
      </c>
      <c r="P26" s="66">
        <f t="shared" si="3"/>
        <v>26.851829135506641</v>
      </c>
      <c r="Q26" s="66">
        <f t="shared" si="19"/>
        <v>31</v>
      </c>
      <c r="R26" s="67">
        <f t="shared" si="4"/>
        <v>24.763461538461534</v>
      </c>
      <c r="S26" s="66">
        <f t="shared" si="20"/>
        <v>27</v>
      </c>
      <c r="T26" s="66">
        <f t="shared" si="5"/>
        <v>24.763461538461534</v>
      </c>
      <c r="U26" s="66">
        <f t="shared" si="21"/>
        <v>31</v>
      </c>
      <c r="V26" s="67">
        <f t="shared" si="6"/>
        <v>24.763461538461534</v>
      </c>
      <c r="W26" s="66">
        <f t="shared" si="23"/>
        <v>23</v>
      </c>
      <c r="X26" s="66">
        <f t="shared" si="7"/>
        <v>37.192307692307701</v>
      </c>
      <c r="Y26" s="66">
        <f t="shared" si="24"/>
        <v>31</v>
      </c>
      <c r="Z26" s="67">
        <f t="shared" si="8"/>
        <v>24.763461538461534</v>
      </c>
      <c r="AA26" s="66">
        <v>15</v>
      </c>
      <c r="AB26" s="66">
        <f t="shared" si="9"/>
        <v>52.597222222222243</v>
      </c>
      <c r="AC26" s="66">
        <f t="shared" si="14"/>
        <v>31</v>
      </c>
      <c r="AD26" s="67">
        <f t="shared" si="10"/>
        <v>24.763461538461534</v>
      </c>
      <c r="AE26" s="66">
        <v>15</v>
      </c>
      <c r="AF26" s="66">
        <f t="shared" si="11"/>
        <v>52.597222222222243</v>
      </c>
      <c r="AG26" s="66">
        <f t="shared" si="15"/>
        <v>47</v>
      </c>
      <c r="AH26" s="67">
        <f t="shared" si="12"/>
        <v>35.165277777777774</v>
      </c>
    </row>
    <row r="27" spans="2:36" ht="15.75" x14ac:dyDescent="0.25">
      <c r="B27" s="68">
        <v>2</v>
      </c>
      <c r="C27" s="66">
        <v>8</v>
      </c>
      <c r="D27" s="79">
        <v>45.461538461538481</v>
      </c>
      <c r="E27" s="79">
        <v>32.88461538461538</v>
      </c>
      <c r="F27" s="79">
        <v>32.307692307692278</v>
      </c>
      <c r="G27" s="80">
        <v>36.88461538461538</v>
      </c>
      <c r="H27" s="16" t="str">
        <f t="shared" si="22"/>
        <v/>
      </c>
      <c r="K27" s="68">
        <f t="shared" si="16"/>
        <v>31</v>
      </c>
      <c r="L27" s="66">
        <f t="shared" si="1"/>
        <v>24.763461538461534</v>
      </c>
      <c r="M27" s="66">
        <f t="shared" si="17"/>
        <v>32</v>
      </c>
      <c r="N27" s="67">
        <f t="shared" si="2"/>
        <v>24.884691697191705</v>
      </c>
      <c r="O27" s="66">
        <f t="shared" si="18"/>
        <v>30</v>
      </c>
      <c r="P27" s="66">
        <f t="shared" si="3"/>
        <v>25.903998778998776</v>
      </c>
      <c r="Q27" s="66">
        <f t="shared" si="19"/>
        <v>32</v>
      </c>
      <c r="R27" s="67">
        <f t="shared" si="4"/>
        <v>24.884691697191705</v>
      </c>
      <c r="S27" s="66">
        <f t="shared" si="20"/>
        <v>28</v>
      </c>
      <c r="T27" s="66">
        <f t="shared" si="5"/>
        <v>24.285790598290596</v>
      </c>
      <c r="U27" s="66">
        <f t="shared" si="21"/>
        <v>32</v>
      </c>
      <c r="V27" s="67">
        <f t="shared" si="6"/>
        <v>24.884691697191705</v>
      </c>
      <c r="W27" s="66">
        <f t="shared" si="23"/>
        <v>24</v>
      </c>
      <c r="X27" s="66">
        <f t="shared" si="7"/>
        <v>52.597222222222243</v>
      </c>
      <c r="Y27" s="66">
        <f t="shared" si="24"/>
        <v>32</v>
      </c>
      <c r="Z27" s="67">
        <f t="shared" si="8"/>
        <v>24.884691697191705</v>
      </c>
      <c r="AA27" s="66">
        <v>16</v>
      </c>
      <c r="AB27" s="66">
        <f t="shared" si="9"/>
        <v>52.347222222222214</v>
      </c>
      <c r="AC27" s="66">
        <f t="shared" si="14"/>
        <v>32</v>
      </c>
      <c r="AD27" s="67">
        <f t="shared" si="10"/>
        <v>24.884691697191705</v>
      </c>
      <c r="AE27" s="66">
        <v>16</v>
      </c>
      <c r="AF27" s="66">
        <f t="shared" si="11"/>
        <v>52.347222222222214</v>
      </c>
      <c r="AG27" s="66">
        <f t="shared" si="15"/>
        <v>48</v>
      </c>
      <c r="AH27" s="67">
        <f t="shared" si="12"/>
        <v>33.954629629629622</v>
      </c>
    </row>
    <row r="28" spans="2:36" ht="15.75" x14ac:dyDescent="0.25">
      <c r="B28" s="68">
        <v>2</v>
      </c>
      <c r="C28" s="66">
        <v>9</v>
      </c>
      <c r="D28" s="79">
        <v>38.36538461538462</v>
      </c>
      <c r="E28" s="79">
        <v>38.076923076923102</v>
      </c>
      <c r="F28" s="79">
        <v>40.61538461538462</v>
      </c>
      <c r="G28" s="80">
        <v>39.019230769230781</v>
      </c>
      <c r="H28" s="16" t="str">
        <f t="shared" si="22"/>
        <v/>
      </c>
      <c r="K28" s="68">
        <f t="shared" si="16"/>
        <v>33</v>
      </c>
      <c r="L28" s="66">
        <f t="shared" si="1"/>
        <v>27.975658359113787</v>
      </c>
      <c r="M28" s="66">
        <f t="shared" si="17"/>
        <v>34</v>
      </c>
      <c r="N28" s="67">
        <f t="shared" si="2"/>
        <v>37.439102564102562</v>
      </c>
      <c r="O28" s="66">
        <f t="shared" si="18"/>
        <v>33</v>
      </c>
      <c r="P28" s="66">
        <f t="shared" si="3"/>
        <v>27.975658359113787</v>
      </c>
      <c r="Q28" s="66">
        <f t="shared" si="19"/>
        <v>35</v>
      </c>
      <c r="R28" s="67">
        <f t="shared" si="4"/>
        <v>25.849435286935289</v>
      </c>
      <c r="S28" s="66">
        <f t="shared" si="20"/>
        <v>33</v>
      </c>
      <c r="T28" s="66">
        <f t="shared" si="5"/>
        <v>27.975658359113787</v>
      </c>
      <c r="U28" s="66">
        <f t="shared" si="21"/>
        <v>37</v>
      </c>
      <c r="V28" s="67">
        <f t="shared" si="6"/>
        <v>24.884691697191705</v>
      </c>
      <c r="W28" s="66">
        <f t="shared" si="23"/>
        <v>33</v>
      </c>
      <c r="X28" s="66">
        <f t="shared" si="7"/>
        <v>27.975658359113787</v>
      </c>
      <c r="Y28" s="66">
        <f t="shared" si="24"/>
        <v>41</v>
      </c>
      <c r="Z28" s="67">
        <f t="shared" si="8"/>
        <v>24.96634615384616</v>
      </c>
      <c r="AA28" s="66">
        <f>AA12+(16*2)</f>
        <v>33</v>
      </c>
      <c r="AB28" s="66">
        <f t="shared" si="9"/>
        <v>27.975658359113787</v>
      </c>
      <c r="AC28" s="66">
        <f>AC12+(16*2)</f>
        <v>49</v>
      </c>
      <c r="AD28" s="67">
        <f t="shared" si="10"/>
        <v>34.563888888888883</v>
      </c>
      <c r="AE28" s="66">
        <v>17</v>
      </c>
      <c r="AF28" s="66">
        <f t="shared" si="11"/>
        <v>52.48888888888888</v>
      </c>
      <c r="AG28" s="66">
        <f t="shared" si="15"/>
        <v>49</v>
      </c>
      <c r="AH28" s="67">
        <f t="shared" si="12"/>
        <v>34.563888888888883</v>
      </c>
    </row>
    <row r="29" spans="2:36" ht="15.75" x14ac:dyDescent="0.25">
      <c r="B29" s="68">
        <v>2</v>
      </c>
      <c r="C29" s="66">
        <v>10</v>
      </c>
      <c r="D29" s="79">
        <v>31.153846153846143</v>
      </c>
      <c r="E29" s="79">
        <v>33.84615384615384</v>
      </c>
      <c r="F29" s="79">
        <v>26.34615384615384</v>
      </c>
      <c r="G29" s="80">
        <v>30.448717948717942</v>
      </c>
      <c r="H29" s="16">
        <f t="shared" si="22"/>
        <v>38.019230769230759</v>
      </c>
      <c r="K29" s="68">
        <f t="shared" si="16"/>
        <v>35</v>
      </c>
      <c r="L29" s="66">
        <f t="shared" si="1"/>
        <v>25.849435286935289</v>
      </c>
      <c r="M29" s="66">
        <f t="shared" si="17"/>
        <v>36</v>
      </c>
      <c r="N29" s="67">
        <f t="shared" si="2"/>
        <v>24.763461538461534</v>
      </c>
      <c r="O29" s="66">
        <f t="shared" si="18"/>
        <v>34</v>
      </c>
      <c r="P29" s="66">
        <f t="shared" si="3"/>
        <v>37.439102564102562</v>
      </c>
      <c r="Q29" s="66">
        <f t="shared" si="19"/>
        <v>36</v>
      </c>
      <c r="R29" s="67">
        <f t="shared" si="4"/>
        <v>24.763461538461534</v>
      </c>
      <c r="S29" s="66">
        <f t="shared" si="20"/>
        <v>34</v>
      </c>
      <c r="T29" s="66">
        <f t="shared" si="5"/>
        <v>37.439102564102562</v>
      </c>
      <c r="U29" s="66">
        <f t="shared" si="21"/>
        <v>38</v>
      </c>
      <c r="V29" s="67">
        <f t="shared" si="6"/>
        <v>26.851829135506641</v>
      </c>
      <c r="W29" s="66">
        <f t="shared" si="23"/>
        <v>34</v>
      </c>
      <c r="X29" s="66">
        <f t="shared" si="7"/>
        <v>37.439102564102562</v>
      </c>
      <c r="Y29" s="66">
        <f t="shared" si="24"/>
        <v>42</v>
      </c>
      <c r="Z29" s="67">
        <f t="shared" si="8"/>
        <v>27.975658359113787</v>
      </c>
      <c r="AA29" s="66">
        <f t="shared" ref="AA29:AA43" si="25">AA13+(16*2)</f>
        <v>34</v>
      </c>
      <c r="AB29" s="66">
        <f t="shared" si="9"/>
        <v>37.439102564102562</v>
      </c>
      <c r="AC29" s="66">
        <f t="shared" ref="AC29:AC43" si="26">AC13+(16*2)</f>
        <v>50</v>
      </c>
      <c r="AD29" s="67">
        <f t="shared" si="10"/>
        <v>35.75555555555556</v>
      </c>
      <c r="AE29" s="66">
        <v>18</v>
      </c>
      <c r="AF29" s="66">
        <f t="shared" si="11"/>
        <v>52.712962962962976</v>
      </c>
      <c r="AG29" s="66">
        <f t="shared" si="15"/>
        <v>50</v>
      </c>
      <c r="AH29" s="67">
        <f t="shared" si="12"/>
        <v>35.75555555555556</v>
      </c>
    </row>
    <row r="30" spans="2:36" ht="15.75" x14ac:dyDescent="0.25">
      <c r="B30" s="68">
        <v>3</v>
      </c>
      <c r="C30" s="66">
        <v>1</v>
      </c>
      <c r="D30" s="79">
        <v>41.538461538461519</v>
      </c>
      <c r="E30" s="79">
        <v>47.307692307692278</v>
      </c>
      <c r="F30" s="79">
        <v>28.61538461538462</v>
      </c>
      <c r="G30" s="80">
        <v>39.153846153846139</v>
      </c>
      <c r="H30" s="16" t="str">
        <f t="shared" si="22"/>
        <v/>
      </c>
      <c r="K30" s="68">
        <f t="shared" si="16"/>
        <v>37</v>
      </c>
      <c r="L30" s="66">
        <f t="shared" si="1"/>
        <v>24.884691697191705</v>
      </c>
      <c r="M30" s="66">
        <f t="shared" si="17"/>
        <v>38</v>
      </c>
      <c r="N30" s="67">
        <f t="shared" si="2"/>
        <v>26.851829135506641</v>
      </c>
      <c r="O30" s="66">
        <f t="shared" si="18"/>
        <v>37</v>
      </c>
      <c r="P30" s="66">
        <f t="shared" si="3"/>
        <v>24.884691697191705</v>
      </c>
      <c r="Q30" s="66">
        <f t="shared" si="19"/>
        <v>39</v>
      </c>
      <c r="R30" s="67">
        <f t="shared" si="4"/>
        <v>25.88110500610501</v>
      </c>
      <c r="S30" s="66">
        <f t="shared" si="20"/>
        <v>35</v>
      </c>
      <c r="T30" s="66">
        <f t="shared" si="5"/>
        <v>25.849435286935289</v>
      </c>
      <c r="U30" s="66">
        <f t="shared" si="21"/>
        <v>39</v>
      </c>
      <c r="V30" s="67">
        <f t="shared" si="6"/>
        <v>25.88110500610501</v>
      </c>
      <c r="W30" s="66">
        <f t="shared" si="23"/>
        <v>35</v>
      </c>
      <c r="X30" s="66">
        <f t="shared" si="7"/>
        <v>25.849435286935289</v>
      </c>
      <c r="Y30" s="66">
        <f t="shared" si="24"/>
        <v>43</v>
      </c>
      <c r="Z30" s="67">
        <f t="shared" si="8"/>
        <v>25.901709401709404</v>
      </c>
      <c r="AA30" s="66">
        <f t="shared" si="25"/>
        <v>35</v>
      </c>
      <c r="AB30" s="66">
        <f t="shared" si="9"/>
        <v>25.849435286935289</v>
      </c>
      <c r="AC30" s="66">
        <f t="shared" si="26"/>
        <v>51</v>
      </c>
      <c r="AD30" s="67">
        <f t="shared" si="10"/>
        <v>35.455802991698015</v>
      </c>
      <c r="AE30" s="66">
        <v>19</v>
      </c>
      <c r="AF30" s="66">
        <f t="shared" si="11"/>
        <v>52.597222222222243</v>
      </c>
      <c r="AG30" s="66">
        <f t="shared" si="15"/>
        <v>51</v>
      </c>
      <c r="AH30" s="67">
        <f t="shared" si="12"/>
        <v>35.455802991698015</v>
      </c>
    </row>
    <row r="31" spans="2:36" ht="15.75" x14ac:dyDescent="0.25">
      <c r="B31" s="68">
        <v>3</v>
      </c>
      <c r="C31" s="66">
        <v>2</v>
      </c>
      <c r="D31" s="79">
        <v>34.61538461538462</v>
      </c>
      <c r="E31" s="79">
        <v>33.692307692307722</v>
      </c>
      <c r="F31" s="79">
        <v>39.692307692307715</v>
      </c>
      <c r="G31" s="80">
        <v>36.000000000000021</v>
      </c>
      <c r="H31" s="16" t="str">
        <f t="shared" si="22"/>
        <v/>
      </c>
      <c r="K31" s="68">
        <f t="shared" si="16"/>
        <v>39</v>
      </c>
      <c r="L31" s="66">
        <f t="shared" si="1"/>
        <v>25.88110500610501</v>
      </c>
      <c r="M31" s="66">
        <f t="shared" si="17"/>
        <v>40</v>
      </c>
      <c r="N31" s="67">
        <f t="shared" si="2"/>
        <v>24.763461538461534</v>
      </c>
      <c r="O31" s="66">
        <f t="shared" si="18"/>
        <v>38</v>
      </c>
      <c r="P31" s="66">
        <f t="shared" si="3"/>
        <v>26.851829135506641</v>
      </c>
      <c r="Q31" s="66">
        <f t="shared" si="19"/>
        <v>40</v>
      </c>
      <c r="R31" s="67">
        <f t="shared" si="4"/>
        <v>24.763461538461534</v>
      </c>
      <c r="S31" s="66">
        <f t="shared" si="20"/>
        <v>36</v>
      </c>
      <c r="T31" s="66">
        <f t="shared" si="5"/>
        <v>24.763461538461534</v>
      </c>
      <c r="U31" s="66">
        <f t="shared" si="21"/>
        <v>40</v>
      </c>
      <c r="V31" s="67">
        <f t="shared" si="6"/>
        <v>24.763461538461534</v>
      </c>
      <c r="W31" s="66">
        <f t="shared" si="23"/>
        <v>36</v>
      </c>
      <c r="X31" s="66">
        <f t="shared" si="7"/>
        <v>24.763461538461534</v>
      </c>
      <c r="Y31" s="66">
        <f t="shared" si="24"/>
        <v>44</v>
      </c>
      <c r="Z31" s="67">
        <f t="shared" si="8"/>
        <v>34.563888888888883</v>
      </c>
      <c r="AA31" s="66">
        <f t="shared" si="25"/>
        <v>36</v>
      </c>
      <c r="AB31" s="66">
        <f t="shared" si="9"/>
        <v>24.763461538461534</v>
      </c>
      <c r="AC31" s="66">
        <f t="shared" si="26"/>
        <v>52</v>
      </c>
      <c r="AD31" s="67">
        <f t="shared" si="10"/>
        <v>33.934259259259257</v>
      </c>
      <c r="AE31" s="66">
        <v>20</v>
      </c>
      <c r="AF31" s="66">
        <f t="shared" si="11"/>
        <v>52.347222222222214</v>
      </c>
      <c r="AG31" s="66">
        <f t="shared" si="15"/>
        <v>52</v>
      </c>
      <c r="AH31" s="67">
        <f t="shared" si="12"/>
        <v>33.934259259259257</v>
      </c>
    </row>
    <row r="32" spans="2:36" ht="15.75" x14ac:dyDescent="0.25">
      <c r="B32" s="68">
        <v>3</v>
      </c>
      <c r="C32" s="66">
        <v>3</v>
      </c>
      <c r="D32" s="79">
        <v>33.230769230769241</v>
      </c>
      <c r="E32" s="79">
        <v>29.538461538461519</v>
      </c>
      <c r="F32" s="79">
        <v>35.769230769230759</v>
      </c>
      <c r="G32" s="80">
        <v>32.84615384615384</v>
      </c>
      <c r="H32" s="16" t="str">
        <f t="shared" si="22"/>
        <v/>
      </c>
      <c r="K32" s="68">
        <f t="shared" si="16"/>
        <v>41</v>
      </c>
      <c r="L32" s="66">
        <f t="shared" si="1"/>
        <v>24.96634615384616</v>
      </c>
      <c r="M32" s="66">
        <f t="shared" si="17"/>
        <v>42</v>
      </c>
      <c r="N32" s="67">
        <f t="shared" si="2"/>
        <v>27.975658359113787</v>
      </c>
      <c r="O32" s="66">
        <f t="shared" si="18"/>
        <v>41</v>
      </c>
      <c r="P32" s="66">
        <f t="shared" si="3"/>
        <v>24.96634615384616</v>
      </c>
      <c r="Q32" s="66">
        <f t="shared" si="19"/>
        <v>43</v>
      </c>
      <c r="R32" s="67">
        <f t="shared" si="4"/>
        <v>25.901709401709404</v>
      </c>
      <c r="S32" s="66">
        <f t="shared" si="20"/>
        <v>41</v>
      </c>
      <c r="T32" s="66">
        <f t="shared" si="5"/>
        <v>24.96634615384616</v>
      </c>
      <c r="U32" s="66">
        <f t="shared" si="21"/>
        <v>45</v>
      </c>
      <c r="V32" s="67">
        <f t="shared" si="6"/>
        <v>36.83717948717949</v>
      </c>
      <c r="W32" s="66">
        <f t="shared" si="23"/>
        <v>37</v>
      </c>
      <c r="X32" s="66">
        <f t="shared" si="7"/>
        <v>24.884691697191705</v>
      </c>
      <c r="Y32" s="66">
        <f t="shared" si="24"/>
        <v>45</v>
      </c>
      <c r="Z32" s="67">
        <f t="shared" si="8"/>
        <v>36.83717948717949</v>
      </c>
      <c r="AA32" s="66">
        <f t="shared" si="25"/>
        <v>37</v>
      </c>
      <c r="AB32" s="66">
        <f t="shared" si="9"/>
        <v>24.884691697191705</v>
      </c>
      <c r="AC32" s="66">
        <f t="shared" si="26"/>
        <v>53</v>
      </c>
      <c r="AD32" s="67">
        <f t="shared" si="10"/>
        <v>34.563888888888883</v>
      </c>
      <c r="AE32" s="66">
        <v>21</v>
      </c>
      <c r="AF32" s="66">
        <f t="shared" si="11"/>
        <v>52.48888888888888</v>
      </c>
      <c r="AG32" s="66">
        <f t="shared" si="15"/>
        <v>53</v>
      </c>
      <c r="AH32" s="67">
        <f t="shared" si="12"/>
        <v>34.563888888888883</v>
      </c>
    </row>
    <row r="33" spans="2:36" ht="15.75" x14ac:dyDescent="0.25">
      <c r="B33" s="68">
        <v>3</v>
      </c>
      <c r="C33" s="66">
        <v>4</v>
      </c>
      <c r="D33" s="79">
        <v>42.461538461538474</v>
      </c>
      <c r="E33" s="79">
        <v>33.75</v>
      </c>
      <c r="F33" s="79">
        <v>37.153846153846139</v>
      </c>
      <c r="G33" s="80">
        <v>37.78846153846154</v>
      </c>
      <c r="H33" s="16" t="str">
        <f t="shared" si="22"/>
        <v/>
      </c>
      <c r="K33" s="68">
        <f t="shared" si="16"/>
        <v>43</v>
      </c>
      <c r="L33" s="66">
        <f t="shared" si="1"/>
        <v>25.901709401709404</v>
      </c>
      <c r="M33" s="66">
        <f t="shared" si="17"/>
        <v>44</v>
      </c>
      <c r="N33" s="67">
        <f t="shared" si="2"/>
        <v>34.563888888888883</v>
      </c>
      <c r="O33" s="66">
        <f t="shared" si="18"/>
        <v>42</v>
      </c>
      <c r="P33" s="66">
        <f t="shared" si="3"/>
        <v>27.975658359113787</v>
      </c>
      <c r="Q33" s="66">
        <f t="shared" si="19"/>
        <v>44</v>
      </c>
      <c r="R33" s="67">
        <f t="shared" si="4"/>
        <v>34.563888888888883</v>
      </c>
      <c r="S33" s="66">
        <f t="shared" si="20"/>
        <v>42</v>
      </c>
      <c r="T33" s="66">
        <f t="shared" si="5"/>
        <v>27.975658359113787</v>
      </c>
      <c r="U33" s="66">
        <f t="shared" si="21"/>
        <v>46</v>
      </c>
      <c r="V33" s="67">
        <f t="shared" si="6"/>
        <v>35.769444444444439</v>
      </c>
      <c r="W33" s="66">
        <f t="shared" si="23"/>
        <v>38</v>
      </c>
      <c r="X33" s="66">
        <f t="shared" si="7"/>
        <v>26.851829135506641</v>
      </c>
      <c r="Y33" s="66">
        <f t="shared" si="24"/>
        <v>46</v>
      </c>
      <c r="Z33" s="67">
        <f t="shared" si="8"/>
        <v>35.769444444444439</v>
      </c>
      <c r="AA33" s="66">
        <f t="shared" si="25"/>
        <v>38</v>
      </c>
      <c r="AB33" s="66">
        <f t="shared" si="9"/>
        <v>26.851829135506641</v>
      </c>
      <c r="AC33" s="66">
        <f t="shared" si="26"/>
        <v>54</v>
      </c>
      <c r="AD33" s="67">
        <f t="shared" si="10"/>
        <v>35.75555555555556</v>
      </c>
      <c r="AE33" s="66">
        <v>22</v>
      </c>
      <c r="AF33" s="66">
        <f t="shared" si="11"/>
        <v>52.712962962962976</v>
      </c>
      <c r="AG33" s="66">
        <f t="shared" si="15"/>
        <v>54</v>
      </c>
      <c r="AH33" s="67">
        <f t="shared" si="12"/>
        <v>35.75555555555556</v>
      </c>
    </row>
    <row r="34" spans="2:36" ht="15.75" x14ac:dyDescent="0.25">
      <c r="B34" s="68">
        <v>3</v>
      </c>
      <c r="C34" s="66">
        <v>5</v>
      </c>
      <c r="D34" s="79">
        <v>36.461538461538481</v>
      </c>
      <c r="E34" s="79">
        <v>32.076923076923102</v>
      </c>
      <c r="F34" s="79">
        <v>40.153846153846139</v>
      </c>
      <c r="G34" s="80">
        <v>36.230769230769234</v>
      </c>
      <c r="H34" s="16" t="str">
        <f t="shared" si="22"/>
        <v/>
      </c>
      <c r="K34" s="68">
        <f t="shared" si="16"/>
        <v>45</v>
      </c>
      <c r="L34" s="66">
        <f t="shared" si="1"/>
        <v>36.83717948717949</v>
      </c>
      <c r="M34" s="66">
        <f t="shared" si="17"/>
        <v>46</v>
      </c>
      <c r="N34" s="67">
        <f t="shared" si="2"/>
        <v>35.769444444444439</v>
      </c>
      <c r="O34" s="66">
        <f t="shared" si="18"/>
        <v>45</v>
      </c>
      <c r="P34" s="66">
        <f t="shared" si="3"/>
        <v>36.83717948717949</v>
      </c>
      <c r="Q34" s="66">
        <f t="shared" si="19"/>
        <v>47</v>
      </c>
      <c r="R34" s="67">
        <f t="shared" si="4"/>
        <v>35.165277777777774</v>
      </c>
      <c r="S34" s="66">
        <f t="shared" si="20"/>
        <v>43</v>
      </c>
      <c r="T34" s="66">
        <f t="shared" si="5"/>
        <v>25.901709401709404</v>
      </c>
      <c r="U34" s="66">
        <f t="shared" si="21"/>
        <v>47</v>
      </c>
      <c r="V34" s="67">
        <f t="shared" si="6"/>
        <v>35.165277777777774</v>
      </c>
      <c r="W34" s="66">
        <f t="shared" si="23"/>
        <v>39</v>
      </c>
      <c r="X34" s="66">
        <f t="shared" si="7"/>
        <v>25.88110500610501</v>
      </c>
      <c r="Y34" s="66">
        <f t="shared" si="24"/>
        <v>47</v>
      </c>
      <c r="Z34" s="67">
        <f t="shared" si="8"/>
        <v>35.165277777777774</v>
      </c>
      <c r="AA34" s="66">
        <f t="shared" si="25"/>
        <v>39</v>
      </c>
      <c r="AB34" s="66">
        <f t="shared" si="9"/>
        <v>25.88110500610501</v>
      </c>
      <c r="AC34" s="66">
        <f t="shared" si="26"/>
        <v>55</v>
      </c>
      <c r="AD34" s="67">
        <f t="shared" si="10"/>
        <v>35.165277777777774</v>
      </c>
      <c r="AE34" s="66">
        <v>23</v>
      </c>
      <c r="AF34" s="66">
        <f t="shared" si="11"/>
        <v>37.192307692307701</v>
      </c>
      <c r="AG34" s="66">
        <f t="shared" si="15"/>
        <v>55</v>
      </c>
      <c r="AH34" s="67">
        <f t="shared" si="12"/>
        <v>35.165277777777774</v>
      </c>
    </row>
    <row r="35" spans="2:36" ht="15.75" x14ac:dyDescent="0.25">
      <c r="B35" s="68">
        <v>3</v>
      </c>
      <c r="C35" s="66">
        <v>6</v>
      </c>
      <c r="D35" s="79">
        <v>49.846153846153861</v>
      </c>
      <c r="E35" s="79">
        <v>37.846153846153861</v>
      </c>
      <c r="F35" s="79">
        <v>30.923076923076898</v>
      </c>
      <c r="G35" s="80">
        <v>39.53846153846154</v>
      </c>
      <c r="H35" s="16" t="str">
        <f t="shared" si="22"/>
        <v/>
      </c>
      <c r="K35" s="68">
        <f t="shared" si="16"/>
        <v>47</v>
      </c>
      <c r="L35" s="66">
        <f t="shared" si="1"/>
        <v>35.165277777777774</v>
      </c>
      <c r="M35" s="66">
        <f t="shared" si="17"/>
        <v>48</v>
      </c>
      <c r="N35" s="67">
        <f t="shared" si="2"/>
        <v>33.954629629629622</v>
      </c>
      <c r="O35" s="66">
        <f t="shared" si="18"/>
        <v>46</v>
      </c>
      <c r="P35" s="66">
        <f t="shared" si="3"/>
        <v>35.769444444444439</v>
      </c>
      <c r="Q35" s="66">
        <f t="shared" si="19"/>
        <v>48</v>
      </c>
      <c r="R35" s="67">
        <f t="shared" si="4"/>
        <v>33.954629629629622</v>
      </c>
      <c r="S35" s="66">
        <f t="shared" si="20"/>
        <v>44</v>
      </c>
      <c r="T35" s="66">
        <f t="shared" si="5"/>
        <v>34.563888888888883</v>
      </c>
      <c r="U35" s="66">
        <f t="shared" si="21"/>
        <v>48</v>
      </c>
      <c r="V35" s="67">
        <f t="shared" si="6"/>
        <v>33.954629629629622</v>
      </c>
      <c r="W35" s="66">
        <f t="shared" si="23"/>
        <v>40</v>
      </c>
      <c r="X35" s="66">
        <f t="shared" si="7"/>
        <v>24.763461538461534</v>
      </c>
      <c r="Y35" s="66">
        <f t="shared" si="24"/>
        <v>48</v>
      </c>
      <c r="Z35" s="67">
        <f t="shared" si="8"/>
        <v>33.954629629629622</v>
      </c>
      <c r="AA35" s="66">
        <f t="shared" si="25"/>
        <v>40</v>
      </c>
      <c r="AB35" s="66">
        <f t="shared" si="9"/>
        <v>24.763461538461534</v>
      </c>
      <c r="AC35" s="66">
        <f t="shared" si="26"/>
        <v>56</v>
      </c>
      <c r="AD35" s="67">
        <f t="shared" si="10"/>
        <v>38.019230769230759</v>
      </c>
      <c r="AE35" s="66">
        <v>24</v>
      </c>
      <c r="AF35" s="66">
        <f t="shared" si="11"/>
        <v>52.597222222222243</v>
      </c>
      <c r="AG35" s="66">
        <f t="shared" si="15"/>
        <v>56</v>
      </c>
      <c r="AH35" s="67">
        <f t="shared" si="12"/>
        <v>38.019230769230759</v>
      </c>
    </row>
    <row r="36" spans="2:36" ht="15.75" x14ac:dyDescent="0.25">
      <c r="B36" s="68">
        <v>3</v>
      </c>
      <c r="C36" s="66">
        <v>7</v>
      </c>
      <c r="D36" s="79">
        <v>38.538461538461519</v>
      </c>
      <c r="E36" s="79">
        <v>33</v>
      </c>
      <c r="F36" s="79">
        <v>31.153846153846143</v>
      </c>
      <c r="G36" s="80">
        <v>34.230769230769219</v>
      </c>
      <c r="H36" s="16" t="str">
        <f t="shared" si="22"/>
        <v/>
      </c>
      <c r="K36" s="68">
        <f t="shared" si="16"/>
        <v>49</v>
      </c>
      <c r="L36" s="66">
        <f t="shared" si="1"/>
        <v>34.563888888888883</v>
      </c>
      <c r="M36" s="66">
        <f t="shared" si="17"/>
        <v>50</v>
      </c>
      <c r="N36" s="67">
        <f t="shared" si="2"/>
        <v>35.75555555555556</v>
      </c>
      <c r="O36" s="66">
        <f t="shared" si="18"/>
        <v>49</v>
      </c>
      <c r="P36" s="66">
        <f t="shared" si="3"/>
        <v>34.563888888888883</v>
      </c>
      <c r="Q36" s="66">
        <f t="shared" si="19"/>
        <v>51</v>
      </c>
      <c r="R36" s="67">
        <f t="shared" si="4"/>
        <v>35.455802991698015</v>
      </c>
      <c r="S36" s="66">
        <f t="shared" si="20"/>
        <v>49</v>
      </c>
      <c r="T36" s="66">
        <f t="shared" si="5"/>
        <v>34.563888888888883</v>
      </c>
      <c r="U36" s="66">
        <f t="shared" si="21"/>
        <v>53</v>
      </c>
      <c r="V36" s="67">
        <f t="shared" si="6"/>
        <v>34.563888888888883</v>
      </c>
      <c r="W36" s="66">
        <f t="shared" si="23"/>
        <v>49</v>
      </c>
      <c r="X36" s="66">
        <f t="shared" si="7"/>
        <v>34.563888888888883</v>
      </c>
      <c r="Y36" s="66">
        <f t="shared" si="24"/>
        <v>57</v>
      </c>
      <c r="Z36" s="67">
        <f t="shared" si="8"/>
        <v>33.929629629629623</v>
      </c>
      <c r="AA36" s="66">
        <f t="shared" si="25"/>
        <v>41</v>
      </c>
      <c r="AB36" s="66">
        <f t="shared" si="9"/>
        <v>24.96634615384616</v>
      </c>
      <c r="AC36" s="66">
        <f t="shared" si="26"/>
        <v>57</v>
      </c>
      <c r="AD36" s="67">
        <f t="shared" si="10"/>
        <v>33.929629629629623</v>
      </c>
      <c r="AE36" s="66">
        <v>25</v>
      </c>
      <c r="AF36" s="66">
        <f t="shared" si="11"/>
        <v>52.347222222222214</v>
      </c>
      <c r="AG36" s="66">
        <f t="shared" si="15"/>
        <v>57</v>
      </c>
      <c r="AH36" s="67">
        <f t="shared" si="12"/>
        <v>33.929629629629623</v>
      </c>
    </row>
    <row r="37" spans="2:36" ht="15.75" x14ac:dyDescent="0.25">
      <c r="B37" s="68">
        <v>3</v>
      </c>
      <c r="C37" s="66">
        <v>8</v>
      </c>
      <c r="D37" s="79">
        <v>40.846153846153861</v>
      </c>
      <c r="E37" s="79">
        <v>37.38461538461538</v>
      </c>
      <c r="F37" s="79">
        <v>34.61538461538462</v>
      </c>
      <c r="G37" s="80">
        <v>37.61538461538462</v>
      </c>
      <c r="H37" s="16" t="str">
        <f t="shared" si="22"/>
        <v/>
      </c>
      <c r="K37" s="68">
        <f t="shared" si="16"/>
        <v>51</v>
      </c>
      <c r="L37" s="66">
        <f t="shared" si="1"/>
        <v>35.455802991698015</v>
      </c>
      <c r="M37" s="66">
        <f t="shared" si="17"/>
        <v>52</v>
      </c>
      <c r="N37" s="67">
        <f t="shared" si="2"/>
        <v>33.934259259259257</v>
      </c>
      <c r="O37" s="66">
        <f t="shared" si="18"/>
        <v>50</v>
      </c>
      <c r="P37" s="66">
        <f t="shared" si="3"/>
        <v>35.75555555555556</v>
      </c>
      <c r="Q37" s="66">
        <f t="shared" si="19"/>
        <v>52</v>
      </c>
      <c r="R37" s="67">
        <f t="shared" si="4"/>
        <v>33.934259259259257</v>
      </c>
      <c r="S37" s="66">
        <f t="shared" si="20"/>
        <v>50</v>
      </c>
      <c r="T37" s="66">
        <f t="shared" si="5"/>
        <v>35.75555555555556</v>
      </c>
      <c r="U37" s="66">
        <f t="shared" si="21"/>
        <v>54</v>
      </c>
      <c r="V37" s="67">
        <f t="shared" si="6"/>
        <v>35.75555555555556</v>
      </c>
      <c r="W37" s="66">
        <f t="shared" si="23"/>
        <v>50</v>
      </c>
      <c r="X37" s="66">
        <f t="shared" si="7"/>
        <v>35.75555555555556</v>
      </c>
      <c r="Y37" s="66">
        <f t="shared" si="24"/>
        <v>58</v>
      </c>
      <c r="Z37" s="67">
        <f t="shared" si="8"/>
        <v>34.563888888888883</v>
      </c>
      <c r="AA37" s="66">
        <f t="shared" si="25"/>
        <v>42</v>
      </c>
      <c r="AB37" s="66">
        <f t="shared" si="9"/>
        <v>27.975658359113787</v>
      </c>
      <c r="AC37" s="66">
        <f t="shared" si="26"/>
        <v>58</v>
      </c>
      <c r="AD37" s="67">
        <f t="shared" si="10"/>
        <v>34.563888888888883</v>
      </c>
      <c r="AE37" s="66">
        <v>26</v>
      </c>
      <c r="AF37" s="66">
        <f t="shared" si="11"/>
        <v>52.48888888888888</v>
      </c>
      <c r="AG37" s="66">
        <f t="shared" si="15"/>
        <v>58</v>
      </c>
      <c r="AH37" s="67">
        <f t="shared" si="12"/>
        <v>34.563888888888883</v>
      </c>
    </row>
    <row r="38" spans="2:36" ht="15.75" x14ac:dyDescent="0.25">
      <c r="B38" s="68">
        <v>3</v>
      </c>
      <c r="C38" s="66">
        <v>9</v>
      </c>
      <c r="D38" s="79">
        <v>35.076923076923102</v>
      </c>
      <c r="E38" s="79">
        <v>47.019230769230759</v>
      </c>
      <c r="F38" s="79">
        <v>46.61538461538462</v>
      </c>
      <c r="G38" s="80">
        <v>42.90384615384616</v>
      </c>
      <c r="H38" s="16" t="str">
        <f t="shared" si="22"/>
        <v/>
      </c>
      <c r="K38" s="68">
        <f t="shared" si="16"/>
        <v>53</v>
      </c>
      <c r="L38" s="66">
        <f t="shared" si="1"/>
        <v>34.563888888888883</v>
      </c>
      <c r="M38" s="66">
        <f t="shared" si="17"/>
        <v>54</v>
      </c>
      <c r="N38" s="67">
        <f t="shared" si="2"/>
        <v>35.75555555555556</v>
      </c>
      <c r="O38" s="66">
        <f t="shared" si="18"/>
        <v>53</v>
      </c>
      <c r="P38" s="66">
        <f t="shared" si="3"/>
        <v>34.563888888888883</v>
      </c>
      <c r="Q38" s="66">
        <f t="shared" si="19"/>
        <v>55</v>
      </c>
      <c r="R38" s="67">
        <f t="shared" si="4"/>
        <v>35.165277777777774</v>
      </c>
      <c r="S38" s="66">
        <f t="shared" si="20"/>
        <v>51</v>
      </c>
      <c r="T38" s="66">
        <f t="shared" si="5"/>
        <v>35.455802991698015</v>
      </c>
      <c r="U38" s="66">
        <f t="shared" si="21"/>
        <v>55</v>
      </c>
      <c r="V38" s="67">
        <f t="shared" si="6"/>
        <v>35.165277777777774</v>
      </c>
      <c r="W38" s="66">
        <f t="shared" si="23"/>
        <v>51</v>
      </c>
      <c r="X38" s="66">
        <f t="shared" si="7"/>
        <v>35.455802991698015</v>
      </c>
      <c r="Y38" s="66">
        <f t="shared" si="24"/>
        <v>59</v>
      </c>
      <c r="Z38" s="67">
        <f t="shared" si="8"/>
        <v>35.7462962962963</v>
      </c>
      <c r="AA38" s="66">
        <f t="shared" si="25"/>
        <v>43</v>
      </c>
      <c r="AB38" s="66">
        <f t="shared" si="9"/>
        <v>25.901709401709404</v>
      </c>
      <c r="AC38" s="66">
        <f t="shared" si="26"/>
        <v>59</v>
      </c>
      <c r="AD38" s="67">
        <f t="shared" si="10"/>
        <v>35.7462962962963</v>
      </c>
      <c r="AE38" s="66">
        <v>27</v>
      </c>
      <c r="AF38" s="66">
        <f t="shared" si="11"/>
        <v>24.763461538461534</v>
      </c>
      <c r="AG38" s="66">
        <f t="shared" si="15"/>
        <v>59</v>
      </c>
      <c r="AH38" s="67">
        <f t="shared" si="12"/>
        <v>35.7462962962963</v>
      </c>
    </row>
    <row r="39" spans="2:36" ht="15.75" x14ac:dyDescent="0.25">
      <c r="B39" s="68">
        <v>3</v>
      </c>
      <c r="C39" s="66">
        <v>10</v>
      </c>
      <c r="D39" s="79">
        <v>28.38461538461538</v>
      </c>
      <c r="E39" s="79">
        <v>40.38461538461538</v>
      </c>
      <c r="F39" s="79">
        <v>38.076923076923102</v>
      </c>
      <c r="G39" s="80">
        <v>35.61538461538462</v>
      </c>
      <c r="H39" s="16">
        <f t="shared" si="22"/>
        <v>37.192307692307701</v>
      </c>
      <c r="K39" s="68">
        <f t="shared" si="16"/>
        <v>55</v>
      </c>
      <c r="L39" s="66">
        <f t="shared" si="1"/>
        <v>35.165277777777774</v>
      </c>
      <c r="M39" s="66">
        <f t="shared" si="17"/>
        <v>56</v>
      </c>
      <c r="N39" s="67">
        <f t="shared" si="2"/>
        <v>38.019230769230759</v>
      </c>
      <c r="O39" s="66">
        <f t="shared" si="18"/>
        <v>54</v>
      </c>
      <c r="P39" s="66">
        <f t="shared" si="3"/>
        <v>35.75555555555556</v>
      </c>
      <c r="Q39" s="66">
        <f t="shared" si="19"/>
        <v>56</v>
      </c>
      <c r="R39" s="67">
        <f t="shared" si="4"/>
        <v>38.019230769230759</v>
      </c>
      <c r="S39" s="66">
        <f t="shared" si="20"/>
        <v>52</v>
      </c>
      <c r="T39" s="66">
        <f t="shared" si="5"/>
        <v>33.934259259259257</v>
      </c>
      <c r="U39" s="66">
        <f t="shared" si="21"/>
        <v>56</v>
      </c>
      <c r="V39" s="67">
        <f t="shared" si="6"/>
        <v>38.019230769230759</v>
      </c>
      <c r="W39" s="66">
        <f t="shared" si="23"/>
        <v>52</v>
      </c>
      <c r="X39" s="66">
        <f t="shared" si="7"/>
        <v>33.934259259259257</v>
      </c>
      <c r="Y39" s="66">
        <f t="shared" si="24"/>
        <v>60</v>
      </c>
      <c r="Z39" s="67">
        <f t="shared" si="8"/>
        <v>35.455802991698015</v>
      </c>
      <c r="AA39" s="66">
        <f t="shared" si="25"/>
        <v>44</v>
      </c>
      <c r="AB39" s="66">
        <f t="shared" si="9"/>
        <v>34.563888888888883</v>
      </c>
      <c r="AC39" s="66">
        <f t="shared" si="26"/>
        <v>60</v>
      </c>
      <c r="AD39" s="67">
        <f t="shared" si="10"/>
        <v>35.455802991698015</v>
      </c>
      <c r="AE39" s="66">
        <v>28</v>
      </c>
      <c r="AF39" s="66">
        <f t="shared" si="11"/>
        <v>24.285790598290596</v>
      </c>
      <c r="AG39" s="66">
        <f t="shared" si="15"/>
        <v>60</v>
      </c>
      <c r="AH39" s="67">
        <f t="shared" si="12"/>
        <v>35.455802991698015</v>
      </c>
      <c r="AJ39" s="21"/>
    </row>
    <row r="40" spans="2:36" ht="15.75" x14ac:dyDescent="0.25">
      <c r="B40" s="68">
        <v>4</v>
      </c>
      <c r="C40" s="66">
        <v>1</v>
      </c>
      <c r="D40" s="79">
        <v>48.461538461538481</v>
      </c>
      <c r="E40" s="79">
        <v>44.076923076923102</v>
      </c>
      <c r="F40" s="79">
        <v>30.923076923076898</v>
      </c>
      <c r="G40" s="80">
        <v>41.15384615384616</v>
      </c>
      <c r="H40" s="16" t="str">
        <f t="shared" si="22"/>
        <v/>
      </c>
      <c r="K40" s="68">
        <f t="shared" si="16"/>
        <v>57</v>
      </c>
      <c r="L40" s="66">
        <f t="shared" si="1"/>
        <v>33.929629629629623</v>
      </c>
      <c r="M40" s="66">
        <f t="shared" si="17"/>
        <v>58</v>
      </c>
      <c r="N40" s="67">
        <f t="shared" si="2"/>
        <v>34.563888888888883</v>
      </c>
      <c r="O40" s="66">
        <f t="shared" si="18"/>
        <v>57</v>
      </c>
      <c r="P40" s="66">
        <f t="shared" si="3"/>
        <v>33.929629629629623</v>
      </c>
      <c r="Q40" s="66">
        <f t="shared" si="19"/>
        <v>59</v>
      </c>
      <c r="R40" s="67">
        <f t="shared" si="4"/>
        <v>35.7462962962963</v>
      </c>
      <c r="S40" s="66">
        <f t="shared" si="20"/>
        <v>57</v>
      </c>
      <c r="T40" s="66">
        <f t="shared" si="5"/>
        <v>33.929629629629623</v>
      </c>
      <c r="U40" s="66">
        <f t="shared" si="21"/>
        <v>61</v>
      </c>
      <c r="V40" s="67">
        <f t="shared" si="6"/>
        <v>33.934259259259257</v>
      </c>
      <c r="W40" s="66">
        <f t="shared" si="23"/>
        <v>53</v>
      </c>
      <c r="X40" s="66">
        <f t="shared" si="7"/>
        <v>34.563888888888883</v>
      </c>
      <c r="Y40" s="66">
        <f t="shared" si="24"/>
        <v>61</v>
      </c>
      <c r="Z40" s="67">
        <f t="shared" si="8"/>
        <v>33.934259259259257</v>
      </c>
      <c r="AA40" s="66">
        <f t="shared" si="25"/>
        <v>45</v>
      </c>
      <c r="AB40" s="66">
        <f t="shared" si="9"/>
        <v>36.83717948717949</v>
      </c>
      <c r="AC40" s="66">
        <f t="shared" si="26"/>
        <v>61</v>
      </c>
      <c r="AD40" s="67">
        <f t="shared" si="10"/>
        <v>33.934259259259257</v>
      </c>
      <c r="AE40" s="66">
        <v>29</v>
      </c>
      <c r="AF40" s="66">
        <f t="shared" si="11"/>
        <v>26.851829135506641</v>
      </c>
      <c r="AG40" s="66">
        <f t="shared" si="15"/>
        <v>61</v>
      </c>
      <c r="AH40" s="67">
        <f t="shared" si="12"/>
        <v>33.934259259259257</v>
      </c>
      <c r="AJ40" s="21"/>
    </row>
    <row r="41" spans="2:36" ht="15.75" x14ac:dyDescent="0.25">
      <c r="B41" s="68">
        <v>4</v>
      </c>
      <c r="C41" s="66">
        <v>2</v>
      </c>
      <c r="D41" s="79">
        <v>32.115384615384599</v>
      </c>
      <c r="E41" s="79">
        <v>32.596153846153854</v>
      </c>
      <c r="F41" s="79">
        <v>44.769230769230759</v>
      </c>
      <c r="G41" s="80">
        <v>36.493589743589737</v>
      </c>
      <c r="H41" s="16" t="str">
        <f t="shared" si="22"/>
        <v/>
      </c>
      <c r="K41" s="68">
        <f t="shared" si="16"/>
        <v>59</v>
      </c>
      <c r="L41" s="66">
        <f t="shared" si="1"/>
        <v>35.7462962962963</v>
      </c>
      <c r="M41" s="66">
        <f t="shared" si="17"/>
        <v>60</v>
      </c>
      <c r="N41" s="67">
        <f t="shared" si="2"/>
        <v>35.455802991698015</v>
      </c>
      <c r="O41" s="66">
        <f t="shared" si="18"/>
        <v>58</v>
      </c>
      <c r="P41" s="66">
        <f t="shared" si="3"/>
        <v>34.563888888888883</v>
      </c>
      <c r="Q41" s="66">
        <f t="shared" si="19"/>
        <v>60</v>
      </c>
      <c r="R41" s="67">
        <f t="shared" si="4"/>
        <v>35.455802991698015</v>
      </c>
      <c r="S41" s="66">
        <f t="shared" si="20"/>
        <v>58</v>
      </c>
      <c r="T41" s="66">
        <f t="shared" si="5"/>
        <v>34.563888888888883</v>
      </c>
      <c r="U41" s="66">
        <f t="shared" si="21"/>
        <v>62</v>
      </c>
      <c r="V41" s="67">
        <f t="shared" si="6"/>
        <v>37.879844175812337</v>
      </c>
      <c r="W41" s="66">
        <f t="shared" si="23"/>
        <v>54</v>
      </c>
      <c r="X41" s="66">
        <f t="shared" si="7"/>
        <v>35.75555555555556</v>
      </c>
      <c r="Y41" s="66">
        <f t="shared" si="24"/>
        <v>62</v>
      </c>
      <c r="Z41" s="67">
        <f t="shared" si="8"/>
        <v>37.879844175812337</v>
      </c>
      <c r="AA41" s="66">
        <f t="shared" si="25"/>
        <v>46</v>
      </c>
      <c r="AB41" s="66">
        <f t="shared" si="9"/>
        <v>35.769444444444439</v>
      </c>
      <c r="AC41" s="66">
        <f t="shared" si="26"/>
        <v>62</v>
      </c>
      <c r="AD41" s="67">
        <f t="shared" si="10"/>
        <v>37.879844175812337</v>
      </c>
      <c r="AE41" s="66">
        <v>30</v>
      </c>
      <c r="AF41" s="66">
        <f t="shared" si="11"/>
        <v>25.903998778998776</v>
      </c>
      <c r="AG41" s="66">
        <f t="shared" si="15"/>
        <v>62</v>
      </c>
      <c r="AH41" s="67">
        <f t="shared" si="12"/>
        <v>37.879844175812337</v>
      </c>
      <c r="AJ41" s="21"/>
    </row>
    <row r="42" spans="2:36" ht="15.75" x14ac:dyDescent="0.25">
      <c r="B42" s="68">
        <v>4</v>
      </c>
      <c r="C42" s="66">
        <v>3</v>
      </c>
      <c r="D42" s="79">
        <v>34.153846153846139</v>
      </c>
      <c r="E42" s="79">
        <v>31.846153846153861</v>
      </c>
      <c r="F42" s="79">
        <v>42</v>
      </c>
      <c r="G42" s="80">
        <v>36</v>
      </c>
      <c r="H42" s="16" t="str">
        <f t="shared" si="22"/>
        <v/>
      </c>
      <c r="K42" s="68">
        <f t="shared" si="16"/>
        <v>61</v>
      </c>
      <c r="L42" s="66">
        <f t="shared" si="1"/>
        <v>33.934259259259257</v>
      </c>
      <c r="M42" s="66">
        <f t="shared" si="17"/>
        <v>62</v>
      </c>
      <c r="N42" s="67">
        <f t="shared" si="2"/>
        <v>37.879844175812337</v>
      </c>
      <c r="O42" s="66">
        <f t="shared" si="18"/>
        <v>61</v>
      </c>
      <c r="P42" s="66">
        <f t="shared" si="3"/>
        <v>33.934259259259257</v>
      </c>
      <c r="Q42" s="66">
        <f t="shared" si="19"/>
        <v>63</v>
      </c>
      <c r="R42" s="67">
        <f t="shared" si="4"/>
        <v>37.462179487179483</v>
      </c>
      <c r="S42" s="66">
        <f t="shared" si="20"/>
        <v>59</v>
      </c>
      <c r="T42" s="66">
        <f t="shared" si="5"/>
        <v>35.7462962962963</v>
      </c>
      <c r="U42" s="66">
        <f t="shared" si="21"/>
        <v>63</v>
      </c>
      <c r="V42" s="67">
        <f t="shared" si="6"/>
        <v>37.462179487179483</v>
      </c>
      <c r="W42" s="66">
        <f t="shared" si="23"/>
        <v>55</v>
      </c>
      <c r="X42" s="66">
        <f t="shared" si="7"/>
        <v>35.165277777777774</v>
      </c>
      <c r="Y42" s="66">
        <f t="shared" si="24"/>
        <v>63</v>
      </c>
      <c r="Z42" s="67">
        <f t="shared" si="8"/>
        <v>37.462179487179483</v>
      </c>
      <c r="AA42" s="66">
        <f t="shared" si="25"/>
        <v>47</v>
      </c>
      <c r="AB42" s="66">
        <f t="shared" si="9"/>
        <v>35.165277777777774</v>
      </c>
      <c r="AC42" s="66">
        <f t="shared" si="26"/>
        <v>63</v>
      </c>
      <c r="AD42" s="67">
        <f t="shared" si="10"/>
        <v>37.462179487179483</v>
      </c>
      <c r="AE42" s="66">
        <v>31</v>
      </c>
      <c r="AF42" s="66">
        <f t="shared" si="11"/>
        <v>24.763461538461534</v>
      </c>
      <c r="AG42" s="66">
        <f t="shared" si="15"/>
        <v>63</v>
      </c>
      <c r="AH42" s="67">
        <f t="shared" si="12"/>
        <v>37.462179487179483</v>
      </c>
      <c r="AJ42" s="21"/>
    </row>
    <row r="43" spans="2:36" ht="15.75" x14ac:dyDescent="0.25">
      <c r="B43" s="68">
        <v>4</v>
      </c>
      <c r="C43" s="66">
        <v>4</v>
      </c>
      <c r="D43" s="79">
        <v>43.557692307692278</v>
      </c>
      <c r="E43" s="79">
        <v>33.461538461538481</v>
      </c>
      <c r="F43" s="79">
        <v>38.538461538461519</v>
      </c>
      <c r="G43" s="80">
        <v>38.519230769230759</v>
      </c>
      <c r="H43" s="16" t="str">
        <f t="shared" si="22"/>
        <v/>
      </c>
      <c r="K43" s="69">
        <f t="shared" si="16"/>
        <v>63</v>
      </c>
      <c r="L43" s="70">
        <f t="shared" si="1"/>
        <v>37.462179487179483</v>
      </c>
      <c r="M43" s="70">
        <f t="shared" si="17"/>
        <v>64</v>
      </c>
      <c r="N43" s="71">
        <f t="shared" si="2"/>
        <v>36.83717948717949</v>
      </c>
      <c r="O43" s="70">
        <f t="shared" si="18"/>
        <v>62</v>
      </c>
      <c r="P43" s="70">
        <f t="shared" si="3"/>
        <v>37.879844175812337</v>
      </c>
      <c r="Q43" s="70">
        <f t="shared" si="19"/>
        <v>64</v>
      </c>
      <c r="R43" s="71">
        <f t="shared" si="4"/>
        <v>36.83717948717949</v>
      </c>
      <c r="S43" s="70">
        <f t="shared" si="20"/>
        <v>60</v>
      </c>
      <c r="T43" s="70">
        <f t="shared" si="5"/>
        <v>35.455802991698015</v>
      </c>
      <c r="U43" s="70">
        <f t="shared" si="21"/>
        <v>64</v>
      </c>
      <c r="V43" s="71">
        <f t="shared" si="6"/>
        <v>36.83717948717949</v>
      </c>
      <c r="W43" s="70">
        <f t="shared" si="23"/>
        <v>56</v>
      </c>
      <c r="X43" s="70">
        <f t="shared" si="7"/>
        <v>38.019230769230759</v>
      </c>
      <c r="Y43" s="70">
        <f t="shared" si="24"/>
        <v>64</v>
      </c>
      <c r="Z43" s="71">
        <f t="shared" si="8"/>
        <v>36.83717948717949</v>
      </c>
      <c r="AA43" s="70">
        <f t="shared" si="25"/>
        <v>48</v>
      </c>
      <c r="AB43" s="70">
        <f t="shared" si="9"/>
        <v>33.954629629629622</v>
      </c>
      <c r="AC43" s="70">
        <f t="shared" si="26"/>
        <v>64</v>
      </c>
      <c r="AD43" s="71">
        <f t="shared" si="10"/>
        <v>36.83717948717949</v>
      </c>
      <c r="AE43" s="70">
        <v>32</v>
      </c>
      <c r="AF43" s="70">
        <f t="shared" si="11"/>
        <v>24.884691697191705</v>
      </c>
      <c r="AG43" s="70">
        <f t="shared" si="15"/>
        <v>64</v>
      </c>
      <c r="AH43" s="71">
        <f t="shared" si="12"/>
        <v>36.83717948717949</v>
      </c>
      <c r="AJ43" s="21"/>
    </row>
    <row r="44" spans="2:36" ht="15.75" x14ac:dyDescent="0.25">
      <c r="B44" s="68">
        <v>4</v>
      </c>
      <c r="C44" s="66">
        <v>5</v>
      </c>
      <c r="D44" s="79">
        <v>31.615384615384624</v>
      </c>
      <c r="E44" s="79">
        <v>34.153846153846139</v>
      </c>
      <c r="F44" s="79">
        <v>41.307692307692278</v>
      </c>
      <c r="G44" s="80">
        <v>35.692307692307679</v>
      </c>
      <c r="H44" s="16" t="str">
        <f t="shared" si="22"/>
        <v/>
      </c>
      <c r="AJ44" s="21"/>
    </row>
    <row r="45" spans="2:36" ht="15.75" x14ac:dyDescent="0.25">
      <c r="B45" s="68">
        <v>4</v>
      </c>
      <c r="C45" s="66">
        <v>6</v>
      </c>
      <c r="D45" s="79">
        <v>45.692307692307722</v>
      </c>
      <c r="E45" s="79">
        <v>31.730769230769237</v>
      </c>
      <c r="F45" s="79">
        <v>35.076923076923102</v>
      </c>
      <c r="G45" s="80">
        <v>37.500000000000021</v>
      </c>
      <c r="H45" s="16" t="str">
        <f t="shared" si="22"/>
        <v/>
      </c>
    </row>
    <row r="46" spans="2:36" ht="15.75" x14ac:dyDescent="0.25">
      <c r="B46" s="68">
        <v>4</v>
      </c>
      <c r="C46" s="66">
        <v>7</v>
      </c>
      <c r="D46" s="79">
        <v>33.269230769230795</v>
      </c>
      <c r="E46" s="79">
        <v>38.076923076923102</v>
      </c>
      <c r="F46" s="79">
        <v>38.076923076923102</v>
      </c>
      <c r="G46" s="80">
        <v>36.474358974358999</v>
      </c>
      <c r="H46" s="16" t="str">
        <f t="shared" si="22"/>
        <v/>
      </c>
    </row>
    <row r="47" spans="2:36" ht="15.75" x14ac:dyDescent="0.25">
      <c r="B47" s="68">
        <v>4</v>
      </c>
      <c r="C47" s="66">
        <v>8</v>
      </c>
      <c r="D47" s="79">
        <v>36.923076923076898</v>
      </c>
      <c r="E47" s="79">
        <v>35.769230769230759</v>
      </c>
      <c r="F47" s="79">
        <v>33.692307692307722</v>
      </c>
      <c r="G47" s="80">
        <v>35.46153846153846</v>
      </c>
      <c r="H47" s="16" t="str">
        <f t="shared" si="22"/>
        <v/>
      </c>
    </row>
    <row r="48" spans="2:36" ht="15.75" x14ac:dyDescent="0.25">
      <c r="B48" s="68">
        <v>4</v>
      </c>
      <c r="C48" s="66">
        <v>9</v>
      </c>
      <c r="D48" s="79">
        <v>31.153846153846143</v>
      </c>
      <c r="E48" s="79">
        <v>48.173076923076898</v>
      </c>
      <c r="F48" s="79">
        <v>46.61538461538462</v>
      </c>
      <c r="G48" s="80">
        <v>41.980769230769219</v>
      </c>
      <c r="H48" s="16" t="str">
        <f t="shared" si="22"/>
        <v/>
      </c>
    </row>
    <row r="49" spans="2:15" ht="15.75" x14ac:dyDescent="0.25">
      <c r="B49" s="68">
        <v>4</v>
      </c>
      <c r="C49" s="66">
        <v>10</v>
      </c>
      <c r="D49" s="79">
        <v>30.923076923076898</v>
      </c>
      <c r="E49" s="79">
        <v>38.653846153846146</v>
      </c>
      <c r="F49" s="79">
        <v>38.076923076923102</v>
      </c>
      <c r="G49" s="80">
        <v>35.88461538461538</v>
      </c>
      <c r="H49" s="16">
        <f t="shared" si="22"/>
        <v>37.516025641025642</v>
      </c>
    </row>
    <row r="50" spans="2:15" ht="15.75" x14ac:dyDescent="0.25">
      <c r="B50" s="68">
        <v>5</v>
      </c>
      <c r="C50" s="66">
        <v>1</v>
      </c>
      <c r="D50" s="79">
        <v>34.38461538461538</v>
      </c>
      <c r="E50" s="79">
        <v>23.769230769230763</v>
      </c>
      <c r="F50" s="79">
        <v>44.711538461538481</v>
      </c>
      <c r="G50" s="80">
        <v>34.28846153846154</v>
      </c>
      <c r="H50" s="16" t="str">
        <f t="shared" si="22"/>
        <v/>
      </c>
    </row>
    <row r="51" spans="2:15" ht="15.75" x14ac:dyDescent="0.25">
      <c r="B51" s="68">
        <v>5</v>
      </c>
      <c r="C51" s="66">
        <v>2</v>
      </c>
      <c r="D51" s="79">
        <v>33.692307692307722</v>
      </c>
      <c r="E51" s="79">
        <v>45.288461538461519</v>
      </c>
      <c r="F51" s="79">
        <v>40.38461538461538</v>
      </c>
      <c r="G51" s="80">
        <v>39.78846153846154</v>
      </c>
      <c r="H51" s="16" t="str">
        <f t="shared" si="22"/>
        <v/>
      </c>
      <c r="N51" s="66">
        <v>1</v>
      </c>
      <c r="O51" s="66">
        <v>38</v>
      </c>
    </row>
    <row r="52" spans="2:15" ht="15.75" x14ac:dyDescent="0.25">
      <c r="B52" s="68">
        <v>5</v>
      </c>
      <c r="C52" s="66">
        <v>3</v>
      </c>
      <c r="D52" s="79">
        <v>35.307692307692285</v>
      </c>
      <c r="E52" s="79">
        <v>33.230769230769241</v>
      </c>
      <c r="F52" s="79">
        <v>44.538461538461519</v>
      </c>
      <c r="G52" s="80">
        <v>37.692307692307679</v>
      </c>
      <c r="H52" s="16" t="str">
        <f t="shared" si="22"/>
        <v/>
      </c>
      <c r="N52" s="66">
        <v>2</v>
      </c>
      <c r="O52" s="66">
        <f>O51</f>
        <v>38</v>
      </c>
    </row>
    <row r="53" spans="2:15" ht="15.75" x14ac:dyDescent="0.25">
      <c r="B53" s="68">
        <v>5</v>
      </c>
      <c r="C53" s="66">
        <v>4</v>
      </c>
      <c r="D53" s="79">
        <v>42</v>
      </c>
      <c r="E53" s="79">
        <v>32.307692307692278</v>
      </c>
      <c r="F53" s="79">
        <v>44.769230769230759</v>
      </c>
      <c r="G53" s="80">
        <v>39.692307692307679</v>
      </c>
      <c r="H53" s="16" t="str">
        <f t="shared" si="22"/>
        <v/>
      </c>
      <c r="N53" s="93">
        <v>3</v>
      </c>
      <c r="O53" s="93">
        <v>38</v>
      </c>
    </row>
    <row r="54" spans="2:15" ht="15.75" x14ac:dyDescent="0.25">
      <c r="B54" s="68">
        <v>5</v>
      </c>
      <c r="C54" s="66">
        <v>5</v>
      </c>
      <c r="D54" s="79">
        <v>35.538461538461519</v>
      </c>
      <c r="E54" s="79">
        <v>45.230769230769241</v>
      </c>
      <c r="F54" s="79">
        <v>36.692307692307722</v>
      </c>
      <c r="G54" s="80">
        <v>39.15384615384616</v>
      </c>
      <c r="H54" s="16" t="str">
        <f t="shared" si="22"/>
        <v/>
      </c>
      <c r="N54" s="93">
        <v>4</v>
      </c>
      <c r="O54" s="93">
        <f t="shared" ref="O54" si="27">O53</f>
        <v>38</v>
      </c>
    </row>
    <row r="55" spans="2:15" ht="15.75" x14ac:dyDescent="0.25">
      <c r="B55" s="68">
        <v>5</v>
      </c>
      <c r="C55" s="66">
        <v>6</v>
      </c>
      <c r="D55" s="79">
        <v>34.807692307692299</v>
      </c>
      <c r="E55" s="79">
        <v>37.153846153846139</v>
      </c>
      <c r="F55" s="79">
        <v>30.692307692307722</v>
      </c>
      <c r="G55" s="80">
        <v>34.217948717948723</v>
      </c>
      <c r="H55" s="16" t="str">
        <f t="shared" si="22"/>
        <v/>
      </c>
      <c r="N55" s="93">
        <v>5</v>
      </c>
      <c r="O55" s="93">
        <v>38</v>
      </c>
    </row>
    <row r="56" spans="2:15" ht="15.75" x14ac:dyDescent="0.25">
      <c r="B56" s="68">
        <v>5</v>
      </c>
      <c r="C56" s="66">
        <v>7</v>
      </c>
      <c r="D56" s="79">
        <v>31.615384615384624</v>
      </c>
      <c r="E56" s="79">
        <v>28.846153846153861</v>
      </c>
      <c r="F56" s="79">
        <v>35.076923076923102</v>
      </c>
      <c r="G56" s="80">
        <v>31.846153846153857</v>
      </c>
      <c r="H56" s="16" t="str">
        <f t="shared" si="22"/>
        <v/>
      </c>
      <c r="N56" s="93">
        <v>6</v>
      </c>
      <c r="O56" s="93">
        <f t="shared" ref="O56" si="28">O55</f>
        <v>38</v>
      </c>
    </row>
    <row r="57" spans="2:15" ht="15.75" x14ac:dyDescent="0.25">
      <c r="B57" s="68">
        <v>5</v>
      </c>
      <c r="C57" s="66">
        <v>8</v>
      </c>
      <c r="D57" s="79">
        <v>45.230769230769241</v>
      </c>
      <c r="E57" s="79">
        <v>34.61538461538462</v>
      </c>
      <c r="F57" s="79">
        <v>33.461538461538481</v>
      </c>
      <c r="G57" s="80">
        <v>37.769230769230781</v>
      </c>
      <c r="H57" s="16" t="str">
        <f t="shared" si="22"/>
        <v/>
      </c>
      <c r="N57" s="93">
        <v>7</v>
      </c>
      <c r="O57" s="93">
        <v>38</v>
      </c>
    </row>
    <row r="58" spans="2:15" ht="15.75" x14ac:dyDescent="0.25">
      <c r="B58" s="68">
        <v>5</v>
      </c>
      <c r="C58" s="66">
        <v>9</v>
      </c>
      <c r="D58" s="79">
        <v>37.38461538461538</v>
      </c>
      <c r="E58" s="79">
        <v>45.923076923076898</v>
      </c>
      <c r="F58" s="79">
        <v>36</v>
      </c>
      <c r="G58" s="80">
        <v>39.769230769230759</v>
      </c>
      <c r="H58" s="16" t="str">
        <f t="shared" si="22"/>
        <v/>
      </c>
      <c r="N58" s="93">
        <v>8</v>
      </c>
      <c r="O58" s="93">
        <f t="shared" ref="O58" si="29">O57</f>
        <v>38</v>
      </c>
    </row>
    <row r="59" spans="2:15" ht="15.75" x14ac:dyDescent="0.25">
      <c r="B59" s="68">
        <v>5</v>
      </c>
      <c r="C59" s="66">
        <v>10</v>
      </c>
      <c r="D59" s="79">
        <v>36.692307692307722</v>
      </c>
      <c r="E59" s="79">
        <v>33.692307692307722</v>
      </c>
      <c r="F59" s="79">
        <v>32.076923076923102</v>
      </c>
      <c r="G59" s="80">
        <v>34.153846153846182</v>
      </c>
      <c r="H59" s="16">
        <f t="shared" si="22"/>
        <v>36.83717948717949</v>
      </c>
      <c r="N59" s="93">
        <v>9</v>
      </c>
      <c r="O59" s="93">
        <v>38</v>
      </c>
    </row>
    <row r="60" spans="2:15" ht="15.75" x14ac:dyDescent="0.25">
      <c r="B60" s="68">
        <v>6</v>
      </c>
      <c r="C60" s="66">
        <v>1</v>
      </c>
      <c r="D60" s="79">
        <v>35.307692307692285</v>
      </c>
      <c r="E60" s="79">
        <v>38.36538461538462</v>
      </c>
      <c r="F60" s="79">
        <v>40.961538461538481</v>
      </c>
      <c r="G60" s="80">
        <v>38.21153846153846</v>
      </c>
      <c r="H60" s="16" t="str">
        <f t="shared" si="22"/>
        <v/>
      </c>
      <c r="N60" s="93">
        <v>10</v>
      </c>
      <c r="O60" s="93">
        <f t="shared" ref="O60" si="30">O59</f>
        <v>38</v>
      </c>
    </row>
    <row r="61" spans="2:15" ht="15.75" x14ac:dyDescent="0.25">
      <c r="B61" s="68">
        <v>6</v>
      </c>
      <c r="C61" s="66">
        <v>2</v>
      </c>
      <c r="D61" s="79">
        <v>39.461538461538481</v>
      </c>
      <c r="E61" s="79">
        <v>45.288461538461519</v>
      </c>
      <c r="F61" s="79">
        <v>40.38461538461538</v>
      </c>
      <c r="G61" s="80">
        <v>41.71153846153846</v>
      </c>
      <c r="H61" s="16" t="str">
        <f t="shared" si="22"/>
        <v/>
      </c>
      <c r="N61" s="93">
        <v>11</v>
      </c>
      <c r="O61" s="93">
        <v>38</v>
      </c>
    </row>
    <row r="62" spans="2:15" ht="15.75" x14ac:dyDescent="0.25">
      <c r="B62" s="68">
        <v>6</v>
      </c>
      <c r="C62" s="66">
        <v>3</v>
      </c>
      <c r="D62" s="79">
        <v>38.36538461538462</v>
      </c>
      <c r="E62" s="79">
        <v>30.96153846153846</v>
      </c>
      <c r="F62" s="79">
        <v>48</v>
      </c>
      <c r="G62" s="80">
        <v>39.108974358974358</v>
      </c>
      <c r="H62" s="16" t="str">
        <f t="shared" si="22"/>
        <v/>
      </c>
      <c r="N62" s="93">
        <v>12</v>
      </c>
      <c r="O62" s="93">
        <f t="shared" ref="O62" si="31">O61</f>
        <v>38</v>
      </c>
    </row>
    <row r="63" spans="2:15" ht="15.75" x14ac:dyDescent="0.25">
      <c r="B63" s="68">
        <v>6</v>
      </c>
      <c r="C63" s="66">
        <v>4</v>
      </c>
      <c r="D63" s="79">
        <v>40.38461538461538</v>
      </c>
      <c r="E63" s="79">
        <v>30.692307692307722</v>
      </c>
      <c r="F63" s="79">
        <v>43.846153846153854</v>
      </c>
      <c r="G63" s="80">
        <v>38.307692307692314</v>
      </c>
      <c r="H63" s="16" t="str">
        <f t="shared" si="22"/>
        <v/>
      </c>
      <c r="N63" s="93">
        <v>13</v>
      </c>
      <c r="O63" s="93">
        <v>38</v>
      </c>
    </row>
    <row r="64" spans="2:15" ht="15.75" x14ac:dyDescent="0.25">
      <c r="B64" s="68">
        <v>6</v>
      </c>
      <c r="C64" s="66">
        <v>5</v>
      </c>
      <c r="D64" s="79">
        <v>29.307692307692282</v>
      </c>
      <c r="E64" s="79">
        <v>41.307692307692278</v>
      </c>
      <c r="F64" s="79">
        <v>43.153846153846139</v>
      </c>
      <c r="G64" s="80">
        <v>37.923076923076898</v>
      </c>
      <c r="H64" s="16" t="str">
        <f t="shared" si="22"/>
        <v/>
      </c>
      <c r="N64" s="93">
        <v>14</v>
      </c>
      <c r="O64" s="93">
        <f t="shared" ref="O64" si="32">O63</f>
        <v>38</v>
      </c>
    </row>
    <row r="65" spans="2:22" ht="15.75" x14ac:dyDescent="0.25">
      <c r="B65" s="68">
        <v>6</v>
      </c>
      <c r="C65" s="66">
        <v>6</v>
      </c>
      <c r="D65" s="79">
        <v>40.38461538461538</v>
      </c>
      <c r="E65" s="79">
        <v>47.307692307692278</v>
      </c>
      <c r="F65" s="79">
        <v>28.846153846153861</v>
      </c>
      <c r="G65" s="80">
        <v>38.84615384615384</v>
      </c>
      <c r="H65" s="16" t="str">
        <f t="shared" si="22"/>
        <v/>
      </c>
      <c r="N65" s="93">
        <v>15</v>
      </c>
      <c r="O65" s="93">
        <v>38</v>
      </c>
    </row>
    <row r="66" spans="2:22" ht="15.75" x14ac:dyDescent="0.25">
      <c r="B66" s="68">
        <v>6</v>
      </c>
      <c r="C66" s="66">
        <v>7</v>
      </c>
      <c r="D66" s="79">
        <v>43.269230769230759</v>
      </c>
      <c r="E66" s="79">
        <v>35.538461538461519</v>
      </c>
      <c r="F66" s="79">
        <v>40.38461538461538</v>
      </c>
      <c r="G66" s="80">
        <v>39.730769230769219</v>
      </c>
      <c r="H66" s="16" t="str">
        <f t="shared" si="22"/>
        <v/>
      </c>
      <c r="N66" s="93">
        <v>16</v>
      </c>
      <c r="O66" s="93">
        <f t="shared" ref="O66" si="33">O65</f>
        <v>38</v>
      </c>
    </row>
    <row r="67" spans="2:22" ht="15.75" x14ac:dyDescent="0.25">
      <c r="B67" s="68">
        <v>6</v>
      </c>
      <c r="C67" s="66">
        <v>8</v>
      </c>
      <c r="D67" s="79">
        <v>45.461538461538481</v>
      </c>
      <c r="E67" s="79">
        <v>32.88461538461538</v>
      </c>
      <c r="F67" s="79">
        <v>32.307692307692278</v>
      </c>
      <c r="G67" s="80">
        <v>36.88461538461538</v>
      </c>
      <c r="H67" s="16" t="str">
        <f t="shared" si="22"/>
        <v/>
      </c>
      <c r="N67" s="93">
        <v>17</v>
      </c>
      <c r="O67" s="93">
        <v>38</v>
      </c>
    </row>
    <row r="68" spans="2:22" ht="15.75" x14ac:dyDescent="0.25">
      <c r="B68" s="68">
        <v>6</v>
      </c>
      <c r="C68" s="66">
        <v>9</v>
      </c>
      <c r="D68" s="79">
        <v>38.36538461538462</v>
      </c>
      <c r="E68" s="79">
        <v>38.076923076923102</v>
      </c>
      <c r="F68" s="79">
        <v>40.61538461538462</v>
      </c>
      <c r="G68" s="80">
        <v>39.019230769230781</v>
      </c>
      <c r="H68" s="16" t="str">
        <f t="shared" si="22"/>
        <v/>
      </c>
      <c r="N68" s="93">
        <v>18</v>
      </c>
      <c r="O68" s="93">
        <f t="shared" ref="O68" si="34">O67</f>
        <v>38</v>
      </c>
    </row>
    <row r="69" spans="2:22" ht="15.75" x14ac:dyDescent="0.25">
      <c r="B69" s="68">
        <v>6</v>
      </c>
      <c r="C69" s="66">
        <v>10</v>
      </c>
      <c r="D69" s="79">
        <v>31.153846153846143</v>
      </c>
      <c r="E69" s="79">
        <v>33.84615384615384</v>
      </c>
      <c r="F69" s="79">
        <v>26.34615384615384</v>
      </c>
      <c r="G69" s="80">
        <v>30.448717948717942</v>
      </c>
      <c r="H69" s="16">
        <f t="shared" si="22"/>
        <v>38.019230769230759</v>
      </c>
      <c r="N69" s="93">
        <v>19</v>
      </c>
      <c r="O69" s="93">
        <v>38</v>
      </c>
      <c r="U69" s="66" t="s">
        <v>172</v>
      </c>
      <c r="V69" s="66">
        <f>64*38 - 1</f>
        <v>2431</v>
      </c>
    </row>
    <row r="70" spans="2:22" ht="15.75" x14ac:dyDescent="0.25">
      <c r="B70" s="68">
        <v>7</v>
      </c>
      <c r="C70" s="66">
        <v>1</v>
      </c>
      <c r="D70" s="79">
        <v>41.538461538461519</v>
      </c>
      <c r="E70" s="79">
        <v>49.983236894259178</v>
      </c>
      <c r="F70" s="79">
        <v>29.091826829030879</v>
      </c>
      <c r="G70" s="80">
        <v>40.204508420583856</v>
      </c>
      <c r="H70" s="16" t="str">
        <f t="shared" si="22"/>
        <v/>
      </c>
      <c r="N70" s="93">
        <v>20</v>
      </c>
      <c r="O70" s="93">
        <f t="shared" ref="O70" si="35">O69</f>
        <v>38</v>
      </c>
    </row>
    <row r="71" spans="2:22" ht="15.75" x14ac:dyDescent="0.25">
      <c r="B71" s="68">
        <v>7</v>
      </c>
      <c r="C71" s="66">
        <v>2</v>
      </c>
      <c r="D71" s="79">
        <v>34.61538461538462</v>
      </c>
      <c r="E71" s="79">
        <v>33.692307692307722</v>
      </c>
      <c r="F71" s="79">
        <v>39.692307692307715</v>
      </c>
      <c r="G71" s="80">
        <v>36.000000000000021</v>
      </c>
      <c r="H71" s="16" t="str">
        <f t="shared" si="22"/>
        <v/>
      </c>
      <c r="N71" s="93">
        <v>21</v>
      </c>
      <c r="O71" s="93">
        <v>38</v>
      </c>
    </row>
    <row r="72" spans="2:22" ht="15.75" x14ac:dyDescent="0.25">
      <c r="B72" s="68">
        <v>7</v>
      </c>
      <c r="C72" s="66">
        <v>3</v>
      </c>
      <c r="D72" s="79">
        <v>42.0315871942854</v>
      </c>
      <c r="E72" s="79">
        <v>29.538461538461519</v>
      </c>
      <c r="F72" s="79">
        <v>42.919443354772135</v>
      </c>
      <c r="G72" s="80">
        <v>38.163164029173025</v>
      </c>
      <c r="H72" s="16" t="str">
        <f t="shared" si="22"/>
        <v/>
      </c>
      <c r="N72" s="93">
        <v>22</v>
      </c>
      <c r="O72" s="93">
        <f t="shared" ref="O72" si="36">O71</f>
        <v>38</v>
      </c>
    </row>
    <row r="73" spans="2:22" ht="15.75" x14ac:dyDescent="0.25">
      <c r="B73" s="68">
        <v>7</v>
      </c>
      <c r="C73" s="66">
        <v>4</v>
      </c>
      <c r="D73" s="79">
        <v>42.461538461538474</v>
      </c>
      <c r="E73" s="79">
        <v>33.75</v>
      </c>
      <c r="F73" s="79">
        <v>33.173076923076898</v>
      </c>
      <c r="G73" s="80">
        <v>36.46153846153846</v>
      </c>
      <c r="H73" s="16" t="str">
        <f t="shared" si="22"/>
        <v/>
      </c>
      <c r="N73" s="93">
        <v>23</v>
      </c>
      <c r="O73" s="93">
        <v>38</v>
      </c>
    </row>
    <row r="74" spans="2:22" ht="15.75" x14ac:dyDescent="0.25">
      <c r="B74" s="68">
        <v>7</v>
      </c>
      <c r="C74" s="66">
        <v>5</v>
      </c>
      <c r="D74" s="79">
        <v>36.461538461538481</v>
      </c>
      <c r="E74" s="79">
        <v>33.173076923076898</v>
      </c>
      <c r="F74" s="79">
        <v>40.153846153846139</v>
      </c>
      <c r="G74" s="80">
        <v>36.59615384615384</v>
      </c>
      <c r="H74" s="16" t="str">
        <f t="shared" si="22"/>
        <v/>
      </c>
      <c r="N74" s="93">
        <v>24</v>
      </c>
      <c r="O74" s="93">
        <f t="shared" ref="O74" si="37">O73</f>
        <v>38</v>
      </c>
    </row>
    <row r="75" spans="2:22" ht="15.75" x14ac:dyDescent="0.25">
      <c r="B75" s="68">
        <v>7</v>
      </c>
      <c r="C75" s="66">
        <v>6</v>
      </c>
      <c r="D75" s="79">
        <v>49.846153846153861</v>
      </c>
      <c r="E75" s="79">
        <v>37.846153846153861</v>
      </c>
      <c r="F75" s="79">
        <v>30.923076923076898</v>
      </c>
      <c r="G75" s="80">
        <v>39.53846153846154</v>
      </c>
      <c r="H75" s="16" t="str">
        <f t="shared" si="22"/>
        <v/>
      </c>
      <c r="N75" s="93">
        <v>25</v>
      </c>
      <c r="O75" s="93">
        <v>38</v>
      </c>
    </row>
    <row r="76" spans="2:22" ht="15.75" x14ac:dyDescent="0.25">
      <c r="B76" s="68">
        <v>7</v>
      </c>
      <c r="C76" s="66">
        <v>7</v>
      </c>
      <c r="D76" s="79">
        <v>38.538461538461519</v>
      </c>
      <c r="E76" s="79">
        <v>33</v>
      </c>
      <c r="F76" s="79">
        <v>31.153846153846143</v>
      </c>
      <c r="G76" s="80">
        <v>34.230769230769219</v>
      </c>
      <c r="H76" s="16" t="str">
        <f t="shared" si="22"/>
        <v/>
      </c>
      <c r="N76" s="93">
        <v>26</v>
      </c>
      <c r="O76" s="93">
        <f t="shared" ref="O76" si="38">O75</f>
        <v>38</v>
      </c>
    </row>
    <row r="77" spans="2:22" ht="15.75" x14ac:dyDescent="0.25">
      <c r="B77" s="68">
        <v>7</v>
      </c>
      <c r="C77" s="66">
        <v>8</v>
      </c>
      <c r="D77" s="79">
        <v>40.846153846153861</v>
      </c>
      <c r="E77" s="79">
        <v>37.38461538461538</v>
      </c>
      <c r="F77" s="79">
        <v>34.61538461538462</v>
      </c>
      <c r="G77" s="80">
        <v>37.61538461538462</v>
      </c>
      <c r="H77" s="16" t="str">
        <f t="shared" si="22"/>
        <v/>
      </c>
      <c r="N77" s="93">
        <v>27</v>
      </c>
      <c r="O77" s="93">
        <v>38</v>
      </c>
    </row>
    <row r="78" spans="2:22" ht="15.75" x14ac:dyDescent="0.25">
      <c r="B78" s="68">
        <v>7</v>
      </c>
      <c r="C78" s="66">
        <v>9</v>
      </c>
      <c r="D78" s="79">
        <v>35.076923076923102</v>
      </c>
      <c r="E78" s="79">
        <v>51.426923309714702</v>
      </c>
      <c r="F78" s="79">
        <v>46.61538461538462</v>
      </c>
      <c r="G78" s="80">
        <v>44.373077000674137</v>
      </c>
      <c r="H78" s="16" t="str">
        <f t="shared" si="22"/>
        <v/>
      </c>
      <c r="N78" s="93">
        <v>28</v>
      </c>
      <c r="O78" s="93">
        <f t="shared" ref="O78" si="39">O77</f>
        <v>38</v>
      </c>
    </row>
    <row r="79" spans="2:22" ht="15.75" x14ac:dyDescent="0.25">
      <c r="B79" s="68">
        <v>7</v>
      </c>
      <c r="C79" s="66">
        <v>10</v>
      </c>
      <c r="D79" s="79">
        <v>28.38461538461538</v>
      </c>
      <c r="E79" s="79">
        <v>40.38461538461538</v>
      </c>
      <c r="F79" s="79">
        <v>38.076923076923102</v>
      </c>
      <c r="G79" s="80">
        <v>35.61538461538462</v>
      </c>
      <c r="H79" s="16">
        <f t="shared" si="22"/>
        <v>37.879844175812337</v>
      </c>
      <c r="N79" s="93">
        <v>29</v>
      </c>
      <c r="O79" s="93">
        <v>38</v>
      </c>
    </row>
    <row r="80" spans="2:22" ht="15.75" x14ac:dyDescent="0.25">
      <c r="B80" s="68">
        <v>8</v>
      </c>
      <c r="C80" s="66">
        <v>1</v>
      </c>
      <c r="D80" s="79">
        <v>48.461538461538481</v>
      </c>
      <c r="E80" s="79">
        <v>44.076923076923102</v>
      </c>
      <c r="F80" s="79">
        <v>30.923076923076898</v>
      </c>
      <c r="G80" s="80">
        <v>41.15384615384616</v>
      </c>
      <c r="H80" s="16" t="str">
        <f t="shared" si="22"/>
        <v/>
      </c>
      <c r="N80" s="93">
        <v>30</v>
      </c>
      <c r="O80" s="93">
        <f t="shared" ref="O80" si="40">O79</f>
        <v>38</v>
      </c>
    </row>
    <row r="81" spans="2:15" ht="15.75" x14ac:dyDescent="0.25">
      <c r="B81" s="68">
        <v>8</v>
      </c>
      <c r="C81" s="66">
        <v>2</v>
      </c>
      <c r="D81" s="79">
        <v>32.115384615384599</v>
      </c>
      <c r="E81" s="79">
        <v>32.596153846153854</v>
      </c>
      <c r="F81" s="79">
        <v>44.769230769230759</v>
      </c>
      <c r="G81" s="80">
        <v>36.493589743589737</v>
      </c>
      <c r="H81" s="16" t="str">
        <f t="shared" si="22"/>
        <v/>
      </c>
      <c r="N81" s="93">
        <v>31</v>
      </c>
      <c r="O81" s="93">
        <v>38</v>
      </c>
    </row>
    <row r="82" spans="2:15" ht="15.75" x14ac:dyDescent="0.25">
      <c r="B82" s="68">
        <v>8</v>
      </c>
      <c r="C82" s="66">
        <v>3</v>
      </c>
      <c r="D82" s="79">
        <v>34.153846153846139</v>
      </c>
      <c r="E82" s="79">
        <v>31.846153846153861</v>
      </c>
      <c r="F82" s="79">
        <v>42.230769230769241</v>
      </c>
      <c r="G82" s="80">
        <v>36.07692307692308</v>
      </c>
      <c r="H82" s="16" t="str">
        <f t="shared" si="22"/>
        <v/>
      </c>
      <c r="N82" s="93">
        <v>32</v>
      </c>
      <c r="O82" s="93">
        <f t="shared" ref="O82" si="41">O81</f>
        <v>38</v>
      </c>
    </row>
    <row r="83" spans="2:15" ht="15.75" x14ac:dyDescent="0.25">
      <c r="B83" s="68">
        <v>8</v>
      </c>
      <c r="C83" s="66">
        <v>4</v>
      </c>
      <c r="D83" s="79">
        <v>43.557692307692278</v>
      </c>
      <c r="E83" s="79">
        <v>33.461538461538481</v>
      </c>
      <c r="F83" s="79">
        <v>38.538461538461519</v>
      </c>
      <c r="G83" s="80">
        <v>38.519230769230759</v>
      </c>
      <c r="H83" s="16" t="str">
        <f t="shared" si="22"/>
        <v/>
      </c>
      <c r="N83" s="93">
        <v>33</v>
      </c>
      <c r="O83" s="93">
        <v>38</v>
      </c>
    </row>
    <row r="84" spans="2:15" ht="15.75" x14ac:dyDescent="0.25">
      <c r="B84" s="68">
        <v>8</v>
      </c>
      <c r="C84" s="66">
        <v>5</v>
      </c>
      <c r="D84" s="79">
        <v>31.615384615384624</v>
      </c>
      <c r="E84" s="79">
        <v>34.153846153846139</v>
      </c>
      <c r="F84" s="79">
        <v>41.307692307692278</v>
      </c>
      <c r="G84" s="80">
        <v>35.692307692307679</v>
      </c>
      <c r="H84" s="16" t="str">
        <f t="shared" ref="H84:H147" si="42">IF(C84=10,AVERAGE(G75:G84),"")</f>
        <v/>
      </c>
      <c r="N84" s="93">
        <v>34</v>
      </c>
      <c r="O84" s="93">
        <f t="shared" ref="O84" si="43">O83</f>
        <v>38</v>
      </c>
    </row>
    <row r="85" spans="2:15" ht="15.75" x14ac:dyDescent="0.25">
      <c r="B85" s="68">
        <v>8</v>
      </c>
      <c r="C85" s="66">
        <v>6</v>
      </c>
      <c r="D85" s="79">
        <v>45.692307692307722</v>
      </c>
      <c r="E85" s="79">
        <v>31.730769230769237</v>
      </c>
      <c r="F85" s="79">
        <v>35.076923076923102</v>
      </c>
      <c r="G85" s="80">
        <v>37.500000000000021</v>
      </c>
      <c r="H85" s="16" t="str">
        <f t="shared" si="42"/>
        <v/>
      </c>
      <c r="N85" s="93">
        <v>35</v>
      </c>
      <c r="O85" s="93">
        <v>38</v>
      </c>
    </row>
    <row r="86" spans="2:15" ht="15.75" x14ac:dyDescent="0.25">
      <c r="B86" s="68">
        <v>8</v>
      </c>
      <c r="C86" s="66">
        <v>7</v>
      </c>
      <c r="D86" s="79">
        <v>33.269230769230795</v>
      </c>
      <c r="E86" s="79">
        <v>38.076923076923102</v>
      </c>
      <c r="F86" s="79">
        <v>38.076923076923102</v>
      </c>
      <c r="G86" s="80">
        <v>36.474358974358999</v>
      </c>
      <c r="H86" s="16" t="str">
        <f t="shared" si="42"/>
        <v/>
      </c>
      <c r="N86" s="93">
        <v>36</v>
      </c>
      <c r="O86" s="93">
        <f t="shared" ref="O86" si="44">O85</f>
        <v>38</v>
      </c>
    </row>
    <row r="87" spans="2:15" ht="15.75" x14ac:dyDescent="0.25">
      <c r="B87" s="68">
        <v>8</v>
      </c>
      <c r="C87" s="66">
        <v>8</v>
      </c>
      <c r="D87" s="79">
        <v>36.923076923076898</v>
      </c>
      <c r="E87" s="79">
        <v>35.769230769230759</v>
      </c>
      <c r="F87" s="79">
        <v>33.692307692307722</v>
      </c>
      <c r="G87" s="80">
        <v>35.46153846153846</v>
      </c>
      <c r="H87" s="16" t="str">
        <f t="shared" si="42"/>
        <v/>
      </c>
      <c r="N87" s="93">
        <v>37</v>
      </c>
      <c r="O87" s="93">
        <v>38</v>
      </c>
    </row>
    <row r="88" spans="2:15" ht="15.75" x14ac:dyDescent="0.25">
      <c r="B88" s="68">
        <v>8</v>
      </c>
      <c r="C88" s="66">
        <v>9</v>
      </c>
      <c r="D88" s="79">
        <v>31.153846153846143</v>
      </c>
      <c r="E88" s="79">
        <v>48.173076923076898</v>
      </c>
      <c r="F88" s="79">
        <v>46.61538461538462</v>
      </c>
      <c r="G88" s="80">
        <v>41.980769230769219</v>
      </c>
      <c r="H88" s="16" t="str">
        <f t="shared" si="42"/>
        <v/>
      </c>
      <c r="N88" s="93">
        <v>38</v>
      </c>
      <c r="O88" s="93">
        <f t="shared" ref="O88" si="45">O87</f>
        <v>38</v>
      </c>
    </row>
    <row r="89" spans="2:15" ht="15.75" x14ac:dyDescent="0.25">
      <c r="B89" s="68">
        <v>8</v>
      </c>
      <c r="C89" s="66">
        <v>10</v>
      </c>
      <c r="D89" s="79">
        <v>30.923076923076898</v>
      </c>
      <c r="E89" s="79">
        <v>38.653846153846146</v>
      </c>
      <c r="F89" s="79">
        <v>38.076923076923102</v>
      </c>
      <c r="G89" s="80">
        <v>35.88461538461538</v>
      </c>
      <c r="H89" s="16">
        <f t="shared" si="42"/>
        <v>37.523717948717945</v>
      </c>
      <c r="N89" s="93">
        <v>39</v>
      </c>
      <c r="O89" s="93">
        <v>38</v>
      </c>
    </row>
    <row r="90" spans="2:15" ht="15.75" x14ac:dyDescent="0.25">
      <c r="B90" s="68">
        <v>9</v>
      </c>
      <c r="C90" s="66">
        <v>1</v>
      </c>
      <c r="D90" s="79">
        <v>54.722222222222221</v>
      </c>
      <c r="E90" s="79">
        <v>61.458333333333599</v>
      </c>
      <c r="F90" s="79">
        <v>59.374999999999986</v>
      </c>
      <c r="G90" s="80">
        <v>58.518518518518611</v>
      </c>
      <c r="H90" s="16" t="str">
        <f t="shared" si="42"/>
        <v/>
      </c>
      <c r="N90" s="93">
        <v>40</v>
      </c>
      <c r="O90" s="93">
        <f t="shared" ref="O90" si="46">O89</f>
        <v>38</v>
      </c>
    </row>
    <row r="91" spans="2:15" ht="15.75" x14ac:dyDescent="0.25">
      <c r="B91" s="68">
        <v>9</v>
      </c>
      <c r="C91" s="66">
        <v>2</v>
      </c>
      <c r="D91" s="79">
        <v>42.499999999999986</v>
      </c>
      <c r="E91" s="79">
        <v>61.458333333333599</v>
      </c>
      <c r="F91" s="79">
        <v>46.666666666666679</v>
      </c>
      <c r="G91" s="80">
        <v>50.208333333333421</v>
      </c>
      <c r="H91" s="16" t="str">
        <f t="shared" si="42"/>
        <v/>
      </c>
      <c r="N91" s="93">
        <v>41</v>
      </c>
      <c r="O91" s="93">
        <v>38</v>
      </c>
    </row>
    <row r="92" spans="2:15" ht="15.75" x14ac:dyDescent="0.25">
      <c r="B92" s="68">
        <v>9</v>
      </c>
      <c r="C92" s="66">
        <v>3</v>
      </c>
      <c r="D92" s="79">
        <v>53.541666666666664</v>
      </c>
      <c r="E92" s="79">
        <v>52.7777777777778</v>
      </c>
      <c r="F92" s="79">
        <v>47.777777777777757</v>
      </c>
      <c r="G92" s="80">
        <v>51.36574074074074</v>
      </c>
      <c r="H92" s="16" t="str">
        <f t="shared" si="42"/>
        <v/>
      </c>
      <c r="N92" s="93">
        <v>42</v>
      </c>
      <c r="O92" s="93">
        <f t="shared" ref="O92" si="47">O91</f>
        <v>38</v>
      </c>
    </row>
    <row r="93" spans="2:15" ht="15.75" x14ac:dyDescent="0.25">
      <c r="B93" s="68">
        <v>9</v>
      </c>
      <c r="C93" s="66">
        <v>4</v>
      </c>
      <c r="D93" s="79">
        <v>58.333333333333321</v>
      </c>
      <c r="E93" s="79">
        <v>54.791666666666636</v>
      </c>
      <c r="F93" s="79">
        <v>53.055555555555536</v>
      </c>
      <c r="G93" s="80">
        <v>55.393518518518498</v>
      </c>
      <c r="H93" s="16" t="str">
        <f t="shared" si="42"/>
        <v/>
      </c>
      <c r="N93" s="93">
        <v>43</v>
      </c>
      <c r="O93" s="93">
        <v>38</v>
      </c>
    </row>
    <row r="94" spans="2:15" ht="15.75" x14ac:dyDescent="0.25">
      <c r="B94" s="68">
        <v>9</v>
      </c>
      <c r="C94" s="66">
        <v>5</v>
      </c>
      <c r="D94" s="79">
        <v>44.166666666666664</v>
      </c>
      <c r="E94" s="79">
        <v>57.708333333333364</v>
      </c>
      <c r="F94" s="79">
        <v>55.833333333333364</v>
      </c>
      <c r="G94" s="80">
        <v>52.569444444444464</v>
      </c>
      <c r="H94" s="16" t="str">
        <f t="shared" si="42"/>
        <v/>
      </c>
      <c r="N94" s="93">
        <v>44</v>
      </c>
      <c r="O94" s="93">
        <f t="shared" ref="O94" si="48">O93</f>
        <v>38</v>
      </c>
    </row>
    <row r="95" spans="2:15" ht="15.75" x14ac:dyDescent="0.25">
      <c r="B95" s="68">
        <v>9</v>
      </c>
      <c r="C95" s="66">
        <v>6</v>
      </c>
      <c r="D95" s="79">
        <v>56.875000000000014</v>
      </c>
      <c r="E95" s="79">
        <v>54.722222222222221</v>
      </c>
      <c r="F95" s="79">
        <v>61.666666666666792</v>
      </c>
      <c r="G95" s="80">
        <v>57.754629629629676</v>
      </c>
      <c r="H95" s="16" t="str">
        <f t="shared" si="42"/>
        <v/>
      </c>
      <c r="N95" s="93">
        <v>45</v>
      </c>
      <c r="O95" s="93">
        <v>38</v>
      </c>
    </row>
    <row r="96" spans="2:15" ht="15.75" x14ac:dyDescent="0.25">
      <c r="B96" s="68">
        <v>9</v>
      </c>
      <c r="C96" s="66">
        <v>7</v>
      </c>
      <c r="D96" s="79">
        <v>46.111111111111086</v>
      </c>
      <c r="E96" s="79">
        <v>41.458333333333321</v>
      </c>
      <c r="F96" s="79">
        <v>50.625</v>
      </c>
      <c r="G96" s="80">
        <v>46.064814814814802</v>
      </c>
      <c r="H96" s="16" t="str">
        <f t="shared" si="42"/>
        <v/>
      </c>
      <c r="N96" s="93">
        <v>46</v>
      </c>
      <c r="O96" s="93">
        <f t="shared" ref="O96" si="49">O95</f>
        <v>38</v>
      </c>
    </row>
    <row r="97" spans="2:15" ht="15.75" x14ac:dyDescent="0.25">
      <c r="B97" s="68">
        <v>9</v>
      </c>
      <c r="C97" s="66">
        <v>8</v>
      </c>
      <c r="D97" s="79">
        <v>49.722222222222243</v>
      </c>
      <c r="E97" s="79">
        <v>46.249999999999986</v>
      </c>
      <c r="F97" s="79">
        <v>52.5</v>
      </c>
      <c r="G97" s="80">
        <v>49.49074074074074</v>
      </c>
      <c r="H97" s="16" t="str">
        <f t="shared" si="42"/>
        <v/>
      </c>
      <c r="N97" s="93">
        <v>47</v>
      </c>
      <c r="O97" s="93">
        <v>38</v>
      </c>
    </row>
    <row r="98" spans="2:15" ht="15.75" x14ac:dyDescent="0.25">
      <c r="B98" s="68">
        <v>9</v>
      </c>
      <c r="C98" s="66">
        <v>9</v>
      </c>
      <c r="D98" s="79">
        <v>47.916666666666664</v>
      </c>
      <c r="E98" s="79">
        <v>56.666666666666636</v>
      </c>
      <c r="F98" s="79">
        <v>55.277777777777757</v>
      </c>
      <c r="G98" s="80">
        <v>53.287037037037017</v>
      </c>
      <c r="H98" s="16" t="str">
        <f t="shared" si="42"/>
        <v/>
      </c>
      <c r="N98" s="93">
        <v>48</v>
      </c>
      <c r="O98" s="93">
        <f t="shared" ref="O98" si="50">O97</f>
        <v>38</v>
      </c>
    </row>
    <row r="99" spans="2:15" ht="15.75" x14ac:dyDescent="0.25">
      <c r="B99" s="68">
        <v>9</v>
      </c>
      <c r="C99" s="66">
        <v>10</v>
      </c>
      <c r="D99" s="79">
        <v>53.055555555555536</v>
      </c>
      <c r="E99" s="79">
        <v>52.5</v>
      </c>
      <c r="F99" s="79">
        <v>51.874999999999986</v>
      </c>
      <c r="G99" s="80">
        <v>52.476851851851848</v>
      </c>
      <c r="H99" s="16">
        <f t="shared" si="42"/>
        <v>52.712962962962976</v>
      </c>
      <c r="N99" s="93">
        <v>49</v>
      </c>
      <c r="O99" s="93">
        <v>38</v>
      </c>
    </row>
    <row r="100" spans="2:15" ht="15.75" x14ac:dyDescent="0.25">
      <c r="B100" s="68">
        <v>10</v>
      </c>
      <c r="C100" s="66">
        <v>1</v>
      </c>
      <c r="D100" s="79">
        <v>54.722222222222221</v>
      </c>
      <c r="E100" s="79">
        <v>61.458333333333599</v>
      </c>
      <c r="F100" s="79">
        <v>59.374999999999986</v>
      </c>
      <c r="G100" s="80">
        <v>58.518518518518611</v>
      </c>
      <c r="H100" s="16" t="str">
        <f t="shared" si="42"/>
        <v/>
      </c>
      <c r="N100" s="93">
        <v>50</v>
      </c>
      <c r="O100" s="93">
        <f t="shared" ref="O100" si="51">O99</f>
        <v>38</v>
      </c>
    </row>
    <row r="101" spans="2:15" ht="15.75" x14ac:dyDescent="0.25">
      <c r="B101" s="68">
        <v>10</v>
      </c>
      <c r="C101" s="66">
        <v>2</v>
      </c>
      <c r="D101" s="79">
        <v>38.055555555555536</v>
      </c>
      <c r="E101" s="79">
        <v>61.458333333333599</v>
      </c>
      <c r="F101" s="79">
        <v>46.666666666666679</v>
      </c>
      <c r="G101" s="80">
        <v>48.72685185185194</v>
      </c>
      <c r="H101" s="16" t="str">
        <f t="shared" si="42"/>
        <v/>
      </c>
      <c r="N101" s="93">
        <v>51</v>
      </c>
      <c r="O101" s="93">
        <v>38</v>
      </c>
    </row>
    <row r="102" spans="2:15" ht="15.75" x14ac:dyDescent="0.25">
      <c r="B102" s="68">
        <v>10</v>
      </c>
      <c r="C102" s="66">
        <v>3</v>
      </c>
      <c r="D102" s="79">
        <v>53.541666666666664</v>
      </c>
      <c r="E102" s="79">
        <v>50.208333333333364</v>
      </c>
      <c r="F102" s="79">
        <v>47.777777777777757</v>
      </c>
      <c r="G102" s="80">
        <v>50.50925925925926</v>
      </c>
      <c r="H102" s="16" t="str">
        <f t="shared" si="42"/>
        <v/>
      </c>
      <c r="N102" s="93">
        <v>52</v>
      </c>
      <c r="O102" s="93">
        <f t="shared" ref="O102" si="52">O101</f>
        <v>38</v>
      </c>
    </row>
    <row r="103" spans="2:15" ht="15.75" x14ac:dyDescent="0.25">
      <c r="B103" s="68">
        <v>10</v>
      </c>
      <c r="C103" s="66">
        <v>4</v>
      </c>
      <c r="D103" s="79">
        <v>58.333333333333321</v>
      </c>
      <c r="E103" s="79">
        <v>54.791666666666636</v>
      </c>
      <c r="F103" s="79">
        <v>53.055555555555536</v>
      </c>
      <c r="G103" s="80">
        <v>55.393518518518498</v>
      </c>
      <c r="H103" s="16" t="str">
        <f t="shared" si="42"/>
        <v/>
      </c>
      <c r="N103" s="93">
        <v>53</v>
      </c>
      <c r="O103" s="93">
        <v>38</v>
      </c>
    </row>
    <row r="104" spans="2:15" ht="15.75" x14ac:dyDescent="0.25">
      <c r="B104" s="68">
        <v>10</v>
      </c>
      <c r="C104" s="66">
        <v>5</v>
      </c>
      <c r="D104" s="79">
        <v>43.541666666666636</v>
      </c>
      <c r="E104" s="79">
        <v>57.708333333333364</v>
      </c>
      <c r="F104" s="79">
        <v>55.833333333333364</v>
      </c>
      <c r="G104" s="80">
        <v>52.361111111111121</v>
      </c>
      <c r="H104" s="16" t="str">
        <f t="shared" si="42"/>
        <v/>
      </c>
      <c r="N104" s="93">
        <v>54</v>
      </c>
      <c r="O104" s="93">
        <f t="shared" ref="O104" si="53">O103</f>
        <v>38</v>
      </c>
    </row>
    <row r="105" spans="2:15" ht="15.75" x14ac:dyDescent="0.25">
      <c r="B105" s="68">
        <v>10</v>
      </c>
      <c r="C105" s="66">
        <v>6</v>
      </c>
      <c r="D105" s="79">
        <v>56.875000000000014</v>
      </c>
      <c r="E105" s="79">
        <v>54.722222222222221</v>
      </c>
      <c r="F105" s="79">
        <v>61.666666666666792</v>
      </c>
      <c r="G105" s="80">
        <v>57.754629629629676</v>
      </c>
      <c r="H105" s="16" t="str">
        <f t="shared" si="42"/>
        <v/>
      </c>
      <c r="N105" s="93">
        <v>55</v>
      </c>
      <c r="O105" s="93">
        <v>38</v>
      </c>
    </row>
    <row r="106" spans="2:15" ht="15.75" x14ac:dyDescent="0.25">
      <c r="B106" s="68">
        <v>10</v>
      </c>
      <c r="C106" s="66">
        <v>7</v>
      </c>
      <c r="D106" s="79">
        <v>46.666666666666679</v>
      </c>
      <c r="E106" s="79">
        <v>47.291666666666636</v>
      </c>
      <c r="F106" s="79">
        <v>50.416666666666679</v>
      </c>
      <c r="G106" s="80">
        <v>48.125</v>
      </c>
      <c r="H106" s="16" t="str">
        <f t="shared" si="42"/>
        <v/>
      </c>
      <c r="N106" s="93">
        <v>56</v>
      </c>
      <c r="O106" s="93">
        <f t="shared" ref="O106" si="54">O105</f>
        <v>38</v>
      </c>
    </row>
    <row r="107" spans="2:15" ht="15.75" x14ac:dyDescent="0.25">
      <c r="B107" s="68">
        <v>10</v>
      </c>
      <c r="C107" s="66">
        <v>8</v>
      </c>
      <c r="D107" s="79">
        <v>40.555555555555564</v>
      </c>
      <c r="E107" s="79">
        <v>46.249999999999986</v>
      </c>
      <c r="F107" s="79">
        <v>52.5</v>
      </c>
      <c r="G107" s="80">
        <v>46.435185185185183</v>
      </c>
      <c r="H107" s="16" t="str">
        <f t="shared" si="42"/>
        <v/>
      </c>
      <c r="N107" s="93">
        <v>57</v>
      </c>
      <c r="O107" s="93">
        <v>38</v>
      </c>
    </row>
    <row r="108" spans="2:15" ht="15.75" x14ac:dyDescent="0.25">
      <c r="B108" s="68">
        <v>10</v>
      </c>
      <c r="C108" s="66">
        <v>9</v>
      </c>
      <c r="D108" s="79">
        <v>54.444444444444422</v>
      </c>
      <c r="E108" s="79">
        <v>58.333333333333321</v>
      </c>
      <c r="F108" s="79">
        <v>55.277777777777757</v>
      </c>
      <c r="G108" s="80">
        <v>56.018518518518498</v>
      </c>
      <c r="H108" s="16" t="str">
        <f t="shared" si="42"/>
        <v/>
      </c>
      <c r="N108" s="93">
        <v>58</v>
      </c>
      <c r="O108" s="93">
        <f t="shared" ref="O108" si="55">O107</f>
        <v>38</v>
      </c>
    </row>
    <row r="109" spans="2:15" ht="15.75" x14ac:dyDescent="0.25">
      <c r="B109" s="68">
        <v>10</v>
      </c>
      <c r="C109" s="66">
        <v>10</v>
      </c>
      <c r="D109" s="79">
        <v>53.055555555555536</v>
      </c>
      <c r="E109" s="79">
        <v>51.458333333333336</v>
      </c>
      <c r="F109" s="79">
        <v>51.874999999999986</v>
      </c>
      <c r="G109" s="80">
        <v>52.129629629629619</v>
      </c>
      <c r="H109" s="16">
        <f t="shared" si="42"/>
        <v>52.597222222222243</v>
      </c>
      <c r="N109" s="93">
        <v>59</v>
      </c>
      <c r="O109" s="93">
        <v>38</v>
      </c>
    </row>
    <row r="110" spans="2:15" ht="15.75" x14ac:dyDescent="0.25">
      <c r="B110" s="68">
        <v>11</v>
      </c>
      <c r="C110" s="66">
        <v>1</v>
      </c>
      <c r="D110" s="79">
        <v>57.499999999999986</v>
      </c>
      <c r="E110" s="79">
        <v>58.541666666666636</v>
      </c>
      <c r="F110" s="79">
        <v>63.958333333333208</v>
      </c>
      <c r="G110" s="80">
        <v>59.999999999999943</v>
      </c>
      <c r="H110" s="16" t="str">
        <f t="shared" si="42"/>
        <v/>
      </c>
      <c r="N110" s="93">
        <v>60</v>
      </c>
      <c r="O110" s="93">
        <f t="shared" ref="O110" si="56">O109</f>
        <v>38</v>
      </c>
    </row>
    <row r="111" spans="2:15" ht="15.75" x14ac:dyDescent="0.25">
      <c r="B111" s="68">
        <v>11</v>
      </c>
      <c r="C111" s="66">
        <v>2</v>
      </c>
      <c r="D111" s="79">
        <v>56.041666666666679</v>
      </c>
      <c r="E111" s="79">
        <v>61.0416666666666</v>
      </c>
      <c r="F111" s="79">
        <v>58.333333333333321</v>
      </c>
      <c r="G111" s="80">
        <v>58.4722222222222</v>
      </c>
      <c r="H111" s="16" t="str">
        <f t="shared" si="42"/>
        <v/>
      </c>
      <c r="N111" s="93">
        <v>61</v>
      </c>
      <c r="O111" s="93">
        <v>38</v>
      </c>
    </row>
    <row r="112" spans="2:15" ht="15.75" x14ac:dyDescent="0.25">
      <c r="B112" s="68">
        <v>11</v>
      </c>
      <c r="C112" s="66">
        <v>3</v>
      </c>
      <c r="D112" s="79">
        <v>59.791666666666679</v>
      </c>
      <c r="E112" s="79">
        <v>51.666666666666664</v>
      </c>
      <c r="F112" s="79">
        <v>44.374999999999986</v>
      </c>
      <c r="G112" s="80">
        <v>51.944444444444436</v>
      </c>
      <c r="H112" s="16" t="str">
        <f t="shared" si="42"/>
        <v/>
      </c>
      <c r="N112" s="93">
        <v>62</v>
      </c>
      <c r="O112" s="93">
        <f t="shared" ref="O112" si="57">O111</f>
        <v>38</v>
      </c>
    </row>
    <row r="113" spans="2:15" ht="15.75" x14ac:dyDescent="0.25">
      <c r="B113" s="68">
        <v>11</v>
      </c>
      <c r="C113" s="66">
        <v>4</v>
      </c>
      <c r="D113" s="79">
        <v>50.555555555555578</v>
      </c>
      <c r="E113" s="79">
        <v>68.6111111111112</v>
      </c>
      <c r="F113" s="79">
        <v>28.541666666666639</v>
      </c>
      <c r="G113" s="80">
        <v>49.236111111111136</v>
      </c>
      <c r="H113" s="16" t="str">
        <f t="shared" si="42"/>
        <v/>
      </c>
      <c r="N113" s="93">
        <v>63</v>
      </c>
      <c r="O113" s="93">
        <v>38</v>
      </c>
    </row>
    <row r="114" spans="2:15" ht="15.75" x14ac:dyDescent="0.25">
      <c r="B114" s="68">
        <v>11</v>
      </c>
      <c r="C114" s="66">
        <v>5</v>
      </c>
      <c r="D114" s="79">
        <v>39.166666666666679</v>
      </c>
      <c r="E114" s="79">
        <v>54.791666666666636</v>
      </c>
      <c r="F114" s="79">
        <v>46.041666666666664</v>
      </c>
      <c r="G114" s="80">
        <v>46.666666666666657</v>
      </c>
      <c r="H114" s="16" t="str">
        <f t="shared" si="42"/>
        <v/>
      </c>
      <c r="N114" s="93">
        <v>64</v>
      </c>
      <c r="O114" s="93">
        <f t="shared" ref="O114" si="58">O113</f>
        <v>38</v>
      </c>
    </row>
    <row r="115" spans="2:15" ht="15.75" x14ac:dyDescent="0.25">
      <c r="B115" s="68">
        <v>11</v>
      </c>
      <c r="C115" s="66">
        <v>6</v>
      </c>
      <c r="D115" s="79">
        <v>48.333333333333364</v>
      </c>
      <c r="E115" s="79">
        <v>44.583333333333364</v>
      </c>
      <c r="F115" s="79">
        <v>59.166666666666664</v>
      </c>
      <c r="G115" s="80">
        <v>50.694444444444464</v>
      </c>
      <c r="H115" s="16" t="str">
        <f t="shared" si="42"/>
        <v/>
      </c>
    </row>
    <row r="116" spans="2:15" ht="15.75" x14ac:dyDescent="0.25">
      <c r="B116" s="68">
        <v>11</v>
      </c>
      <c r="C116" s="66">
        <v>7</v>
      </c>
      <c r="D116" s="79">
        <v>51.666666666666664</v>
      </c>
      <c r="E116" s="79">
        <v>46.041666666666664</v>
      </c>
      <c r="F116" s="79">
        <v>52.5</v>
      </c>
      <c r="G116" s="80">
        <v>50.069444444444436</v>
      </c>
      <c r="H116" s="16" t="str">
        <f t="shared" si="42"/>
        <v/>
      </c>
    </row>
    <row r="117" spans="2:15" ht="15.75" x14ac:dyDescent="0.25">
      <c r="B117" s="68">
        <v>11</v>
      </c>
      <c r="C117" s="66">
        <v>8</v>
      </c>
      <c r="D117" s="79">
        <v>49.166666666666636</v>
      </c>
      <c r="E117" s="79">
        <v>55.833333333333364</v>
      </c>
      <c r="F117" s="79">
        <v>50.833333333333321</v>
      </c>
      <c r="G117" s="80">
        <v>51.944444444444436</v>
      </c>
      <c r="H117" s="16" t="str">
        <f t="shared" si="42"/>
        <v/>
      </c>
    </row>
    <row r="118" spans="2:15" ht="15.75" x14ac:dyDescent="0.25">
      <c r="B118" s="68">
        <v>11</v>
      </c>
      <c r="C118" s="66">
        <v>9</v>
      </c>
      <c r="D118" s="79">
        <v>59.444444444444464</v>
      </c>
      <c r="E118" s="79">
        <v>42.499999999999986</v>
      </c>
      <c r="F118" s="79">
        <v>50.277777777777779</v>
      </c>
      <c r="G118" s="80">
        <v>50.74074074074074</v>
      </c>
      <c r="H118" s="16" t="str">
        <f t="shared" si="42"/>
        <v/>
      </c>
    </row>
    <row r="119" spans="2:15" ht="15.75" x14ac:dyDescent="0.25">
      <c r="B119" s="68">
        <v>11</v>
      </c>
      <c r="C119" s="66">
        <v>10</v>
      </c>
      <c r="D119" s="79">
        <v>56.3888888888889</v>
      </c>
      <c r="E119" s="79">
        <v>54.722222222222221</v>
      </c>
      <c r="F119" s="79">
        <v>49.999999999999986</v>
      </c>
      <c r="G119" s="80">
        <v>53.703703703703695</v>
      </c>
      <c r="H119" s="16">
        <f t="shared" si="42"/>
        <v>52.347222222222214</v>
      </c>
    </row>
    <row r="120" spans="2:15" ht="15.75" x14ac:dyDescent="0.25">
      <c r="B120" s="68">
        <v>12</v>
      </c>
      <c r="C120" s="66">
        <v>1</v>
      </c>
      <c r="D120" s="79">
        <v>35.307692307692285</v>
      </c>
      <c r="E120" s="79">
        <v>38.36538461538462</v>
      </c>
      <c r="F120" s="79">
        <v>40.961538461538481</v>
      </c>
      <c r="G120" s="80">
        <v>38.21153846153846</v>
      </c>
      <c r="H120" s="16" t="str">
        <f t="shared" si="42"/>
        <v/>
      </c>
    </row>
    <row r="121" spans="2:15" ht="15.75" x14ac:dyDescent="0.25">
      <c r="B121" s="68">
        <v>12</v>
      </c>
      <c r="C121" s="66">
        <v>2</v>
      </c>
      <c r="D121" s="79">
        <v>39.461538461538481</v>
      </c>
      <c r="E121" s="79">
        <v>45.288461538461519</v>
      </c>
      <c r="F121" s="79">
        <v>40.38461538461538</v>
      </c>
      <c r="G121" s="80">
        <v>41.71153846153846</v>
      </c>
      <c r="H121" s="16" t="str">
        <f t="shared" si="42"/>
        <v/>
      </c>
    </row>
    <row r="122" spans="2:15" ht="15.75" x14ac:dyDescent="0.25">
      <c r="B122" s="68">
        <v>12</v>
      </c>
      <c r="C122" s="66">
        <v>3</v>
      </c>
      <c r="D122" s="79">
        <v>38.942307692307722</v>
      </c>
      <c r="E122" s="79">
        <v>31.153846153846143</v>
      </c>
      <c r="F122" s="79">
        <v>44.538461538461519</v>
      </c>
      <c r="G122" s="80">
        <v>38.21153846153846</v>
      </c>
      <c r="H122" s="16" t="str">
        <f t="shared" si="42"/>
        <v/>
      </c>
    </row>
    <row r="123" spans="2:15" ht="15.75" x14ac:dyDescent="0.25">
      <c r="B123" s="68">
        <v>12</v>
      </c>
      <c r="C123" s="66">
        <v>4</v>
      </c>
      <c r="D123" s="79">
        <v>40.38461538461538</v>
      </c>
      <c r="E123" s="79">
        <v>30.692307692307722</v>
      </c>
      <c r="F123" s="79">
        <v>43.846153846153854</v>
      </c>
      <c r="G123" s="80">
        <v>38.307692307692314</v>
      </c>
      <c r="H123" s="16" t="str">
        <f t="shared" si="42"/>
        <v/>
      </c>
    </row>
    <row r="124" spans="2:15" ht="15.75" x14ac:dyDescent="0.25">
      <c r="B124" s="68">
        <v>12</v>
      </c>
      <c r="C124" s="66">
        <v>5</v>
      </c>
      <c r="D124" s="79">
        <v>29.307692307692282</v>
      </c>
      <c r="E124" s="79">
        <v>41.307692307692278</v>
      </c>
      <c r="F124" s="79">
        <v>43.153846153846139</v>
      </c>
      <c r="G124" s="80">
        <v>37.923076923076898</v>
      </c>
      <c r="H124" s="16" t="str">
        <f t="shared" si="42"/>
        <v/>
      </c>
    </row>
    <row r="125" spans="2:15" ht="15.75" x14ac:dyDescent="0.25">
      <c r="B125" s="68">
        <v>12</v>
      </c>
      <c r="C125" s="66">
        <v>6</v>
      </c>
      <c r="D125" s="79">
        <v>40.38461538461538</v>
      </c>
      <c r="E125" s="79">
        <v>47.307692307692278</v>
      </c>
      <c r="F125" s="79">
        <v>28.846153846153861</v>
      </c>
      <c r="G125" s="80">
        <v>38.84615384615384</v>
      </c>
      <c r="H125" s="16" t="str">
        <f t="shared" si="42"/>
        <v/>
      </c>
    </row>
    <row r="126" spans="2:15" ht="15.75" x14ac:dyDescent="0.25">
      <c r="B126" s="68">
        <v>12</v>
      </c>
      <c r="C126" s="66">
        <v>7</v>
      </c>
      <c r="D126" s="79">
        <v>43.269230769230759</v>
      </c>
      <c r="E126" s="79">
        <v>35.538461538461519</v>
      </c>
      <c r="F126" s="79">
        <v>40.38461538461538</v>
      </c>
      <c r="G126" s="80">
        <v>39.730769230769219</v>
      </c>
      <c r="H126" s="16" t="str">
        <f t="shared" si="42"/>
        <v/>
      </c>
    </row>
    <row r="127" spans="2:15" ht="15.75" x14ac:dyDescent="0.25">
      <c r="B127" s="68">
        <v>12</v>
      </c>
      <c r="C127" s="66">
        <v>8</v>
      </c>
      <c r="D127" s="79">
        <v>45.461538461538481</v>
      </c>
      <c r="E127" s="79">
        <v>32.88461538461538</v>
      </c>
      <c r="F127" s="79">
        <v>32.307692307692278</v>
      </c>
      <c r="G127" s="80">
        <v>36.88461538461538</v>
      </c>
      <c r="H127" s="16" t="str">
        <f t="shared" si="42"/>
        <v/>
      </c>
    </row>
    <row r="128" spans="2:15" ht="15.75" x14ac:dyDescent="0.25">
      <c r="B128" s="68">
        <v>12</v>
      </c>
      <c r="C128" s="66">
        <v>9</v>
      </c>
      <c r="D128" s="79">
        <v>38.36538461538462</v>
      </c>
      <c r="E128" s="79">
        <v>38.076923076923102</v>
      </c>
      <c r="F128" s="79">
        <v>40.61538461538462</v>
      </c>
      <c r="G128" s="80">
        <v>39.019230769230781</v>
      </c>
      <c r="H128" s="16" t="str">
        <f t="shared" si="42"/>
        <v/>
      </c>
    </row>
    <row r="129" spans="2:8" ht="15.75" x14ac:dyDescent="0.25">
      <c r="B129" s="68">
        <v>12</v>
      </c>
      <c r="C129" s="66">
        <v>10</v>
      </c>
      <c r="D129" s="79">
        <v>30.96153846153846</v>
      </c>
      <c r="E129" s="79">
        <v>34.038461538461519</v>
      </c>
      <c r="F129" s="79">
        <v>25.38461538461538</v>
      </c>
      <c r="G129" s="80">
        <v>30.128205128205121</v>
      </c>
      <c r="H129" s="16">
        <f t="shared" si="42"/>
        <v>37.897435897435898</v>
      </c>
    </row>
    <row r="130" spans="2:8" ht="15.75" x14ac:dyDescent="0.25">
      <c r="B130" s="68">
        <v>13</v>
      </c>
      <c r="C130" s="66">
        <v>1</v>
      </c>
      <c r="D130" s="79">
        <v>57.499999999999986</v>
      </c>
      <c r="E130" s="79">
        <v>58.541666666666636</v>
      </c>
      <c r="F130" s="79">
        <v>63.958333333333208</v>
      </c>
      <c r="G130" s="80">
        <v>59.999999999999943</v>
      </c>
      <c r="H130" s="16" t="str">
        <f t="shared" si="42"/>
        <v/>
      </c>
    </row>
    <row r="131" spans="2:8" ht="15.75" x14ac:dyDescent="0.25">
      <c r="B131" s="68">
        <v>13</v>
      </c>
      <c r="C131" s="66">
        <v>2</v>
      </c>
      <c r="D131" s="79">
        <v>56.25</v>
      </c>
      <c r="E131" s="79">
        <v>61.0416666666666</v>
      </c>
      <c r="F131" s="79">
        <v>58.333333333333321</v>
      </c>
      <c r="G131" s="80">
        <v>58.541666666666636</v>
      </c>
      <c r="H131" s="16" t="str">
        <f t="shared" si="42"/>
        <v/>
      </c>
    </row>
    <row r="132" spans="2:8" ht="15.75" x14ac:dyDescent="0.25">
      <c r="B132" s="68">
        <v>13</v>
      </c>
      <c r="C132" s="66">
        <v>3</v>
      </c>
      <c r="D132" s="79">
        <v>59.374999999999986</v>
      </c>
      <c r="E132" s="79">
        <v>51.666666666666664</v>
      </c>
      <c r="F132" s="79">
        <v>44.374999999999986</v>
      </c>
      <c r="G132" s="80">
        <v>51.805555555555543</v>
      </c>
      <c r="H132" s="16" t="str">
        <f t="shared" si="42"/>
        <v/>
      </c>
    </row>
    <row r="133" spans="2:8" ht="15.75" x14ac:dyDescent="0.25">
      <c r="B133" s="68">
        <v>13</v>
      </c>
      <c r="C133" s="66">
        <v>4</v>
      </c>
      <c r="D133" s="79">
        <v>49.999999999999986</v>
      </c>
      <c r="E133" s="79">
        <v>68.6111111111112</v>
      </c>
      <c r="F133" s="79">
        <v>31.249999999999982</v>
      </c>
      <c r="G133" s="80">
        <v>49.953703703703724</v>
      </c>
      <c r="H133" s="16" t="str">
        <f t="shared" si="42"/>
        <v/>
      </c>
    </row>
    <row r="134" spans="2:8" ht="15.75" x14ac:dyDescent="0.25">
      <c r="B134" s="68">
        <v>13</v>
      </c>
      <c r="C134" s="66">
        <v>5</v>
      </c>
      <c r="D134" s="79">
        <v>36.458333333333336</v>
      </c>
      <c r="E134" s="79">
        <v>54.166666666666679</v>
      </c>
      <c r="F134" s="79">
        <v>44.666666666666643</v>
      </c>
      <c r="G134" s="80">
        <v>45.097222222222221</v>
      </c>
      <c r="H134" s="16" t="str">
        <f t="shared" si="42"/>
        <v/>
      </c>
    </row>
    <row r="135" spans="2:8" ht="15.75" x14ac:dyDescent="0.25">
      <c r="B135" s="68">
        <v>13</v>
      </c>
      <c r="C135" s="66">
        <v>6</v>
      </c>
      <c r="D135" s="79">
        <v>47.916666666666664</v>
      </c>
      <c r="E135" s="79">
        <v>46.249999999999986</v>
      </c>
      <c r="F135" s="79">
        <v>56.944444444444436</v>
      </c>
      <c r="G135" s="80">
        <v>50.37037037037036</v>
      </c>
      <c r="H135" s="16" t="str">
        <f t="shared" si="42"/>
        <v/>
      </c>
    </row>
    <row r="136" spans="2:8" ht="15.75" x14ac:dyDescent="0.25">
      <c r="B136" s="68">
        <v>13</v>
      </c>
      <c r="C136" s="66">
        <v>7</v>
      </c>
      <c r="D136" s="79">
        <v>51.666666666666664</v>
      </c>
      <c r="E136" s="79">
        <v>51.458333333333336</v>
      </c>
      <c r="F136" s="79">
        <v>53.749999999999986</v>
      </c>
      <c r="G136" s="80">
        <v>52.291666666666664</v>
      </c>
      <c r="H136" s="16" t="str">
        <f t="shared" si="42"/>
        <v/>
      </c>
    </row>
    <row r="137" spans="2:8" ht="15.75" x14ac:dyDescent="0.25">
      <c r="B137" s="68">
        <v>13</v>
      </c>
      <c r="C137" s="66">
        <v>8</v>
      </c>
      <c r="D137" s="79">
        <v>49.166666666666636</v>
      </c>
      <c r="E137" s="79">
        <v>56.041666666666679</v>
      </c>
      <c r="F137" s="79">
        <v>52.5</v>
      </c>
      <c r="G137" s="80">
        <v>52.569444444444436</v>
      </c>
      <c r="H137" s="16" t="str">
        <f t="shared" si="42"/>
        <v/>
      </c>
    </row>
    <row r="138" spans="2:8" ht="15.75" x14ac:dyDescent="0.25">
      <c r="B138" s="68">
        <v>13</v>
      </c>
      <c r="C138" s="66">
        <v>9</v>
      </c>
      <c r="D138" s="79">
        <v>59.166666666666664</v>
      </c>
      <c r="E138" s="79">
        <v>42.499999999999986</v>
      </c>
      <c r="F138" s="79">
        <v>50.277777777777779</v>
      </c>
      <c r="G138" s="80">
        <v>50.648148148148145</v>
      </c>
      <c r="H138" s="16" t="str">
        <f t="shared" si="42"/>
        <v/>
      </c>
    </row>
    <row r="139" spans="2:8" ht="15.75" x14ac:dyDescent="0.25">
      <c r="B139" s="68">
        <v>13</v>
      </c>
      <c r="C139" s="66">
        <v>10</v>
      </c>
      <c r="D139" s="79">
        <v>56.1111111111111</v>
      </c>
      <c r="E139" s="79">
        <v>54.722222222222221</v>
      </c>
      <c r="F139" s="79">
        <v>49.999999999999986</v>
      </c>
      <c r="G139" s="80">
        <v>53.611111111111107</v>
      </c>
      <c r="H139" s="16">
        <f t="shared" si="42"/>
        <v>52.48888888888888</v>
      </c>
    </row>
    <row r="140" spans="2:8" ht="15.75" x14ac:dyDescent="0.25">
      <c r="B140" s="68">
        <v>14</v>
      </c>
      <c r="C140" s="66">
        <v>1</v>
      </c>
      <c r="D140" s="79">
        <v>54.722222222222221</v>
      </c>
      <c r="E140" s="79">
        <v>61.458333333333599</v>
      </c>
      <c r="F140" s="79">
        <v>59.374999999999986</v>
      </c>
      <c r="G140" s="80">
        <v>58.518518518518611</v>
      </c>
      <c r="H140" s="16" t="str">
        <f t="shared" si="42"/>
        <v/>
      </c>
    </row>
    <row r="141" spans="2:8" ht="15.75" x14ac:dyDescent="0.25">
      <c r="B141" s="68">
        <v>14</v>
      </c>
      <c r="C141" s="66">
        <v>2</v>
      </c>
      <c r="D141" s="79">
        <v>42.499999999999986</v>
      </c>
      <c r="E141" s="79">
        <v>61.458333333333599</v>
      </c>
      <c r="F141" s="79">
        <v>46.666666666666679</v>
      </c>
      <c r="G141" s="80">
        <v>50.208333333333421</v>
      </c>
      <c r="H141" s="16" t="str">
        <f t="shared" si="42"/>
        <v/>
      </c>
    </row>
    <row r="142" spans="2:8" ht="15.75" x14ac:dyDescent="0.25">
      <c r="B142" s="68">
        <v>14</v>
      </c>
      <c r="C142" s="66">
        <v>3</v>
      </c>
      <c r="D142" s="79">
        <v>53.541666666666664</v>
      </c>
      <c r="E142" s="79">
        <v>52.7777777777778</v>
      </c>
      <c r="F142" s="79">
        <v>47.777777777777757</v>
      </c>
      <c r="G142" s="80">
        <v>51.36574074074074</v>
      </c>
      <c r="H142" s="16" t="str">
        <f t="shared" si="42"/>
        <v/>
      </c>
    </row>
    <row r="143" spans="2:8" ht="15.75" x14ac:dyDescent="0.25">
      <c r="B143" s="68">
        <v>14</v>
      </c>
      <c r="C143" s="66">
        <v>4</v>
      </c>
      <c r="D143" s="79">
        <v>58.333333333333321</v>
      </c>
      <c r="E143" s="79">
        <v>54.791666666666636</v>
      </c>
      <c r="F143" s="79">
        <v>53.055555555555536</v>
      </c>
      <c r="G143" s="80">
        <v>55.393518518518498</v>
      </c>
      <c r="H143" s="16" t="str">
        <f t="shared" si="42"/>
        <v/>
      </c>
    </row>
    <row r="144" spans="2:8" ht="15.75" x14ac:dyDescent="0.25">
      <c r="B144" s="68">
        <v>14</v>
      </c>
      <c r="C144" s="66">
        <v>5</v>
      </c>
      <c r="D144" s="79">
        <v>44.166666666666664</v>
      </c>
      <c r="E144" s="79">
        <v>57.708333333333364</v>
      </c>
      <c r="F144" s="79">
        <v>55.833333333333364</v>
      </c>
      <c r="G144" s="80">
        <v>52.569444444444464</v>
      </c>
      <c r="H144" s="16" t="str">
        <f t="shared" si="42"/>
        <v/>
      </c>
    </row>
    <row r="145" spans="2:8" ht="15.75" x14ac:dyDescent="0.25">
      <c r="B145" s="68">
        <v>14</v>
      </c>
      <c r="C145" s="66">
        <v>6</v>
      </c>
      <c r="D145" s="79">
        <v>56.875000000000014</v>
      </c>
      <c r="E145" s="79">
        <v>54.722222222222221</v>
      </c>
      <c r="F145" s="79">
        <v>61.666666666666792</v>
      </c>
      <c r="G145" s="80">
        <v>57.754629629629676</v>
      </c>
      <c r="H145" s="16" t="str">
        <f t="shared" si="42"/>
        <v/>
      </c>
    </row>
    <row r="146" spans="2:8" ht="15.75" x14ac:dyDescent="0.25">
      <c r="B146" s="68">
        <v>14</v>
      </c>
      <c r="C146" s="66">
        <v>7</v>
      </c>
      <c r="D146" s="79">
        <v>46.111111111111086</v>
      </c>
      <c r="E146" s="79">
        <v>41.458333333333321</v>
      </c>
      <c r="F146" s="79">
        <v>50.625</v>
      </c>
      <c r="G146" s="80">
        <v>46.064814814814802</v>
      </c>
      <c r="H146" s="16" t="str">
        <f t="shared" si="42"/>
        <v/>
      </c>
    </row>
    <row r="147" spans="2:8" ht="15.75" x14ac:dyDescent="0.25">
      <c r="B147" s="68">
        <v>14</v>
      </c>
      <c r="C147" s="66">
        <v>8</v>
      </c>
      <c r="D147" s="79">
        <v>49.722222222222243</v>
      </c>
      <c r="E147" s="79">
        <v>46.249999999999986</v>
      </c>
      <c r="F147" s="79">
        <v>52.5</v>
      </c>
      <c r="G147" s="80">
        <v>49.49074074074074</v>
      </c>
      <c r="H147" s="16" t="str">
        <f t="shared" si="42"/>
        <v/>
      </c>
    </row>
    <row r="148" spans="2:8" ht="15.75" x14ac:dyDescent="0.25">
      <c r="B148" s="68">
        <v>14</v>
      </c>
      <c r="C148" s="66">
        <v>9</v>
      </c>
      <c r="D148" s="79">
        <v>47.916666666666664</v>
      </c>
      <c r="E148" s="79">
        <v>56.666666666666636</v>
      </c>
      <c r="F148" s="79">
        <v>55.277777777777757</v>
      </c>
      <c r="G148" s="80">
        <v>53.287037037037017</v>
      </c>
      <c r="H148" s="16" t="str">
        <f t="shared" ref="H148:H211" si="59">IF(C148=10,AVERAGE(G139:G148),"")</f>
        <v/>
      </c>
    </row>
    <row r="149" spans="2:8" ht="15.75" x14ac:dyDescent="0.25">
      <c r="B149" s="68">
        <v>14</v>
      </c>
      <c r="C149" s="66">
        <v>10</v>
      </c>
      <c r="D149" s="79">
        <v>53.055555555555536</v>
      </c>
      <c r="E149" s="79">
        <v>52.5</v>
      </c>
      <c r="F149" s="79">
        <v>51.874999999999986</v>
      </c>
      <c r="G149" s="80">
        <v>52.476851851851848</v>
      </c>
      <c r="H149" s="16">
        <f t="shared" si="59"/>
        <v>52.712962962962976</v>
      </c>
    </row>
    <row r="150" spans="2:8" ht="15.75" x14ac:dyDescent="0.25">
      <c r="B150" s="68">
        <v>15</v>
      </c>
      <c r="C150" s="66">
        <v>1</v>
      </c>
      <c r="D150" s="79">
        <v>54.722222222222221</v>
      </c>
      <c r="E150" s="79">
        <v>61.458333333333599</v>
      </c>
      <c r="F150" s="79">
        <v>59.374999999999986</v>
      </c>
      <c r="G150" s="80">
        <v>58.518518518518611</v>
      </c>
      <c r="H150" s="16" t="str">
        <f t="shared" si="59"/>
        <v/>
      </c>
    </row>
    <row r="151" spans="2:8" ht="15.75" x14ac:dyDescent="0.25">
      <c r="B151" s="68">
        <v>15</v>
      </c>
      <c r="C151" s="66">
        <v>2</v>
      </c>
      <c r="D151" s="79">
        <v>38.055555555555536</v>
      </c>
      <c r="E151" s="79">
        <v>61.458333333333599</v>
      </c>
      <c r="F151" s="79">
        <v>46.666666666666679</v>
      </c>
      <c r="G151" s="80">
        <v>48.72685185185194</v>
      </c>
      <c r="H151" s="16" t="str">
        <f t="shared" si="59"/>
        <v/>
      </c>
    </row>
    <row r="152" spans="2:8" ht="15.75" x14ac:dyDescent="0.25">
      <c r="B152" s="68">
        <v>15</v>
      </c>
      <c r="C152" s="66">
        <v>3</v>
      </c>
      <c r="D152" s="79">
        <v>53.541666666666664</v>
      </c>
      <c r="E152" s="79">
        <v>50.208333333333364</v>
      </c>
      <c r="F152" s="79">
        <v>47.777777777777757</v>
      </c>
      <c r="G152" s="80">
        <v>50.50925925925926</v>
      </c>
      <c r="H152" s="16" t="str">
        <f t="shared" si="59"/>
        <v/>
      </c>
    </row>
    <row r="153" spans="2:8" ht="15.75" x14ac:dyDescent="0.25">
      <c r="B153" s="68">
        <v>15</v>
      </c>
      <c r="C153" s="66">
        <v>4</v>
      </c>
      <c r="D153" s="79">
        <v>58.333333333333321</v>
      </c>
      <c r="E153" s="79">
        <v>54.791666666666636</v>
      </c>
      <c r="F153" s="79">
        <v>53.055555555555536</v>
      </c>
      <c r="G153" s="80">
        <v>55.393518518518498</v>
      </c>
      <c r="H153" s="16" t="str">
        <f t="shared" si="59"/>
        <v/>
      </c>
    </row>
    <row r="154" spans="2:8" ht="15.75" x14ac:dyDescent="0.25">
      <c r="B154" s="68">
        <v>15</v>
      </c>
      <c r="C154" s="66">
        <v>5</v>
      </c>
      <c r="D154" s="79">
        <v>43.541666666666636</v>
      </c>
      <c r="E154" s="79">
        <v>57.708333333333364</v>
      </c>
      <c r="F154" s="79">
        <v>55.833333333333364</v>
      </c>
      <c r="G154" s="80">
        <v>52.361111111111121</v>
      </c>
      <c r="H154" s="16" t="str">
        <f t="shared" si="59"/>
        <v/>
      </c>
    </row>
    <row r="155" spans="2:8" ht="15.75" x14ac:dyDescent="0.25">
      <c r="B155" s="68">
        <v>15</v>
      </c>
      <c r="C155" s="66">
        <v>6</v>
      </c>
      <c r="D155" s="79">
        <v>56.875000000000014</v>
      </c>
      <c r="E155" s="79">
        <v>54.722222222222221</v>
      </c>
      <c r="F155" s="79">
        <v>61.666666666666792</v>
      </c>
      <c r="G155" s="80">
        <v>57.754629629629676</v>
      </c>
      <c r="H155" s="16" t="str">
        <f t="shared" si="59"/>
        <v/>
      </c>
    </row>
    <row r="156" spans="2:8" ht="15.75" x14ac:dyDescent="0.25">
      <c r="B156" s="68">
        <v>15</v>
      </c>
      <c r="C156" s="66">
        <v>7</v>
      </c>
      <c r="D156" s="79">
        <v>46.666666666666679</v>
      </c>
      <c r="E156" s="79">
        <v>47.291666666666636</v>
      </c>
      <c r="F156" s="79">
        <v>50.416666666666679</v>
      </c>
      <c r="G156" s="80">
        <v>48.125</v>
      </c>
      <c r="H156" s="16" t="str">
        <f t="shared" si="59"/>
        <v/>
      </c>
    </row>
    <row r="157" spans="2:8" ht="15.75" x14ac:dyDescent="0.25">
      <c r="B157" s="68">
        <v>15</v>
      </c>
      <c r="C157" s="66">
        <v>8</v>
      </c>
      <c r="D157" s="79">
        <v>40.555555555555564</v>
      </c>
      <c r="E157" s="79">
        <v>46.249999999999986</v>
      </c>
      <c r="F157" s="79">
        <v>52.5</v>
      </c>
      <c r="G157" s="80">
        <v>46.435185185185183</v>
      </c>
      <c r="H157" s="16" t="str">
        <f t="shared" si="59"/>
        <v/>
      </c>
    </row>
    <row r="158" spans="2:8" ht="15.75" x14ac:dyDescent="0.25">
      <c r="B158" s="68">
        <v>15</v>
      </c>
      <c r="C158" s="66">
        <v>9</v>
      </c>
      <c r="D158" s="79">
        <v>54.444444444444422</v>
      </c>
      <c r="E158" s="79">
        <v>58.333333333333321</v>
      </c>
      <c r="F158" s="79">
        <v>55.277777777777757</v>
      </c>
      <c r="G158" s="80">
        <v>56.018518518518498</v>
      </c>
      <c r="H158" s="16" t="str">
        <f t="shared" si="59"/>
        <v/>
      </c>
    </row>
    <row r="159" spans="2:8" ht="15.75" x14ac:dyDescent="0.25">
      <c r="B159" s="68">
        <v>15</v>
      </c>
      <c r="C159" s="66">
        <v>10</v>
      </c>
      <c r="D159" s="79">
        <v>53.055555555555536</v>
      </c>
      <c r="E159" s="79">
        <v>51.458333333333336</v>
      </c>
      <c r="F159" s="79">
        <v>51.874999999999986</v>
      </c>
      <c r="G159" s="80">
        <v>52.129629629629619</v>
      </c>
      <c r="H159" s="16">
        <f t="shared" si="59"/>
        <v>52.597222222222243</v>
      </c>
    </row>
    <row r="160" spans="2:8" ht="15.75" x14ac:dyDescent="0.25">
      <c r="B160" s="68">
        <v>16</v>
      </c>
      <c r="C160" s="66">
        <v>1</v>
      </c>
      <c r="D160" s="79">
        <v>57.499999999999986</v>
      </c>
      <c r="E160" s="79">
        <v>58.541666666666636</v>
      </c>
      <c r="F160" s="79">
        <v>63.958333333333208</v>
      </c>
      <c r="G160" s="80">
        <v>59.999999999999943</v>
      </c>
      <c r="H160" s="16" t="str">
        <f t="shared" si="59"/>
        <v/>
      </c>
    </row>
    <row r="161" spans="2:8" ht="15.75" x14ac:dyDescent="0.25">
      <c r="B161" s="68">
        <v>16</v>
      </c>
      <c r="C161" s="66">
        <v>2</v>
      </c>
      <c r="D161" s="79">
        <v>56.041666666666679</v>
      </c>
      <c r="E161" s="79">
        <v>61.0416666666666</v>
      </c>
      <c r="F161" s="79">
        <v>58.333333333333321</v>
      </c>
      <c r="G161" s="80">
        <v>58.4722222222222</v>
      </c>
      <c r="H161" s="16" t="str">
        <f t="shared" si="59"/>
        <v/>
      </c>
    </row>
    <row r="162" spans="2:8" ht="15.75" x14ac:dyDescent="0.25">
      <c r="B162" s="68">
        <v>16</v>
      </c>
      <c r="C162" s="66">
        <v>3</v>
      </c>
      <c r="D162" s="79">
        <v>59.791666666666679</v>
      </c>
      <c r="E162" s="79">
        <v>51.666666666666664</v>
      </c>
      <c r="F162" s="79">
        <v>44.374999999999986</v>
      </c>
      <c r="G162" s="80">
        <v>51.944444444444436</v>
      </c>
      <c r="H162" s="16" t="str">
        <f t="shared" si="59"/>
        <v/>
      </c>
    </row>
    <row r="163" spans="2:8" ht="15.75" x14ac:dyDescent="0.25">
      <c r="B163" s="68">
        <v>16</v>
      </c>
      <c r="C163" s="66">
        <v>4</v>
      </c>
      <c r="D163" s="79">
        <v>50.555555555555578</v>
      </c>
      <c r="E163" s="79">
        <v>68.6111111111112</v>
      </c>
      <c r="F163" s="79">
        <v>28.541666666666639</v>
      </c>
      <c r="G163" s="80">
        <v>49.236111111111136</v>
      </c>
      <c r="H163" s="16" t="str">
        <f t="shared" si="59"/>
        <v/>
      </c>
    </row>
    <row r="164" spans="2:8" ht="15.75" x14ac:dyDescent="0.25">
      <c r="B164" s="68">
        <v>16</v>
      </c>
      <c r="C164" s="66">
        <v>5</v>
      </c>
      <c r="D164" s="79">
        <v>39.166666666666679</v>
      </c>
      <c r="E164" s="79">
        <v>54.791666666666636</v>
      </c>
      <c r="F164" s="79">
        <v>46.041666666666664</v>
      </c>
      <c r="G164" s="80">
        <v>46.666666666666657</v>
      </c>
      <c r="H164" s="16" t="str">
        <f t="shared" si="59"/>
        <v/>
      </c>
    </row>
    <row r="165" spans="2:8" ht="15.75" x14ac:dyDescent="0.25">
      <c r="B165" s="68">
        <v>16</v>
      </c>
      <c r="C165" s="66">
        <v>6</v>
      </c>
      <c r="D165" s="79">
        <v>48.333333333333364</v>
      </c>
      <c r="E165" s="79">
        <v>44.583333333333364</v>
      </c>
      <c r="F165" s="79">
        <v>59.166666666666664</v>
      </c>
      <c r="G165" s="80">
        <v>50.694444444444464</v>
      </c>
      <c r="H165" s="16" t="str">
        <f t="shared" si="59"/>
        <v/>
      </c>
    </row>
    <row r="166" spans="2:8" ht="15.75" x14ac:dyDescent="0.25">
      <c r="B166" s="68">
        <v>16</v>
      </c>
      <c r="C166" s="66">
        <v>7</v>
      </c>
      <c r="D166" s="79">
        <v>51.666666666666664</v>
      </c>
      <c r="E166" s="79">
        <v>46.041666666666664</v>
      </c>
      <c r="F166" s="79">
        <v>52.5</v>
      </c>
      <c r="G166" s="80">
        <v>50.069444444444436</v>
      </c>
      <c r="H166" s="16" t="str">
        <f t="shared" si="59"/>
        <v/>
      </c>
    </row>
    <row r="167" spans="2:8" ht="15.75" x14ac:dyDescent="0.25">
      <c r="B167" s="68">
        <v>16</v>
      </c>
      <c r="C167" s="66">
        <v>8</v>
      </c>
      <c r="D167" s="79">
        <v>49.166666666666636</v>
      </c>
      <c r="E167" s="79">
        <v>55.833333333333364</v>
      </c>
      <c r="F167" s="79">
        <v>50.833333333333321</v>
      </c>
      <c r="G167" s="80">
        <v>51.944444444444436</v>
      </c>
      <c r="H167" s="16" t="str">
        <f t="shared" si="59"/>
        <v/>
      </c>
    </row>
    <row r="168" spans="2:8" ht="15.75" x14ac:dyDescent="0.25">
      <c r="B168" s="68">
        <v>16</v>
      </c>
      <c r="C168" s="66">
        <v>9</v>
      </c>
      <c r="D168" s="79">
        <v>59.444444444444464</v>
      </c>
      <c r="E168" s="79">
        <v>42.499999999999986</v>
      </c>
      <c r="F168" s="79">
        <v>50.277777777777779</v>
      </c>
      <c r="G168" s="80">
        <v>50.74074074074074</v>
      </c>
      <c r="H168" s="16" t="str">
        <f t="shared" si="59"/>
        <v/>
      </c>
    </row>
    <row r="169" spans="2:8" ht="15.75" x14ac:dyDescent="0.25">
      <c r="B169" s="68">
        <v>16</v>
      </c>
      <c r="C169" s="66">
        <v>10</v>
      </c>
      <c r="D169" s="79">
        <v>56.3888888888889</v>
      </c>
      <c r="E169" s="79">
        <v>54.722222222222221</v>
      </c>
      <c r="F169" s="79">
        <v>49.999999999999986</v>
      </c>
      <c r="G169" s="80">
        <v>53.703703703703695</v>
      </c>
      <c r="H169" s="16">
        <f t="shared" si="59"/>
        <v>52.347222222222214</v>
      </c>
    </row>
    <row r="170" spans="2:8" ht="15.75" x14ac:dyDescent="0.25">
      <c r="B170" s="68">
        <v>17</v>
      </c>
      <c r="C170" s="66">
        <v>1</v>
      </c>
      <c r="D170" s="79">
        <v>57.499999999999986</v>
      </c>
      <c r="E170" s="79">
        <v>58.541666666666636</v>
      </c>
      <c r="F170" s="79">
        <v>63.958333333333208</v>
      </c>
      <c r="G170" s="80">
        <v>59.999999999999943</v>
      </c>
      <c r="H170" s="16" t="str">
        <f t="shared" si="59"/>
        <v/>
      </c>
    </row>
    <row r="171" spans="2:8" ht="15.75" x14ac:dyDescent="0.25">
      <c r="B171" s="68">
        <v>17</v>
      </c>
      <c r="C171" s="66">
        <v>2</v>
      </c>
      <c r="D171" s="79">
        <v>56.25</v>
      </c>
      <c r="E171" s="79">
        <v>61.0416666666666</v>
      </c>
      <c r="F171" s="79">
        <v>58.333333333333321</v>
      </c>
      <c r="G171" s="80">
        <v>58.541666666666636</v>
      </c>
      <c r="H171" s="16" t="str">
        <f t="shared" si="59"/>
        <v/>
      </c>
    </row>
    <row r="172" spans="2:8" ht="15.75" x14ac:dyDescent="0.25">
      <c r="B172" s="68">
        <v>17</v>
      </c>
      <c r="C172" s="66">
        <v>3</v>
      </c>
      <c r="D172" s="79">
        <v>59.374999999999986</v>
      </c>
      <c r="E172" s="79">
        <v>51.666666666666664</v>
      </c>
      <c r="F172" s="79">
        <v>44.374999999999986</v>
      </c>
      <c r="G172" s="80">
        <v>51.805555555555543</v>
      </c>
      <c r="H172" s="16" t="str">
        <f t="shared" si="59"/>
        <v/>
      </c>
    </row>
    <row r="173" spans="2:8" ht="15.75" x14ac:dyDescent="0.25">
      <c r="B173" s="68">
        <v>17</v>
      </c>
      <c r="C173" s="66">
        <v>4</v>
      </c>
      <c r="D173" s="79">
        <v>49.999999999999986</v>
      </c>
      <c r="E173" s="79">
        <v>68.6111111111112</v>
      </c>
      <c r="F173" s="79">
        <v>31.249999999999982</v>
      </c>
      <c r="G173" s="80">
        <v>49.953703703703724</v>
      </c>
      <c r="H173" s="16" t="str">
        <f t="shared" si="59"/>
        <v/>
      </c>
    </row>
    <row r="174" spans="2:8" ht="15.75" x14ac:dyDescent="0.25">
      <c r="B174" s="68">
        <v>17</v>
      </c>
      <c r="C174" s="66">
        <v>5</v>
      </c>
      <c r="D174" s="79">
        <v>36.458333333333336</v>
      </c>
      <c r="E174" s="79">
        <v>54.166666666666679</v>
      </c>
      <c r="F174" s="79">
        <v>44.666666666666643</v>
      </c>
      <c r="G174" s="80">
        <v>45.097222222222221</v>
      </c>
      <c r="H174" s="16" t="str">
        <f t="shared" si="59"/>
        <v/>
      </c>
    </row>
    <row r="175" spans="2:8" ht="15.75" x14ac:dyDescent="0.25">
      <c r="B175" s="68">
        <v>17</v>
      </c>
      <c r="C175" s="66">
        <v>6</v>
      </c>
      <c r="D175" s="79">
        <v>47.916666666666664</v>
      </c>
      <c r="E175" s="79">
        <v>46.249999999999986</v>
      </c>
      <c r="F175" s="79">
        <v>56.944444444444436</v>
      </c>
      <c r="G175" s="80">
        <v>50.37037037037036</v>
      </c>
      <c r="H175" s="16" t="str">
        <f t="shared" si="59"/>
        <v/>
      </c>
    </row>
    <row r="176" spans="2:8" ht="15.75" x14ac:dyDescent="0.25">
      <c r="B176" s="68">
        <v>17</v>
      </c>
      <c r="C176" s="66">
        <v>7</v>
      </c>
      <c r="D176" s="79">
        <v>51.666666666666664</v>
      </c>
      <c r="E176" s="79">
        <v>51.458333333333336</v>
      </c>
      <c r="F176" s="79">
        <v>53.749999999999986</v>
      </c>
      <c r="G176" s="80">
        <v>52.291666666666664</v>
      </c>
      <c r="H176" s="16" t="str">
        <f t="shared" si="59"/>
        <v/>
      </c>
    </row>
    <row r="177" spans="2:8" ht="15.75" x14ac:dyDescent="0.25">
      <c r="B177" s="68">
        <v>17</v>
      </c>
      <c r="C177" s="66">
        <v>8</v>
      </c>
      <c r="D177" s="79">
        <v>49.166666666666636</v>
      </c>
      <c r="E177" s="79">
        <v>56.041666666666679</v>
      </c>
      <c r="F177" s="79">
        <v>52.5</v>
      </c>
      <c r="G177" s="80">
        <v>52.569444444444436</v>
      </c>
      <c r="H177" s="16" t="str">
        <f t="shared" si="59"/>
        <v/>
      </c>
    </row>
    <row r="178" spans="2:8" ht="15.75" x14ac:dyDescent="0.25">
      <c r="B178" s="68">
        <v>17</v>
      </c>
      <c r="C178" s="66">
        <v>9</v>
      </c>
      <c r="D178" s="79">
        <v>59.166666666666664</v>
      </c>
      <c r="E178" s="79">
        <v>42.499999999999986</v>
      </c>
      <c r="F178" s="79">
        <v>50.277777777777779</v>
      </c>
      <c r="G178" s="80">
        <v>50.648148148148145</v>
      </c>
      <c r="H178" s="16" t="str">
        <f t="shared" si="59"/>
        <v/>
      </c>
    </row>
    <row r="179" spans="2:8" ht="15.75" x14ac:dyDescent="0.25">
      <c r="B179" s="68">
        <v>17</v>
      </c>
      <c r="C179" s="66">
        <v>10</v>
      </c>
      <c r="D179" s="79">
        <v>56.1111111111111</v>
      </c>
      <c r="E179" s="79">
        <v>54.722222222222221</v>
      </c>
      <c r="F179" s="79">
        <v>49.999999999999986</v>
      </c>
      <c r="G179" s="80">
        <v>53.611111111111107</v>
      </c>
      <c r="H179" s="16">
        <f t="shared" si="59"/>
        <v>52.48888888888888</v>
      </c>
    </row>
    <row r="180" spans="2:8" ht="15.75" x14ac:dyDescent="0.25">
      <c r="B180" s="68">
        <v>18</v>
      </c>
      <c r="C180" s="66">
        <v>1</v>
      </c>
      <c r="D180" s="79">
        <v>54.722222222222221</v>
      </c>
      <c r="E180" s="79">
        <v>61.458333333333599</v>
      </c>
      <c r="F180" s="79">
        <v>59.374999999999986</v>
      </c>
      <c r="G180" s="80">
        <v>58.518518518518611</v>
      </c>
      <c r="H180" s="16" t="str">
        <f t="shared" si="59"/>
        <v/>
      </c>
    </row>
    <row r="181" spans="2:8" ht="15.75" x14ac:dyDescent="0.25">
      <c r="B181" s="68">
        <v>18</v>
      </c>
      <c r="C181" s="66">
        <v>2</v>
      </c>
      <c r="D181" s="79">
        <v>42.499999999999986</v>
      </c>
      <c r="E181" s="79">
        <v>61.458333333333599</v>
      </c>
      <c r="F181" s="79">
        <v>46.666666666666679</v>
      </c>
      <c r="G181" s="80">
        <v>50.208333333333421</v>
      </c>
      <c r="H181" s="16" t="str">
        <f t="shared" si="59"/>
        <v/>
      </c>
    </row>
    <row r="182" spans="2:8" ht="15.75" x14ac:dyDescent="0.25">
      <c r="B182" s="68">
        <v>18</v>
      </c>
      <c r="C182" s="66">
        <v>3</v>
      </c>
      <c r="D182" s="79">
        <v>53.541666666666664</v>
      </c>
      <c r="E182" s="79">
        <v>52.7777777777778</v>
      </c>
      <c r="F182" s="79">
        <v>47.777777777777757</v>
      </c>
      <c r="G182" s="80">
        <v>51.36574074074074</v>
      </c>
      <c r="H182" s="16" t="str">
        <f t="shared" si="59"/>
        <v/>
      </c>
    </row>
    <row r="183" spans="2:8" ht="15.75" x14ac:dyDescent="0.25">
      <c r="B183" s="68">
        <v>18</v>
      </c>
      <c r="C183" s="66">
        <v>4</v>
      </c>
      <c r="D183" s="79">
        <v>58.333333333333321</v>
      </c>
      <c r="E183" s="79">
        <v>54.791666666666636</v>
      </c>
      <c r="F183" s="79">
        <v>53.055555555555536</v>
      </c>
      <c r="G183" s="80">
        <v>55.393518518518498</v>
      </c>
      <c r="H183" s="16" t="str">
        <f t="shared" si="59"/>
        <v/>
      </c>
    </row>
    <row r="184" spans="2:8" ht="15.75" x14ac:dyDescent="0.25">
      <c r="B184" s="68">
        <v>18</v>
      </c>
      <c r="C184" s="66">
        <v>5</v>
      </c>
      <c r="D184" s="79">
        <v>44.166666666666664</v>
      </c>
      <c r="E184" s="79">
        <v>57.708333333333364</v>
      </c>
      <c r="F184" s="79">
        <v>55.833333333333364</v>
      </c>
      <c r="G184" s="80">
        <v>52.569444444444464</v>
      </c>
      <c r="H184" s="16" t="str">
        <f t="shared" si="59"/>
        <v/>
      </c>
    </row>
    <row r="185" spans="2:8" ht="15.75" x14ac:dyDescent="0.25">
      <c r="B185" s="68">
        <v>18</v>
      </c>
      <c r="C185" s="66">
        <v>6</v>
      </c>
      <c r="D185" s="79">
        <v>56.875000000000014</v>
      </c>
      <c r="E185" s="79">
        <v>54.722222222222221</v>
      </c>
      <c r="F185" s="79">
        <v>61.666666666666792</v>
      </c>
      <c r="G185" s="80">
        <v>57.754629629629676</v>
      </c>
      <c r="H185" s="16" t="str">
        <f t="shared" si="59"/>
        <v/>
      </c>
    </row>
    <row r="186" spans="2:8" ht="15.75" x14ac:dyDescent="0.25">
      <c r="B186" s="68">
        <v>18</v>
      </c>
      <c r="C186" s="66">
        <v>7</v>
      </c>
      <c r="D186" s="79">
        <v>46.111111111111086</v>
      </c>
      <c r="E186" s="79">
        <v>41.458333333333321</v>
      </c>
      <c r="F186" s="79">
        <v>50.625</v>
      </c>
      <c r="G186" s="80">
        <v>46.064814814814802</v>
      </c>
      <c r="H186" s="16" t="str">
        <f t="shared" si="59"/>
        <v/>
      </c>
    </row>
    <row r="187" spans="2:8" ht="15.75" x14ac:dyDescent="0.25">
      <c r="B187" s="68">
        <v>18</v>
      </c>
      <c r="C187" s="66">
        <v>8</v>
      </c>
      <c r="D187" s="79">
        <v>49.722222222222243</v>
      </c>
      <c r="E187" s="79">
        <v>46.249999999999986</v>
      </c>
      <c r="F187" s="79">
        <v>52.5</v>
      </c>
      <c r="G187" s="80">
        <v>49.49074074074074</v>
      </c>
      <c r="H187" s="16" t="str">
        <f t="shared" si="59"/>
        <v/>
      </c>
    </row>
    <row r="188" spans="2:8" ht="15.75" x14ac:dyDescent="0.25">
      <c r="B188" s="68">
        <v>18</v>
      </c>
      <c r="C188" s="66">
        <v>9</v>
      </c>
      <c r="D188" s="79">
        <v>47.916666666666664</v>
      </c>
      <c r="E188" s="79">
        <v>56.666666666666636</v>
      </c>
      <c r="F188" s="79">
        <v>55.277777777777757</v>
      </c>
      <c r="G188" s="80">
        <v>53.287037037037017</v>
      </c>
      <c r="H188" s="16" t="str">
        <f t="shared" si="59"/>
        <v/>
      </c>
    </row>
    <row r="189" spans="2:8" ht="15.75" x14ac:dyDescent="0.25">
      <c r="B189" s="68">
        <v>18</v>
      </c>
      <c r="C189" s="66">
        <v>10</v>
      </c>
      <c r="D189" s="79">
        <v>53.055555555555536</v>
      </c>
      <c r="E189" s="79">
        <v>52.5</v>
      </c>
      <c r="F189" s="79">
        <v>51.874999999999986</v>
      </c>
      <c r="G189" s="80">
        <v>52.476851851851848</v>
      </c>
      <c r="H189" s="16">
        <f t="shared" si="59"/>
        <v>52.712962962962976</v>
      </c>
    </row>
    <row r="190" spans="2:8" ht="15.75" x14ac:dyDescent="0.25">
      <c r="B190" s="68">
        <v>19</v>
      </c>
      <c r="C190" s="66">
        <v>1</v>
      </c>
      <c r="D190" s="79">
        <v>54.722222222222221</v>
      </c>
      <c r="E190" s="79">
        <v>61.458333333333599</v>
      </c>
      <c r="F190" s="79">
        <v>59.374999999999986</v>
      </c>
      <c r="G190" s="80">
        <v>58.518518518518611</v>
      </c>
      <c r="H190" s="16" t="str">
        <f t="shared" si="59"/>
        <v/>
      </c>
    </row>
    <row r="191" spans="2:8" ht="15.75" x14ac:dyDescent="0.25">
      <c r="B191" s="68">
        <v>19</v>
      </c>
      <c r="C191" s="66">
        <v>2</v>
      </c>
      <c r="D191" s="79">
        <v>38.055555555555536</v>
      </c>
      <c r="E191" s="79">
        <v>61.458333333333599</v>
      </c>
      <c r="F191" s="79">
        <v>46.666666666666679</v>
      </c>
      <c r="G191" s="80">
        <v>48.72685185185194</v>
      </c>
      <c r="H191" s="16" t="str">
        <f t="shared" si="59"/>
        <v/>
      </c>
    </row>
    <row r="192" spans="2:8" ht="15.75" x14ac:dyDescent="0.25">
      <c r="B192" s="68">
        <v>19</v>
      </c>
      <c r="C192" s="66">
        <v>3</v>
      </c>
      <c r="D192" s="79">
        <v>53.541666666666664</v>
      </c>
      <c r="E192" s="79">
        <v>50.208333333333364</v>
      </c>
      <c r="F192" s="79">
        <v>47.777777777777757</v>
      </c>
      <c r="G192" s="80">
        <v>50.50925925925926</v>
      </c>
      <c r="H192" s="16" t="str">
        <f t="shared" si="59"/>
        <v/>
      </c>
    </row>
    <row r="193" spans="2:8" ht="15.75" x14ac:dyDescent="0.25">
      <c r="B193" s="68">
        <v>19</v>
      </c>
      <c r="C193" s="66">
        <v>4</v>
      </c>
      <c r="D193" s="79">
        <v>58.333333333333321</v>
      </c>
      <c r="E193" s="79">
        <v>54.791666666666636</v>
      </c>
      <c r="F193" s="79">
        <v>53.055555555555536</v>
      </c>
      <c r="G193" s="80">
        <v>55.393518518518498</v>
      </c>
      <c r="H193" s="16" t="str">
        <f t="shared" si="59"/>
        <v/>
      </c>
    </row>
    <row r="194" spans="2:8" ht="15.75" x14ac:dyDescent="0.25">
      <c r="B194" s="68">
        <v>19</v>
      </c>
      <c r="C194" s="66">
        <v>5</v>
      </c>
      <c r="D194" s="79">
        <v>43.541666666666636</v>
      </c>
      <c r="E194" s="79">
        <v>57.708333333333364</v>
      </c>
      <c r="F194" s="79">
        <v>55.833333333333364</v>
      </c>
      <c r="G194" s="80">
        <v>52.361111111111121</v>
      </c>
      <c r="H194" s="16" t="str">
        <f t="shared" si="59"/>
        <v/>
      </c>
    </row>
    <row r="195" spans="2:8" ht="15.75" x14ac:dyDescent="0.25">
      <c r="B195" s="68">
        <v>19</v>
      </c>
      <c r="C195" s="66">
        <v>6</v>
      </c>
      <c r="D195" s="79">
        <v>56.875000000000014</v>
      </c>
      <c r="E195" s="79">
        <v>54.722222222222221</v>
      </c>
      <c r="F195" s="79">
        <v>61.666666666666792</v>
      </c>
      <c r="G195" s="80">
        <v>57.754629629629676</v>
      </c>
      <c r="H195" s="16" t="str">
        <f t="shared" si="59"/>
        <v/>
      </c>
    </row>
    <row r="196" spans="2:8" ht="15.75" x14ac:dyDescent="0.25">
      <c r="B196" s="68">
        <v>19</v>
      </c>
      <c r="C196" s="66">
        <v>7</v>
      </c>
      <c r="D196" s="79">
        <v>46.666666666666679</v>
      </c>
      <c r="E196" s="79">
        <v>47.291666666666636</v>
      </c>
      <c r="F196" s="79">
        <v>50.416666666666679</v>
      </c>
      <c r="G196" s="80">
        <v>48.125</v>
      </c>
      <c r="H196" s="16" t="str">
        <f t="shared" si="59"/>
        <v/>
      </c>
    </row>
    <row r="197" spans="2:8" ht="15.75" x14ac:dyDescent="0.25">
      <c r="B197" s="68">
        <v>19</v>
      </c>
      <c r="C197" s="66">
        <v>8</v>
      </c>
      <c r="D197" s="79">
        <v>40.555555555555564</v>
      </c>
      <c r="E197" s="79">
        <v>46.249999999999986</v>
      </c>
      <c r="F197" s="79">
        <v>52.5</v>
      </c>
      <c r="G197" s="80">
        <v>46.435185185185183</v>
      </c>
      <c r="H197" s="16" t="str">
        <f t="shared" si="59"/>
        <v/>
      </c>
    </row>
    <row r="198" spans="2:8" ht="15.75" x14ac:dyDescent="0.25">
      <c r="B198" s="68">
        <v>19</v>
      </c>
      <c r="C198" s="66">
        <v>9</v>
      </c>
      <c r="D198" s="79">
        <v>54.444444444444422</v>
      </c>
      <c r="E198" s="79">
        <v>58.333333333333321</v>
      </c>
      <c r="F198" s="79">
        <v>55.277777777777757</v>
      </c>
      <c r="G198" s="80">
        <v>56.018518518518498</v>
      </c>
      <c r="H198" s="16" t="str">
        <f t="shared" si="59"/>
        <v/>
      </c>
    </row>
    <row r="199" spans="2:8" ht="15.75" x14ac:dyDescent="0.25">
      <c r="B199" s="68">
        <v>19</v>
      </c>
      <c r="C199" s="66">
        <v>10</v>
      </c>
      <c r="D199" s="79">
        <v>53.055555555555536</v>
      </c>
      <c r="E199" s="79">
        <v>51.458333333333336</v>
      </c>
      <c r="F199" s="79">
        <v>51.874999999999986</v>
      </c>
      <c r="G199" s="80">
        <v>52.129629629629619</v>
      </c>
      <c r="H199" s="16">
        <f t="shared" si="59"/>
        <v>52.597222222222243</v>
      </c>
    </row>
    <row r="200" spans="2:8" ht="15.75" x14ac:dyDescent="0.25">
      <c r="B200" s="68">
        <v>20</v>
      </c>
      <c r="C200" s="66">
        <v>1</v>
      </c>
      <c r="D200" s="79">
        <v>57.499999999999986</v>
      </c>
      <c r="E200" s="79">
        <v>58.541666666666636</v>
      </c>
      <c r="F200" s="79">
        <v>63.958333333333208</v>
      </c>
      <c r="G200" s="80">
        <v>59.999999999999943</v>
      </c>
      <c r="H200" s="16" t="str">
        <f t="shared" si="59"/>
        <v/>
      </c>
    </row>
    <row r="201" spans="2:8" ht="15.75" x14ac:dyDescent="0.25">
      <c r="B201" s="68">
        <v>20</v>
      </c>
      <c r="C201" s="66">
        <v>2</v>
      </c>
      <c r="D201" s="79">
        <v>56.041666666666679</v>
      </c>
      <c r="E201" s="79">
        <v>61.0416666666666</v>
      </c>
      <c r="F201" s="79">
        <v>58.333333333333321</v>
      </c>
      <c r="G201" s="80">
        <v>58.4722222222222</v>
      </c>
      <c r="H201" s="16" t="str">
        <f t="shared" si="59"/>
        <v/>
      </c>
    </row>
    <row r="202" spans="2:8" ht="15.75" x14ac:dyDescent="0.25">
      <c r="B202" s="68">
        <v>20</v>
      </c>
      <c r="C202" s="66">
        <v>3</v>
      </c>
      <c r="D202" s="79">
        <v>59.791666666666679</v>
      </c>
      <c r="E202" s="79">
        <v>51.666666666666664</v>
      </c>
      <c r="F202" s="79">
        <v>44.374999999999986</v>
      </c>
      <c r="G202" s="80">
        <v>51.944444444444436</v>
      </c>
      <c r="H202" s="16" t="str">
        <f t="shared" si="59"/>
        <v/>
      </c>
    </row>
    <row r="203" spans="2:8" ht="15.75" x14ac:dyDescent="0.25">
      <c r="B203" s="68">
        <v>20</v>
      </c>
      <c r="C203" s="66">
        <v>4</v>
      </c>
      <c r="D203" s="79">
        <v>50.555555555555578</v>
      </c>
      <c r="E203" s="79">
        <v>68.6111111111112</v>
      </c>
      <c r="F203" s="79">
        <v>28.541666666666639</v>
      </c>
      <c r="G203" s="80">
        <v>49.236111111111136</v>
      </c>
      <c r="H203" s="16" t="str">
        <f t="shared" si="59"/>
        <v/>
      </c>
    </row>
    <row r="204" spans="2:8" ht="15.75" x14ac:dyDescent="0.25">
      <c r="B204" s="68">
        <v>20</v>
      </c>
      <c r="C204" s="66">
        <v>5</v>
      </c>
      <c r="D204" s="79">
        <v>39.166666666666679</v>
      </c>
      <c r="E204" s="79">
        <v>54.791666666666636</v>
      </c>
      <c r="F204" s="79">
        <v>46.041666666666664</v>
      </c>
      <c r="G204" s="80">
        <v>46.666666666666657</v>
      </c>
      <c r="H204" s="16" t="str">
        <f t="shared" si="59"/>
        <v/>
      </c>
    </row>
    <row r="205" spans="2:8" ht="15.75" x14ac:dyDescent="0.25">
      <c r="B205" s="68">
        <v>20</v>
      </c>
      <c r="C205" s="66">
        <v>6</v>
      </c>
      <c r="D205" s="79">
        <v>48.333333333333364</v>
      </c>
      <c r="E205" s="79">
        <v>44.583333333333364</v>
      </c>
      <c r="F205" s="79">
        <v>59.166666666666664</v>
      </c>
      <c r="G205" s="80">
        <v>50.694444444444464</v>
      </c>
      <c r="H205" s="16" t="str">
        <f t="shared" si="59"/>
        <v/>
      </c>
    </row>
    <row r="206" spans="2:8" ht="15.75" x14ac:dyDescent="0.25">
      <c r="B206" s="68">
        <v>20</v>
      </c>
      <c r="C206" s="66">
        <v>7</v>
      </c>
      <c r="D206" s="79">
        <v>51.666666666666664</v>
      </c>
      <c r="E206" s="79">
        <v>46.041666666666664</v>
      </c>
      <c r="F206" s="79">
        <v>52.5</v>
      </c>
      <c r="G206" s="80">
        <v>50.069444444444436</v>
      </c>
      <c r="H206" s="16" t="str">
        <f t="shared" si="59"/>
        <v/>
      </c>
    </row>
    <row r="207" spans="2:8" ht="15.75" x14ac:dyDescent="0.25">
      <c r="B207" s="68">
        <v>20</v>
      </c>
      <c r="C207" s="66">
        <v>8</v>
      </c>
      <c r="D207" s="79">
        <v>49.166666666666636</v>
      </c>
      <c r="E207" s="79">
        <v>55.833333333333364</v>
      </c>
      <c r="F207" s="79">
        <v>50.833333333333321</v>
      </c>
      <c r="G207" s="80">
        <v>51.944444444444436</v>
      </c>
      <c r="H207" s="16" t="str">
        <f t="shared" si="59"/>
        <v/>
      </c>
    </row>
    <row r="208" spans="2:8" ht="15.75" x14ac:dyDescent="0.25">
      <c r="B208" s="68">
        <v>20</v>
      </c>
      <c r="C208" s="66">
        <v>9</v>
      </c>
      <c r="D208" s="79">
        <v>59.444444444444464</v>
      </c>
      <c r="E208" s="79">
        <v>42.499999999999986</v>
      </c>
      <c r="F208" s="79">
        <v>50.277777777777779</v>
      </c>
      <c r="G208" s="80">
        <v>50.74074074074074</v>
      </c>
      <c r="H208" s="16" t="str">
        <f t="shared" si="59"/>
        <v/>
      </c>
    </row>
    <row r="209" spans="2:8" ht="15.75" x14ac:dyDescent="0.25">
      <c r="B209" s="68">
        <v>20</v>
      </c>
      <c r="C209" s="66">
        <v>10</v>
      </c>
      <c r="D209" s="79">
        <v>56.3888888888889</v>
      </c>
      <c r="E209" s="79">
        <v>54.722222222222221</v>
      </c>
      <c r="F209" s="79">
        <v>49.999999999999986</v>
      </c>
      <c r="G209" s="80">
        <v>53.703703703703695</v>
      </c>
      <c r="H209" s="16">
        <f t="shared" si="59"/>
        <v>52.347222222222214</v>
      </c>
    </row>
    <row r="210" spans="2:8" ht="15.75" x14ac:dyDescent="0.25">
      <c r="B210" s="68">
        <v>21</v>
      </c>
      <c r="C210" s="66">
        <v>1</v>
      </c>
      <c r="D210" s="79">
        <v>57.499999999999986</v>
      </c>
      <c r="E210" s="79">
        <v>58.541666666666636</v>
      </c>
      <c r="F210" s="79">
        <v>63.958333333333208</v>
      </c>
      <c r="G210" s="80">
        <v>59.999999999999943</v>
      </c>
      <c r="H210" s="16" t="str">
        <f t="shared" si="59"/>
        <v/>
      </c>
    </row>
    <row r="211" spans="2:8" ht="15.75" x14ac:dyDescent="0.25">
      <c r="B211" s="68">
        <v>21</v>
      </c>
      <c r="C211" s="66">
        <v>2</v>
      </c>
      <c r="D211" s="79">
        <v>56.25</v>
      </c>
      <c r="E211" s="79">
        <v>61.0416666666666</v>
      </c>
      <c r="F211" s="79">
        <v>58.333333333333321</v>
      </c>
      <c r="G211" s="80">
        <v>58.541666666666636</v>
      </c>
      <c r="H211" s="16" t="str">
        <f t="shared" si="59"/>
        <v/>
      </c>
    </row>
    <row r="212" spans="2:8" ht="15.75" x14ac:dyDescent="0.25">
      <c r="B212" s="68">
        <v>21</v>
      </c>
      <c r="C212" s="66">
        <v>3</v>
      </c>
      <c r="D212" s="79">
        <v>59.374999999999986</v>
      </c>
      <c r="E212" s="79">
        <v>51.666666666666664</v>
      </c>
      <c r="F212" s="79">
        <v>44.374999999999986</v>
      </c>
      <c r="G212" s="80">
        <v>51.805555555555543</v>
      </c>
      <c r="H212" s="16" t="str">
        <f t="shared" ref="H212:H275" si="60">IF(C212=10,AVERAGE(G203:G212),"")</f>
        <v/>
      </c>
    </row>
    <row r="213" spans="2:8" ht="15.75" x14ac:dyDescent="0.25">
      <c r="B213" s="68">
        <v>21</v>
      </c>
      <c r="C213" s="66">
        <v>4</v>
      </c>
      <c r="D213" s="79">
        <v>49.999999999999986</v>
      </c>
      <c r="E213" s="79">
        <v>68.6111111111112</v>
      </c>
      <c r="F213" s="79">
        <v>31.249999999999982</v>
      </c>
      <c r="G213" s="80">
        <v>49.953703703703724</v>
      </c>
      <c r="H213" s="16" t="str">
        <f t="shared" si="60"/>
        <v/>
      </c>
    </row>
    <row r="214" spans="2:8" ht="15.75" x14ac:dyDescent="0.25">
      <c r="B214" s="68">
        <v>21</v>
      </c>
      <c r="C214" s="66">
        <v>5</v>
      </c>
      <c r="D214" s="79">
        <v>36.458333333333336</v>
      </c>
      <c r="E214" s="79">
        <v>54.166666666666679</v>
      </c>
      <c r="F214" s="79">
        <v>44.666666666666643</v>
      </c>
      <c r="G214" s="80">
        <v>45.097222222222221</v>
      </c>
      <c r="H214" s="16" t="str">
        <f t="shared" si="60"/>
        <v/>
      </c>
    </row>
    <row r="215" spans="2:8" ht="15.75" x14ac:dyDescent="0.25">
      <c r="B215" s="68">
        <v>21</v>
      </c>
      <c r="C215" s="66">
        <v>6</v>
      </c>
      <c r="D215" s="79">
        <v>47.916666666666664</v>
      </c>
      <c r="E215" s="79">
        <v>46.249999999999986</v>
      </c>
      <c r="F215" s="79">
        <v>56.944444444444436</v>
      </c>
      <c r="G215" s="80">
        <v>50.37037037037036</v>
      </c>
      <c r="H215" s="16" t="str">
        <f t="shared" si="60"/>
        <v/>
      </c>
    </row>
    <row r="216" spans="2:8" ht="15.75" x14ac:dyDescent="0.25">
      <c r="B216" s="68">
        <v>21</v>
      </c>
      <c r="C216" s="66">
        <v>7</v>
      </c>
      <c r="D216" s="79">
        <v>51.666666666666664</v>
      </c>
      <c r="E216" s="79">
        <v>51.458333333333336</v>
      </c>
      <c r="F216" s="79">
        <v>53.749999999999986</v>
      </c>
      <c r="G216" s="80">
        <v>52.291666666666664</v>
      </c>
      <c r="H216" s="16" t="str">
        <f t="shared" si="60"/>
        <v/>
      </c>
    </row>
    <row r="217" spans="2:8" ht="15.75" x14ac:dyDescent="0.25">
      <c r="B217" s="68">
        <v>21</v>
      </c>
      <c r="C217" s="66">
        <v>8</v>
      </c>
      <c r="D217" s="79">
        <v>49.166666666666636</v>
      </c>
      <c r="E217" s="79">
        <v>56.041666666666679</v>
      </c>
      <c r="F217" s="79">
        <v>52.5</v>
      </c>
      <c r="G217" s="80">
        <v>52.569444444444436</v>
      </c>
      <c r="H217" s="16" t="str">
        <f t="shared" si="60"/>
        <v/>
      </c>
    </row>
    <row r="218" spans="2:8" ht="15.75" x14ac:dyDescent="0.25">
      <c r="B218" s="68">
        <v>21</v>
      </c>
      <c r="C218" s="66">
        <v>9</v>
      </c>
      <c r="D218" s="79">
        <v>59.166666666666664</v>
      </c>
      <c r="E218" s="79">
        <v>42.499999999999986</v>
      </c>
      <c r="F218" s="79">
        <v>50.277777777777779</v>
      </c>
      <c r="G218" s="80">
        <v>50.648148148148145</v>
      </c>
      <c r="H218" s="16" t="str">
        <f t="shared" si="60"/>
        <v/>
      </c>
    </row>
    <row r="219" spans="2:8" ht="15.75" x14ac:dyDescent="0.25">
      <c r="B219" s="68">
        <v>21</v>
      </c>
      <c r="C219" s="66">
        <v>10</v>
      </c>
      <c r="D219" s="79">
        <v>56.1111111111111</v>
      </c>
      <c r="E219" s="79">
        <v>54.722222222222221</v>
      </c>
      <c r="F219" s="79">
        <v>49.999999999999986</v>
      </c>
      <c r="G219" s="80">
        <v>53.611111111111107</v>
      </c>
      <c r="H219" s="16">
        <f t="shared" si="60"/>
        <v>52.48888888888888</v>
      </c>
    </row>
    <row r="220" spans="2:8" ht="15.75" x14ac:dyDescent="0.25">
      <c r="B220" s="68">
        <v>22</v>
      </c>
      <c r="C220" s="66">
        <v>1</v>
      </c>
      <c r="D220" s="79">
        <v>54.722222222222221</v>
      </c>
      <c r="E220" s="79">
        <v>61.458333333333599</v>
      </c>
      <c r="F220" s="79">
        <v>59.374999999999986</v>
      </c>
      <c r="G220" s="80">
        <v>58.518518518518611</v>
      </c>
      <c r="H220" s="16" t="str">
        <f t="shared" si="60"/>
        <v/>
      </c>
    </row>
    <row r="221" spans="2:8" ht="15.75" x14ac:dyDescent="0.25">
      <c r="B221" s="68">
        <v>22</v>
      </c>
      <c r="C221" s="66">
        <v>2</v>
      </c>
      <c r="D221" s="79">
        <v>42.499999999999986</v>
      </c>
      <c r="E221" s="79">
        <v>61.458333333333599</v>
      </c>
      <c r="F221" s="79">
        <v>46.666666666666679</v>
      </c>
      <c r="G221" s="80">
        <v>50.208333333333421</v>
      </c>
      <c r="H221" s="16" t="str">
        <f t="shared" si="60"/>
        <v/>
      </c>
    </row>
    <row r="222" spans="2:8" ht="15.75" x14ac:dyDescent="0.25">
      <c r="B222" s="68">
        <v>22</v>
      </c>
      <c r="C222" s="66">
        <v>3</v>
      </c>
      <c r="D222" s="79">
        <v>53.541666666666664</v>
      </c>
      <c r="E222" s="79">
        <v>52.7777777777778</v>
      </c>
      <c r="F222" s="79">
        <v>47.777777777777757</v>
      </c>
      <c r="G222" s="80">
        <v>51.36574074074074</v>
      </c>
      <c r="H222" s="16" t="str">
        <f t="shared" si="60"/>
        <v/>
      </c>
    </row>
    <row r="223" spans="2:8" ht="15.75" x14ac:dyDescent="0.25">
      <c r="B223" s="68">
        <v>22</v>
      </c>
      <c r="C223" s="66">
        <v>4</v>
      </c>
      <c r="D223" s="79">
        <v>58.333333333333321</v>
      </c>
      <c r="E223" s="79">
        <v>54.791666666666636</v>
      </c>
      <c r="F223" s="79">
        <v>53.055555555555536</v>
      </c>
      <c r="G223" s="80">
        <v>55.393518518518498</v>
      </c>
      <c r="H223" s="16" t="str">
        <f t="shared" si="60"/>
        <v/>
      </c>
    </row>
    <row r="224" spans="2:8" ht="15.75" x14ac:dyDescent="0.25">
      <c r="B224" s="68">
        <v>22</v>
      </c>
      <c r="C224" s="66">
        <v>5</v>
      </c>
      <c r="D224" s="79">
        <v>44.166666666666664</v>
      </c>
      <c r="E224" s="79">
        <v>57.708333333333364</v>
      </c>
      <c r="F224" s="79">
        <v>55.833333333333364</v>
      </c>
      <c r="G224" s="80">
        <v>52.569444444444464</v>
      </c>
      <c r="H224" s="16" t="str">
        <f t="shared" si="60"/>
        <v/>
      </c>
    </row>
    <row r="225" spans="2:8" ht="15.75" x14ac:dyDescent="0.25">
      <c r="B225" s="68">
        <v>22</v>
      </c>
      <c r="C225" s="66">
        <v>6</v>
      </c>
      <c r="D225" s="79">
        <v>56.875000000000014</v>
      </c>
      <c r="E225" s="79">
        <v>54.722222222222221</v>
      </c>
      <c r="F225" s="79">
        <v>61.666666666666792</v>
      </c>
      <c r="G225" s="80">
        <v>57.754629629629676</v>
      </c>
      <c r="H225" s="16" t="str">
        <f t="shared" si="60"/>
        <v/>
      </c>
    </row>
    <row r="226" spans="2:8" ht="15.75" x14ac:dyDescent="0.25">
      <c r="B226" s="68">
        <v>22</v>
      </c>
      <c r="C226" s="66">
        <v>7</v>
      </c>
      <c r="D226" s="79">
        <v>46.111111111111086</v>
      </c>
      <c r="E226" s="79">
        <v>41.458333333333321</v>
      </c>
      <c r="F226" s="79">
        <v>50.625</v>
      </c>
      <c r="G226" s="80">
        <v>46.064814814814802</v>
      </c>
      <c r="H226" s="16" t="str">
        <f t="shared" si="60"/>
        <v/>
      </c>
    </row>
    <row r="227" spans="2:8" ht="15.75" x14ac:dyDescent="0.25">
      <c r="B227" s="68">
        <v>22</v>
      </c>
      <c r="C227" s="66">
        <v>8</v>
      </c>
      <c r="D227" s="79">
        <v>49.722222222222243</v>
      </c>
      <c r="E227" s="79">
        <v>46.249999999999986</v>
      </c>
      <c r="F227" s="79">
        <v>52.5</v>
      </c>
      <c r="G227" s="80">
        <v>49.49074074074074</v>
      </c>
      <c r="H227" s="16" t="str">
        <f t="shared" si="60"/>
        <v/>
      </c>
    </row>
    <row r="228" spans="2:8" ht="15.75" x14ac:dyDescent="0.25">
      <c r="B228" s="68">
        <v>22</v>
      </c>
      <c r="C228" s="66">
        <v>9</v>
      </c>
      <c r="D228" s="79">
        <v>47.916666666666664</v>
      </c>
      <c r="E228" s="79">
        <v>56.666666666666636</v>
      </c>
      <c r="F228" s="79">
        <v>55.277777777777757</v>
      </c>
      <c r="G228" s="80">
        <v>53.287037037037017</v>
      </c>
      <c r="H228" s="16" t="str">
        <f t="shared" si="60"/>
        <v/>
      </c>
    </row>
    <row r="229" spans="2:8" ht="15.75" x14ac:dyDescent="0.25">
      <c r="B229" s="68">
        <v>22</v>
      </c>
      <c r="C229" s="66">
        <v>10</v>
      </c>
      <c r="D229" s="79">
        <v>53.055555555555536</v>
      </c>
      <c r="E229" s="79">
        <v>52.5</v>
      </c>
      <c r="F229" s="79">
        <v>51.874999999999986</v>
      </c>
      <c r="G229" s="80">
        <v>52.476851851851848</v>
      </c>
      <c r="H229" s="16">
        <f t="shared" si="60"/>
        <v>52.712962962962976</v>
      </c>
    </row>
    <row r="230" spans="2:8" ht="15.75" x14ac:dyDescent="0.25">
      <c r="B230" s="68">
        <v>23</v>
      </c>
      <c r="C230" s="66">
        <v>1</v>
      </c>
      <c r="D230" s="79">
        <v>41.538461538461519</v>
      </c>
      <c r="E230" s="79">
        <v>47.307692307692278</v>
      </c>
      <c r="F230" s="79">
        <v>28.61538461538462</v>
      </c>
      <c r="G230" s="80">
        <v>39.153846153846139</v>
      </c>
      <c r="H230" s="16" t="str">
        <f t="shared" si="60"/>
        <v/>
      </c>
    </row>
    <row r="231" spans="2:8" ht="15.75" x14ac:dyDescent="0.25">
      <c r="B231" s="68">
        <v>23</v>
      </c>
      <c r="C231" s="66">
        <v>2</v>
      </c>
      <c r="D231" s="79">
        <v>34.61538461538462</v>
      </c>
      <c r="E231" s="79">
        <v>33.692307692307722</v>
      </c>
      <c r="F231" s="79">
        <v>39.692307692307715</v>
      </c>
      <c r="G231" s="80">
        <v>36.000000000000021</v>
      </c>
      <c r="H231" s="16" t="str">
        <f t="shared" si="60"/>
        <v/>
      </c>
    </row>
    <row r="232" spans="2:8" ht="15.75" x14ac:dyDescent="0.25">
      <c r="B232" s="68">
        <v>23</v>
      </c>
      <c r="C232" s="66">
        <v>3</v>
      </c>
      <c r="D232" s="79">
        <v>33.230769230769241</v>
      </c>
      <c r="E232" s="79">
        <v>29.538461538461519</v>
      </c>
      <c r="F232" s="79">
        <v>35.769230769230759</v>
      </c>
      <c r="G232" s="80">
        <v>32.84615384615384</v>
      </c>
      <c r="H232" s="16" t="str">
        <f t="shared" si="60"/>
        <v/>
      </c>
    </row>
    <row r="233" spans="2:8" ht="15.75" x14ac:dyDescent="0.25">
      <c r="B233" s="68">
        <v>23</v>
      </c>
      <c r="C233" s="66">
        <v>4</v>
      </c>
      <c r="D233" s="79">
        <v>42.461538461538474</v>
      </c>
      <c r="E233" s="79">
        <v>33.75</v>
      </c>
      <c r="F233" s="79">
        <v>37.153846153846139</v>
      </c>
      <c r="G233" s="80">
        <v>37.78846153846154</v>
      </c>
      <c r="H233" s="16" t="str">
        <f t="shared" si="60"/>
        <v/>
      </c>
    </row>
    <row r="234" spans="2:8" ht="15.75" x14ac:dyDescent="0.25">
      <c r="B234" s="68">
        <v>23</v>
      </c>
      <c r="C234" s="66">
        <v>5</v>
      </c>
      <c r="D234" s="79">
        <v>36.461538461538481</v>
      </c>
      <c r="E234" s="79">
        <v>32.076923076923102</v>
      </c>
      <c r="F234" s="79">
        <v>40.153846153846139</v>
      </c>
      <c r="G234" s="80">
        <v>36.230769230769234</v>
      </c>
      <c r="H234" s="16" t="str">
        <f t="shared" si="60"/>
        <v/>
      </c>
    </row>
    <row r="235" spans="2:8" ht="15.75" x14ac:dyDescent="0.25">
      <c r="B235" s="68">
        <v>23</v>
      </c>
      <c r="C235" s="66">
        <v>6</v>
      </c>
      <c r="D235" s="79">
        <v>49.846153846153861</v>
      </c>
      <c r="E235" s="79">
        <v>37.846153846153861</v>
      </c>
      <c r="F235" s="79">
        <v>30.923076923076898</v>
      </c>
      <c r="G235" s="80">
        <v>39.53846153846154</v>
      </c>
      <c r="H235" s="16" t="str">
        <f t="shared" si="60"/>
        <v/>
      </c>
    </row>
    <row r="236" spans="2:8" ht="15.75" x14ac:dyDescent="0.25">
      <c r="B236" s="68">
        <v>23</v>
      </c>
      <c r="C236" s="66">
        <v>7</v>
      </c>
      <c r="D236" s="79">
        <v>38.538461538461519</v>
      </c>
      <c r="E236" s="79">
        <v>33</v>
      </c>
      <c r="F236" s="79">
        <v>31.153846153846143</v>
      </c>
      <c r="G236" s="80">
        <v>34.230769230769219</v>
      </c>
      <c r="H236" s="16" t="str">
        <f t="shared" si="60"/>
        <v/>
      </c>
    </row>
    <row r="237" spans="2:8" ht="15.75" x14ac:dyDescent="0.25">
      <c r="B237" s="68">
        <v>23</v>
      </c>
      <c r="C237" s="66">
        <v>8</v>
      </c>
      <c r="D237" s="79">
        <v>40.846153846153861</v>
      </c>
      <c r="E237" s="79">
        <v>37.38461538461538</v>
      </c>
      <c r="F237" s="79">
        <v>34.61538461538462</v>
      </c>
      <c r="G237" s="80">
        <v>37.61538461538462</v>
      </c>
      <c r="H237" s="16" t="str">
        <f t="shared" si="60"/>
        <v/>
      </c>
    </row>
    <row r="238" spans="2:8" ht="15.75" x14ac:dyDescent="0.25">
      <c r="B238" s="68">
        <v>23</v>
      </c>
      <c r="C238" s="66">
        <v>9</v>
      </c>
      <c r="D238" s="79">
        <v>35.076923076923102</v>
      </c>
      <c r="E238" s="79">
        <v>47.019230769230759</v>
      </c>
      <c r="F238" s="79">
        <v>46.61538461538462</v>
      </c>
      <c r="G238" s="80">
        <v>42.90384615384616</v>
      </c>
      <c r="H238" s="16" t="str">
        <f t="shared" si="60"/>
        <v/>
      </c>
    </row>
    <row r="239" spans="2:8" ht="15.75" x14ac:dyDescent="0.25">
      <c r="B239" s="68">
        <v>23</v>
      </c>
      <c r="C239" s="66">
        <v>10</v>
      </c>
      <c r="D239" s="79">
        <v>28.38461538461538</v>
      </c>
      <c r="E239" s="79">
        <v>40.38461538461538</v>
      </c>
      <c r="F239" s="79">
        <v>38.076923076923102</v>
      </c>
      <c r="G239" s="80">
        <v>35.61538461538462</v>
      </c>
      <c r="H239" s="16">
        <f t="shared" si="60"/>
        <v>37.192307692307701</v>
      </c>
    </row>
    <row r="240" spans="2:8" ht="15.75" x14ac:dyDescent="0.25">
      <c r="B240" s="68">
        <v>24</v>
      </c>
      <c r="C240" s="66">
        <v>1</v>
      </c>
      <c r="D240" s="79">
        <v>54.722222222222221</v>
      </c>
      <c r="E240" s="79">
        <v>61.458333333333599</v>
      </c>
      <c r="F240" s="79">
        <v>59.374999999999986</v>
      </c>
      <c r="G240" s="80">
        <v>58.518518518518611</v>
      </c>
      <c r="H240" s="16" t="str">
        <f t="shared" si="60"/>
        <v/>
      </c>
    </row>
    <row r="241" spans="2:8" ht="15.75" x14ac:dyDescent="0.25">
      <c r="B241" s="68">
        <v>24</v>
      </c>
      <c r="C241" s="66">
        <v>2</v>
      </c>
      <c r="D241" s="79">
        <v>38.055555555555536</v>
      </c>
      <c r="E241" s="79">
        <v>61.458333333333599</v>
      </c>
      <c r="F241" s="79">
        <v>46.666666666666679</v>
      </c>
      <c r="G241" s="80">
        <v>48.72685185185194</v>
      </c>
      <c r="H241" s="16" t="str">
        <f t="shared" si="60"/>
        <v/>
      </c>
    </row>
    <row r="242" spans="2:8" ht="15.75" x14ac:dyDescent="0.25">
      <c r="B242" s="68">
        <v>24</v>
      </c>
      <c r="C242" s="66">
        <v>3</v>
      </c>
      <c r="D242" s="79">
        <v>53.541666666666664</v>
      </c>
      <c r="E242" s="79">
        <v>50.208333333333364</v>
      </c>
      <c r="F242" s="79">
        <v>47.777777777777757</v>
      </c>
      <c r="G242" s="80">
        <v>50.50925925925926</v>
      </c>
      <c r="H242" s="16" t="str">
        <f t="shared" si="60"/>
        <v/>
      </c>
    </row>
    <row r="243" spans="2:8" ht="15.75" x14ac:dyDescent="0.25">
      <c r="B243" s="68">
        <v>24</v>
      </c>
      <c r="C243" s="66">
        <v>4</v>
      </c>
      <c r="D243" s="79">
        <v>58.333333333333321</v>
      </c>
      <c r="E243" s="79">
        <v>54.791666666666636</v>
      </c>
      <c r="F243" s="79">
        <v>53.055555555555536</v>
      </c>
      <c r="G243" s="80">
        <v>55.393518518518498</v>
      </c>
      <c r="H243" s="16" t="str">
        <f t="shared" si="60"/>
        <v/>
      </c>
    </row>
    <row r="244" spans="2:8" ht="15.75" x14ac:dyDescent="0.25">
      <c r="B244" s="68">
        <v>24</v>
      </c>
      <c r="C244" s="66">
        <v>5</v>
      </c>
      <c r="D244" s="79">
        <v>43.541666666666636</v>
      </c>
      <c r="E244" s="79">
        <v>57.708333333333364</v>
      </c>
      <c r="F244" s="79">
        <v>55.833333333333364</v>
      </c>
      <c r="G244" s="80">
        <v>52.361111111111121</v>
      </c>
      <c r="H244" s="16" t="str">
        <f t="shared" si="60"/>
        <v/>
      </c>
    </row>
    <row r="245" spans="2:8" ht="15.75" x14ac:dyDescent="0.25">
      <c r="B245" s="68">
        <v>24</v>
      </c>
      <c r="C245" s="66">
        <v>6</v>
      </c>
      <c r="D245" s="79">
        <v>56.875000000000014</v>
      </c>
      <c r="E245" s="79">
        <v>54.722222222222221</v>
      </c>
      <c r="F245" s="79">
        <v>61.666666666666792</v>
      </c>
      <c r="G245" s="80">
        <v>57.754629629629676</v>
      </c>
      <c r="H245" s="16" t="str">
        <f t="shared" si="60"/>
        <v/>
      </c>
    </row>
    <row r="246" spans="2:8" ht="15.75" x14ac:dyDescent="0.25">
      <c r="B246" s="68">
        <v>24</v>
      </c>
      <c r="C246" s="66">
        <v>7</v>
      </c>
      <c r="D246" s="79">
        <v>46.666666666666679</v>
      </c>
      <c r="E246" s="79">
        <v>47.291666666666636</v>
      </c>
      <c r="F246" s="79">
        <v>50.416666666666679</v>
      </c>
      <c r="G246" s="80">
        <v>48.125</v>
      </c>
      <c r="H246" s="16" t="str">
        <f t="shared" si="60"/>
        <v/>
      </c>
    </row>
    <row r="247" spans="2:8" ht="15.75" x14ac:dyDescent="0.25">
      <c r="B247" s="68">
        <v>24</v>
      </c>
      <c r="C247" s="66">
        <v>8</v>
      </c>
      <c r="D247" s="79">
        <v>40.555555555555564</v>
      </c>
      <c r="E247" s="79">
        <v>46.249999999999986</v>
      </c>
      <c r="F247" s="79">
        <v>52.5</v>
      </c>
      <c r="G247" s="80">
        <v>46.435185185185183</v>
      </c>
      <c r="H247" s="16" t="str">
        <f t="shared" si="60"/>
        <v/>
      </c>
    </row>
    <row r="248" spans="2:8" ht="15.75" x14ac:dyDescent="0.25">
      <c r="B248" s="68">
        <v>24</v>
      </c>
      <c r="C248" s="66">
        <v>9</v>
      </c>
      <c r="D248" s="79">
        <v>54.444444444444422</v>
      </c>
      <c r="E248" s="79">
        <v>58.333333333333321</v>
      </c>
      <c r="F248" s="79">
        <v>55.277777777777757</v>
      </c>
      <c r="G248" s="80">
        <v>56.018518518518498</v>
      </c>
      <c r="H248" s="16" t="str">
        <f t="shared" si="60"/>
        <v/>
      </c>
    </row>
    <row r="249" spans="2:8" ht="15.75" x14ac:dyDescent="0.25">
      <c r="B249" s="68">
        <v>24</v>
      </c>
      <c r="C249" s="66">
        <v>10</v>
      </c>
      <c r="D249" s="79">
        <v>53.055555555555536</v>
      </c>
      <c r="E249" s="79">
        <v>51.458333333333336</v>
      </c>
      <c r="F249" s="79">
        <v>51.874999999999986</v>
      </c>
      <c r="G249" s="80">
        <v>52.129629629629619</v>
      </c>
      <c r="H249" s="16">
        <f t="shared" si="60"/>
        <v>52.597222222222243</v>
      </c>
    </row>
    <row r="250" spans="2:8" ht="15.75" x14ac:dyDescent="0.25">
      <c r="B250" s="68">
        <v>25</v>
      </c>
      <c r="C250" s="66">
        <v>1</v>
      </c>
      <c r="D250" s="79">
        <v>57.499999999999986</v>
      </c>
      <c r="E250" s="79">
        <v>58.541666666666636</v>
      </c>
      <c r="F250" s="79">
        <v>63.958333333333208</v>
      </c>
      <c r="G250" s="80">
        <v>59.999999999999943</v>
      </c>
      <c r="H250" s="16" t="str">
        <f t="shared" si="60"/>
        <v/>
      </c>
    </row>
    <row r="251" spans="2:8" ht="15.75" x14ac:dyDescent="0.25">
      <c r="B251" s="68">
        <v>25</v>
      </c>
      <c r="C251" s="66">
        <v>2</v>
      </c>
      <c r="D251" s="79">
        <v>56.041666666666679</v>
      </c>
      <c r="E251" s="79">
        <v>61.0416666666666</v>
      </c>
      <c r="F251" s="79">
        <v>58.333333333333321</v>
      </c>
      <c r="G251" s="80">
        <v>58.4722222222222</v>
      </c>
      <c r="H251" s="16" t="str">
        <f t="shared" si="60"/>
        <v/>
      </c>
    </row>
    <row r="252" spans="2:8" ht="15.75" x14ac:dyDescent="0.25">
      <c r="B252" s="68">
        <v>25</v>
      </c>
      <c r="C252" s="66">
        <v>3</v>
      </c>
      <c r="D252" s="79">
        <v>59.791666666666679</v>
      </c>
      <c r="E252" s="79">
        <v>51.666666666666664</v>
      </c>
      <c r="F252" s="79">
        <v>44.374999999999986</v>
      </c>
      <c r="G252" s="80">
        <v>51.944444444444436</v>
      </c>
      <c r="H252" s="16" t="str">
        <f t="shared" si="60"/>
        <v/>
      </c>
    </row>
    <row r="253" spans="2:8" ht="15.75" x14ac:dyDescent="0.25">
      <c r="B253" s="68">
        <v>25</v>
      </c>
      <c r="C253" s="66">
        <v>4</v>
      </c>
      <c r="D253" s="79">
        <v>50.555555555555578</v>
      </c>
      <c r="E253" s="79">
        <v>68.6111111111112</v>
      </c>
      <c r="F253" s="79">
        <v>28.541666666666639</v>
      </c>
      <c r="G253" s="80">
        <v>49.236111111111136</v>
      </c>
      <c r="H253" s="16" t="str">
        <f t="shared" si="60"/>
        <v/>
      </c>
    </row>
    <row r="254" spans="2:8" ht="15.75" x14ac:dyDescent="0.25">
      <c r="B254" s="68">
        <v>25</v>
      </c>
      <c r="C254" s="66">
        <v>5</v>
      </c>
      <c r="D254" s="79">
        <v>39.166666666666679</v>
      </c>
      <c r="E254" s="79">
        <v>54.791666666666636</v>
      </c>
      <c r="F254" s="79">
        <v>46.041666666666664</v>
      </c>
      <c r="G254" s="80">
        <v>46.666666666666657</v>
      </c>
      <c r="H254" s="16" t="str">
        <f t="shared" si="60"/>
        <v/>
      </c>
    </row>
    <row r="255" spans="2:8" ht="15.75" x14ac:dyDescent="0.25">
      <c r="B255" s="68">
        <v>25</v>
      </c>
      <c r="C255" s="66">
        <v>6</v>
      </c>
      <c r="D255" s="79">
        <v>48.333333333333364</v>
      </c>
      <c r="E255" s="79">
        <v>44.583333333333364</v>
      </c>
      <c r="F255" s="79">
        <v>59.166666666666664</v>
      </c>
      <c r="G255" s="80">
        <v>50.694444444444464</v>
      </c>
      <c r="H255" s="16" t="str">
        <f t="shared" si="60"/>
        <v/>
      </c>
    </row>
    <row r="256" spans="2:8" ht="15.75" x14ac:dyDescent="0.25">
      <c r="B256" s="68">
        <v>25</v>
      </c>
      <c r="C256" s="66">
        <v>7</v>
      </c>
      <c r="D256" s="79">
        <v>51.666666666666664</v>
      </c>
      <c r="E256" s="79">
        <v>46.041666666666664</v>
      </c>
      <c r="F256" s="79">
        <v>52.5</v>
      </c>
      <c r="G256" s="80">
        <v>50.069444444444436</v>
      </c>
      <c r="H256" s="16" t="str">
        <f t="shared" si="60"/>
        <v/>
      </c>
    </row>
    <row r="257" spans="2:8" ht="15.75" x14ac:dyDescent="0.25">
      <c r="B257" s="68">
        <v>25</v>
      </c>
      <c r="C257" s="66">
        <v>8</v>
      </c>
      <c r="D257" s="79">
        <v>49.166666666666636</v>
      </c>
      <c r="E257" s="79">
        <v>55.833333333333364</v>
      </c>
      <c r="F257" s="79">
        <v>50.833333333333321</v>
      </c>
      <c r="G257" s="80">
        <v>51.944444444444436</v>
      </c>
      <c r="H257" s="16" t="str">
        <f t="shared" si="60"/>
        <v/>
      </c>
    </row>
    <row r="258" spans="2:8" ht="15.75" x14ac:dyDescent="0.25">
      <c r="B258" s="68">
        <v>25</v>
      </c>
      <c r="C258" s="66">
        <v>9</v>
      </c>
      <c r="D258" s="79">
        <v>59.444444444444464</v>
      </c>
      <c r="E258" s="79">
        <v>42.499999999999986</v>
      </c>
      <c r="F258" s="79">
        <v>50.277777777777779</v>
      </c>
      <c r="G258" s="80">
        <v>50.74074074074074</v>
      </c>
      <c r="H258" s="16" t="str">
        <f t="shared" si="60"/>
        <v/>
      </c>
    </row>
    <row r="259" spans="2:8" ht="15.75" x14ac:dyDescent="0.25">
      <c r="B259" s="68">
        <v>25</v>
      </c>
      <c r="C259" s="66">
        <v>10</v>
      </c>
      <c r="D259" s="79">
        <v>56.3888888888889</v>
      </c>
      <c r="E259" s="79">
        <v>54.722222222222221</v>
      </c>
      <c r="F259" s="79">
        <v>49.999999999999986</v>
      </c>
      <c r="G259" s="80">
        <v>53.703703703703695</v>
      </c>
      <c r="H259" s="16">
        <f t="shared" si="60"/>
        <v>52.347222222222214</v>
      </c>
    </row>
    <row r="260" spans="2:8" ht="15.75" x14ac:dyDescent="0.25">
      <c r="B260" s="68">
        <v>26</v>
      </c>
      <c r="C260" s="66">
        <v>1</v>
      </c>
      <c r="D260" s="79">
        <v>57.499999999999986</v>
      </c>
      <c r="E260" s="79">
        <v>58.541666666666636</v>
      </c>
      <c r="F260" s="79">
        <v>63.958333333333208</v>
      </c>
      <c r="G260" s="80">
        <v>59.999999999999943</v>
      </c>
      <c r="H260" s="16" t="str">
        <f t="shared" si="60"/>
        <v/>
      </c>
    </row>
    <row r="261" spans="2:8" ht="15.75" x14ac:dyDescent="0.25">
      <c r="B261" s="68">
        <v>26</v>
      </c>
      <c r="C261" s="66">
        <v>2</v>
      </c>
      <c r="D261" s="79">
        <v>56.25</v>
      </c>
      <c r="E261" s="79">
        <v>61.0416666666666</v>
      </c>
      <c r="F261" s="79">
        <v>58.333333333333321</v>
      </c>
      <c r="G261" s="80">
        <v>58.541666666666636</v>
      </c>
      <c r="H261" s="16" t="str">
        <f t="shared" si="60"/>
        <v/>
      </c>
    </row>
    <row r="262" spans="2:8" ht="15.75" x14ac:dyDescent="0.25">
      <c r="B262" s="68">
        <v>26</v>
      </c>
      <c r="C262" s="66">
        <v>3</v>
      </c>
      <c r="D262" s="79">
        <v>59.374999999999986</v>
      </c>
      <c r="E262" s="79">
        <v>51.666666666666664</v>
      </c>
      <c r="F262" s="79">
        <v>44.374999999999986</v>
      </c>
      <c r="G262" s="80">
        <v>51.805555555555543</v>
      </c>
      <c r="H262" s="16" t="str">
        <f t="shared" si="60"/>
        <v/>
      </c>
    </row>
    <row r="263" spans="2:8" ht="15.75" x14ac:dyDescent="0.25">
      <c r="B263" s="68">
        <v>26</v>
      </c>
      <c r="C263" s="66">
        <v>4</v>
      </c>
      <c r="D263" s="79">
        <v>49.999999999999986</v>
      </c>
      <c r="E263" s="79">
        <v>68.6111111111112</v>
      </c>
      <c r="F263" s="79">
        <v>31.249999999999982</v>
      </c>
      <c r="G263" s="80">
        <v>49.953703703703724</v>
      </c>
      <c r="H263" s="16" t="str">
        <f t="shared" si="60"/>
        <v/>
      </c>
    </row>
    <row r="264" spans="2:8" ht="15.75" x14ac:dyDescent="0.25">
      <c r="B264" s="68">
        <v>26</v>
      </c>
      <c r="C264" s="66">
        <v>5</v>
      </c>
      <c r="D264" s="79">
        <v>36.458333333333336</v>
      </c>
      <c r="E264" s="79">
        <v>54.166666666666679</v>
      </c>
      <c r="F264" s="79">
        <v>44.666666666666643</v>
      </c>
      <c r="G264" s="80">
        <v>45.097222222222221</v>
      </c>
      <c r="H264" s="16" t="str">
        <f t="shared" si="60"/>
        <v/>
      </c>
    </row>
    <row r="265" spans="2:8" ht="15.75" x14ac:dyDescent="0.25">
      <c r="B265" s="68">
        <v>26</v>
      </c>
      <c r="C265" s="66">
        <v>6</v>
      </c>
      <c r="D265" s="79">
        <v>47.916666666666664</v>
      </c>
      <c r="E265" s="79">
        <v>46.249999999999986</v>
      </c>
      <c r="F265" s="79">
        <v>56.944444444444436</v>
      </c>
      <c r="G265" s="80">
        <v>50.37037037037036</v>
      </c>
      <c r="H265" s="16" t="str">
        <f t="shared" si="60"/>
        <v/>
      </c>
    </row>
    <row r="266" spans="2:8" ht="15.75" x14ac:dyDescent="0.25">
      <c r="B266" s="68">
        <v>26</v>
      </c>
      <c r="C266" s="66">
        <v>7</v>
      </c>
      <c r="D266" s="79">
        <v>51.666666666666664</v>
      </c>
      <c r="E266" s="79">
        <v>51.458333333333336</v>
      </c>
      <c r="F266" s="79">
        <v>53.749999999999986</v>
      </c>
      <c r="G266" s="80">
        <v>52.291666666666664</v>
      </c>
      <c r="H266" s="16" t="str">
        <f t="shared" si="60"/>
        <v/>
      </c>
    </row>
    <row r="267" spans="2:8" ht="15.75" x14ac:dyDescent="0.25">
      <c r="B267" s="68">
        <v>26</v>
      </c>
      <c r="C267" s="66">
        <v>8</v>
      </c>
      <c r="D267" s="79">
        <v>49.166666666666636</v>
      </c>
      <c r="E267" s="79">
        <v>56.041666666666679</v>
      </c>
      <c r="F267" s="79">
        <v>52.5</v>
      </c>
      <c r="G267" s="80">
        <v>52.569444444444436</v>
      </c>
      <c r="H267" s="16" t="str">
        <f t="shared" si="60"/>
        <v/>
      </c>
    </row>
    <row r="268" spans="2:8" ht="15.75" x14ac:dyDescent="0.25">
      <c r="B268" s="68">
        <v>26</v>
      </c>
      <c r="C268" s="66">
        <v>9</v>
      </c>
      <c r="D268" s="79">
        <v>59.166666666666664</v>
      </c>
      <c r="E268" s="79">
        <v>42.499999999999986</v>
      </c>
      <c r="F268" s="79">
        <v>50.277777777777779</v>
      </c>
      <c r="G268" s="80">
        <v>50.648148148148145</v>
      </c>
      <c r="H268" s="16" t="str">
        <f t="shared" si="60"/>
        <v/>
      </c>
    </row>
    <row r="269" spans="2:8" ht="15.75" x14ac:dyDescent="0.25">
      <c r="B269" s="68">
        <v>26</v>
      </c>
      <c r="C269" s="66">
        <v>10</v>
      </c>
      <c r="D269" s="79">
        <v>56.1111111111111</v>
      </c>
      <c r="E269" s="79">
        <v>54.722222222222221</v>
      </c>
      <c r="F269" s="79">
        <v>49.999999999999986</v>
      </c>
      <c r="G269" s="80">
        <v>53.611111111111107</v>
      </c>
      <c r="H269" s="16">
        <f t="shared" si="60"/>
        <v>52.48888888888888</v>
      </c>
    </row>
    <row r="270" spans="2:8" ht="15.75" x14ac:dyDescent="0.25">
      <c r="B270" s="68">
        <v>27</v>
      </c>
      <c r="C270" s="66">
        <v>1</v>
      </c>
      <c r="D270" s="79">
        <v>21.057692307692278</v>
      </c>
      <c r="E270" s="79">
        <v>29.423076923076898</v>
      </c>
      <c r="F270" s="79">
        <v>32.88461538461538</v>
      </c>
      <c r="G270" s="80">
        <v>27.788461538461519</v>
      </c>
      <c r="H270" s="16" t="str">
        <f t="shared" si="60"/>
        <v/>
      </c>
    </row>
    <row r="271" spans="2:8" ht="15.75" x14ac:dyDescent="0.25">
      <c r="B271" s="68">
        <v>27</v>
      </c>
      <c r="C271" s="66">
        <v>2</v>
      </c>
      <c r="D271" s="79">
        <v>25.961538461538478</v>
      </c>
      <c r="E271" s="79">
        <v>25.961538461538478</v>
      </c>
      <c r="F271" s="79">
        <v>16.442307692307722</v>
      </c>
      <c r="G271" s="80">
        <v>22.788461538461558</v>
      </c>
      <c r="H271" s="16" t="str">
        <f t="shared" si="60"/>
        <v/>
      </c>
    </row>
    <row r="272" spans="2:8" ht="15.75" x14ac:dyDescent="0.25">
      <c r="B272" s="68">
        <v>27</v>
      </c>
      <c r="C272" s="66">
        <v>3</v>
      </c>
      <c r="D272" s="79">
        <v>27.11538461538462</v>
      </c>
      <c r="E272" s="79">
        <v>24.807692307692278</v>
      </c>
      <c r="F272" s="79">
        <v>21.057692307692278</v>
      </c>
      <c r="G272" s="80">
        <v>24.326923076923055</v>
      </c>
      <c r="H272" s="16" t="str">
        <f t="shared" si="60"/>
        <v/>
      </c>
    </row>
    <row r="273" spans="2:8" ht="15.75" x14ac:dyDescent="0.25">
      <c r="B273" s="68">
        <v>27</v>
      </c>
      <c r="C273" s="66">
        <v>4</v>
      </c>
      <c r="D273" s="79">
        <v>25.38461538461538</v>
      </c>
      <c r="E273" s="79">
        <v>17.88461538461538</v>
      </c>
      <c r="F273" s="79">
        <v>30.692307692307722</v>
      </c>
      <c r="G273" s="80">
        <v>24.65384615384616</v>
      </c>
      <c r="H273" s="16" t="str">
        <f t="shared" si="60"/>
        <v/>
      </c>
    </row>
    <row r="274" spans="2:8" ht="15.75" x14ac:dyDescent="0.25">
      <c r="B274" s="68">
        <v>27</v>
      </c>
      <c r="C274" s="66">
        <v>5</v>
      </c>
      <c r="D274" s="79">
        <v>23.653846153846139</v>
      </c>
      <c r="E274" s="79">
        <v>24.519230769230759</v>
      </c>
      <c r="F274" s="79">
        <v>20.480769230769241</v>
      </c>
      <c r="G274" s="80">
        <v>22.884615384615376</v>
      </c>
      <c r="H274" s="16" t="str">
        <f t="shared" si="60"/>
        <v/>
      </c>
    </row>
    <row r="275" spans="2:8" ht="15.75" x14ac:dyDescent="0.25">
      <c r="B275" s="68">
        <v>27</v>
      </c>
      <c r="C275" s="66">
        <v>6</v>
      </c>
      <c r="D275" s="79">
        <v>22.5</v>
      </c>
      <c r="E275" s="79">
        <v>24.519230769230759</v>
      </c>
      <c r="F275" s="79">
        <v>27.980769230769241</v>
      </c>
      <c r="G275" s="80">
        <v>25</v>
      </c>
      <c r="H275" s="16" t="str">
        <f t="shared" si="60"/>
        <v/>
      </c>
    </row>
    <row r="276" spans="2:8" ht="15.75" x14ac:dyDescent="0.25">
      <c r="B276" s="68">
        <v>27</v>
      </c>
      <c r="C276" s="66">
        <v>7</v>
      </c>
      <c r="D276" s="79">
        <v>22.211538461538478</v>
      </c>
      <c r="E276" s="79">
        <v>30</v>
      </c>
      <c r="F276" s="79">
        <v>24.230769230769241</v>
      </c>
      <c r="G276" s="80">
        <v>25.480769230769241</v>
      </c>
      <c r="H276" s="16" t="str">
        <f t="shared" ref="H276:H339" si="61">IF(C276=10,AVERAGE(G267:G276),"")</f>
        <v/>
      </c>
    </row>
    <row r="277" spans="2:8" ht="15.75" x14ac:dyDescent="0.25">
      <c r="B277" s="68">
        <v>27</v>
      </c>
      <c r="C277" s="66">
        <v>8</v>
      </c>
      <c r="D277" s="79">
        <v>23.36538461538462</v>
      </c>
      <c r="E277" s="79">
        <v>26.538461538461522</v>
      </c>
      <c r="F277" s="79">
        <v>19.038461538461522</v>
      </c>
      <c r="G277" s="80">
        <v>22.980769230769223</v>
      </c>
      <c r="H277" s="16" t="str">
        <f t="shared" si="61"/>
        <v/>
      </c>
    </row>
    <row r="278" spans="2:8" ht="15.75" x14ac:dyDescent="0.25">
      <c r="B278" s="68">
        <v>27</v>
      </c>
      <c r="C278" s="66">
        <v>9</v>
      </c>
      <c r="D278" s="79">
        <v>31.442307692307722</v>
      </c>
      <c r="E278" s="79">
        <v>22.211538461538478</v>
      </c>
      <c r="F278" s="79">
        <v>27.11538461538462</v>
      </c>
      <c r="G278" s="80">
        <v>26.923076923076945</v>
      </c>
      <c r="H278" s="16" t="str">
        <f t="shared" si="61"/>
        <v/>
      </c>
    </row>
    <row r="279" spans="2:8" ht="15.75" x14ac:dyDescent="0.25">
      <c r="B279" s="68">
        <v>27</v>
      </c>
      <c r="C279" s="66">
        <v>10</v>
      </c>
      <c r="D279" s="79">
        <v>21.057692307692278</v>
      </c>
      <c r="E279" s="79">
        <v>30</v>
      </c>
      <c r="F279" s="79">
        <v>23.36538461538462</v>
      </c>
      <c r="G279" s="80">
        <v>24.807692307692303</v>
      </c>
      <c r="H279" s="16">
        <f t="shared" si="61"/>
        <v>24.763461538461534</v>
      </c>
    </row>
    <row r="280" spans="2:8" ht="15.75" x14ac:dyDescent="0.25">
      <c r="B280" s="68">
        <v>28</v>
      </c>
      <c r="C280" s="66">
        <v>1</v>
      </c>
      <c r="D280" s="79">
        <v>22.067307692307722</v>
      </c>
      <c r="E280" s="79">
        <v>27.85714285714284</v>
      </c>
      <c r="F280" s="79">
        <v>28.07692307692308</v>
      </c>
      <c r="G280" s="80">
        <v>26.000457875457879</v>
      </c>
      <c r="H280" s="16" t="str">
        <f t="shared" si="61"/>
        <v/>
      </c>
    </row>
    <row r="281" spans="2:8" ht="15.75" x14ac:dyDescent="0.25">
      <c r="B281" s="68">
        <v>28</v>
      </c>
      <c r="C281" s="66">
        <v>2</v>
      </c>
      <c r="D281" s="79">
        <v>21.923076923076898</v>
      </c>
      <c r="E281" s="79">
        <v>21.778846153846139</v>
      </c>
      <c r="F281" s="79">
        <v>20.439560439560459</v>
      </c>
      <c r="G281" s="80">
        <v>21.3804945054945</v>
      </c>
      <c r="H281" s="16" t="str">
        <f t="shared" si="61"/>
        <v/>
      </c>
    </row>
    <row r="282" spans="2:8" ht="15.75" x14ac:dyDescent="0.25">
      <c r="B282" s="68">
        <v>28</v>
      </c>
      <c r="C282" s="66">
        <v>3</v>
      </c>
      <c r="D282" s="79">
        <v>22.08791208791208</v>
      </c>
      <c r="E282" s="79">
        <v>19.28571428571426</v>
      </c>
      <c r="F282" s="79">
        <v>21.923076923076898</v>
      </c>
      <c r="G282" s="80">
        <v>21.098901098901077</v>
      </c>
      <c r="H282" s="16" t="str">
        <f t="shared" si="61"/>
        <v/>
      </c>
    </row>
    <row r="283" spans="2:8" ht="15.75" x14ac:dyDescent="0.25">
      <c r="B283" s="68">
        <v>28</v>
      </c>
      <c r="C283" s="66">
        <v>4</v>
      </c>
      <c r="D283" s="79">
        <v>26.105769230769241</v>
      </c>
      <c r="E283" s="79">
        <v>19.780219780219799</v>
      </c>
      <c r="F283" s="79">
        <v>25.24038461538462</v>
      </c>
      <c r="G283" s="80">
        <v>23.708791208791222</v>
      </c>
      <c r="H283" s="16" t="str">
        <f t="shared" si="61"/>
        <v/>
      </c>
    </row>
    <row r="284" spans="2:8" ht="15.75" x14ac:dyDescent="0.25">
      <c r="B284" s="68">
        <v>28</v>
      </c>
      <c r="C284" s="66">
        <v>5</v>
      </c>
      <c r="D284" s="79">
        <v>23.406593406593402</v>
      </c>
      <c r="E284" s="79">
        <v>22.788461538461522</v>
      </c>
      <c r="F284" s="79">
        <v>20.25641025641028</v>
      </c>
      <c r="G284" s="80">
        <v>22.150488400488399</v>
      </c>
      <c r="H284" s="16" t="str">
        <f t="shared" si="61"/>
        <v/>
      </c>
    </row>
    <row r="285" spans="2:8" ht="15.75" x14ac:dyDescent="0.25">
      <c r="B285" s="68">
        <v>28</v>
      </c>
      <c r="C285" s="66">
        <v>6</v>
      </c>
      <c r="D285" s="79">
        <v>23.076923076923102</v>
      </c>
      <c r="E285" s="79">
        <v>20.913461538461522</v>
      </c>
      <c r="F285" s="79">
        <v>24.375</v>
      </c>
      <c r="G285" s="80">
        <v>22.788461538461544</v>
      </c>
      <c r="H285" s="16" t="str">
        <f t="shared" si="61"/>
        <v/>
      </c>
    </row>
    <row r="286" spans="2:8" ht="15.75" x14ac:dyDescent="0.25">
      <c r="B286" s="68">
        <v>28</v>
      </c>
      <c r="C286" s="66">
        <v>7</v>
      </c>
      <c r="D286" s="79">
        <v>27.11538461538462</v>
      </c>
      <c r="E286" s="79">
        <v>28.1868131868132</v>
      </c>
      <c r="F286" s="79">
        <v>26.826923076923102</v>
      </c>
      <c r="G286" s="80">
        <v>27.376373626373645</v>
      </c>
      <c r="H286" s="16" t="str">
        <f t="shared" si="61"/>
        <v/>
      </c>
    </row>
    <row r="287" spans="2:8" ht="15.75" x14ac:dyDescent="0.25">
      <c r="B287" s="68">
        <v>28</v>
      </c>
      <c r="C287" s="66">
        <v>8</v>
      </c>
      <c r="D287" s="79">
        <v>28.681318681318679</v>
      </c>
      <c r="E287" s="79">
        <v>26.105769230769241</v>
      </c>
      <c r="F287" s="79">
        <v>23.221153846153861</v>
      </c>
      <c r="G287" s="80">
        <v>26.002747252747259</v>
      </c>
      <c r="H287" s="16" t="str">
        <f t="shared" si="61"/>
        <v/>
      </c>
    </row>
    <row r="288" spans="2:8" ht="15.75" x14ac:dyDescent="0.25">
      <c r="B288" s="68">
        <v>28</v>
      </c>
      <c r="C288" s="66">
        <v>9</v>
      </c>
      <c r="D288" s="79">
        <v>35.384615384615401</v>
      </c>
      <c r="E288" s="79">
        <v>27.032967032967061</v>
      </c>
      <c r="F288" s="79">
        <v>21.923076923076898</v>
      </c>
      <c r="G288" s="80">
        <v>28.11355311355312</v>
      </c>
      <c r="H288" s="16" t="str">
        <f t="shared" si="61"/>
        <v/>
      </c>
    </row>
    <row r="289" spans="2:8" ht="15.75" x14ac:dyDescent="0.25">
      <c r="B289" s="68">
        <v>28</v>
      </c>
      <c r="C289" s="66">
        <v>10</v>
      </c>
      <c r="D289" s="79">
        <v>23.24175824175822</v>
      </c>
      <c r="E289" s="79">
        <v>30.432692307692278</v>
      </c>
      <c r="F289" s="79">
        <v>19.038461538461522</v>
      </c>
      <c r="G289" s="80">
        <v>24.23763736263734</v>
      </c>
      <c r="H289" s="16">
        <f t="shared" si="61"/>
        <v>24.285790598290596</v>
      </c>
    </row>
    <row r="290" spans="2:8" ht="15.75" x14ac:dyDescent="0.25">
      <c r="B290" s="68">
        <v>29</v>
      </c>
      <c r="C290" s="66">
        <v>1</v>
      </c>
      <c r="D290" s="79">
        <v>25.673076923076898</v>
      </c>
      <c r="E290" s="79">
        <v>31.785643295968619</v>
      </c>
      <c r="F290" s="79">
        <v>23.653846153846139</v>
      </c>
      <c r="G290" s="80">
        <v>27.037522124297215</v>
      </c>
      <c r="H290" s="16" t="str">
        <f t="shared" si="61"/>
        <v/>
      </c>
    </row>
    <row r="291" spans="2:8" ht="15.75" x14ac:dyDescent="0.25">
      <c r="B291" s="68">
        <v>29</v>
      </c>
      <c r="C291" s="66">
        <v>2</v>
      </c>
      <c r="D291" s="79">
        <v>36.346153846153854</v>
      </c>
      <c r="E291" s="79">
        <v>33.461538461538481</v>
      </c>
      <c r="F291" s="79">
        <v>26.826923076923102</v>
      </c>
      <c r="G291" s="80">
        <v>32.211538461538481</v>
      </c>
      <c r="H291" s="16" t="str">
        <f t="shared" si="61"/>
        <v/>
      </c>
    </row>
    <row r="292" spans="2:8" ht="15.75" x14ac:dyDescent="0.25">
      <c r="B292" s="68">
        <v>29</v>
      </c>
      <c r="C292" s="66">
        <v>3</v>
      </c>
      <c r="D292" s="79">
        <v>21.923076923076898</v>
      </c>
      <c r="E292" s="79">
        <v>36.923076923076898</v>
      </c>
      <c r="F292" s="79">
        <v>26.538461538461522</v>
      </c>
      <c r="G292" s="80">
        <v>28.461538461538439</v>
      </c>
      <c r="H292" s="16" t="str">
        <f t="shared" si="61"/>
        <v/>
      </c>
    </row>
    <row r="293" spans="2:8" ht="15.75" x14ac:dyDescent="0.25">
      <c r="B293" s="68">
        <v>29</v>
      </c>
      <c r="C293" s="66">
        <v>4</v>
      </c>
      <c r="D293" s="79">
        <v>31.153846153846143</v>
      </c>
      <c r="E293" s="79">
        <v>29.423076923076898</v>
      </c>
      <c r="F293" s="79">
        <v>28.153846153846139</v>
      </c>
      <c r="G293" s="80">
        <v>29.576923076923055</v>
      </c>
      <c r="H293" s="16" t="str">
        <f t="shared" si="61"/>
        <v/>
      </c>
    </row>
    <row r="294" spans="2:8" ht="15.75" x14ac:dyDescent="0.25">
      <c r="B294" s="68">
        <v>29</v>
      </c>
      <c r="C294" s="66">
        <v>5</v>
      </c>
      <c r="D294" s="79">
        <v>19.903846153846139</v>
      </c>
      <c r="E294" s="79">
        <v>24</v>
      </c>
      <c r="F294" s="79">
        <v>28.846153846153861</v>
      </c>
      <c r="G294" s="80">
        <v>24.25</v>
      </c>
      <c r="H294" s="16" t="str">
        <f t="shared" si="61"/>
        <v/>
      </c>
    </row>
    <row r="295" spans="2:8" ht="15.75" x14ac:dyDescent="0.25">
      <c r="B295" s="68">
        <v>29</v>
      </c>
      <c r="C295" s="66">
        <v>6</v>
      </c>
      <c r="D295" s="79">
        <v>31.153846153846143</v>
      </c>
      <c r="E295" s="79">
        <v>26.076923076923102</v>
      </c>
      <c r="F295" s="79">
        <v>18.75</v>
      </c>
      <c r="G295" s="80">
        <v>25.32692307692308</v>
      </c>
      <c r="H295" s="16" t="str">
        <f t="shared" si="61"/>
        <v/>
      </c>
    </row>
    <row r="296" spans="2:8" ht="15.75" x14ac:dyDescent="0.25">
      <c r="B296" s="68">
        <v>29</v>
      </c>
      <c r="C296" s="66">
        <v>7</v>
      </c>
      <c r="D296" s="79">
        <v>23.942307692307722</v>
      </c>
      <c r="E296" s="79">
        <v>24.230769230769241</v>
      </c>
      <c r="F296" s="79">
        <v>27.403846153846139</v>
      </c>
      <c r="G296" s="80">
        <v>25.192307692307697</v>
      </c>
      <c r="H296" s="16" t="str">
        <f t="shared" si="61"/>
        <v/>
      </c>
    </row>
    <row r="297" spans="2:8" ht="15.75" x14ac:dyDescent="0.25">
      <c r="B297" s="68">
        <v>29</v>
      </c>
      <c r="C297" s="66">
        <v>8</v>
      </c>
      <c r="D297" s="79">
        <v>25.673076923076898</v>
      </c>
      <c r="E297" s="79">
        <v>29.769230769230759</v>
      </c>
      <c r="F297" s="79">
        <v>17.88461538461538</v>
      </c>
      <c r="G297" s="80">
        <v>24.442307692307679</v>
      </c>
      <c r="H297" s="16" t="str">
        <f t="shared" si="61"/>
        <v/>
      </c>
    </row>
    <row r="298" spans="2:8" ht="15.75" x14ac:dyDescent="0.25">
      <c r="B298" s="68">
        <v>29</v>
      </c>
      <c r="C298" s="66">
        <v>9</v>
      </c>
      <c r="D298" s="79">
        <v>25.673076923076898</v>
      </c>
      <c r="E298" s="79">
        <v>23.653846153846139</v>
      </c>
      <c r="F298" s="79">
        <v>32.019230769230759</v>
      </c>
      <c r="G298" s="80">
        <v>27.115384615384599</v>
      </c>
      <c r="H298" s="16" t="str">
        <f t="shared" si="61"/>
        <v/>
      </c>
    </row>
    <row r="299" spans="2:8" ht="15.75" x14ac:dyDescent="0.25">
      <c r="B299" s="68">
        <v>29</v>
      </c>
      <c r="C299" s="66">
        <v>10</v>
      </c>
      <c r="D299" s="79">
        <v>21.63461538461538</v>
      </c>
      <c r="E299" s="79">
        <v>27.403846153846139</v>
      </c>
      <c r="F299" s="79">
        <v>25.673076923076898</v>
      </c>
      <c r="G299" s="80">
        <v>24.903846153846143</v>
      </c>
      <c r="H299" s="16">
        <f t="shared" si="61"/>
        <v>26.851829135506641</v>
      </c>
    </row>
    <row r="300" spans="2:8" ht="15.75" x14ac:dyDescent="0.25">
      <c r="B300" s="68">
        <v>30</v>
      </c>
      <c r="C300" s="66">
        <v>1</v>
      </c>
      <c r="D300" s="79">
        <v>24.086538461538478</v>
      </c>
      <c r="E300" s="79">
        <v>28.351648351648382</v>
      </c>
      <c r="F300" s="79">
        <v>19.61538461538462</v>
      </c>
      <c r="G300" s="80">
        <v>24.017857142857157</v>
      </c>
      <c r="H300" s="16" t="str">
        <f t="shared" si="61"/>
        <v/>
      </c>
    </row>
    <row r="301" spans="2:8" ht="15.75" x14ac:dyDescent="0.25">
      <c r="B301" s="68">
        <v>30</v>
      </c>
      <c r="C301" s="66">
        <v>2</v>
      </c>
      <c r="D301" s="79">
        <v>33.131868131868117</v>
      </c>
      <c r="E301" s="79">
        <v>28.681318681318679</v>
      </c>
      <c r="F301" s="79">
        <v>24.375</v>
      </c>
      <c r="G301" s="80">
        <v>28.729395604395602</v>
      </c>
      <c r="H301" s="16" t="str">
        <f t="shared" si="61"/>
        <v/>
      </c>
    </row>
    <row r="302" spans="2:8" ht="15.75" x14ac:dyDescent="0.25">
      <c r="B302" s="68">
        <v>30</v>
      </c>
      <c r="C302" s="66">
        <v>3</v>
      </c>
      <c r="D302" s="79">
        <v>22.5</v>
      </c>
      <c r="E302" s="79">
        <v>29.010989010989043</v>
      </c>
      <c r="F302" s="79">
        <v>24.065934065934059</v>
      </c>
      <c r="G302" s="80">
        <v>25.192307692307697</v>
      </c>
      <c r="H302" s="16" t="str">
        <f t="shared" si="61"/>
        <v/>
      </c>
    </row>
    <row r="303" spans="2:8" ht="15.75" x14ac:dyDescent="0.25">
      <c r="B303" s="68">
        <v>30</v>
      </c>
      <c r="C303" s="66">
        <v>4</v>
      </c>
      <c r="D303" s="79">
        <v>29.6703296703297</v>
      </c>
      <c r="E303" s="79">
        <v>26.373626373626401</v>
      </c>
      <c r="F303" s="79">
        <v>28.269230769230759</v>
      </c>
      <c r="G303" s="80">
        <v>28.10439560439562</v>
      </c>
      <c r="H303" s="16" t="str">
        <f t="shared" si="61"/>
        <v/>
      </c>
    </row>
    <row r="304" spans="2:8" ht="15.75" x14ac:dyDescent="0.25">
      <c r="B304" s="68">
        <v>30</v>
      </c>
      <c r="C304" s="66">
        <v>5</v>
      </c>
      <c r="D304" s="79">
        <v>17.307692307692278</v>
      </c>
      <c r="E304" s="79">
        <v>25.769230769230742</v>
      </c>
      <c r="F304" s="79">
        <v>30.164835164835178</v>
      </c>
      <c r="G304" s="80">
        <v>24.413919413919402</v>
      </c>
      <c r="H304" s="16" t="str">
        <f t="shared" si="61"/>
        <v/>
      </c>
    </row>
    <row r="305" spans="2:8" ht="15.75" x14ac:dyDescent="0.25">
      <c r="B305" s="68">
        <v>30</v>
      </c>
      <c r="C305" s="66">
        <v>6</v>
      </c>
      <c r="D305" s="79">
        <v>26.208791208791219</v>
      </c>
      <c r="E305" s="79">
        <v>21.666666666666661</v>
      </c>
      <c r="F305" s="79">
        <v>21.63461538461538</v>
      </c>
      <c r="G305" s="80">
        <v>23.170024420024419</v>
      </c>
      <c r="H305" s="16" t="str">
        <f t="shared" si="61"/>
        <v/>
      </c>
    </row>
    <row r="306" spans="2:8" ht="15.75" x14ac:dyDescent="0.25">
      <c r="B306" s="68">
        <v>30</v>
      </c>
      <c r="C306" s="66">
        <v>7</v>
      </c>
      <c r="D306" s="79">
        <v>31.978021978021978</v>
      </c>
      <c r="E306" s="79">
        <v>24.560439560439541</v>
      </c>
      <c r="F306" s="79">
        <v>27.403846153846139</v>
      </c>
      <c r="G306" s="80">
        <v>27.980769230769216</v>
      </c>
      <c r="H306" s="16" t="str">
        <f t="shared" si="61"/>
        <v/>
      </c>
    </row>
    <row r="307" spans="2:8" ht="15.75" x14ac:dyDescent="0.25">
      <c r="B307" s="68">
        <v>30</v>
      </c>
      <c r="C307" s="66">
        <v>8</v>
      </c>
      <c r="D307" s="79">
        <v>28.681318681318679</v>
      </c>
      <c r="E307" s="79">
        <v>27.25961538461538</v>
      </c>
      <c r="F307" s="79">
        <v>17.019230769230759</v>
      </c>
      <c r="G307" s="80">
        <v>24.320054945054938</v>
      </c>
      <c r="H307" s="16" t="str">
        <f t="shared" si="61"/>
        <v/>
      </c>
    </row>
    <row r="308" spans="2:8" ht="15.75" x14ac:dyDescent="0.25">
      <c r="B308" s="68">
        <v>30</v>
      </c>
      <c r="C308" s="66">
        <v>9</v>
      </c>
      <c r="D308" s="79">
        <v>28.021978021978018</v>
      </c>
      <c r="E308" s="79">
        <v>25.71428571428574</v>
      </c>
      <c r="F308" s="79">
        <v>27.032967032967061</v>
      </c>
      <c r="G308" s="80">
        <v>26.923076923076938</v>
      </c>
      <c r="H308" s="16" t="str">
        <f t="shared" si="61"/>
        <v/>
      </c>
    </row>
    <row r="309" spans="2:8" ht="15.75" x14ac:dyDescent="0.25">
      <c r="B309" s="68">
        <v>30</v>
      </c>
      <c r="C309" s="66">
        <v>10</v>
      </c>
      <c r="D309" s="79">
        <v>26.394230769230759</v>
      </c>
      <c r="E309" s="79">
        <v>24.807692307692278</v>
      </c>
      <c r="F309" s="79">
        <v>27.362637362637358</v>
      </c>
      <c r="G309" s="80">
        <v>26.1881868131868</v>
      </c>
      <c r="H309" s="16">
        <f t="shared" si="61"/>
        <v>25.903998778998776</v>
      </c>
    </row>
    <row r="310" spans="2:8" ht="15.75" x14ac:dyDescent="0.25">
      <c r="B310" s="68">
        <v>31</v>
      </c>
      <c r="C310" s="66">
        <v>1</v>
      </c>
      <c r="D310" s="79">
        <v>21.057692307692278</v>
      </c>
      <c r="E310" s="79">
        <v>29.423076923076898</v>
      </c>
      <c r="F310" s="79">
        <v>32.88461538461538</v>
      </c>
      <c r="G310" s="80">
        <v>27.788461538461519</v>
      </c>
      <c r="H310" s="16" t="str">
        <f t="shared" si="61"/>
        <v/>
      </c>
    </row>
    <row r="311" spans="2:8" ht="15.75" x14ac:dyDescent="0.25">
      <c r="B311" s="68">
        <v>31</v>
      </c>
      <c r="C311" s="66">
        <v>2</v>
      </c>
      <c r="D311" s="79">
        <v>25.961538461538478</v>
      </c>
      <c r="E311" s="79">
        <v>25.961538461538478</v>
      </c>
      <c r="F311" s="79">
        <v>16.442307692307722</v>
      </c>
      <c r="G311" s="80">
        <v>22.788461538461558</v>
      </c>
      <c r="H311" s="16" t="str">
        <f t="shared" si="61"/>
        <v/>
      </c>
    </row>
    <row r="312" spans="2:8" ht="15.75" x14ac:dyDescent="0.25">
      <c r="B312" s="68">
        <v>31</v>
      </c>
      <c r="C312" s="66">
        <v>3</v>
      </c>
      <c r="D312" s="79">
        <v>27.11538461538462</v>
      </c>
      <c r="E312" s="79">
        <v>24.807692307692278</v>
      </c>
      <c r="F312" s="79">
        <v>21.057692307692278</v>
      </c>
      <c r="G312" s="80">
        <v>24.326923076923055</v>
      </c>
      <c r="H312" s="16" t="str">
        <f t="shared" si="61"/>
        <v/>
      </c>
    </row>
    <row r="313" spans="2:8" ht="15.75" x14ac:dyDescent="0.25">
      <c r="B313" s="68">
        <v>31</v>
      </c>
      <c r="C313" s="66">
        <v>4</v>
      </c>
      <c r="D313" s="79">
        <v>25.38461538461538</v>
      </c>
      <c r="E313" s="79">
        <v>17.88461538461538</v>
      </c>
      <c r="F313" s="79">
        <v>30.692307692307722</v>
      </c>
      <c r="G313" s="80">
        <v>24.65384615384616</v>
      </c>
      <c r="H313" s="16" t="str">
        <f t="shared" si="61"/>
        <v/>
      </c>
    </row>
    <row r="314" spans="2:8" ht="15.75" x14ac:dyDescent="0.25">
      <c r="B314" s="68">
        <v>31</v>
      </c>
      <c r="C314" s="66">
        <v>5</v>
      </c>
      <c r="D314" s="79">
        <v>23.653846153846139</v>
      </c>
      <c r="E314" s="79">
        <v>24.519230769230759</v>
      </c>
      <c r="F314" s="79">
        <v>20.480769230769241</v>
      </c>
      <c r="G314" s="80">
        <v>22.884615384615376</v>
      </c>
      <c r="H314" s="16" t="str">
        <f t="shared" si="61"/>
        <v/>
      </c>
    </row>
    <row r="315" spans="2:8" ht="15.75" x14ac:dyDescent="0.25">
      <c r="B315" s="68">
        <v>31</v>
      </c>
      <c r="C315" s="66">
        <v>6</v>
      </c>
      <c r="D315" s="79">
        <v>22.5</v>
      </c>
      <c r="E315" s="79">
        <v>24.519230769230759</v>
      </c>
      <c r="F315" s="79">
        <v>27.980769230769241</v>
      </c>
      <c r="G315" s="80">
        <v>25</v>
      </c>
      <c r="H315" s="16" t="str">
        <f t="shared" si="61"/>
        <v/>
      </c>
    </row>
    <row r="316" spans="2:8" ht="15.75" x14ac:dyDescent="0.25">
      <c r="B316" s="68">
        <v>31</v>
      </c>
      <c r="C316" s="66">
        <v>7</v>
      </c>
      <c r="D316" s="79">
        <v>22.211538461538478</v>
      </c>
      <c r="E316" s="79">
        <v>30</v>
      </c>
      <c r="F316" s="79">
        <v>24.230769230769241</v>
      </c>
      <c r="G316" s="80">
        <v>25.480769230769241</v>
      </c>
      <c r="H316" s="16" t="str">
        <f t="shared" si="61"/>
        <v/>
      </c>
    </row>
    <row r="317" spans="2:8" ht="15.75" x14ac:dyDescent="0.25">
      <c r="B317" s="68">
        <v>31</v>
      </c>
      <c r="C317" s="66">
        <v>8</v>
      </c>
      <c r="D317" s="79">
        <v>23.36538461538462</v>
      </c>
      <c r="E317" s="79">
        <v>26.538461538461522</v>
      </c>
      <c r="F317" s="79">
        <v>19.038461538461522</v>
      </c>
      <c r="G317" s="80">
        <v>22.980769230769223</v>
      </c>
      <c r="H317" s="16" t="str">
        <f t="shared" si="61"/>
        <v/>
      </c>
    </row>
    <row r="318" spans="2:8" ht="15.75" x14ac:dyDescent="0.25">
      <c r="B318" s="68">
        <v>31</v>
      </c>
      <c r="C318" s="66">
        <v>9</v>
      </c>
      <c r="D318" s="79">
        <v>31.442307692307722</v>
      </c>
      <c r="E318" s="79">
        <v>22.211538461538478</v>
      </c>
      <c r="F318" s="79">
        <v>27.11538461538462</v>
      </c>
      <c r="G318" s="80">
        <v>26.923076923076945</v>
      </c>
      <c r="H318" s="16" t="str">
        <f t="shared" si="61"/>
        <v/>
      </c>
    </row>
    <row r="319" spans="2:8" ht="15.75" x14ac:dyDescent="0.25">
      <c r="B319" s="68">
        <v>31</v>
      </c>
      <c r="C319" s="66">
        <v>10</v>
      </c>
      <c r="D319" s="79">
        <v>21.057692307692278</v>
      </c>
      <c r="E319" s="79">
        <v>30</v>
      </c>
      <c r="F319" s="79">
        <v>23.36538461538462</v>
      </c>
      <c r="G319" s="80">
        <v>24.807692307692303</v>
      </c>
      <c r="H319" s="16">
        <f t="shared" si="61"/>
        <v>24.763461538461534</v>
      </c>
    </row>
    <row r="320" spans="2:8" ht="15.75" x14ac:dyDescent="0.25">
      <c r="B320" s="68">
        <v>32</v>
      </c>
      <c r="C320" s="66">
        <v>1</v>
      </c>
      <c r="D320" s="79">
        <v>22.067307692307722</v>
      </c>
      <c r="E320" s="79">
        <v>27.85714285714284</v>
      </c>
      <c r="F320" s="79">
        <v>28.07692307692308</v>
      </c>
      <c r="G320" s="80">
        <v>26.000457875457879</v>
      </c>
      <c r="H320" s="16" t="str">
        <f t="shared" si="61"/>
        <v/>
      </c>
    </row>
    <row r="321" spans="2:8" ht="15.75" x14ac:dyDescent="0.25">
      <c r="B321" s="68">
        <v>32</v>
      </c>
      <c r="C321" s="66">
        <v>2</v>
      </c>
      <c r="D321" s="79">
        <v>21.923076923076898</v>
      </c>
      <c r="E321" s="79">
        <v>21.778846153846139</v>
      </c>
      <c r="F321" s="79">
        <v>20.439560439560459</v>
      </c>
      <c r="G321" s="80">
        <v>21.3804945054945</v>
      </c>
      <c r="H321" s="16" t="str">
        <f t="shared" si="61"/>
        <v/>
      </c>
    </row>
    <row r="322" spans="2:8" ht="15.75" x14ac:dyDescent="0.25">
      <c r="B322" s="68">
        <v>32</v>
      </c>
      <c r="C322" s="66">
        <v>3</v>
      </c>
      <c r="D322" s="79">
        <v>25.71428571428574</v>
      </c>
      <c r="E322" s="79">
        <v>25.05494505494508</v>
      </c>
      <c r="F322" s="79">
        <v>25.528846153846139</v>
      </c>
      <c r="G322" s="80">
        <v>25.432692307692321</v>
      </c>
      <c r="H322" s="16" t="str">
        <f t="shared" si="61"/>
        <v/>
      </c>
    </row>
    <row r="323" spans="2:8" ht="15.75" x14ac:dyDescent="0.25">
      <c r="B323" s="68">
        <v>32</v>
      </c>
      <c r="C323" s="66">
        <v>4</v>
      </c>
      <c r="D323" s="79">
        <v>26.105769230769241</v>
      </c>
      <c r="E323" s="79">
        <v>19.780219780219799</v>
      </c>
      <c r="F323" s="79">
        <v>25.24038461538462</v>
      </c>
      <c r="G323" s="80">
        <v>23.708791208791222</v>
      </c>
      <c r="H323" s="16" t="str">
        <f t="shared" si="61"/>
        <v/>
      </c>
    </row>
    <row r="324" spans="2:8" ht="15.75" x14ac:dyDescent="0.25">
      <c r="B324" s="68">
        <v>32</v>
      </c>
      <c r="C324" s="66">
        <v>5</v>
      </c>
      <c r="D324" s="79">
        <v>23.736263736263759</v>
      </c>
      <c r="E324" s="79">
        <v>22.788461538461522</v>
      </c>
      <c r="F324" s="79">
        <v>20.25641025641028</v>
      </c>
      <c r="G324" s="80">
        <v>22.260378510378519</v>
      </c>
      <c r="H324" s="16" t="str">
        <f t="shared" si="61"/>
        <v/>
      </c>
    </row>
    <row r="325" spans="2:8" ht="15.75" x14ac:dyDescent="0.25">
      <c r="B325" s="68">
        <v>32</v>
      </c>
      <c r="C325" s="66">
        <v>6</v>
      </c>
      <c r="D325" s="79">
        <v>23.90109890109888</v>
      </c>
      <c r="E325" s="79">
        <v>24.086538461538478</v>
      </c>
      <c r="F325" s="79">
        <v>24.375</v>
      </c>
      <c r="G325" s="80">
        <v>24.12087912087912</v>
      </c>
      <c r="H325" s="16" t="str">
        <f t="shared" si="61"/>
        <v/>
      </c>
    </row>
    <row r="326" spans="2:8" ht="15.75" x14ac:dyDescent="0.25">
      <c r="B326" s="68">
        <v>32</v>
      </c>
      <c r="C326" s="66">
        <v>7</v>
      </c>
      <c r="D326" s="79">
        <v>27.11538461538462</v>
      </c>
      <c r="E326" s="79">
        <v>28.1868131868132</v>
      </c>
      <c r="F326" s="79">
        <v>26.826923076923102</v>
      </c>
      <c r="G326" s="80">
        <v>27.376373626373645</v>
      </c>
      <c r="H326" s="16" t="str">
        <f t="shared" si="61"/>
        <v/>
      </c>
    </row>
    <row r="327" spans="2:8" ht="15.75" x14ac:dyDescent="0.25">
      <c r="B327" s="68">
        <v>32</v>
      </c>
      <c r="C327" s="66">
        <v>8</v>
      </c>
      <c r="D327" s="79">
        <v>28.681318681318679</v>
      </c>
      <c r="E327" s="79">
        <v>26.105769230769241</v>
      </c>
      <c r="F327" s="79">
        <v>23.221153846153861</v>
      </c>
      <c r="G327" s="80">
        <v>26.002747252747259</v>
      </c>
      <c r="H327" s="16" t="str">
        <f t="shared" si="61"/>
        <v/>
      </c>
    </row>
    <row r="328" spans="2:8" ht="15.75" x14ac:dyDescent="0.25">
      <c r="B328" s="68">
        <v>32</v>
      </c>
      <c r="C328" s="66">
        <v>9</v>
      </c>
      <c r="D328" s="79">
        <v>35.384615384615401</v>
      </c>
      <c r="E328" s="79">
        <v>27.032967032967061</v>
      </c>
      <c r="F328" s="79">
        <v>21.923076923076898</v>
      </c>
      <c r="G328" s="80">
        <v>28.11355311355312</v>
      </c>
      <c r="H328" s="16" t="str">
        <f t="shared" si="61"/>
        <v/>
      </c>
    </row>
    <row r="329" spans="2:8" ht="15.75" x14ac:dyDescent="0.25">
      <c r="B329" s="68">
        <v>32</v>
      </c>
      <c r="C329" s="66">
        <v>10</v>
      </c>
      <c r="D329" s="79">
        <v>23.736263736263759</v>
      </c>
      <c r="E329" s="79">
        <v>29.567307692307722</v>
      </c>
      <c r="F329" s="79">
        <v>20.048076923076898</v>
      </c>
      <c r="G329" s="80">
        <v>24.45054945054946</v>
      </c>
      <c r="H329" s="16">
        <f t="shared" si="61"/>
        <v>24.884691697191705</v>
      </c>
    </row>
    <row r="330" spans="2:8" ht="15.75" x14ac:dyDescent="0.25">
      <c r="B330" s="68">
        <v>33</v>
      </c>
      <c r="C330" s="66">
        <v>1</v>
      </c>
      <c r="D330" s="79">
        <v>28.861069627597558</v>
      </c>
      <c r="E330" s="79">
        <v>31.538461538461561</v>
      </c>
      <c r="F330" s="79">
        <v>31.749398920904039</v>
      </c>
      <c r="G330" s="80">
        <v>30.716310028987721</v>
      </c>
      <c r="H330" s="16" t="str">
        <f t="shared" si="61"/>
        <v/>
      </c>
    </row>
    <row r="331" spans="2:8" ht="15.75" x14ac:dyDescent="0.25">
      <c r="B331" s="68">
        <v>33</v>
      </c>
      <c r="C331" s="66">
        <v>2</v>
      </c>
      <c r="D331" s="79">
        <v>36.346153846153854</v>
      </c>
      <c r="E331" s="79">
        <v>33.461538461538481</v>
      </c>
      <c r="F331" s="79">
        <v>29.80705859766816</v>
      </c>
      <c r="G331" s="80">
        <v>33.204916968453496</v>
      </c>
      <c r="H331" s="16" t="str">
        <f t="shared" si="61"/>
        <v/>
      </c>
    </row>
    <row r="332" spans="2:8" ht="15.75" x14ac:dyDescent="0.25">
      <c r="B332" s="68">
        <v>33</v>
      </c>
      <c r="C332" s="66">
        <v>3</v>
      </c>
      <c r="D332" s="79">
        <v>21.923076923076898</v>
      </c>
      <c r="E332" s="79">
        <v>36.923076923076898</v>
      </c>
      <c r="F332" s="79">
        <v>26.538461538461522</v>
      </c>
      <c r="G332" s="80">
        <v>28.461538461538439</v>
      </c>
      <c r="H332" s="16" t="str">
        <f t="shared" si="61"/>
        <v/>
      </c>
    </row>
    <row r="333" spans="2:8" ht="15.75" x14ac:dyDescent="0.25">
      <c r="B333" s="68">
        <v>33</v>
      </c>
      <c r="C333" s="66">
        <v>4</v>
      </c>
      <c r="D333" s="79">
        <v>31.153846153846143</v>
      </c>
      <c r="E333" s="79">
        <v>29.423076923076898</v>
      </c>
      <c r="F333" s="79">
        <v>28.153846153846139</v>
      </c>
      <c r="G333" s="80">
        <v>29.576923076923055</v>
      </c>
      <c r="H333" s="16" t="str">
        <f t="shared" si="61"/>
        <v/>
      </c>
    </row>
    <row r="334" spans="2:8" ht="15.75" x14ac:dyDescent="0.25">
      <c r="B334" s="68">
        <v>33</v>
      </c>
      <c r="C334" s="66">
        <v>5</v>
      </c>
      <c r="D334" s="79">
        <v>19.903846153846139</v>
      </c>
      <c r="E334" s="79">
        <v>24</v>
      </c>
      <c r="F334" s="79">
        <v>28.846153846153861</v>
      </c>
      <c r="G334" s="80">
        <v>24.25</v>
      </c>
      <c r="H334" s="16" t="str">
        <f t="shared" si="61"/>
        <v/>
      </c>
    </row>
    <row r="335" spans="2:8" ht="15.75" x14ac:dyDescent="0.25">
      <c r="B335" s="68">
        <v>33</v>
      </c>
      <c r="C335" s="66">
        <v>6</v>
      </c>
      <c r="D335" s="79">
        <v>31.153846153846143</v>
      </c>
      <c r="E335" s="79">
        <v>26.076923076923102</v>
      </c>
      <c r="F335" s="79">
        <v>18.75</v>
      </c>
      <c r="G335" s="80">
        <v>25.32692307692308</v>
      </c>
      <c r="H335" s="16" t="str">
        <f t="shared" si="61"/>
        <v/>
      </c>
    </row>
    <row r="336" spans="2:8" ht="15.75" x14ac:dyDescent="0.25">
      <c r="B336" s="68">
        <v>33</v>
      </c>
      <c r="C336" s="66">
        <v>7</v>
      </c>
      <c r="D336" s="79">
        <v>23.942307692307722</v>
      </c>
      <c r="E336" s="79">
        <v>42.816580822878478</v>
      </c>
      <c r="F336" s="79">
        <v>27.403846153846139</v>
      </c>
      <c r="G336" s="80">
        <v>31.387578223010781</v>
      </c>
      <c r="H336" s="16" t="str">
        <f t="shared" si="61"/>
        <v/>
      </c>
    </row>
    <row r="337" spans="2:8" ht="15.75" x14ac:dyDescent="0.25">
      <c r="B337" s="68">
        <v>33</v>
      </c>
      <c r="C337" s="66">
        <v>8</v>
      </c>
      <c r="D337" s="79">
        <v>25.673076923076898</v>
      </c>
      <c r="E337" s="79">
        <v>29.769230769230759</v>
      </c>
      <c r="F337" s="79">
        <v>17.88461538461538</v>
      </c>
      <c r="G337" s="80">
        <v>24.442307692307679</v>
      </c>
      <c r="H337" s="16" t="str">
        <f t="shared" si="61"/>
        <v/>
      </c>
    </row>
    <row r="338" spans="2:8" ht="15.75" x14ac:dyDescent="0.25">
      <c r="B338" s="68">
        <v>33</v>
      </c>
      <c r="C338" s="66">
        <v>9</v>
      </c>
      <c r="D338" s="79">
        <v>25.673076923076898</v>
      </c>
      <c r="E338" s="79">
        <v>23.653846153846139</v>
      </c>
      <c r="F338" s="79">
        <v>33.13179665051922</v>
      </c>
      <c r="G338" s="80">
        <v>27.486239909147418</v>
      </c>
      <c r="H338" s="16" t="str">
        <f t="shared" si="61"/>
        <v/>
      </c>
    </row>
    <row r="339" spans="2:8" ht="15.75" x14ac:dyDescent="0.25">
      <c r="B339" s="68">
        <v>33</v>
      </c>
      <c r="C339" s="66">
        <v>10</v>
      </c>
      <c r="D339" s="79">
        <v>21.63461538461538</v>
      </c>
      <c r="E339" s="79">
        <v>27.403846153846139</v>
      </c>
      <c r="F339" s="79">
        <v>25.673076923076898</v>
      </c>
      <c r="G339" s="80">
        <v>24.903846153846143</v>
      </c>
      <c r="H339" s="16">
        <f t="shared" si="61"/>
        <v>27.975658359113787</v>
      </c>
    </row>
    <row r="340" spans="2:8" ht="15.75" x14ac:dyDescent="0.25">
      <c r="B340" s="68">
        <v>34</v>
      </c>
      <c r="C340" s="66">
        <v>1</v>
      </c>
      <c r="D340" s="79">
        <v>48.461538461538481</v>
      </c>
      <c r="E340" s="79">
        <v>44.076923076923102</v>
      </c>
      <c r="F340" s="79">
        <v>30.923076923076898</v>
      </c>
      <c r="G340" s="80">
        <v>41.15384615384616</v>
      </c>
      <c r="H340" s="16" t="str">
        <f t="shared" ref="H340:H403" si="62">IF(C340=10,AVERAGE(G331:G340),"")</f>
        <v/>
      </c>
    </row>
    <row r="341" spans="2:8" ht="15.75" x14ac:dyDescent="0.25">
      <c r="B341" s="68">
        <v>34</v>
      </c>
      <c r="C341" s="66">
        <v>2</v>
      </c>
      <c r="D341" s="79">
        <v>32.115384615384599</v>
      </c>
      <c r="E341" s="79">
        <v>32.596153846153854</v>
      </c>
      <c r="F341" s="79">
        <v>44.769230769230759</v>
      </c>
      <c r="G341" s="80">
        <v>36.493589743589737</v>
      </c>
      <c r="H341" s="16" t="str">
        <f t="shared" si="62"/>
        <v/>
      </c>
    </row>
    <row r="342" spans="2:8" ht="15.75" x14ac:dyDescent="0.25">
      <c r="B342" s="68">
        <v>34</v>
      </c>
      <c r="C342" s="66">
        <v>3</v>
      </c>
      <c r="D342" s="79">
        <v>33.461538461538481</v>
      </c>
      <c r="E342" s="79">
        <v>31.846153846153861</v>
      </c>
      <c r="F342" s="79">
        <v>42.230769230769241</v>
      </c>
      <c r="G342" s="80">
        <v>35.846153846153861</v>
      </c>
      <c r="H342" s="16" t="str">
        <f t="shared" si="62"/>
        <v/>
      </c>
    </row>
    <row r="343" spans="2:8" ht="15.75" x14ac:dyDescent="0.25">
      <c r="B343" s="68">
        <v>34</v>
      </c>
      <c r="C343" s="66">
        <v>4</v>
      </c>
      <c r="D343" s="79">
        <v>43.557692307692278</v>
      </c>
      <c r="E343" s="79">
        <v>33.461538461538481</v>
      </c>
      <c r="F343" s="79">
        <v>38.538461538461519</v>
      </c>
      <c r="G343" s="80">
        <v>38.519230769230759</v>
      </c>
      <c r="H343" s="16" t="str">
        <f t="shared" si="62"/>
        <v/>
      </c>
    </row>
    <row r="344" spans="2:8" ht="15.75" x14ac:dyDescent="0.25">
      <c r="B344" s="68">
        <v>34</v>
      </c>
      <c r="C344" s="66">
        <v>5</v>
      </c>
      <c r="D344" s="79">
        <v>30</v>
      </c>
      <c r="E344" s="79">
        <v>34.153846153846139</v>
      </c>
      <c r="F344" s="79">
        <v>41.076923076923094</v>
      </c>
      <c r="G344" s="80">
        <v>35.076923076923073</v>
      </c>
      <c r="H344" s="16" t="str">
        <f t="shared" si="62"/>
        <v/>
      </c>
    </row>
    <row r="345" spans="2:8" ht="15.75" x14ac:dyDescent="0.25">
      <c r="B345" s="68">
        <v>34</v>
      </c>
      <c r="C345" s="66">
        <v>6</v>
      </c>
      <c r="D345" s="79">
        <v>45.692307692307722</v>
      </c>
      <c r="E345" s="79">
        <v>31.730769230769237</v>
      </c>
      <c r="F345" s="79">
        <v>35.076923076923102</v>
      </c>
      <c r="G345" s="80">
        <v>37.500000000000021</v>
      </c>
      <c r="H345" s="16" t="str">
        <f t="shared" si="62"/>
        <v/>
      </c>
    </row>
    <row r="346" spans="2:8" ht="15.75" x14ac:dyDescent="0.25">
      <c r="B346" s="68">
        <v>34</v>
      </c>
      <c r="C346" s="66">
        <v>7</v>
      </c>
      <c r="D346" s="79">
        <v>33.269230769230795</v>
      </c>
      <c r="E346" s="79">
        <v>38.076923076923102</v>
      </c>
      <c r="F346" s="79">
        <v>38.076923076923102</v>
      </c>
      <c r="G346" s="80">
        <v>36.474358974358999</v>
      </c>
      <c r="H346" s="16" t="str">
        <f t="shared" si="62"/>
        <v/>
      </c>
    </row>
    <row r="347" spans="2:8" ht="15.75" x14ac:dyDescent="0.25">
      <c r="B347" s="68">
        <v>34</v>
      </c>
      <c r="C347" s="66">
        <v>8</v>
      </c>
      <c r="D347" s="79">
        <v>36.923076923076898</v>
      </c>
      <c r="E347" s="79">
        <v>35.769230769230759</v>
      </c>
      <c r="F347" s="79">
        <v>33.692307692307722</v>
      </c>
      <c r="G347" s="80">
        <v>35.46153846153846</v>
      </c>
      <c r="H347" s="16" t="str">
        <f t="shared" si="62"/>
        <v/>
      </c>
    </row>
    <row r="348" spans="2:8" ht="15.75" x14ac:dyDescent="0.25">
      <c r="B348" s="68">
        <v>34</v>
      </c>
      <c r="C348" s="66">
        <v>9</v>
      </c>
      <c r="D348" s="79">
        <v>31.153846153846143</v>
      </c>
      <c r="E348" s="79">
        <v>48.173076923076898</v>
      </c>
      <c r="F348" s="79">
        <v>46.61538461538462</v>
      </c>
      <c r="G348" s="80">
        <v>41.980769230769219</v>
      </c>
      <c r="H348" s="16" t="str">
        <f t="shared" si="62"/>
        <v/>
      </c>
    </row>
    <row r="349" spans="2:8" ht="15.75" x14ac:dyDescent="0.25">
      <c r="B349" s="68">
        <v>34</v>
      </c>
      <c r="C349" s="66">
        <v>10</v>
      </c>
      <c r="D349" s="79">
        <v>30.923076923076898</v>
      </c>
      <c r="E349" s="79">
        <v>38.653846153846146</v>
      </c>
      <c r="F349" s="79">
        <v>38.076923076923102</v>
      </c>
      <c r="G349" s="80">
        <v>35.88461538461538</v>
      </c>
      <c r="H349" s="16">
        <f t="shared" si="62"/>
        <v>37.439102564102562</v>
      </c>
    </row>
    <row r="350" spans="2:8" ht="15.75" x14ac:dyDescent="0.25">
      <c r="B350" s="68">
        <v>35</v>
      </c>
      <c r="C350" s="66">
        <v>1</v>
      </c>
      <c r="D350" s="79">
        <v>24.086538461538478</v>
      </c>
      <c r="E350" s="79">
        <v>28.351648351648382</v>
      </c>
      <c r="F350" s="79">
        <v>19.61538461538462</v>
      </c>
      <c r="G350" s="80">
        <v>24.017857142857157</v>
      </c>
      <c r="H350" s="16" t="str">
        <f t="shared" si="62"/>
        <v/>
      </c>
    </row>
    <row r="351" spans="2:8" ht="15.75" x14ac:dyDescent="0.25">
      <c r="B351" s="68">
        <v>35</v>
      </c>
      <c r="C351" s="66">
        <v>2</v>
      </c>
      <c r="D351" s="79">
        <v>33.131868131868117</v>
      </c>
      <c r="E351" s="79">
        <v>28.681318681318679</v>
      </c>
      <c r="F351" s="79">
        <v>24.375</v>
      </c>
      <c r="G351" s="80">
        <v>28.729395604395602</v>
      </c>
      <c r="H351" s="16" t="str">
        <f t="shared" si="62"/>
        <v/>
      </c>
    </row>
    <row r="352" spans="2:8" ht="15.75" x14ac:dyDescent="0.25">
      <c r="B352" s="68">
        <v>35</v>
      </c>
      <c r="C352" s="66">
        <v>3</v>
      </c>
      <c r="D352" s="79">
        <v>22.932692307692278</v>
      </c>
      <c r="E352" s="79">
        <v>29.010989010989043</v>
      </c>
      <c r="F352" s="79">
        <v>24.065934065934059</v>
      </c>
      <c r="G352" s="80">
        <v>25.336538461538463</v>
      </c>
      <c r="H352" s="16" t="str">
        <f t="shared" si="62"/>
        <v/>
      </c>
    </row>
    <row r="353" spans="2:8" ht="15.75" x14ac:dyDescent="0.25">
      <c r="B353" s="68">
        <v>35</v>
      </c>
      <c r="C353" s="66">
        <v>4</v>
      </c>
      <c r="D353" s="79">
        <v>29.6703296703297</v>
      </c>
      <c r="E353" s="79">
        <v>26.373626373626401</v>
      </c>
      <c r="F353" s="79">
        <v>28.269230769230759</v>
      </c>
      <c r="G353" s="80">
        <v>28.10439560439562</v>
      </c>
      <c r="H353" s="16" t="str">
        <f t="shared" si="62"/>
        <v/>
      </c>
    </row>
    <row r="354" spans="2:8" ht="15.75" x14ac:dyDescent="0.25">
      <c r="B354" s="68">
        <v>35</v>
      </c>
      <c r="C354" s="66">
        <v>5</v>
      </c>
      <c r="D354" s="79">
        <v>17.802197802197817</v>
      </c>
      <c r="E354" s="79">
        <v>23.205128205128219</v>
      </c>
      <c r="F354" s="79">
        <v>30.164835164835178</v>
      </c>
      <c r="G354" s="80">
        <v>23.724053724053736</v>
      </c>
      <c r="H354" s="16" t="str">
        <f t="shared" si="62"/>
        <v/>
      </c>
    </row>
    <row r="355" spans="2:8" ht="15.75" x14ac:dyDescent="0.25">
      <c r="B355" s="68">
        <v>35</v>
      </c>
      <c r="C355" s="66">
        <v>6</v>
      </c>
      <c r="D355" s="79">
        <v>26.208791208791219</v>
      </c>
      <c r="E355" s="79">
        <v>21.666666666666661</v>
      </c>
      <c r="F355" s="79">
        <v>21.63461538461538</v>
      </c>
      <c r="G355" s="80">
        <v>23.170024420024419</v>
      </c>
      <c r="H355" s="16" t="str">
        <f t="shared" si="62"/>
        <v/>
      </c>
    </row>
    <row r="356" spans="2:8" ht="15.75" x14ac:dyDescent="0.25">
      <c r="B356" s="68">
        <v>35</v>
      </c>
      <c r="C356" s="66">
        <v>7</v>
      </c>
      <c r="D356" s="79">
        <v>31.978021978021978</v>
      </c>
      <c r="E356" s="79">
        <v>24.560439560439541</v>
      </c>
      <c r="F356" s="79">
        <v>27.403846153846139</v>
      </c>
      <c r="G356" s="80">
        <v>27.980769230769216</v>
      </c>
      <c r="H356" s="16" t="str">
        <f t="shared" si="62"/>
        <v/>
      </c>
    </row>
    <row r="357" spans="2:8" ht="15.75" x14ac:dyDescent="0.25">
      <c r="B357" s="68">
        <v>35</v>
      </c>
      <c r="C357" s="66">
        <v>8</v>
      </c>
      <c r="D357" s="79">
        <v>28.681318681318679</v>
      </c>
      <c r="E357" s="79">
        <v>27.25961538461538</v>
      </c>
      <c r="F357" s="79">
        <v>17.019230769230759</v>
      </c>
      <c r="G357" s="80">
        <v>24.320054945054938</v>
      </c>
      <c r="H357" s="16" t="str">
        <f t="shared" si="62"/>
        <v/>
      </c>
    </row>
    <row r="358" spans="2:8" ht="15.75" x14ac:dyDescent="0.25">
      <c r="B358" s="68">
        <v>35</v>
      </c>
      <c r="C358" s="66">
        <v>9</v>
      </c>
      <c r="D358" s="79">
        <v>28.021978021978018</v>
      </c>
      <c r="E358" s="79">
        <v>25.71428571428574</v>
      </c>
      <c r="F358" s="79">
        <v>27.032967032967061</v>
      </c>
      <c r="G358" s="80">
        <v>26.923076923076938</v>
      </c>
      <c r="H358" s="16" t="str">
        <f t="shared" si="62"/>
        <v/>
      </c>
    </row>
    <row r="359" spans="2:8" ht="15.75" x14ac:dyDescent="0.25">
      <c r="B359" s="68">
        <v>35</v>
      </c>
      <c r="C359" s="66">
        <v>10</v>
      </c>
      <c r="D359" s="79">
        <v>26.394230769230759</v>
      </c>
      <c r="E359" s="79">
        <v>24.807692307692278</v>
      </c>
      <c r="F359" s="79">
        <v>27.362637362637358</v>
      </c>
      <c r="G359" s="80">
        <v>26.1881868131868</v>
      </c>
      <c r="H359" s="16">
        <f t="shared" si="62"/>
        <v>25.849435286935289</v>
      </c>
    </row>
    <row r="360" spans="2:8" ht="15.75" x14ac:dyDescent="0.25">
      <c r="B360" s="68">
        <v>36</v>
      </c>
      <c r="C360" s="66">
        <v>1</v>
      </c>
      <c r="D360" s="79">
        <v>21.057692307692278</v>
      </c>
      <c r="E360" s="79">
        <v>29.423076923076898</v>
      </c>
      <c r="F360" s="79">
        <v>32.88461538461538</v>
      </c>
      <c r="G360" s="80">
        <v>27.788461538461519</v>
      </c>
      <c r="H360" s="16" t="str">
        <f t="shared" si="62"/>
        <v/>
      </c>
    </row>
    <row r="361" spans="2:8" ht="15.75" x14ac:dyDescent="0.25">
      <c r="B361" s="68">
        <v>36</v>
      </c>
      <c r="C361" s="66">
        <v>2</v>
      </c>
      <c r="D361" s="79">
        <v>25.961538461538478</v>
      </c>
      <c r="E361" s="79">
        <v>25.961538461538478</v>
      </c>
      <c r="F361" s="79">
        <v>16.442307692307722</v>
      </c>
      <c r="G361" s="80">
        <v>22.788461538461558</v>
      </c>
      <c r="H361" s="16" t="str">
        <f t="shared" si="62"/>
        <v/>
      </c>
    </row>
    <row r="362" spans="2:8" ht="15.75" x14ac:dyDescent="0.25">
      <c r="B362" s="68">
        <v>36</v>
      </c>
      <c r="C362" s="66">
        <v>3</v>
      </c>
      <c r="D362" s="79">
        <v>27.11538461538462</v>
      </c>
      <c r="E362" s="79">
        <v>24.807692307692278</v>
      </c>
      <c r="F362" s="79">
        <v>21.057692307692278</v>
      </c>
      <c r="G362" s="80">
        <v>24.326923076923055</v>
      </c>
      <c r="H362" s="16" t="str">
        <f t="shared" si="62"/>
        <v/>
      </c>
    </row>
    <row r="363" spans="2:8" ht="15.75" x14ac:dyDescent="0.25">
      <c r="B363" s="68">
        <v>36</v>
      </c>
      <c r="C363" s="66">
        <v>4</v>
      </c>
      <c r="D363" s="79">
        <v>25.38461538461538</v>
      </c>
      <c r="E363" s="79">
        <v>17.88461538461538</v>
      </c>
      <c r="F363" s="79">
        <v>30.692307692307722</v>
      </c>
      <c r="G363" s="80">
        <v>24.65384615384616</v>
      </c>
      <c r="H363" s="16" t="str">
        <f t="shared" si="62"/>
        <v/>
      </c>
    </row>
    <row r="364" spans="2:8" ht="15.75" x14ac:dyDescent="0.25">
      <c r="B364" s="68">
        <v>36</v>
      </c>
      <c r="C364" s="66">
        <v>5</v>
      </c>
      <c r="D364" s="79">
        <v>23.653846153846139</v>
      </c>
      <c r="E364" s="79">
        <v>24.519230769230759</v>
      </c>
      <c r="F364" s="79">
        <v>20.480769230769241</v>
      </c>
      <c r="G364" s="80">
        <v>22.884615384615376</v>
      </c>
      <c r="H364" s="16" t="str">
        <f t="shared" si="62"/>
        <v/>
      </c>
    </row>
    <row r="365" spans="2:8" ht="15.75" x14ac:dyDescent="0.25">
      <c r="B365" s="68">
        <v>36</v>
      </c>
      <c r="C365" s="66">
        <v>6</v>
      </c>
      <c r="D365" s="79">
        <v>22.5</v>
      </c>
      <c r="E365" s="79">
        <v>24.519230769230759</v>
      </c>
      <c r="F365" s="79">
        <v>27.980769230769241</v>
      </c>
      <c r="G365" s="80">
        <v>25</v>
      </c>
      <c r="H365" s="16" t="str">
        <f t="shared" si="62"/>
        <v/>
      </c>
    </row>
    <row r="366" spans="2:8" ht="15.75" x14ac:dyDescent="0.25">
      <c r="B366" s="68">
        <v>36</v>
      </c>
      <c r="C366" s="66">
        <v>7</v>
      </c>
      <c r="D366" s="79">
        <v>22.211538461538478</v>
      </c>
      <c r="E366" s="79">
        <v>30</v>
      </c>
      <c r="F366" s="79">
        <v>24.230769230769241</v>
      </c>
      <c r="G366" s="80">
        <v>25.480769230769241</v>
      </c>
      <c r="H366" s="16" t="str">
        <f t="shared" si="62"/>
        <v/>
      </c>
    </row>
    <row r="367" spans="2:8" ht="15.75" x14ac:dyDescent="0.25">
      <c r="B367" s="68">
        <v>36</v>
      </c>
      <c r="C367" s="66">
        <v>8</v>
      </c>
      <c r="D367" s="79">
        <v>23.36538461538462</v>
      </c>
      <c r="E367" s="79">
        <v>26.538461538461522</v>
      </c>
      <c r="F367" s="79">
        <v>19.038461538461522</v>
      </c>
      <c r="G367" s="80">
        <v>22.980769230769223</v>
      </c>
      <c r="H367" s="16" t="str">
        <f t="shared" si="62"/>
        <v/>
      </c>
    </row>
    <row r="368" spans="2:8" ht="15.75" x14ac:dyDescent="0.25">
      <c r="B368" s="68">
        <v>36</v>
      </c>
      <c r="C368" s="66">
        <v>9</v>
      </c>
      <c r="D368" s="79">
        <v>31.442307692307722</v>
      </c>
      <c r="E368" s="79">
        <v>22.211538461538478</v>
      </c>
      <c r="F368" s="79">
        <v>27.11538461538462</v>
      </c>
      <c r="G368" s="80">
        <v>26.923076923076945</v>
      </c>
      <c r="H368" s="16" t="str">
        <f t="shared" si="62"/>
        <v/>
      </c>
    </row>
    <row r="369" spans="2:8" ht="15.75" x14ac:dyDescent="0.25">
      <c r="B369" s="68">
        <v>36</v>
      </c>
      <c r="C369" s="66">
        <v>10</v>
      </c>
      <c r="D369" s="79">
        <v>21.057692307692278</v>
      </c>
      <c r="E369" s="79">
        <v>30</v>
      </c>
      <c r="F369" s="79">
        <v>23.36538461538462</v>
      </c>
      <c r="G369" s="80">
        <v>24.807692307692303</v>
      </c>
      <c r="H369" s="16">
        <f t="shared" si="62"/>
        <v>24.763461538461534</v>
      </c>
    </row>
    <row r="370" spans="2:8" ht="15.75" x14ac:dyDescent="0.25">
      <c r="B370" s="68">
        <v>37</v>
      </c>
      <c r="C370" s="66">
        <v>1</v>
      </c>
      <c r="D370" s="79">
        <v>22.067307692307722</v>
      </c>
      <c r="E370" s="79">
        <v>27.85714285714284</v>
      </c>
      <c r="F370" s="79">
        <v>28.07692307692308</v>
      </c>
      <c r="G370" s="80">
        <v>26.000457875457879</v>
      </c>
      <c r="H370" s="16" t="str">
        <f t="shared" si="62"/>
        <v/>
      </c>
    </row>
    <row r="371" spans="2:8" ht="15.75" x14ac:dyDescent="0.25">
      <c r="B371" s="68">
        <v>37</v>
      </c>
      <c r="C371" s="66">
        <v>2</v>
      </c>
      <c r="D371" s="79">
        <v>21.923076923076898</v>
      </c>
      <c r="E371" s="79">
        <v>21.778846153846139</v>
      </c>
      <c r="F371" s="79">
        <v>20.439560439560459</v>
      </c>
      <c r="G371" s="80">
        <v>21.3804945054945</v>
      </c>
      <c r="H371" s="16" t="str">
        <f t="shared" si="62"/>
        <v/>
      </c>
    </row>
    <row r="372" spans="2:8" ht="15.75" x14ac:dyDescent="0.25">
      <c r="B372" s="68">
        <v>37</v>
      </c>
      <c r="C372" s="66">
        <v>3</v>
      </c>
      <c r="D372" s="79">
        <v>25.71428571428574</v>
      </c>
      <c r="E372" s="79">
        <v>25.05494505494508</v>
      </c>
      <c r="F372" s="79">
        <v>25.528846153846139</v>
      </c>
      <c r="G372" s="80">
        <v>25.432692307692321</v>
      </c>
      <c r="H372" s="16" t="str">
        <f t="shared" si="62"/>
        <v/>
      </c>
    </row>
    <row r="373" spans="2:8" ht="15.75" x14ac:dyDescent="0.25">
      <c r="B373" s="68">
        <v>37</v>
      </c>
      <c r="C373" s="66">
        <v>4</v>
      </c>
      <c r="D373" s="79">
        <v>26.105769230769241</v>
      </c>
      <c r="E373" s="79">
        <v>19.780219780219799</v>
      </c>
      <c r="F373" s="79">
        <v>25.24038461538462</v>
      </c>
      <c r="G373" s="80">
        <v>23.708791208791222</v>
      </c>
      <c r="H373" s="16" t="str">
        <f t="shared" si="62"/>
        <v/>
      </c>
    </row>
    <row r="374" spans="2:8" ht="15.75" x14ac:dyDescent="0.25">
      <c r="B374" s="68">
        <v>37</v>
      </c>
      <c r="C374" s="66">
        <v>5</v>
      </c>
      <c r="D374" s="79">
        <v>23.736263736263759</v>
      </c>
      <c r="E374" s="79">
        <v>22.788461538461522</v>
      </c>
      <c r="F374" s="79">
        <v>20.25641025641028</v>
      </c>
      <c r="G374" s="80">
        <v>22.260378510378519</v>
      </c>
      <c r="H374" s="16" t="str">
        <f t="shared" si="62"/>
        <v/>
      </c>
    </row>
    <row r="375" spans="2:8" ht="15.75" x14ac:dyDescent="0.25">
      <c r="B375" s="68">
        <v>37</v>
      </c>
      <c r="C375" s="66">
        <v>6</v>
      </c>
      <c r="D375" s="79">
        <v>23.90109890109888</v>
      </c>
      <c r="E375" s="79">
        <v>24.086538461538478</v>
      </c>
      <c r="F375" s="79">
        <v>24.375</v>
      </c>
      <c r="G375" s="80">
        <v>24.12087912087912</v>
      </c>
      <c r="H375" s="16" t="str">
        <f t="shared" si="62"/>
        <v/>
      </c>
    </row>
    <row r="376" spans="2:8" ht="15.75" x14ac:dyDescent="0.25">
      <c r="B376" s="68">
        <v>37</v>
      </c>
      <c r="C376" s="66">
        <v>7</v>
      </c>
      <c r="D376" s="79">
        <v>27.11538461538462</v>
      </c>
      <c r="E376" s="79">
        <v>28.1868131868132</v>
      </c>
      <c r="F376" s="79">
        <v>26.826923076923102</v>
      </c>
      <c r="G376" s="80">
        <v>27.376373626373645</v>
      </c>
      <c r="H376" s="16" t="str">
        <f t="shared" si="62"/>
        <v/>
      </c>
    </row>
    <row r="377" spans="2:8" ht="15.75" x14ac:dyDescent="0.25">
      <c r="B377" s="68">
        <v>37</v>
      </c>
      <c r="C377" s="66">
        <v>8</v>
      </c>
      <c r="D377" s="79">
        <v>28.681318681318679</v>
      </c>
      <c r="E377" s="79">
        <v>26.105769230769241</v>
      </c>
      <c r="F377" s="79">
        <v>23.221153846153861</v>
      </c>
      <c r="G377" s="80">
        <v>26.002747252747259</v>
      </c>
      <c r="H377" s="16" t="str">
        <f t="shared" si="62"/>
        <v/>
      </c>
    </row>
    <row r="378" spans="2:8" ht="15.75" x14ac:dyDescent="0.25">
      <c r="B378" s="68">
        <v>37</v>
      </c>
      <c r="C378" s="66">
        <v>9</v>
      </c>
      <c r="D378" s="79">
        <v>35.384615384615401</v>
      </c>
      <c r="E378" s="79">
        <v>27.032967032967061</v>
      </c>
      <c r="F378" s="79">
        <v>21.923076923076898</v>
      </c>
      <c r="G378" s="80">
        <v>28.11355311355312</v>
      </c>
      <c r="H378" s="16" t="str">
        <f t="shared" si="62"/>
        <v/>
      </c>
    </row>
    <row r="379" spans="2:8" ht="15.75" x14ac:dyDescent="0.25">
      <c r="B379" s="68">
        <v>37</v>
      </c>
      <c r="C379" s="66">
        <v>10</v>
      </c>
      <c r="D379" s="79">
        <v>23.736263736263759</v>
      </c>
      <c r="E379" s="79">
        <v>29.567307692307722</v>
      </c>
      <c r="F379" s="79">
        <v>20.048076923076898</v>
      </c>
      <c r="G379" s="80">
        <v>24.45054945054946</v>
      </c>
      <c r="H379" s="16">
        <f t="shared" si="62"/>
        <v>24.884691697191705</v>
      </c>
    </row>
    <row r="380" spans="2:8" ht="15.75" x14ac:dyDescent="0.25">
      <c r="B380" s="68">
        <v>38</v>
      </c>
      <c r="C380" s="66">
        <v>1</v>
      </c>
      <c r="D380" s="79">
        <v>25.673076923076898</v>
      </c>
      <c r="E380" s="79">
        <v>31.785643295968619</v>
      </c>
      <c r="F380" s="79">
        <v>23.653846153846139</v>
      </c>
      <c r="G380" s="80">
        <v>27.037522124297215</v>
      </c>
      <c r="H380" s="16" t="str">
        <f t="shared" si="62"/>
        <v/>
      </c>
    </row>
    <row r="381" spans="2:8" ht="15.75" x14ac:dyDescent="0.25">
      <c r="B381" s="68">
        <v>38</v>
      </c>
      <c r="C381" s="66">
        <v>2</v>
      </c>
      <c r="D381" s="79">
        <v>36.346153846153854</v>
      </c>
      <c r="E381" s="79">
        <v>33.461538461538481</v>
      </c>
      <c r="F381" s="79">
        <v>26.826923076923102</v>
      </c>
      <c r="G381" s="80">
        <v>32.211538461538481</v>
      </c>
      <c r="H381" s="16" t="str">
        <f t="shared" si="62"/>
        <v/>
      </c>
    </row>
    <row r="382" spans="2:8" ht="15.75" x14ac:dyDescent="0.25">
      <c r="B382" s="68">
        <v>38</v>
      </c>
      <c r="C382" s="66">
        <v>3</v>
      </c>
      <c r="D382" s="79">
        <v>21.923076923076898</v>
      </c>
      <c r="E382" s="79">
        <v>36.923076923076898</v>
      </c>
      <c r="F382" s="79">
        <v>26.538461538461522</v>
      </c>
      <c r="G382" s="80">
        <v>28.461538461538439</v>
      </c>
      <c r="H382" s="16" t="str">
        <f t="shared" si="62"/>
        <v/>
      </c>
    </row>
    <row r="383" spans="2:8" ht="15.75" x14ac:dyDescent="0.25">
      <c r="B383" s="68">
        <v>38</v>
      </c>
      <c r="C383" s="66">
        <v>4</v>
      </c>
      <c r="D383" s="79">
        <v>31.153846153846143</v>
      </c>
      <c r="E383" s="79">
        <v>29.423076923076898</v>
      </c>
      <c r="F383" s="79">
        <v>28.153846153846139</v>
      </c>
      <c r="G383" s="80">
        <v>29.576923076923055</v>
      </c>
      <c r="H383" s="16" t="str">
        <f t="shared" si="62"/>
        <v/>
      </c>
    </row>
    <row r="384" spans="2:8" ht="15.75" x14ac:dyDescent="0.25">
      <c r="B384" s="68">
        <v>38</v>
      </c>
      <c r="C384" s="66">
        <v>5</v>
      </c>
      <c r="D384" s="79">
        <v>19.903846153846139</v>
      </c>
      <c r="E384" s="79">
        <v>24</v>
      </c>
      <c r="F384" s="79">
        <v>28.846153846153861</v>
      </c>
      <c r="G384" s="80">
        <v>24.25</v>
      </c>
      <c r="H384" s="16" t="str">
        <f t="shared" si="62"/>
        <v/>
      </c>
    </row>
    <row r="385" spans="2:8" ht="15.75" x14ac:dyDescent="0.25">
      <c r="B385" s="68">
        <v>38</v>
      </c>
      <c r="C385" s="66">
        <v>6</v>
      </c>
      <c r="D385" s="79">
        <v>31.153846153846143</v>
      </c>
      <c r="E385" s="79">
        <v>26.076923076923102</v>
      </c>
      <c r="F385" s="79">
        <v>18.75</v>
      </c>
      <c r="G385" s="80">
        <v>25.32692307692308</v>
      </c>
      <c r="H385" s="16" t="str">
        <f t="shared" si="62"/>
        <v/>
      </c>
    </row>
    <row r="386" spans="2:8" ht="15.75" x14ac:dyDescent="0.25">
      <c r="B386" s="68">
        <v>38</v>
      </c>
      <c r="C386" s="66">
        <v>7</v>
      </c>
      <c r="D386" s="79">
        <v>23.942307692307722</v>
      </c>
      <c r="E386" s="79">
        <v>24.230769230769241</v>
      </c>
      <c r="F386" s="79">
        <v>27.403846153846139</v>
      </c>
      <c r="G386" s="80">
        <v>25.192307692307697</v>
      </c>
      <c r="H386" s="16" t="str">
        <f t="shared" si="62"/>
        <v/>
      </c>
    </row>
    <row r="387" spans="2:8" ht="15.75" x14ac:dyDescent="0.25">
      <c r="B387" s="68">
        <v>38</v>
      </c>
      <c r="C387" s="66">
        <v>8</v>
      </c>
      <c r="D387" s="79">
        <v>25.673076923076898</v>
      </c>
      <c r="E387" s="79">
        <v>29.769230769230759</v>
      </c>
      <c r="F387" s="79">
        <v>17.88461538461538</v>
      </c>
      <c r="G387" s="80">
        <v>24.442307692307679</v>
      </c>
      <c r="H387" s="16" t="str">
        <f t="shared" si="62"/>
        <v/>
      </c>
    </row>
    <row r="388" spans="2:8" ht="15.75" x14ac:dyDescent="0.25">
      <c r="B388" s="68">
        <v>38</v>
      </c>
      <c r="C388" s="66">
        <v>9</v>
      </c>
      <c r="D388" s="79">
        <v>25.673076923076898</v>
      </c>
      <c r="E388" s="79">
        <v>23.653846153846139</v>
      </c>
      <c r="F388" s="79">
        <v>32.019230769230759</v>
      </c>
      <c r="G388" s="80">
        <v>27.115384615384599</v>
      </c>
      <c r="H388" s="16" t="str">
        <f t="shared" si="62"/>
        <v/>
      </c>
    </row>
    <row r="389" spans="2:8" ht="15.75" x14ac:dyDescent="0.25">
      <c r="B389" s="68">
        <v>38</v>
      </c>
      <c r="C389" s="66">
        <v>10</v>
      </c>
      <c r="D389" s="79">
        <v>21.63461538461538</v>
      </c>
      <c r="E389" s="79">
        <v>27.403846153846139</v>
      </c>
      <c r="F389" s="79">
        <v>25.673076923076898</v>
      </c>
      <c r="G389" s="80">
        <v>24.903846153846143</v>
      </c>
      <c r="H389" s="16">
        <f t="shared" si="62"/>
        <v>26.851829135506641</v>
      </c>
    </row>
    <row r="390" spans="2:8" ht="15.75" x14ac:dyDescent="0.25">
      <c r="B390" s="68">
        <v>39</v>
      </c>
      <c r="C390" s="66">
        <v>1</v>
      </c>
      <c r="D390" s="79">
        <v>24.086538461538478</v>
      </c>
      <c r="E390" s="79">
        <v>28.351648351648382</v>
      </c>
      <c r="F390" s="79">
        <v>19.61538461538462</v>
      </c>
      <c r="G390" s="80">
        <v>24.017857142857157</v>
      </c>
      <c r="H390" s="16" t="str">
        <f t="shared" si="62"/>
        <v/>
      </c>
    </row>
    <row r="391" spans="2:8" ht="15.75" x14ac:dyDescent="0.25">
      <c r="B391" s="68">
        <v>39</v>
      </c>
      <c r="C391" s="66">
        <v>2</v>
      </c>
      <c r="D391" s="79">
        <v>33.131868131868117</v>
      </c>
      <c r="E391" s="79">
        <v>28.681318681318679</v>
      </c>
      <c r="F391" s="79">
        <v>24.375</v>
      </c>
      <c r="G391" s="80">
        <v>28.729395604395602</v>
      </c>
      <c r="H391" s="16" t="str">
        <f t="shared" si="62"/>
        <v/>
      </c>
    </row>
    <row r="392" spans="2:8" ht="15.75" x14ac:dyDescent="0.25">
      <c r="B392" s="68">
        <v>39</v>
      </c>
      <c r="C392" s="66">
        <v>3</v>
      </c>
      <c r="D392" s="79">
        <v>22.788461538461522</v>
      </c>
      <c r="E392" s="79">
        <v>29.010989010989043</v>
      </c>
      <c r="F392" s="79">
        <v>24.065934065934059</v>
      </c>
      <c r="G392" s="80">
        <v>25.288461538461544</v>
      </c>
      <c r="H392" s="16" t="str">
        <f t="shared" si="62"/>
        <v/>
      </c>
    </row>
    <row r="393" spans="2:8" ht="15.75" x14ac:dyDescent="0.25">
      <c r="B393" s="68">
        <v>39</v>
      </c>
      <c r="C393" s="66">
        <v>4</v>
      </c>
      <c r="D393" s="79">
        <v>29.6703296703297</v>
      </c>
      <c r="E393" s="79">
        <v>26.373626373626401</v>
      </c>
      <c r="F393" s="79">
        <v>28.269230769230759</v>
      </c>
      <c r="G393" s="80">
        <v>28.10439560439562</v>
      </c>
      <c r="H393" s="16" t="str">
        <f t="shared" si="62"/>
        <v/>
      </c>
    </row>
    <row r="394" spans="2:8" ht="15.75" x14ac:dyDescent="0.25">
      <c r="B394" s="68">
        <v>39</v>
      </c>
      <c r="C394" s="66">
        <v>5</v>
      </c>
      <c r="D394" s="79">
        <v>17.802197802197817</v>
      </c>
      <c r="E394" s="79">
        <v>23.205128205128219</v>
      </c>
      <c r="F394" s="79">
        <v>30.164835164835178</v>
      </c>
      <c r="G394" s="80">
        <v>23.724053724053736</v>
      </c>
      <c r="H394" s="16" t="str">
        <f t="shared" si="62"/>
        <v/>
      </c>
    </row>
    <row r="395" spans="2:8" ht="15.75" x14ac:dyDescent="0.25">
      <c r="B395" s="68">
        <v>39</v>
      </c>
      <c r="C395" s="66">
        <v>6</v>
      </c>
      <c r="D395" s="79">
        <v>27.52747252747254</v>
      </c>
      <c r="E395" s="79">
        <v>21.153846153846178</v>
      </c>
      <c r="F395" s="79">
        <v>21.63461538461538</v>
      </c>
      <c r="G395" s="80">
        <v>23.4386446886447</v>
      </c>
      <c r="H395" s="16" t="str">
        <f t="shared" si="62"/>
        <v/>
      </c>
    </row>
    <row r="396" spans="2:8" ht="15.75" x14ac:dyDescent="0.25">
      <c r="B396" s="68">
        <v>39</v>
      </c>
      <c r="C396" s="66">
        <v>7</v>
      </c>
      <c r="D396" s="79">
        <v>31.978021978021978</v>
      </c>
      <c r="E396" s="79">
        <v>24.560439560439541</v>
      </c>
      <c r="F396" s="79">
        <v>27.403846153846139</v>
      </c>
      <c r="G396" s="80">
        <v>27.980769230769216</v>
      </c>
      <c r="H396" s="16" t="str">
        <f t="shared" si="62"/>
        <v/>
      </c>
    </row>
    <row r="397" spans="2:8" ht="15.75" x14ac:dyDescent="0.25">
      <c r="B397" s="68">
        <v>39</v>
      </c>
      <c r="C397" s="66">
        <v>8</v>
      </c>
      <c r="D397" s="79">
        <v>28.681318681318679</v>
      </c>
      <c r="E397" s="79">
        <v>27.25961538461538</v>
      </c>
      <c r="F397" s="79">
        <v>17.019230769230759</v>
      </c>
      <c r="G397" s="80">
        <v>24.320054945054938</v>
      </c>
      <c r="H397" s="16" t="str">
        <f t="shared" si="62"/>
        <v/>
      </c>
    </row>
    <row r="398" spans="2:8" ht="15.75" x14ac:dyDescent="0.25">
      <c r="B398" s="68">
        <v>39</v>
      </c>
      <c r="C398" s="66">
        <v>9</v>
      </c>
      <c r="D398" s="79">
        <v>28.021978021978018</v>
      </c>
      <c r="E398" s="79">
        <v>25.71428571428574</v>
      </c>
      <c r="F398" s="79">
        <v>27.032967032967061</v>
      </c>
      <c r="G398" s="80">
        <v>26.923076923076938</v>
      </c>
      <c r="H398" s="16" t="str">
        <f t="shared" si="62"/>
        <v/>
      </c>
    </row>
    <row r="399" spans="2:8" ht="15.75" x14ac:dyDescent="0.25">
      <c r="B399" s="68">
        <v>39</v>
      </c>
      <c r="C399" s="66">
        <v>10</v>
      </c>
      <c r="D399" s="79">
        <v>26.682692307692278</v>
      </c>
      <c r="E399" s="79">
        <v>24.807692307692278</v>
      </c>
      <c r="F399" s="79">
        <v>27.362637362637358</v>
      </c>
      <c r="G399" s="80">
        <v>26.284340659340639</v>
      </c>
      <c r="H399" s="16">
        <f t="shared" si="62"/>
        <v>25.88110500610501</v>
      </c>
    </row>
    <row r="400" spans="2:8" ht="15.75" x14ac:dyDescent="0.25">
      <c r="B400" s="68">
        <v>40</v>
      </c>
      <c r="C400" s="66">
        <v>1</v>
      </c>
      <c r="D400" s="79">
        <v>21.057692307692278</v>
      </c>
      <c r="E400" s="79">
        <v>29.423076923076898</v>
      </c>
      <c r="F400" s="79">
        <v>32.88461538461538</v>
      </c>
      <c r="G400" s="80">
        <v>27.788461538461519</v>
      </c>
      <c r="H400" s="16" t="str">
        <f t="shared" si="62"/>
        <v/>
      </c>
    </row>
    <row r="401" spans="2:8" ht="15.75" x14ac:dyDescent="0.25">
      <c r="B401" s="68">
        <v>40</v>
      </c>
      <c r="C401" s="66">
        <v>2</v>
      </c>
      <c r="D401" s="79">
        <v>25.961538461538478</v>
      </c>
      <c r="E401" s="79">
        <v>25.961538461538478</v>
      </c>
      <c r="F401" s="79">
        <v>16.442307692307722</v>
      </c>
      <c r="G401" s="80">
        <v>22.788461538461558</v>
      </c>
      <c r="H401" s="16" t="str">
        <f t="shared" si="62"/>
        <v/>
      </c>
    </row>
    <row r="402" spans="2:8" ht="15.75" x14ac:dyDescent="0.25">
      <c r="B402" s="68">
        <v>40</v>
      </c>
      <c r="C402" s="66">
        <v>3</v>
      </c>
      <c r="D402" s="79">
        <v>27.11538461538462</v>
      </c>
      <c r="E402" s="79">
        <v>24.807692307692278</v>
      </c>
      <c r="F402" s="79">
        <v>21.057692307692278</v>
      </c>
      <c r="G402" s="80">
        <v>24.326923076923055</v>
      </c>
      <c r="H402" s="16" t="str">
        <f t="shared" si="62"/>
        <v/>
      </c>
    </row>
    <row r="403" spans="2:8" ht="15.75" x14ac:dyDescent="0.25">
      <c r="B403" s="68">
        <v>40</v>
      </c>
      <c r="C403" s="66">
        <v>4</v>
      </c>
      <c r="D403" s="79">
        <v>25.38461538461538</v>
      </c>
      <c r="E403" s="79">
        <v>17.88461538461538</v>
      </c>
      <c r="F403" s="79">
        <v>30.692307692307722</v>
      </c>
      <c r="G403" s="80">
        <v>24.65384615384616</v>
      </c>
      <c r="H403" s="16" t="str">
        <f t="shared" si="62"/>
        <v/>
      </c>
    </row>
    <row r="404" spans="2:8" ht="15.75" x14ac:dyDescent="0.25">
      <c r="B404" s="68">
        <v>40</v>
      </c>
      <c r="C404" s="66">
        <v>5</v>
      </c>
      <c r="D404" s="79">
        <v>23.653846153846139</v>
      </c>
      <c r="E404" s="79">
        <v>24.519230769230759</v>
      </c>
      <c r="F404" s="79">
        <v>20.480769230769241</v>
      </c>
      <c r="G404" s="80">
        <v>22.884615384615376</v>
      </c>
      <c r="H404" s="16" t="str">
        <f t="shared" ref="H404:H467" si="63">IF(C404=10,AVERAGE(G395:G404),"")</f>
        <v/>
      </c>
    </row>
    <row r="405" spans="2:8" ht="15.75" x14ac:dyDescent="0.25">
      <c r="B405" s="68">
        <v>40</v>
      </c>
      <c r="C405" s="66">
        <v>6</v>
      </c>
      <c r="D405" s="79">
        <v>22.5</v>
      </c>
      <c r="E405" s="79">
        <v>24.519230769230759</v>
      </c>
      <c r="F405" s="79">
        <v>27.980769230769241</v>
      </c>
      <c r="G405" s="80">
        <v>25</v>
      </c>
      <c r="H405" s="16" t="str">
        <f t="shared" si="63"/>
        <v/>
      </c>
    </row>
    <row r="406" spans="2:8" ht="15.75" x14ac:dyDescent="0.25">
      <c r="B406" s="68">
        <v>40</v>
      </c>
      <c r="C406" s="66">
        <v>7</v>
      </c>
      <c r="D406" s="79">
        <v>22.211538461538478</v>
      </c>
      <c r="E406" s="79">
        <v>30</v>
      </c>
      <c r="F406" s="79">
        <v>24.230769230769241</v>
      </c>
      <c r="G406" s="80">
        <v>25.480769230769241</v>
      </c>
      <c r="H406" s="16" t="str">
        <f t="shared" si="63"/>
        <v/>
      </c>
    </row>
    <row r="407" spans="2:8" ht="15.75" x14ac:dyDescent="0.25">
      <c r="B407" s="68">
        <v>40</v>
      </c>
      <c r="C407" s="66">
        <v>8</v>
      </c>
      <c r="D407" s="79">
        <v>23.36538461538462</v>
      </c>
      <c r="E407" s="79">
        <v>26.538461538461522</v>
      </c>
      <c r="F407" s="79">
        <v>19.038461538461522</v>
      </c>
      <c r="G407" s="80">
        <v>22.980769230769223</v>
      </c>
      <c r="H407" s="16" t="str">
        <f t="shared" si="63"/>
        <v/>
      </c>
    </row>
    <row r="408" spans="2:8" ht="15.75" x14ac:dyDescent="0.25">
      <c r="B408" s="68">
        <v>40</v>
      </c>
      <c r="C408" s="66">
        <v>9</v>
      </c>
      <c r="D408" s="79">
        <v>31.442307692307722</v>
      </c>
      <c r="E408" s="79">
        <v>22.211538461538478</v>
      </c>
      <c r="F408" s="79">
        <v>27.11538461538462</v>
      </c>
      <c r="G408" s="80">
        <v>26.923076923076945</v>
      </c>
      <c r="H408" s="16" t="str">
        <f t="shared" si="63"/>
        <v/>
      </c>
    </row>
    <row r="409" spans="2:8" ht="15.75" x14ac:dyDescent="0.25">
      <c r="B409" s="68">
        <v>40</v>
      </c>
      <c r="C409" s="66">
        <v>10</v>
      </c>
      <c r="D409" s="79">
        <v>21.057692307692278</v>
      </c>
      <c r="E409" s="79">
        <v>30</v>
      </c>
      <c r="F409" s="79">
        <v>23.36538461538462</v>
      </c>
      <c r="G409" s="80">
        <v>24.807692307692303</v>
      </c>
      <c r="H409" s="16">
        <f t="shared" si="63"/>
        <v>24.763461538461534</v>
      </c>
    </row>
    <row r="410" spans="2:8" ht="15.75" x14ac:dyDescent="0.25">
      <c r="B410" s="68">
        <v>41</v>
      </c>
      <c r="C410" s="66">
        <v>1</v>
      </c>
      <c r="D410" s="79">
        <v>22.067307692307722</v>
      </c>
      <c r="E410" s="79">
        <v>27.85714285714284</v>
      </c>
      <c r="F410" s="79">
        <v>28.07692307692308</v>
      </c>
      <c r="G410" s="80">
        <v>26.000457875457879</v>
      </c>
      <c r="H410" s="16" t="str">
        <f t="shared" si="63"/>
        <v/>
      </c>
    </row>
    <row r="411" spans="2:8" ht="15.75" x14ac:dyDescent="0.25">
      <c r="B411" s="68">
        <v>41</v>
      </c>
      <c r="C411" s="66">
        <v>2</v>
      </c>
      <c r="D411" s="79">
        <v>21.923076923076898</v>
      </c>
      <c r="E411" s="79">
        <v>21.778846153846139</v>
      </c>
      <c r="F411" s="79">
        <v>20.439560439560459</v>
      </c>
      <c r="G411" s="80">
        <v>21.3804945054945</v>
      </c>
      <c r="H411" s="16" t="str">
        <f t="shared" si="63"/>
        <v/>
      </c>
    </row>
    <row r="412" spans="2:8" ht="15.75" x14ac:dyDescent="0.25">
      <c r="B412" s="68">
        <v>41</v>
      </c>
      <c r="C412" s="66">
        <v>3</v>
      </c>
      <c r="D412" s="79">
        <v>26.04395604395604</v>
      </c>
      <c r="E412" s="79">
        <v>25.05494505494508</v>
      </c>
      <c r="F412" s="79">
        <v>25.528846153846139</v>
      </c>
      <c r="G412" s="80">
        <v>25.542582417582423</v>
      </c>
      <c r="H412" s="16" t="str">
        <f t="shared" si="63"/>
        <v/>
      </c>
    </row>
    <row r="413" spans="2:8" ht="15.75" x14ac:dyDescent="0.25">
      <c r="B413" s="68">
        <v>41</v>
      </c>
      <c r="C413" s="66">
        <v>4</v>
      </c>
      <c r="D413" s="79">
        <v>26.105769230769241</v>
      </c>
      <c r="E413" s="79">
        <v>19.780219780219799</v>
      </c>
      <c r="F413" s="79">
        <v>25.24038461538462</v>
      </c>
      <c r="G413" s="80">
        <v>23.708791208791222</v>
      </c>
      <c r="H413" s="16" t="str">
        <f t="shared" si="63"/>
        <v/>
      </c>
    </row>
    <row r="414" spans="2:8" ht="15.75" x14ac:dyDescent="0.25">
      <c r="B414" s="68">
        <v>41</v>
      </c>
      <c r="C414" s="66">
        <v>5</v>
      </c>
      <c r="D414" s="79">
        <v>24.725274725274719</v>
      </c>
      <c r="E414" s="79">
        <v>23.653846153846139</v>
      </c>
      <c r="F414" s="79">
        <v>19.61538461538462</v>
      </c>
      <c r="G414" s="80">
        <v>22.664835164835164</v>
      </c>
      <c r="H414" s="16" t="str">
        <f t="shared" si="63"/>
        <v/>
      </c>
    </row>
    <row r="415" spans="2:8" ht="15.75" x14ac:dyDescent="0.25">
      <c r="B415" s="68">
        <v>41</v>
      </c>
      <c r="C415" s="66">
        <v>6</v>
      </c>
      <c r="D415" s="79">
        <v>24.230769230769241</v>
      </c>
      <c r="E415" s="79">
        <v>24.086538461538478</v>
      </c>
      <c r="F415" s="79">
        <v>25.096153846153861</v>
      </c>
      <c r="G415" s="80">
        <v>24.471153846153857</v>
      </c>
      <c r="H415" s="16" t="str">
        <f t="shared" si="63"/>
        <v/>
      </c>
    </row>
    <row r="416" spans="2:8" ht="15.75" x14ac:dyDescent="0.25">
      <c r="B416" s="68">
        <v>41</v>
      </c>
      <c r="C416" s="66">
        <v>7</v>
      </c>
      <c r="D416" s="79">
        <v>27.11538461538462</v>
      </c>
      <c r="E416" s="79">
        <v>28.1868131868132</v>
      </c>
      <c r="F416" s="79">
        <v>26.826923076923102</v>
      </c>
      <c r="G416" s="80">
        <v>27.376373626373645</v>
      </c>
      <c r="H416" s="16" t="str">
        <f t="shared" si="63"/>
        <v/>
      </c>
    </row>
    <row r="417" spans="2:8" ht="15.75" x14ac:dyDescent="0.25">
      <c r="B417" s="68">
        <v>41</v>
      </c>
      <c r="C417" s="66">
        <v>8</v>
      </c>
      <c r="D417" s="79">
        <v>28.681318681318679</v>
      </c>
      <c r="E417" s="79">
        <v>26.105769230769241</v>
      </c>
      <c r="F417" s="79">
        <v>23.221153846153861</v>
      </c>
      <c r="G417" s="80">
        <v>26.002747252747259</v>
      </c>
      <c r="H417" s="16" t="str">
        <f t="shared" si="63"/>
        <v/>
      </c>
    </row>
    <row r="418" spans="2:8" ht="15.75" x14ac:dyDescent="0.25">
      <c r="B418" s="68">
        <v>41</v>
      </c>
      <c r="C418" s="66">
        <v>9</v>
      </c>
      <c r="D418" s="79">
        <v>35.384615384615401</v>
      </c>
      <c r="E418" s="79">
        <v>27.032967032967061</v>
      </c>
      <c r="F418" s="79">
        <v>21.923076923076898</v>
      </c>
      <c r="G418" s="80">
        <v>28.11355311355312</v>
      </c>
      <c r="H418" s="16" t="str">
        <f t="shared" si="63"/>
        <v/>
      </c>
    </row>
    <row r="419" spans="2:8" ht="15.75" x14ac:dyDescent="0.25">
      <c r="B419" s="68">
        <v>41</v>
      </c>
      <c r="C419" s="66">
        <v>10</v>
      </c>
      <c r="D419" s="79">
        <v>22.582417582417559</v>
      </c>
      <c r="E419" s="79">
        <v>31.586538461538481</v>
      </c>
      <c r="F419" s="79">
        <v>19.038461538461522</v>
      </c>
      <c r="G419" s="80">
        <v>24.402472527472522</v>
      </c>
      <c r="H419" s="16">
        <f t="shared" si="63"/>
        <v>24.96634615384616</v>
      </c>
    </row>
    <row r="420" spans="2:8" ht="15.75" x14ac:dyDescent="0.25">
      <c r="B420" s="68">
        <v>42</v>
      </c>
      <c r="C420" s="66">
        <v>1</v>
      </c>
      <c r="D420" s="79">
        <v>28.861069627597558</v>
      </c>
      <c r="E420" s="79">
        <v>31.538461538461561</v>
      </c>
      <c r="F420" s="79">
        <v>31.749398920904039</v>
      </c>
      <c r="G420" s="80">
        <v>30.716310028987721</v>
      </c>
      <c r="H420" s="16" t="str">
        <f t="shared" si="63"/>
        <v/>
      </c>
    </row>
    <row r="421" spans="2:8" ht="15.75" x14ac:dyDescent="0.25">
      <c r="B421" s="68">
        <v>42</v>
      </c>
      <c r="C421" s="66">
        <v>2</v>
      </c>
      <c r="D421" s="79">
        <v>36.346153846153854</v>
      </c>
      <c r="E421" s="79">
        <v>33.461538461538481</v>
      </c>
      <c r="F421" s="79">
        <v>29.80705859766816</v>
      </c>
      <c r="G421" s="80">
        <v>33.204916968453496</v>
      </c>
      <c r="H421" s="16" t="str">
        <f t="shared" si="63"/>
        <v/>
      </c>
    </row>
    <row r="422" spans="2:8" ht="15.75" x14ac:dyDescent="0.25">
      <c r="B422" s="68">
        <v>42</v>
      </c>
      <c r="C422" s="66">
        <v>3</v>
      </c>
      <c r="D422" s="79">
        <v>21.923076923076898</v>
      </c>
      <c r="E422" s="79">
        <v>36.923076923076898</v>
      </c>
      <c r="F422" s="79">
        <v>26.538461538461522</v>
      </c>
      <c r="G422" s="80">
        <v>28.461538461538439</v>
      </c>
      <c r="H422" s="16" t="str">
        <f t="shared" si="63"/>
        <v/>
      </c>
    </row>
    <row r="423" spans="2:8" ht="15.75" x14ac:dyDescent="0.25">
      <c r="B423" s="68">
        <v>42</v>
      </c>
      <c r="C423" s="66">
        <v>4</v>
      </c>
      <c r="D423" s="79">
        <v>31.153846153846143</v>
      </c>
      <c r="E423" s="79">
        <v>29.423076923076898</v>
      </c>
      <c r="F423" s="79">
        <v>28.153846153846139</v>
      </c>
      <c r="G423" s="80">
        <v>29.576923076923055</v>
      </c>
      <c r="H423" s="16" t="str">
        <f t="shared" si="63"/>
        <v/>
      </c>
    </row>
    <row r="424" spans="2:8" ht="15.75" x14ac:dyDescent="0.25">
      <c r="B424" s="68">
        <v>42</v>
      </c>
      <c r="C424" s="66">
        <v>5</v>
      </c>
      <c r="D424" s="79">
        <v>19.903846153846139</v>
      </c>
      <c r="E424" s="79">
        <v>24</v>
      </c>
      <c r="F424" s="79">
        <v>28.846153846153861</v>
      </c>
      <c r="G424" s="80">
        <v>24.25</v>
      </c>
      <c r="H424" s="16" t="str">
        <f t="shared" si="63"/>
        <v/>
      </c>
    </row>
    <row r="425" spans="2:8" ht="15.75" x14ac:dyDescent="0.25">
      <c r="B425" s="68">
        <v>42</v>
      </c>
      <c r="C425" s="66">
        <v>6</v>
      </c>
      <c r="D425" s="79">
        <v>31.153846153846143</v>
      </c>
      <c r="E425" s="79">
        <v>26.076923076923102</v>
      </c>
      <c r="F425" s="79">
        <v>18.75</v>
      </c>
      <c r="G425" s="80">
        <v>25.32692307692308</v>
      </c>
      <c r="H425" s="16" t="str">
        <f t="shared" si="63"/>
        <v/>
      </c>
    </row>
    <row r="426" spans="2:8" ht="15.75" x14ac:dyDescent="0.25">
      <c r="B426" s="68">
        <v>42</v>
      </c>
      <c r="C426" s="66">
        <v>7</v>
      </c>
      <c r="D426" s="79">
        <v>23.942307692307722</v>
      </c>
      <c r="E426" s="79">
        <v>42.816580822878478</v>
      </c>
      <c r="F426" s="79">
        <v>27.403846153846139</v>
      </c>
      <c r="G426" s="80">
        <v>31.387578223010781</v>
      </c>
      <c r="H426" s="16" t="str">
        <f t="shared" si="63"/>
        <v/>
      </c>
    </row>
    <row r="427" spans="2:8" ht="15.75" x14ac:dyDescent="0.25">
      <c r="B427" s="68">
        <v>42</v>
      </c>
      <c r="C427" s="66">
        <v>8</v>
      </c>
      <c r="D427" s="79">
        <v>25.673076923076898</v>
      </c>
      <c r="E427" s="79">
        <v>29.769230769230759</v>
      </c>
      <c r="F427" s="79">
        <v>17.88461538461538</v>
      </c>
      <c r="G427" s="80">
        <v>24.442307692307679</v>
      </c>
      <c r="H427" s="16" t="str">
        <f t="shared" si="63"/>
        <v/>
      </c>
    </row>
    <row r="428" spans="2:8" ht="15.75" x14ac:dyDescent="0.25">
      <c r="B428" s="68">
        <v>42</v>
      </c>
      <c r="C428" s="66">
        <v>9</v>
      </c>
      <c r="D428" s="79">
        <v>25.673076923076898</v>
      </c>
      <c r="E428" s="79">
        <v>23.653846153846139</v>
      </c>
      <c r="F428" s="79">
        <v>33.13179665051922</v>
      </c>
      <c r="G428" s="80">
        <v>27.486239909147418</v>
      </c>
      <c r="H428" s="16" t="str">
        <f t="shared" si="63"/>
        <v/>
      </c>
    </row>
    <row r="429" spans="2:8" ht="15.75" x14ac:dyDescent="0.25">
      <c r="B429" s="68">
        <v>42</v>
      </c>
      <c r="C429" s="66">
        <v>10</v>
      </c>
      <c r="D429" s="79">
        <v>21.63461538461538</v>
      </c>
      <c r="E429" s="79">
        <v>27.403846153846139</v>
      </c>
      <c r="F429" s="79">
        <v>25.673076923076898</v>
      </c>
      <c r="G429" s="80">
        <v>24.903846153846143</v>
      </c>
      <c r="H429" s="16">
        <f t="shared" si="63"/>
        <v>27.975658359113787</v>
      </c>
    </row>
    <row r="430" spans="2:8" ht="15.75" x14ac:dyDescent="0.25">
      <c r="B430" s="68">
        <v>43</v>
      </c>
      <c r="C430" s="66">
        <v>1</v>
      </c>
      <c r="D430" s="79">
        <v>24.086538461538478</v>
      </c>
      <c r="E430" s="79">
        <v>28.351648351648382</v>
      </c>
      <c r="F430" s="79">
        <v>19.61538461538462</v>
      </c>
      <c r="G430" s="80">
        <v>24.017857142857157</v>
      </c>
      <c r="H430" s="16" t="str">
        <f t="shared" si="63"/>
        <v/>
      </c>
    </row>
    <row r="431" spans="2:8" ht="15.75" x14ac:dyDescent="0.25">
      <c r="B431" s="68">
        <v>43</v>
      </c>
      <c r="C431" s="66">
        <v>2</v>
      </c>
      <c r="D431" s="79">
        <v>33.131868131868117</v>
      </c>
      <c r="E431" s="79">
        <v>28.681318681318679</v>
      </c>
      <c r="F431" s="79">
        <v>24.375</v>
      </c>
      <c r="G431" s="80">
        <v>28.729395604395602</v>
      </c>
      <c r="H431" s="16" t="str">
        <f t="shared" si="63"/>
        <v/>
      </c>
    </row>
    <row r="432" spans="2:8" ht="15.75" x14ac:dyDescent="0.25">
      <c r="B432" s="68">
        <v>43</v>
      </c>
      <c r="C432" s="66">
        <v>3</v>
      </c>
      <c r="D432" s="79">
        <v>23.076923076923102</v>
      </c>
      <c r="E432" s="79">
        <v>29.010989010989043</v>
      </c>
      <c r="F432" s="79">
        <v>24.065934065934059</v>
      </c>
      <c r="G432" s="80">
        <v>25.384615384615401</v>
      </c>
      <c r="H432" s="16" t="str">
        <f t="shared" si="63"/>
        <v/>
      </c>
    </row>
    <row r="433" spans="2:8" ht="15.75" x14ac:dyDescent="0.25">
      <c r="B433" s="68">
        <v>43</v>
      </c>
      <c r="C433" s="66">
        <v>4</v>
      </c>
      <c r="D433" s="79">
        <v>29.6703296703297</v>
      </c>
      <c r="E433" s="79">
        <v>26.373626373626401</v>
      </c>
      <c r="F433" s="79">
        <v>28.269230769230759</v>
      </c>
      <c r="G433" s="80">
        <v>28.10439560439562</v>
      </c>
      <c r="H433" s="16" t="str">
        <f t="shared" si="63"/>
        <v/>
      </c>
    </row>
    <row r="434" spans="2:8" ht="15.75" x14ac:dyDescent="0.25">
      <c r="B434" s="68">
        <v>43</v>
      </c>
      <c r="C434" s="66">
        <v>5</v>
      </c>
      <c r="D434" s="79">
        <v>18.131868131868121</v>
      </c>
      <c r="E434" s="79">
        <v>23.205128205128219</v>
      </c>
      <c r="F434" s="79">
        <v>30.164835164835178</v>
      </c>
      <c r="G434" s="80">
        <v>23.833943833943838</v>
      </c>
      <c r="H434" s="16" t="str">
        <f t="shared" si="63"/>
        <v/>
      </c>
    </row>
    <row r="435" spans="2:8" ht="15.75" x14ac:dyDescent="0.25">
      <c r="B435" s="68">
        <v>43</v>
      </c>
      <c r="C435" s="66">
        <v>6</v>
      </c>
      <c r="D435" s="79">
        <v>27.52747252747254</v>
      </c>
      <c r="E435" s="79">
        <v>21.153846153846178</v>
      </c>
      <c r="F435" s="79">
        <v>21.63461538461538</v>
      </c>
      <c r="G435" s="80">
        <v>23.4386446886447</v>
      </c>
      <c r="H435" s="16" t="str">
        <f t="shared" si="63"/>
        <v/>
      </c>
    </row>
    <row r="436" spans="2:8" ht="15.75" x14ac:dyDescent="0.25">
      <c r="B436" s="68">
        <v>43</v>
      </c>
      <c r="C436" s="66">
        <v>7</v>
      </c>
      <c r="D436" s="79">
        <v>31.978021978021978</v>
      </c>
      <c r="E436" s="79">
        <v>24.560439560439541</v>
      </c>
      <c r="F436" s="79">
        <v>27.403846153846139</v>
      </c>
      <c r="G436" s="80">
        <v>27.980769230769216</v>
      </c>
      <c r="H436" s="16" t="str">
        <f t="shared" si="63"/>
        <v/>
      </c>
    </row>
    <row r="437" spans="2:8" ht="15.75" x14ac:dyDescent="0.25">
      <c r="B437" s="68">
        <v>43</v>
      </c>
      <c r="C437" s="66">
        <v>8</v>
      </c>
      <c r="D437" s="79">
        <v>28.681318681318679</v>
      </c>
      <c r="E437" s="79">
        <v>27.25961538461538</v>
      </c>
      <c r="F437" s="79">
        <v>17.019230769230759</v>
      </c>
      <c r="G437" s="80">
        <v>24.320054945054938</v>
      </c>
      <c r="H437" s="16" t="str">
        <f t="shared" si="63"/>
        <v/>
      </c>
    </row>
    <row r="438" spans="2:8" ht="15.75" x14ac:dyDescent="0.25">
      <c r="B438" s="68">
        <v>43</v>
      </c>
      <c r="C438" s="66">
        <v>9</v>
      </c>
      <c r="D438" s="79">
        <v>28.021978021978018</v>
      </c>
      <c r="E438" s="79">
        <v>25.71428571428574</v>
      </c>
      <c r="F438" s="79">
        <v>27.032967032967061</v>
      </c>
      <c r="G438" s="80">
        <v>26.923076923076938</v>
      </c>
      <c r="H438" s="16" t="str">
        <f t="shared" si="63"/>
        <v/>
      </c>
    </row>
    <row r="439" spans="2:8" ht="15.75" x14ac:dyDescent="0.25">
      <c r="B439" s="68">
        <v>43</v>
      </c>
      <c r="C439" s="66">
        <v>10</v>
      </c>
      <c r="D439" s="79">
        <v>26.682692307692278</v>
      </c>
      <c r="E439" s="79">
        <v>24.807692307692278</v>
      </c>
      <c r="F439" s="79">
        <v>27.362637362637358</v>
      </c>
      <c r="G439" s="80">
        <v>26.284340659340639</v>
      </c>
      <c r="H439" s="16">
        <f t="shared" si="63"/>
        <v>25.901709401709404</v>
      </c>
    </row>
    <row r="440" spans="2:8" ht="15.75" x14ac:dyDescent="0.25">
      <c r="B440" s="68">
        <v>44</v>
      </c>
      <c r="C440" s="66">
        <v>1</v>
      </c>
      <c r="D440" s="79">
        <v>40.166666666666636</v>
      </c>
      <c r="E440" s="79">
        <v>37.666666666666679</v>
      </c>
      <c r="F440" s="79">
        <v>38.166666666666657</v>
      </c>
      <c r="G440" s="80">
        <v>38.666666666666657</v>
      </c>
      <c r="H440" s="16" t="str">
        <f t="shared" si="63"/>
        <v/>
      </c>
    </row>
    <row r="441" spans="2:8" ht="15.75" x14ac:dyDescent="0.25">
      <c r="B441" s="68">
        <v>44</v>
      </c>
      <c r="C441" s="66">
        <v>2</v>
      </c>
      <c r="D441" s="79">
        <v>32.666666666666636</v>
      </c>
      <c r="E441" s="79">
        <v>37.000000000000021</v>
      </c>
      <c r="F441" s="79">
        <v>33</v>
      </c>
      <c r="G441" s="80">
        <v>34.222222222222221</v>
      </c>
      <c r="H441" s="16" t="str">
        <f t="shared" si="63"/>
        <v/>
      </c>
    </row>
    <row r="442" spans="2:8" ht="15.75" x14ac:dyDescent="0.25">
      <c r="B442" s="68">
        <v>44</v>
      </c>
      <c r="C442" s="66">
        <v>3</v>
      </c>
      <c r="D442" s="79">
        <v>40.333333333333321</v>
      </c>
      <c r="E442" s="79">
        <v>43.666666666666679</v>
      </c>
      <c r="F442" s="79">
        <v>35.666666666666643</v>
      </c>
      <c r="G442" s="80">
        <v>39.888888888888879</v>
      </c>
      <c r="H442" s="16" t="str">
        <f t="shared" si="63"/>
        <v/>
      </c>
    </row>
    <row r="443" spans="2:8" ht="15.75" x14ac:dyDescent="0.25">
      <c r="B443" s="68">
        <v>44</v>
      </c>
      <c r="C443" s="66">
        <v>4</v>
      </c>
      <c r="D443" s="79">
        <v>34.333333333333314</v>
      </c>
      <c r="E443" s="79">
        <v>28.999999999999979</v>
      </c>
      <c r="F443" s="79">
        <v>30</v>
      </c>
      <c r="G443" s="80">
        <v>31.111111111111097</v>
      </c>
      <c r="H443" s="16" t="str">
        <f t="shared" si="63"/>
        <v/>
      </c>
    </row>
    <row r="444" spans="2:8" ht="15.75" x14ac:dyDescent="0.25">
      <c r="B444" s="68">
        <v>44</v>
      </c>
      <c r="C444" s="66">
        <v>5</v>
      </c>
      <c r="D444" s="79">
        <v>22.166666666666643</v>
      </c>
      <c r="E444" s="79">
        <v>34.999999999999986</v>
      </c>
      <c r="F444" s="79">
        <v>36.166666666666679</v>
      </c>
      <c r="G444" s="80">
        <v>31.111111111111104</v>
      </c>
      <c r="H444" s="16" t="str">
        <f t="shared" si="63"/>
        <v/>
      </c>
    </row>
    <row r="445" spans="2:8" ht="15.75" x14ac:dyDescent="0.25">
      <c r="B445" s="68">
        <v>44</v>
      </c>
      <c r="C445" s="66">
        <v>6</v>
      </c>
      <c r="D445" s="79">
        <v>34.999999999999986</v>
      </c>
      <c r="E445" s="79">
        <v>34.333333333333314</v>
      </c>
      <c r="F445" s="79">
        <v>40.000000000000014</v>
      </c>
      <c r="G445" s="80">
        <v>36.444444444444436</v>
      </c>
      <c r="H445" s="16" t="str">
        <f t="shared" si="63"/>
        <v/>
      </c>
    </row>
    <row r="446" spans="2:8" ht="15.75" x14ac:dyDescent="0.25">
      <c r="B446" s="68">
        <v>44</v>
      </c>
      <c r="C446" s="66">
        <v>7</v>
      </c>
      <c r="D446" s="79">
        <v>34.833333333333364</v>
      </c>
      <c r="E446" s="79">
        <v>40.000000000000014</v>
      </c>
      <c r="F446" s="79">
        <v>29.374999999999979</v>
      </c>
      <c r="G446" s="80">
        <v>34.736111111111114</v>
      </c>
      <c r="H446" s="16" t="str">
        <f t="shared" si="63"/>
        <v/>
      </c>
    </row>
    <row r="447" spans="2:8" ht="15.75" x14ac:dyDescent="0.25">
      <c r="B447" s="68">
        <v>44</v>
      </c>
      <c r="C447" s="66">
        <v>8</v>
      </c>
      <c r="D447" s="79">
        <v>25.999999999999982</v>
      </c>
      <c r="E447" s="79">
        <v>38.666666666666643</v>
      </c>
      <c r="F447" s="79">
        <v>29.333333333333339</v>
      </c>
      <c r="G447" s="80">
        <v>31.333333333333325</v>
      </c>
      <c r="H447" s="16" t="str">
        <f t="shared" si="63"/>
        <v/>
      </c>
    </row>
    <row r="448" spans="2:8" ht="15.75" x14ac:dyDescent="0.25">
      <c r="B448" s="68">
        <v>44</v>
      </c>
      <c r="C448" s="66">
        <v>9</v>
      </c>
      <c r="D448" s="79">
        <v>34.166666666666636</v>
      </c>
      <c r="E448" s="79">
        <v>40.666666666666686</v>
      </c>
      <c r="F448" s="79">
        <v>34.666666666666679</v>
      </c>
      <c r="G448" s="80">
        <v>36.5</v>
      </c>
      <c r="H448" s="16" t="str">
        <f t="shared" si="63"/>
        <v/>
      </c>
    </row>
    <row r="449" spans="2:8" ht="15.75" x14ac:dyDescent="0.25">
      <c r="B449" s="68">
        <v>44</v>
      </c>
      <c r="C449" s="66">
        <v>10</v>
      </c>
      <c r="D449" s="79">
        <v>32.666666666666636</v>
      </c>
      <c r="E449" s="79">
        <v>27.708333333333361</v>
      </c>
      <c r="F449" s="79">
        <v>34.5</v>
      </c>
      <c r="G449" s="80">
        <v>31.625</v>
      </c>
      <c r="H449" s="16">
        <f t="shared" si="63"/>
        <v>34.563888888888883</v>
      </c>
    </row>
    <row r="450" spans="2:8" ht="15.75" x14ac:dyDescent="0.25">
      <c r="B450" s="68">
        <v>45</v>
      </c>
      <c r="C450" s="66">
        <v>1</v>
      </c>
      <c r="D450" s="79">
        <v>34.38461538461538</v>
      </c>
      <c r="E450" s="79">
        <v>23.769230769230763</v>
      </c>
      <c r="F450" s="79">
        <v>44.711538461538481</v>
      </c>
      <c r="G450" s="80">
        <v>34.28846153846154</v>
      </c>
      <c r="H450" s="16" t="str">
        <f t="shared" si="63"/>
        <v/>
      </c>
    </row>
    <row r="451" spans="2:8" ht="15.75" x14ac:dyDescent="0.25">
      <c r="B451" s="68">
        <v>45</v>
      </c>
      <c r="C451" s="66">
        <v>2</v>
      </c>
      <c r="D451" s="79">
        <v>33.692307692307722</v>
      </c>
      <c r="E451" s="79">
        <v>45.288461538461519</v>
      </c>
      <c r="F451" s="79">
        <v>40.38461538461538</v>
      </c>
      <c r="G451" s="80">
        <v>39.78846153846154</v>
      </c>
      <c r="H451" s="16" t="str">
        <f t="shared" si="63"/>
        <v/>
      </c>
    </row>
    <row r="452" spans="2:8" ht="15.75" x14ac:dyDescent="0.25">
      <c r="B452" s="68">
        <v>45</v>
      </c>
      <c r="C452" s="66">
        <v>3</v>
      </c>
      <c r="D452" s="79">
        <v>35.307692307692285</v>
      </c>
      <c r="E452" s="79">
        <v>33.230769230769241</v>
      </c>
      <c r="F452" s="79">
        <v>44.538461538461519</v>
      </c>
      <c r="G452" s="80">
        <v>37.692307692307679</v>
      </c>
      <c r="H452" s="16" t="str">
        <f t="shared" si="63"/>
        <v/>
      </c>
    </row>
    <row r="453" spans="2:8" ht="15.75" x14ac:dyDescent="0.25">
      <c r="B453" s="68">
        <v>45</v>
      </c>
      <c r="C453" s="66">
        <v>4</v>
      </c>
      <c r="D453" s="79">
        <v>42</v>
      </c>
      <c r="E453" s="79">
        <v>32.307692307692278</v>
      </c>
      <c r="F453" s="79">
        <v>44.769230769230759</v>
      </c>
      <c r="G453" s="80">
        <v>39.692307692307679</v>
      </c>
      <c r="H453" s="16" t="str">
        <f t="shared" si="63"/>
        <v/>
      </c>
    </row>
    <row r="454" spans="2:8" ht="15.75" x14ac:dyDescent="0.25">
      <c r="B454" s="68">
        <v>45</v>
      </c>
      <c r="C454" s="66">
        <v>5</v>
      </c>
      <c r="D454" s="79">
        <v>35.538461538461519</v>
      </c>
      <c r="E454" s="79">
        <v>45.230769230769241</v>
      </c>
      <c r="F454" s="79">
        <v>36.692307692307722</v>
      </c>
      <c r="G454" s="80">
        <v>39.15384615384616</v>
      </c>
      <c r="H454" s="16" t="str">
        <f t="shared" si="63"/>
        <v/>
      </c>
    </row>
    <row r="455" spans="2:8" ht="15.75" x14ac:dyDescent="0.25">
      <c r="B455" s="68">
        <v>45</v>
      </c>
      <c r="C455" s="66">
        <v>6</v>
      </c>
      <c r="D455" s="79">
        <v>34.807692307692299</v>
      </c>
      <c r="E455" s="79">
        <v>37.153846153846139</v>
      </c>
      <c r="F455" s="79">
        <v>30.692307692307722</v>
      </c>
      <c r="G455" s="80">
        <v>34.217948717948723</v>
      </c>
      <c r="H455" s="16" t="str">
        <f t="shared" si="63"/>
        <v/>
      </c>
    </row>
    <row r="456" spans="2:8" ht="15.75" x14ac:dyDescent="0.25">
      <c r="B456" s="68">
        <v>45</v>
      </c>
      <c r="C456" s="66">
        <v>7</v>
      </c>
      <c r="D456" s="79">
        <v>31.615384615384624</v>
      </c>
      <c r="E456" s="79">
        <v>28.846153846153861</v>
      </c>
      <c r="F456" s="79">
        <v>35.076923076923102</v>
      </c>
      <c r="G456" s="80">
        <v>31.846153846153857</v>
      </c>
      <c r="H456" s="16" t="str">
        <f t="shared" si="63"/>
        <v/>
      </c>
    </row>
    <row r="457" spans="2:8" ht="15.75" x14ac:dyDescent="0.25">
      <c r="B457" s="68">
        <v>45</v>
      </c>
      <c r="C457" s="66">
        <v>8</v>
      </c>
      <c r="D457" s="79">
        <v>45.230769230769241</v>
      </c>
      <c r="E457" s="79">
        <v>34.61538461538462</v>
      </c>
      <c r="F457" s="79">
        <v>33.461538461538481</v>
      </c>
      <c r="G457" s="80">
        <v>37.769230769230781</v>
      </c>
      <c r="H457" s="16" t="str">
        <f t="shared" si="63"/>
        <v/>
      </c>
    </row>
    <row r="458" spans="2:8" ht="15.75" x14ac:dyDescent="0.25">
      <c r="B458" s="68">
        <v>45</v>
      </c>
      <c r="C458" s="66">
        <v>9</v>
      </c>
      <c r="D458" s="79">
        <v>37.38461538461538</v>
      </c>
      <c r="E458" s="79">
        <v>45.923076923076898</v>
      </c>
      <c r="F458" s="79">
        <v>36</v>
      </c>
      <c r="G458" s="80">
        <v>39.769230769230759</v>
      </c>
      <c r="H458" s="16" t="str">
        <f t="shared" si="63"/>
        <v/>
      </c>
    </row>
    <row r="459" spans="2:8" ht="15.75" x14ac:dyDescent="0.25">
      <c r="B459" s="68">
        <v>45</v>
      </c>
      <c r="C459" s="66">
        <v>10</v>
      </c>
      <c r="D459" s="79">
        <v>36.692307692307722</v>
      </c>
      <c r="E459" s="79">
        <v>33.692307692307722</v>
      </c>
      <c r="F459" s="79">
        <v>32.076923076923102</v>
      </c>
      <c r="G459" s="80">
        <v>34.153846153846182</v>
      </c>
      <c r="H459" s="16">
        <f t="shared" si="63"/>
        <v>36.83717948717949</v>
      </c>
    </row>
    <row r="460" spans="2:8" ht="15.75" x14ac:dyDescent="0.25">
      <c r="B460" s="68">
        <v>46</v>
      </c>
      <c r="C460" s="66">
        <v>1</v>
      </c>
      <c r="D460" s="79">
        <v>38.611111111111086</v>
      </c>
      <c r="E460" s="79">
        <v>42</v>
      </c>
      <c r="F460" s="79">
        <v>45.833333333333336</v>
      </c>
      <c r="G460" s="80">
        <v>42.148148148148145</v>
      </c>
      <c r="H460" s="16" t="str">
        <f t="shared" si="63"/>
        <v/>
      </c>
    </row>
    <row r="461" spans="2:8" ht="15.75" x14ac:dyDescent="0.25">
      <c r="B461" s="68">
        <v>46</v>
      </c>
      <c r="C461" s="66">
        <v>2</v>
      </c>
      <c r="D461" s="79">
        <v>35.500000000000021</v>
      </c>
      <c r="E461" s="79">
        <v>35.500000000000021</v>
      </c>
      <c r="F461" s="79">
        <v>31.111111111111082</v>
      </c>
      <c r="G461" s="80">
        <v>34.037037037037045</v>
      </c>
      <c r="H461" s="16" t="str">
        <f t="shared" si="63"/>
        <v/>
      </c>
    </row>
    <row r="462" spans="2:8" ht="15.75" x14ac:dyDescent="0.25">
      <c r="B462" s="68">
        <v>46</v>
      </c>
      <c r="C462" s="66">
        <v>3</v>
      </c>
      <c r="D462" s="79">
        <v>37.916666666666636</v>
      </c>
      <c r="E462" s="79">
        <v>37.333333333333321</v>
      </c>
      <c r="F462" s="79">
        <v>40.666666666666686</v>
      </c>
      <c r="G462" s="80">
        <v>38.638888888888879</v>
      </c>
      <c r="H462" s="16" t="str">
        <f t="shared" si="63"/>
        <v/>
      </c>
    </row>
    <row r="463" spans="2:8" ht="15.75" x14ac:dyDescent="0.25">
      <c r="B463" s="68">
        <v>46</v>
      </c>
      <c r="C463" s="66">
        <v>4</v>
      </c>
      <c r="D463" s="79">
        <v>32.500000000000014</v>
      </c>
      <c r="E463" s="79">
        <v>24.583333333333318</v>
      </c>
      <c r="F463" s="79">
        <v>37.000000000000021</v>
      </c>
      <c r="G463" s="80">
        <v>31.361111111111114</v>
      </c>
      <c r="H463" s="16" t="str">
        <f t="shared" si="63"/>
        <v/>
      </c>
    </row>
    <row r="464" spans="2:8" ht="15.75" x14ac:dyDescent="0.25">
      <c r="B464" s="68">
        <v>46</v>
      </c>
      <c r="C464" s="66">
        <v>5</v>
      </c>
      <c r="D464" s="79">
        <v>27.916666666666682</v>
      </c>
      <c r="E464" s="79">
        <v>34.666666666666679</v>
      </c>
      <c r="F464" s="79">
        <v>34.999999999999986</v>
      </c>
      <c r="G464" s="80">
        <v>32.527777777777779</v>
      </c>
      <c r="H464" s="16" t="str">
        <f t="shared" si="63"/>
        <v/>
      </c>
    </row>
    <row r="465" spans="2:8" ht="15.75" x14ac:dyDescent="0.25">
      <c r="B465" s="68">
        <v>46</v>
      </c>
      <c r="C465" s="66">
        <v>6</v>
      </c>
      <c r="D465" s="79">
        <v>30</v>
      </c>
      <c r="E465" s="79">
        <v>40.166666666666636</v>
      </c>
      <c r="F465" s="79">
        <v>38.611111111111086</v>
      </c>
      <c r="G465" s="80">
        <v>36.259259259259238</v>
      </c>
      <c r="H465" s="16" t="str">
        <f t="shared" si="63"/>
        <v/>
      </c>
    </row>
    <row r="466" spans="2:8" ht="15.75" x14ac:dyDescent="0.25">
      <c r="B466" s="68">
        <v>46</v>
      </c>
      <c r="C466" s="66">
        <v>7</v>
      </c>
      <c r="D466" s="79">
        <v>39.166666666666679</v>
      </c>
      <c r="E466" s="79">
        <v>37.083333333333364</v>
      </c>
      <c r="F466" s="79">
        <v>40.333333333333321</v>
      </c>
      <c r="G466" s="80">
        <v>38.861111111111121</v>
      </c>
      <c r="H466" s="16" t="str">
        <f t="shared" si="63"/>
        <v/>
      </c>
    </row>
    <row r="467" spans="2:8" ht="15.75" x14ac:dyDescent="0.25">
      <c r="B467" s="68">
        <v>46</v>
      </c>
      <c r="C467" s="66">
        <v>8</v>
      </c>
      <c r="D467" s="79">
        <v>28.611111111111121</v>
      </c>
      <c r="E467" s="79">
        <v>42.333333333333364</v>
      </c>
      <c r="F467" s="79">
        <v>25.9722222222222</v>
      </c>
      <c r="G467" s="80">
        <v>32.305555555555564</v>
      </c>
      <c r="H467" s="16" t="str">
        <f t="shared" si="63"/>
        <v/>
      </c>
    </row>
    <row r="468" spans="2:8" ht="15.75" x14ac:dyDescent="0.25">
      <c r="B468" s="68">
        <v>46</v>
      </c>
      <c r="C468" s="66">
        <v>9</v>
      </c>
      <c r="D468" s="79">
        <v>37.000000000000021</v>
      </c>
      <c r="E468" s="79">
        <v>39.666666666666657</v>
      </c>
      <c r="F468" s="79">
        <v>36.333333333333357</v>
      </c>
      <c r="G468" s="80">
        <v>37.666666666666679</v>
      </c>
      <c r="H468" s="16" t="str">
        <f t="shared" ref="H468:H531" si="64">IF(C468=10,AVERAGE(G459:G468),"")</f>
        <v/>
      </c>
    </row>
    <row r="469" spans="2:8" ht="15.75" x14ac:dyDescent="0.25">
      <c r="B469" s="68">
        <v>46</v>
      </c>
      <c r="C469" s="66">
        <v>10</v>
      </c>
      <c r="D469" s="79">
        <v>34.166666666666636</v>
      </c>
      <c r="E469" s="79">
        <v>26.833333333333321</v>
      </c>
      <c r="F469" s="79">
        <v>40.666666666666686</v>
      </c>
      <c r="G469" s="80">
        <v>33.888888888888879</v>
      </c>
      <c r="H469" s="16">
        <f t="shared" si="64"/>
        <v>35.769444444444439</v>
      </c>
    </row>
    <row r="470" spans="2:8" ht="15.75" x14ac:dyDescent="0.25">
      <c r="B470" s="68">
        <v>47</v>
      </c>
      <c r="C470" s="66">
        <v>1</v>
      </c>
      <c r="D470" s="79">
        <v>36.333333333333357</v>
      </c>
      <c r="E470" s="79">
        <v>43.666666666666679</v>
      </c>
      <c r="F470" s="79">
        <v>31.166666666666643</v>
      </c>
      <c r="G470" s="80">
        <v>37.055555555555557</v>
      </c>
      <c r="H470" s="16" t="str">
        <f t="shared" si="64"/>
        <v/>
      </c>
    </row>
    <row r="471" spans="2:8" ht="15.75" x14ac:dyDescent="0.25">
      <c r="B471" s="68">
        <v>47</v>
      </c>
      <c r="C471" s="66">
        <v>2</v>
      </c>
      <c r="D471" s="79">
        <v>33.499999999999979</v>
      </c>
      <c r="E471" s="79">
        <v>33</v>
      </c>
      <c r="F471" s="79">
        <v>31.5</v>
      </c>
      <c r="G471" s="80">
        <v>32.666666666666657</v>
      </c>
      <c r="H471" s="16" t="str">
        <f t="shared" si="64"/>
        <v/>
      </c>
    </row>
    <row r="472" spans="2:8" ht="15.75" x14ac:dyDescent="0.25">
      <c r="B472" s="68">
        <v>47</v>
      </c>
      <c r="C472" s="66">
        <v>3</v>
      </c>
      <c r="D472" s="79">
        <v>35.166666666666664</v>
      </c>
      <c r="E472" s="79">
        <v>43.000000000000021</v>
      </c>
      <c r="F472" s="79">
        <v>31.5</v>
      </c>
      <c r="G472" s="80">
        <v>36.555555555555564</v>
      </c>
      <c r="H472" s="16" t="str">
        <f t="shared" si="64"/>
        <v/>
      </c>
    </row>
    <row r="473" spans="2:8" ht="15.75" x14ac:dyDescent="0.25">
      <c r="B473" s="68">
        <v>47</v>
      </c>
      <c r="C473" s="66">
        <v>4</v>
      </c>
      <c r="D473" s="79">
        <v>40.166666666666636</v>
      </c>
      <c r="E473" s="79">
        <v>34.333333333333314</v>
      </c>
      <c r="F473" s="79">
        <v>31.666666666666682</v>
      </c>
      <c r="G473" s="80">
        <v>35.388888888888879</v>
      </c>
      <c r="H473" s="16" t="str">
        <f t="shared" si="64"/>
        <v/>
      </c>
    </row>
    <row r="474" spans="2:8" ht="15.75" x14ac:dyDescent="0.25">
      <c r="B474" s="68">
        <v>47</v>
      </c>
      <c r="C474" s="66">
        <v>5</v>
      </c>
      <c r="D474" s="79">
        <v>22.666666666666679</v>
      </c>
      <c r="E474" s="79">
        <v>37.000000000000021</v>
      </c>
      <c r="F474" s="79">
        <v>31.000000000000021</v>
      </c>
      <c r="G474" s="80">
        <v>30.222222222222239</v>
      </c>
      <c r="H474" s="16" t="str">
        <f t="shared" si="64"/>
        <v/>
      </c>
    </row>
    <row r="475" spans="2:8" ht="15.75" x14ac:dyDescent="0.25">
      <c r="B475" s="68">
        <v>47</v>
      </c>
      <c r="C475" s="66">
        <v>6</v>
      </c>
      <c r="D475" s="79">
        <v>34.999999999999986</v>
      </c>
      <c r="E475" s="79">
        <v>36.166666666666679</v>
      </c>
      <c r="F475" s="79">
        <v>40.999999999999979</v>
      </c>
      <c r="G475" s="80">
        <v>37.388888888888879</v>
      </c>
      <c r="H475" s="16" t="str">
        <f t="shared" si="64"/>
        <v/>
      </c>
    </row>
    <row r="476" spans="2:8" ht="15.75" x14ac:dyDescent="0.25">
      <c r="B476" s="68">
        <v>47</v>
      </c>
      <c r="C476" s="66">
        <v>7</v>
      </c>
      <c r="D476" s="79">
        <v>43.5</v>
      </c>
      <c r="E476" s="79">
        <v>35.833333333333321</v>
      </c>
      <c r="F476" s="79">
        <v>29.583333333333361</v>
      </c>
      <c r="G476" s="80">
        <v>36.305555555555557</v>
      </c>
      <c r="H476" s="16" t="str">
        <f t="shared" si="64"/>
        <v/>
      </c>
    </row>
    <row r="477" spans="2:8" ht="15.75" x14ac:dyDescent="0.25">
      <c r="B477" s="68">
        <v>47</v>
      </c>
      <c r="C477" s="66">
        <v>8</v>
      </c>
      <c r="D477" s="79">
        <v>35.333333333333343</v>
      </c>
      <c r="E477" s="79">
        <v>29.666666666666643</v>
      </c>
      <c r="F477" s="79">
        <v>43.000000000000021</v>
      </c>
      <c r="G477" s="80">
        <v>36</v>
      </c>
      <c r="H477" s="16" t="str">
        <f t="shared" si="64"/>
        <v/>
      </c>
    </row>
    <row r="478" spans="2:8" ht="15.75" x14ac:dyDescent="0.25">
      <c r="B478" s="68">
        <v>47</v>
      </c>
      <c r="C478" s="66">
        <v>9</v>
      </c>
      <c r="D478" s="79">
        <v>39</v>
      </c>
      <c r="E478" s="79">
        <v>42.333333333333364</v>
      </c>
      <c r="F478" s="79">
        <v>36.333333333333357</v>
      </c>
      <c r="G478" s="80">
        <v>39.222222222222243</v>
      </c>
      <c r="H478" s="16" t="str">
        <f t="shared" si="64"/>
        <v/>
      </c>
    </row>
    <row r="479" spans="2:8" ht="15.75" x14ac:dyDescent="0.25">
      <c r="B479" s="68">
        <v>47</v>
      </c>
      <c r="C479" s="66">
        <v>10</v>
      </c>
      <c r="D479" s="79">
        <v>25.833333333333361</v>
      </c>
      <c r="E479" s="79">
        <v>32.708333333333336</v>
      </c>
      <c r="F479" s="79">
        <v>34.000000000000021</v>
      </c>
      <c r="G479" s="80">
        <v>30.847222222222239</v>
      </c>
      <c r="H479" s="16">
        <f t="shared" si="64"/>
        <v>35.165277777777774</v>
      </c>
    </row>
    <row r="480" spans="2:8" ht="15.75" x14ac:dyDescent="0.25">
      <c r="B480" s="68">
        <v>48</v>
      </c>
      <c r="C480" s="66">
        <v>1</v>
      </c>
      <c r="D480" s="79">
        <v>35.694444444444422</v>
      </c>
      <c r="E480" s="79">
        <v>34.166666666666636</v>
      </c>
      <c r="F480" s="79">
        <v>28.166666666666639</v>
      </c>
      <c r="G480" s="80">
        <v>32.675925925925903</v>
      </c>
      <c r="H480" s="16" t="str">
        <f t="shared" si="64"/>
        <v/>
      </c>
    </row>
    <row r="481" spans="2:8" ht="15.75" x14ac:dyDescent="0.25">
      <c r="B481" s="68">
        <v>48</v>
      </c>
      <c r="C481" s="66">
        <v>2</v>
      </c>
      <c r="D481" s="79">
        <v>29.166666666666661</v>
      </c>
      <c r="E481" s="79">
        <v>38.500000000000021</v>
      </c>
      <c r="F481" s="79">
        <v>28.194444444444422</v>
      </c>
      <c r="G481" s="80">
        <v>31.953703703703706</v>
      </c>
      <c r="H481" s="16" t="str">
        <f t="shared" si="64"/>
        <v/>
      </c>
    </row>
    <row r="482" spans="2:8" ht="15.75" x14ac:dyDescent="0.25">
      <c r="B482" s="68">
        <v>48</v>
      </c>
      <c r="C482" s="66">
        <v>3</v>
      </c>
      <c r="D482" s="79">
        <v>34.305555555555536</v>
      </c>
      <c r="E482" s="79">
        <v>39.833333333333336</v>
      </c>
      <c r="F482" s="79">
        <v>31.666666666666682</v>
      </c>
      <c r="G482" s="80">
        <v>35.268518518518519</v>
      </c>
      <c r="H482" s="16" t="str">
        <f t="shared" si="64"/>
        <v/>
      </c>
    </row>
    <row r="483" spans="2:8" ht="15.75" x14ac:dyDescent="0.25">
      <c r="B483" s="68">
        <v>48</v>
      </c>
      <c r="C483" s="66">
        <v>4</v>
      </c>
      <c r="D483" s="79">
        <v>36.166666666666679</v>
      </c>
      <c r="E483" s="79">
        <v>34.833333333333364</v>
      </c>
      <c r="F483" s="79">
        <v>37.333333333333321</v>
      </c>
      <c r="G483" s="80">
        <v>36.111111111111121</v>
      </c>
      <c r="H483" s="16" t="str">
        <f t="shared" si="64"/>
        <v/>
      </c>
    </row>
    <row r="484" spans="2:8" ht="15.75" x14ac:dyDescent="0.25">
      <c r="B484" s="68">
        <v>48</v>
      </c>
      <c r="C484" s="66">
        <v>5</v>
      </c>
      <c r="D484" s="79">
        <v>29.166666666666661</v>
      </c>
      <c r="E484" s="79">
        <v>32.361111111111121</v>
      </c>
      <c r="F484" s="79">
        <v>34.444444444444436</v>
      </c>
      <c r="G484" s="80">
        <v>31.990740740740744</v>
      </c>
      <c r="H484" s="16" t="str">
        <f t="shared" si="64"/>
        <v/>
      </c>
    </row>
    <row r="485" spans="2:8" ht="15.75" x14ac:dyDescent="0.25">
      <c r="B485" s="68">
        <v>48</v>
      </c>
      <c r="C485" s="66">
        <v>6</v>
      </c>
      <c r="D485" s="79">
        <v>32.500000000000014</v>
      </c>
      <c r="E485" s="79">
        <v>33.6111111111111</v>
      </c>
      <c r="F485" s="79">
        <v>36.527777777777757</v>
      </c>
      <c r="G485" s="80">
        <v>34.212962962962955</v>
      </c>
      <c r="H485" s="16" t="str">
        <f t="shared" si="64"/>
        <v/>
      </c>
    </row>
    <row r="486" spans="2:8" ht="15.75" x14ac:dyDescent="0.25">
      <c r="B486" s="68">
        <v>48</v>
      </c>
      <c r="C486" s="66">
        <v>7</v>
      </c>
      <c r="D486" s="79">
        <v>43.833333333333357</v>
      </c>
      <c r="E486" s="79">
        <v>31.944444444444422</v>
      </c>
      <c r="F486" s="79">
        <v>24.499999999999979</v>
      </c>
      <c r="G486" s="80">
        <v>33.425925925925917</v>
      </c>
      <c r="H486" s="16" t="str">
        <f t="shared" si="64"/>
        <v/>
      </c>
    </row>
    <row r="487" spans="2:8" ht="15.75" x14ac:dyDescent="0.25">
      <c r="B487" s="68">
        <v>48</v>
      </c>
      <c r="C487" s="66">
        <v>8</v>
      </c>
      <c r="D487" s="79">
        <v>39.722222222222221</v>
      </c>
      <c r="E487" s="79">
        <v>22.166666666666643</v>
      </c>
      <c r="F487" s="79">
        <v>42.222222222222243</v>
      </c>
      <c r="G487" s="80">
        <v>34.703703703703702</v>
      </c>
      <c r="H487" s="16" t="str">
        <f t="shared" si="64"/>
        <v/>
      </c>
    </row>
    <row r="488" spans="2:8" ht="15.75" x14ac:dyDescent="0.25">
      <c r="B488" s="68">
        <v>48</v>
      </c>
      <c r="C488" s="66">
        <v>9</v>
      </c>
      <c r="D488" s="79">
        <v>37.333333333333321</v>
      </c>
      <c r="E488" s="79">
        <v>41.500000000000021</v>
      </c>
      <c r="F488" s="79">
        <v>36.833333333333343</v>
      </c>
      <c r="G488" s="80">
        <v>38.555555555555564</v>
      </c>
      <c r="H488" s="16" t="str">
        <f t="shared" si="64"/>
        <v/>
      </c>
    </row>
    <row r="489" spans="2:8" ht="15.75" x14ac:dyDescent="0.25">
      <c r="B489" s="68">
        <v>48</v>
      </c>
      <c r="C489" s="66">
        <v>10</v>
      </c>
      <c r="D489" s="79">
        <v>30.2777777777778</v>
      </c>
      <c r="E489" s="79">
        <v>24.333333333333361</v>
      </c>
      <c r="F489" s="79">
        <v>37.333333333333321</v>
      </c>
      <c r="G489" s="80">
        <v>30.648148148148163</v>
      </c>
      <c r="H489" s="16">
        <f t="shared" si="64"/>
        <v>33.954629629629622</v>
      </c>
    </row>
    <row r="490" spans="2:8" ht="15.75" x14ac:dyDescent="0.25">
      <c r="B490" s="68">
        <v>49</v>
      </c>
      <c r="C490" s="66">
        <v>1</v>
      </c>
      <c r="D490" s="79">
        <v>40.166666666666636</v>
      </c>
      <c r="E490" s="79">
        <v>37.666666666666679</v>
      </c>
      <c r="F490" s="79">
        <v>38.166666666666657</v>
      </c>
      <c r="G490" s="80">
        <v>38.666666666666657</v>
      </c>
      <c r="H490" s="16" t="str">
        <f t="shared" si="64"/>
        <v/>
      </c>
    </row>
    <row r="491" spans="2:8" ht="15.75" x14ac:dyDescent="0.25">
      <c r="B491" s="68">
        <v>49</v>
      </c>
      <c r="C491" s="66">
        <v>2</v>
      </c>
      <c r="D491" s="79">
        <v>32.666666666666636</v>
      </c>
      <c r="E491" s="79">
        <v>37.000000000000021</v>
      </c>
      <c r="F491" s="79">
        <v>33</v>
      </c>
      <c r="G491" s="80">
        <v>34.222222222222221</v>
      </c>
      <c r="H491" s="16" t="str">
        <f t="shared" si="64"/>
        <v/>
      </c>
    </row>
    <row r="492" spans="2:8" ht="15.75" x14ac:dyDescent="0.25">
      <c r="B492" s="68">
        <v>49</v>
      </c>
      <c r="C492" s="66">
        <v>3</v>
      </c>
      <c r="D492" s="79">
        <v>40.333333333333321</v>
      </c>
      <c r="E492" s="79">
        <v>43.666666666666679</v>
      </c>
      <c r="F492" s="79">
        <v>35.666666666666643</v>
      </c>
      <c r="G492" s="80">
        <v>39.888888888888879</v>
      </c>
      <c r="H492" s="16" t="str">
        <f t="shared" si="64"/>
        <v/>
      </c>
    </row>
    <row r="493" spans="2:8" ht="15.75" x14ac:dyDescent="0.25">
      <c r="B493" s="68">
        <v>49</v>
      </c>
      <c r="C493" s="66">
        <v>4</v>
      </c>
      <c r="D493" s="79">
        <v>34.333333333333314</v>
      </c>
      <c r="E493" s="79">
        <v>28.999999999999979</v>
      </c>
      <c r="F493" s="79">
        <v>30</v>
      </c>
      <c r="G493" s="80">
        <v>31.111111111111097</v>
      </c>
      <c r="H493" s="16" t="str">
        <f t="shared" si="64"/>
        <v/>
      </c>
    </row>
    <row r="494" spans="2:8" ht="15.75" x14ac:dyDescent="0.25">
      <c r="B494" s="68">
        <v>49</v>
      </c>
      <c r="C494" s="66">
        <v>5</v>
      </c>
      <c r="D494" s="79">
        <v>22.166666666666643</v>
      </c>
      <c r="E494" s="79">
        <v>34.999999999999986</v>
      </c>
      <c r="F494" s="79">
        <v>36.166666666666679</v>
      </c>
      <c r="G494" s="80">
        <v>31.111111111111104</v>
      </c>
      <c r="H494" s="16" t="str">
        <f t="shared" si="64"/>
        <v/>
      </c>
    </row>
    <row r="495" spans="2:8" ht="15.75" x14ac:dyDescent="0.25">
      <c r="B495" s="68">
        <v>49</v>
      </c>
      <c r="C495" s="66">
        <v>6</v>
      </c>
      <c r="D495" s="79">
        <v>34.999999999999986</v>
      </c>
      <c r="E495" s="79">
        <v>34.333333333333314</v>
      </c>
      <c r="F495" s="79">
        <v>40.000000000000014</v>
      </c>
      <c r="G495" s="80">
        <v>36.444444444444436</v>
      </c>
      <c r="H495" s="16" t="str">
        <f t="shared" si="64"/>
        <v/>
      </c>
    </row>
    <row r="496" spans="2:8" ht="15.75" x14ac:dyDescent="0.25">
      <c r="B496" s="68">
        <v>49</v>
      </c>
      <c r="C496" s="66">
        <v>7</v>
      </c>
      <c r="D496" s="79">
        <v>34.833333333333364</v>
      </c>
      <c r="E496" s="79">
        <v>40.000000000000014</v>
      </c>
      <c r="F496" s="79">
        <v>29.374999999999979</v>
      </c>
      <c r="G496" s="80">
        <v>34.736111111111114</v>
      </c>
      <c r="H496" s="16" t="str">
        <f t="shared" si="64"/>
        <v/>
      </c>
    </row>
    <row r="497" spans="2:8" ht="15.75" x14ac:dyDescent="0.25">
      <c r="B497" s="68">
        <v>49</v>
      </c>
      <c r="C497" s="66">
        <v>8</v>
      </c>
      <c r="D497" s="79">
        <v>25.999999999999982</v>
      </c>
      <c r="E497" s="79">
        <v>38.666666666666643</v>
      </c>
      <c r="F497" s="79">
        <v>29.333333333333339</v>
      </c>
      <c r="G497" s="80">
        <v>31.333333333333325</v>
      </c>
      <c r="H497" s="16" t="str">
        <f t="shared" si="64"/>
        <v/>
      </c>
    </row>
    <row r="498" spans="2:8" ht="15.75" x14ac:dyDescent="0.25">
      <c r="B498" s="68">
        <v>49</v>
      </c>
      <c r="C498" s="66">
        <v>9</v>
      </c>
      <c r="D498" s="79">
        <v>34.166666666666636</v>
      </c>
      <c r="E498" s="79">
        <v>40.666666666666686</v>
      </c>
      <c r="F498" s="79">
        <v>34.666666666666679</v>
      </c>
      <c r="G498" s="80">
        <v>36.5</v>
      </c>
      <c r="H498" s="16" t="str">
        <f t="shared" si="64"/>
        <v/>
      </c>
    </row>
    <row r="499" spans="2:8" ht="15.75" x14ac:dyDescent="0.25">
      <c r="B499" s="68">
        <v>49</v>
      </c>
      <c r="C499" s="66">
        <v>10</v>
      </c>
      <c r="D499" s="79">
        <v>32.666666666666636</v>
      </c>
      <c r="E499" s="79">
        <v>27.708333333333361</v>
      </c>
      <c r="F499" s="79">
        <v>34.5</v>
      </c>
      <c r="G499" s="80">
        <v>31.625</v>
      </c>
      <c r="H499" s="16">
        <f t="shared" si="64"/>
        <v>34.563888888888883</v>
      </c>
    </row>
    <row r="500" spans="2:8" ht="15.75" x14ac:dyDescent="0.25">
      <c r="B500" s="68">
        <v>50</v>
      </c>
      <c r="C500" s="66">
        <v>1</v>
      </c>
      <c r="D500" s="79">
        <v>38.611111111111086</v>
      </c>
      <c r="E500" s="79">
        <v>42</v>
      </c>
      <c r="F500" s="79">
        <v>45.833333333333336</v>
      </c>
      <c r="G500" s="80">
        <v>42.148148148148145</v>
      </c>
      <c r="H500" s="16" t="str">
        <f t="shared" si="64"/>
        <v/>
      </c>
    </row>
    <row r="501" spans="2:8" ht="15.75" x14ac:dyDescent="0.25">
      <c r="B501" s="68">
        <v>50</v>
      </c>
      <c r="C501" s="66">
        <v>2</v>
      </c>
      <c r="D501" s="79">
        <v>35.500000000000021</v>
      </c>
      <c r="E501" s="79">
        <v>35.500000000000021</v>
      </c>
      <c r="F501" s="79">
        <v>31.111111111111082</v>
      </c>
      <c r="G501" s="80">
        <v>34.037037037037045</v>
      </c>
      <c r="H501" s="16" t="str">
        <f t="shared" si="64"/>
        <v/>
      </c>
    </row>
    <row r="502" spans="2:8" ht="15.75" x14ac:dyDescent="0.25">
      <c r="B502" s="68">
        <v>50</v>
      </c>
      <c r="C502" s="66">
        <v>3</v>
      </c>
      <c r="D502" s="79">
        <v>38.194444444444436</v>
      </c>
      <c r="E502" s="79">
        <v>37.333333333333321</v>
      </c>
      <c r="F502" s="79">
        <v>40.333333333333321</v>
      </c>
      <c r="G502" s="80">
        <v>38.62037037037036</v>
      </c>
      <c r="H502" s="16" t="str">
        <f t="shared" si="64"/>
        <v/>
      </c>
    </row>
    <row r="503" spans="2:8" ht="15.75" x14ac:dyDescent="0.25">
      <c r="B503" s="68">
        <v>50</v>
      </c>
      <c r="C503" s="66">
        <v>4</v>
      </c>
      <c r="D503" s="79">
        <v>32.500000000000014</v>
      </c>
      <c r="E503" s="79">
        <v>24.583333333333318</v>
      </c>
      <c r="F503" s="79">
        <v>37.000000000000021</v>
      </c>
      <c r="G503" s="80">
        <v>31.361111111111114</v>
      </c>
      <c r="H503" s="16" t="str">
        <f t="shared" si="64"/>
        <v/>
      </c>
    </row>
    <row r="504" spans="2:8" ht="15.75" x14ac:dyDescent="0.25">
      <c r="B504" s="68">
        <v>50</v>
      </c>
      <c r="C504" s="66">
        <v>5</v>
      </c>
      <c r="D504" s="79">
        <v>27.499999999999979</v>
      </c>
      <c r="E504" s="79">
        <v>33.333333333333364</v>
      </c>
      <c r="F504" s="79">
        <v>35.277777777777779</v>
      </c>
      <c r="G504" s="80">
        <v>32.037037037037038</v>
      </c>
      <c r="H504" s="16" t="str">
        <f t="shared" si="64"/>
        <v/>
      </c>
    </row>
    <row r="505" spans="2:8" ht="15.75" x14ac:dyDescent="0.25">
      <c r="B505" s="68">
        <v>50</v>
      </c>
      <c r="C505" s="66">
        <v>6</v>
      </c>
      <c r="D505" s="79">
        <v>30.2777777777778</v>
      </c>
      <c r="E505" s="79">
        <v>40.166666666666636</v>
      </c>
      <c r="F505" s="79">
        <v>38.611111111111086</v>
      </c>
      <c r="G505" s="80">
        <v>36.351851851851841</v>
      </c>
      <c r="H505" s="16" t="str">
        <f t="shared" si="64"/>
        <v/>
      </c>
    </row>
    <row r="506" spans="2:8" ht="15.75" x14ac:dyDescent="0.25">
      <c r="B506" s="68">
        <v>50</v>
      </c>
      <c r="C506" s="66">
        <v>7</v>
      </c>
      <c r="D506" s="79">
        <v>39.166666666666679</v>
      </c>
      <c r="E506" s="79">
        <v>37.083333333333364</v>
      </c>
      <c r="F506" s="79">
        <v>40.333333333333321</v>
      </c>
      <c r="G506" s="80">
        <v>38.861111111111121</v>
      </c>
      <c r="H506" s="16" t="str">
        <f t="shared" si="64"/>
        <v/>
      </c>
    </row>
    <row r="507" spans="2:8" ht="15.75" x14ac:dyDescent="0.25">
      <c r="B507" s="68">
        <v>50</v>
      </c>
      <c r="C507" s="66">
        <v>8</v>
      </c>
      <c r="D507" s="79">
        <v>28.611111111111121</v>
      </c>
      <c r="E507" s="79">
        <v>42.333333333333364</v>
      </c>
      <c r="F507" s="79">
        <v>25.9722222222222</v>
      </c>
      <c r="G507" s="80">
        <v>32.305555555555564</v>
      </c>
      <c r="H507" s="16" t="str">
        <f t="shared" si="64"/>
        <v/>
      </c>
    </row>
    <row r="508" spans="2:8" ht="15.75" x14ac:dyDescent="0.25">
      <c r="B508" s="68">
        <v>50</v>
      </c>
      <c r="C508" s="66">
        <v>9</v>
      </c>
      <c r="D508" s="79">
        <v>37.000000000000021</v>
      </c>
      <c r="E508" s="79">
        <v>39.666666666666657</v>
      </c>
      <c r="F508" s="79">
        <v>36.333333333333357</v>
      </c>
      <c r="G508" s="80">
        <v>37.666666666666679</v>
      </c>
      <c r="H508" s="16" t="str">
        <f t="shared" si="64"/>
        <v/>
      </c>
    </row>
    <row r="509" spans="2:8" ht="15.75" x14ac:dyDescent="0.25">
      <c r="B509" s="68">
        <v>50</v>
      </c>
      <c r="C509" s="66">
        <v>10</v>
      </c>
      <c r="D509" s="79">
        <v>34.999999999999986</v>
      </c>
      <c r="E509" s="79">
        <v>26.833333333333321</v>
      </c>
      <c r="F509" s="79">
        <v>40.666666666666686</v>
      </c>
      <c r="G509" s="80">
        <v>34.166666666666664</v>
      </c>
      <c r="H509" s="16">
        <f t="shared" si="64"/>
        <v>35.75555555555556</v>
      </c>
    </row>
    <row r="510" spans="2:8" ht="15.75" x14ac:dyDescent="0.25">
      <c r="B510" s="68">
        <v>51</v>
      </c>
      <c r="C510" s="66">
        <v>1</v>
      </c>
      <c r="D510" s="79">
        <v>39.583333333333321</v>
      </c>
      <c r="E510" s="79">
        <v>43.666666666666679</v>
      </c>
      <c r="F510" s="79">
        <v>31.166666666666643</v>
      </c>
      <c r="G510" s="80">
        <v>38.138888888888879</v>
      </c>
      <c r="H510" s="16" t="str">
        <f t="shared" si="64"/>
        <v/>
      </c>
    </row>
    <row r="511" spans="2:8" ht="15.75" x14ac:dyDescent="0.25">
      <c r="B511" s="68">
        <v>51</v>
      </c>
      <c r="C511" s="66">
        <v>2</v>
      </c>
      <c r="D511" s="79">
        <v>33.499999999999979</v>
      </c>
      <c r="E511" s="79">
        <v>37.034469897438235</v>
      </c>
      <c r="F511" s="79">
        <v>31.5</v>
      </c>
      <c r="G511" s="80">
        <v>34.011489965812736</v>
      </c>
      <c r="H511" s="16" t="str">
        <f t="shared" si="64"/>
        <v/>
      </c>
    </row>
    <row r="512" spans="2:8" ht="15.75" x14ac:dyDescent="0.25">
      <c r="B512" s="68">
        <v>51</v>
      </c>
      <c r="C512" s="66">
        <v>3</v>
      </c>
      <c r="D512" s="79">
        <v>36.458333333333336</v>
      </c>
      <c r="E512" s="79">
        <v>43.000000000000021</v>
      </c>
      <c r="F512" s="79">
        <v>31.5</v>
      </c>
      <c r="G512" s="80">
        <v>36.986111111111121</v>
      </c>
      <c r="H512" s="16" t="str">
        <f t="shared" si="64"/>
        <v/>
      </c>
    </row>
    <row r="513" spans="2:8" ht="15.75" x14ac:dyDescent="0.25">
      <c r="B513" s="68">
        <v>51</v>
      </c>
      <c r="C513" s="66">
        <v>4</v>
      </c>
      <c r="D513" s="79">
        <v>40.166666666666636</v>
      </c>
      <c r="E513" s="79">
        <v>34.333333333333314</v>
      </c>
      <c r="F513" s="79">
        <v>31.666666666666682</v>
      </c>
      <c r="G513" s="80">
        <v>35.388888888888879</v>
      </c>
      <c r="H513" s="16" t="str">
        <f t="shared" si="64"/>
        <v/>
      </c>
    </row>
    <row r="514" spans="2:8" ht="15.75" x14ac:dyDescent="0.25">
      <c r="B514" s="68">
        <v>51</v>
      </c>
      <c r="C514" s="66">
        <v>5</v>
      </c>
      <c r="D514" s="79">
        <v>22.666666666666679</v>
      </c>
      <c r="E514" s="79">
        <v>37.000000000000021</v>
      </c>
      <c r="F514" s="79">
        <v>31.000000000000021</v>
      </c>
      <c r="G514" s="80">
        <v>30.222222222222239</v>
      </c>
      <c r="H514" s="16" t="str">
        <f t="shared" si="64"/>
        <v/>
      </c>
    </row>
    <row r="515" spans="2:8" ht="15.75" x14ac:dyDescent="0.25">
      <c r="B515" s="68">
        <v>51</v>
      </c>
      <c r="C515" s="66">
        <v>6</v>
      </c>
      <c r="D515" s="79">
        <v>34.999999999999986</v>
      </c>
      <c r="E515" s="79">
        <v>38.264619853502339</v>
      </c>
      <c r="F515" s="79">
        <v>40.999999999999979</v>
      </c>
      <c r="G515" s="80">
        <v>38.088206617834096</v>
      </c>
      <c r="H515" s="16" t="str">
        <f t="shared" si="64"/>
        <v/>
      </c>
    </row>
    <row r="516" spans="2:8" ht="15.75" x14ac:dyDescent="0.25">
      <c r="B516" s="68">
        <v>51</v>
      </c>
      <c r="C516" s="66">
        <v>7</v>
      </c>
      <c r="D516" s="79">
        <v>42.083333333333336</v>
      </c>
      <c r="E516" s="79">
        <v>35.833333333333321</v>
      </c>
      <c r="F516" s="79">
        <v>29.583333333333361</v>
      </c>
      <c r="G516" s="80">
        <v>35.833333333333336</v>
      </c>
      <c r="H516" s="16" t="str">
        <f t="shared" si="64"/>
        <v/>
      </c>
    </row>
    <row r="517" spans="2:8" ht="15.75" x14ac:dyDescent="0.25">
      <c r="B517" s="68">
        <v>51</v>
      </c>
      <c r="C517" s="66">
        <v>8</v>
      </c>
      <c r="D517" s="79">
        <v>34.791666666666664</v>
      </c>
      <c r="E517" s="79">
        <v>29.666666666666643</v>
      </c>
      <c r="F517" s="79">
        <v>43.000000000000021</v>
      </c>
      <c r="G517" s="80">
        <v>35.81944444444445</v>
      </c>
      <c r="H517" s="16" t="str">
        <f t="shared" si="64"/>
        <v/>
      </c>
    </row>
    <row r="518" spans="2:8" ht="15.75" x14ac:dyDescent="0.25">
      <c r="B518" s="68">
        <v>51</v>
      </c>
      <c r="C518" s="66">
        <v>9</v>
      </c>
      <c r="D518" s="79">
        <v>39</v>
      </c>
      <c r="E518" s="79">
        <v>42.333333333333364</v>
      </c>
      <c r="F518" s="79">
        <v>36.333333333333357</v>
      </c>
      <c r="G518" s="80">
        <v>39.222222222222243</v>
      </c>
      <c r="H518" s="16" t="str">
        <f t="shared" si="64"/>
        <v/>
      </c>
    </row>
    <row r="519" spans="2:8" ht="15.75" x14ac:dyDescent="0.25">
      <c r="B519" s="68">
        <v>51</v>
      </c>
      <c r="C519" s="66">
        <v>10</v>
      </c>
      <c r="D519" s="79">
        <v>25.833333333333361</v>
      </c>
      <c r="E519" s="79">
        <v>32.708333333333336</v>
      </c>
      <c r="F519" s="79">
        <v>34.000000000000021</v>
      </c>
      <c r="G519" s="80">
        <v>30.847222222222239</v>
      </c>
      <c r="H519" s="16">
        <f t="shared" si="64"/>
        <v>35.455802991698015</v>
      </c>
    </row>
    <row r="520" spans="2:8" ht="15.75" x14ac:dyDescent="0.25">
      <c r="B520" s="68">
        <v>52</v>
      </c>
      <c r="C520" s="66">
        <v>1</v>
      </c>
      <c r="D520" s="79">
        <v>35.694444444444422</v>
      </c>
      <c r="E520" s="79">
        <v>34.166666666666636</v>
      </c>
      <c r="F520" s="79">
        <v>28.166666666666639</v>
      </c>
      <c r="G520" s="80">
        <v>32.675925925925903</v>
      </c>
      <c r="H520" s="16" t="str">
        <f t="shared" si="64"/>
        <v/>
      </c>
    </row>
    <row r="521" spans="2:8" ht="15.75" x14ac:dyDescent="0.25">
      <c r="B521" s="68">
        <v>52</v>
      </c>
      <c r="C521" s="66">
        <v>2</v>
      </c>
      <c r="D521" s="79">
        <v>29.166666666666661</v>
      </c>
      <c r="E521" s="79">
        <v>38.500000000000021</v>
      </c>
      <c r="F521" s="79">
        <v>28.194444444444422</v>
      </c>
      <c r="G521" s="80">
        <v>31.953703703703706</v>
      </c>
      <c r="H521" s="16" t="str">
        <f t="shared" si="64"/>
        <v/>
      </c>
    </row>
    <row r="522" spans="2:8" ht="15.75" x14ac:dyDescent="0.25">
      <c r="B522" s="68">
        <v>52</v>
      </c>
      <c r="C522" s="66">
        <v>3</v>
      </c>
      <c r="D522" s="79">
        <v>34.444444444444436</v>
      </c>
      <c r="E522" s="79">
        <v>39.833333333333336</v>
      </c>
      <c r="F522" s="79">
        <v>31.666666666666682</v>
      </c>
      <c r="G522" s="80">
        <v>35.314814814814817</v>
      </c>
      <c r="H522" s="16" t="str">
        <f t="shared" si="64"/>
        <v/>
      </c>
    </row>
    <row r="523" spans="2:8" ht="15.75" x14ac:dyDescent="0.25">
      <c r="B523" s="68">
        <v>52</v>
      </c>
      <c r="C523" s="66">
        <v>4</v>
      </c>
      <c r="D523" s="79">
        <v>36.166666666666679</v>
      </c>
      <c r="E523" s="79">
        <v>34.833333333333364</v>
      </c>
      <c r="F523" s="79">
        <v>37.333333333333321</v>
      </c>
      <c r="G523" s="80">
        <v>36.111111111111121</v>
      </c>
      <c r="H523" s="16" t="str">
        <f t="shared" si="64"/>
        <v/>
      </c>
    </row>
    <row r="524" spans="2:8" ht="15.75" x14ac:dyDescent="0.25">
      <c r="B524" s="68">
        <v>52</v>
      </c>
      <c r="C524" s="66">
        <v>5</v>
      </c>
      <c r="D524" s="79">
        <v>29.166666666666661</v>
      </c>
      <c r="E524" s="79">
        <v>32.361111111111121</v>
      </c>
      <c r="F524" s="79">
        <v>34.444444444444436</v>
      </c>
      <c r="G524" s="80">
        <v>31.990740740740744</v>
      </c>
      <c r="H524" s="16" t="str">
        <f t="shared" si="64"/>
        <v/>
      </c>
    </row>
    <row r="525" spans="2:8" ht="15.75" x14ac:dyDescent="0.25">
      <c r="B525" s="68">
        <v>52</v>
      </c>
      <c r="C525" s="66">
        <v>6</v>
      </c>
      <c r="D525" s="79">
        <v>32.666666666666636</v>
      </c>
      <c r="E525" s="79">
        <v>33.6111111111111</v>
      </c>
      <c r="F525" s="79">
        <v>36.527777777777757</v>
      </c>
      <c r="G525" s="80">
        <v>34.268518518518498</v>
      </c>
      <c r="H525" s="16" t="str">
        <f t="shared" si="64"/>
        <v/>
      </c>
    </row>
    <row r="526" spans="2:8" ht="15.75" x14ac:dyDescent="0.25">
      <c r="B526" s="68">
        <v>52</v>
      </c>
      <c r="C526" s="66">
        <v>7</v>
      </c>
      <c r="D526" s="79">
        <v>43.833333333333357</v>
      </c>
      <c r="E526" s="79">
        <v>31.944444444444422</v>
      </c>
      <c r="F526" s="79">
        <v>24.499999999999979</v>
      </c>
      <c r="G526" s="80">
        <v>33.425925925925917</v>
      </c>
      <c r="H526" s="16" t="str">
        <f t="shared" si="64"/>
        <v/>
      </c>
    </row>
    <row r="527" spans="2:8" ht="15.75" x14ac:dyDescent="0.25">
      <c r="B527" s="68">
        <v>52</v>
      </c>
      <c r="C527" s="66">
        <v>8</v>
      </c>
      <c r="D527" s="79">
        <v>39.722222222222221</v>
      </c>
      <c r="E527" s="79">
        <v>22.166666666666643</v>
      </c>
      <c r="F527" s="79">
        <v>42.222222222222243</v>
      </c>
      <c r="G527" s="80">
        <v>34.703703703703702</v>
      </c>
      <c r="H527" s="16" t="str">
        <f t="shared" si="64"/>
        <v/>
      </c>
    </row>
    <row r="528" spans="2:8" ht="15.75" x14ac:dyDescent="0.25">
      <c r="B528" s="68">
        <v>52</v>
      </c>
      <c r="C528" s="66">
        <v>9</v>
      </c>
      <c r="D528" s="79">
        <v>37.333333333333321</v>
      </c>
      <c r="E528" s="79">
        <v>41.500000000000021</v>
      </c>
      <c r="F528" s="79">
        <v>36.833333333333343</v>
      </c>
      <c r="G528" s="80">
        <v>38.555555555555564</v>
      </c>
      <c r="H528" s="16" t="str">
        <f t="shared" si="64"/>
        <v/>
      </c>
    </row>
    <row r="529" spans="2:8" ht="15.75" x14ac:dyDescent="0.25">
      <c r="B529" s="68">
        <v>52</v>
      </c>
      <c r="C529" s="66">
        <v>10</v>
      </c>
      <c r="D529" s="79">
        <v>30.694444444444436</v>
      </c>
      <c r="E529" s="79">
        <v>29.333333333333339</v>
      </c>
      <c r="F529" s="79">
        <v>31.000000000000021</v>
      </c>
      <c r="G529" s="80">
        <v>30.342592592592599</v>
      </c>
      <c r="H529" s="16">
        <f t="shared" si="64"/>
        <v>33.934259259259257</v>
      </c>
    </row>
    <row r="530" spans="2:8" ht="15.75" x14ac:dyDescent="0.25">
      <c r="B530" s="68">
        <v>53</v>
      </c>
      <c r="C530" s="66">
        <v>1</v>
      </c>
      <c r="D530" s="79">
        <v>40.166666666666636</v>
      </c>
      <c r="E530" s="79">
        <v>37.666666666666679</v>
      </c>
      <c r="F530" s="79">
        <v>38.166666666666657</v>
      </c>
      <c r="G530" s="80">
        <v>38.666666666666657</v>
      </c>
      <c r="H530" s="16" t="str">
        <f t="shared" si="64"/>
        <v/>
      </c>
    </row>
    <row r="531" spans="2:8" ht="15.75" x14ac:dyDescent="0.25">
      <c r="B531" s="68">
        <v>53</v>
      </c>
      <c r="C531" s="66">
        <v>2</v>
      </c>
      <c r="D531" s="79">
        <v>32.666666666666636</v>
      </c>
      <c r="E531" s="79">
        <v>37.000000000000021</v>
      </c>
      <c r="F531" s="79">
        <v>33</v>
      </c>
      <c r="G531" s="80">
        <v>34.222222222222221</v>
      </c>
      <c r="H531" s="16" t="str">
        <f t="shared" si="64"/>
        <v/>
      </c>
    </row>
    <row r="532" spans="2:8" ht="15.75" x14ac:dyDescent="0.25">
      <c r="B532" s="68">
        <v>53</v>
      </c>
      <c r="C532" s="66">
        <v>3</v>
      </c>
      <c r="D532" s="79">
        <v>40.333333333333321</v>
      </c>
      <c r="E532" s="79">
        <v>43.666666666666679</v>
      </c>
      <c r="F532" s="79">
        <v>35.666666666666643</v>
      </c>
      <c r="G532" s="80">
        <v>39.888888888888879</v>
      </c>
      <c r="H532" s="16" t="str">
        <f t="shared" ref="H532:H595" si="65">IF(C532=10,AVERAGE(G523:G532),"")</f>
        <v/>
      </c>
    </row>
    <row r="533" spans="2:8" ht="15.75" x14ac:dyDescent="0.25">
      <c r="B533" s="68">
        <v>53</v>
      </c>
      <c r="C533" s="66">
        <v>4</v>
      </c>
      <c r="D533" s="79">
        <v>34.333333333333314</v>
      </c>
      <c r="E533" s="79">
        <v>28.999999999999979</v>
      </c>
      <c r="F533" s="79">
        <v>30</v>
      </c>
      <c r="G533" s="80">
        <v>31.111111111111097</v>
      </c>
      <c r="H533" s="16" t="str">
        <f t="shared" si="65"/>
        <v/>
      </c>
    </row>
    <row r="534" spans="2:8" ht="15.75" x14ac:dyDescent="0.25">
      <c r="B534" s="68">
        <v>53</v>
      </c>
      <c r="C534" s="66">
        <v>5</v>
      </c>
      <c r="D534" s="79">
        <v>22.166666666666643</v>
      </c>
      <c r="E534" s="79">
        <v>34.999999999999986</v>
      </c>
      <c r="F534" s="79">
        <v>36.166666666666679</v>
      </c>
      <c r="G534" s="80">
        <v>31.111111111111104</v>
      </c>
      <c r="H534" s="16" t="str">
        <f t="shared" si="65"/>
        <v/>
      </c>
    </row>
    <row r="535" spans="2:8" ht="15.75" x14ac:dyDescent="0.25">
      <c r="B535" s="68">
        <v>53</v>
      </c>
      <c r="C535" s="66">
        <v>6</v>
      </c>
      <c r="D535" s="79">
        <v>34.999999999999986</v>
      </c>
      <c r="E535" s="79">
        <v>34.333333333333314</v>
      </c>
      <c r="F535" s="79">
        <v>40.000000000000014</v>
      </c>
      <c r="G535" s="80">
        <v>36.444444444444436</v>
      </c>
      <c r="H535" s="16" t="str">
        <f t="shared" si="65"/>
        <v/>
      </c>
    </row>
    <row r="536" spans="2:8" ht="15.75" x14ac:dyDescent="0.25">
      <c r="B536" s="68">
        <v>53</v>
      </c>
      <c r="C536" s="66">
        <v>7</v>
      </c>
      <c r="D536" s="79">
        <v>34.833333333333364</v>
      </c>
      <c r="E536" s="79">
        <v>40.000000000000014</v>
      </c>
      <c r="F536" s="79">
        <v>29.374999999999979</v>
      </c>
      <c r="G536" s="80">
        <v>34.736111111111114</v>
      </c>
      <c r="H536" s="16" t="str">
        <f t="shared" si="65"/>
        <v/>
      </c>
    </row>
    <row r="537" spans="2:8" ht="15.75" x14ac:dyDescent="0.25">
      <c r="B537" s="68">
        <v>53</v>
      </c>
      <c r="C537" s="66">
        <v>8</v>
      </c>
      <c r="D537" s="79">
        <v>25.999999999999982</v>
      </c>
      <c r="E537" s="79">
        <v>38.666666666666643</v>
      </c>
      <c r="F537" s="79">
        <v>29.333333333333339</v>
      </c>
      <c r="G537" s="80">
        <v>31.333333333333325</v>
      </c>
      <c r="H537" s="16" t="str">
        <f t="shared" si="65"/>
        <v/>
      </c>
    </row>
    <row r="538" spans="2:8" ht="15.75" x14ac:dyDescent="0.25">
      <c r="B538" s="68">
        <v>53</v>
      </c>
      <c r="C538" s="66">
        <v>9</v>
      </c>
      <c r="D538" s="79">
        <v>34.166666666666636</v>
      </c>
      <c r="E538" s="79">
        <v>40.666666666666686</v>
      </c>
      <c r="F538" s="79">
        <v>34.666666666666679</v>
      </c>
      <c r="G538" s="80">
        <v>36.5</v>
      </c>
      <c r="H538" s="16" t="str">
        <f t="shared" si="65"/>
        <v/>
      </c>
    </row>
    <row r="539" spans="2:8" ht="15.75" x14ac:dyDescent="0.25">
      <c r="B539" s="68">
        <v>53</v>
      </c>
      <c r="C539" s="66">
        <v>10</v>
      </c>
      <c r="D539" s="79">
        <v>32.666666666666636</v>
      </c>
      <c r="E539" s="79">
        <v>27.708333333333361</v>
      </c>
      <c r="F539" s="79">
        <v>34.5</v>
      </c>
      <c r="G539" s="80">
        <v>31.625</v>
      </c>
      <c r="H539" s="16">
        <f t="shared" si="65"/>
        <v>34.563888888888883</v>
      </c>
    </row>
    <row r="540" spans="2:8" ht="15.75" x14ac:dyDescent="0.25">
      <c r="B540" s="68">
        <v>54</v>
      </c>
      <c r="C540" s="66">
        <v>1</v>
      </c>
      <c r="D540" s="79">
        <v>38.611111111111086</v>
      </c>
      <c r="E540" s="79">
        <v>42</v>
      </c>
      <c r="F540" s="79">
        <v>45.833333333333336</v>
      </c>
      <c r="G540" s="80">
        <v>42.148148148148145</v>
      </c>
      <c r="H540" s="16" t="str">
        <f t="shared" si="65"/>
        <v/>
      </c>
    </row>
    <row r="541" spans="2:8" ht="15.75" x14ac:dyDescent="0.25">
      <c r="B541" s="68">
        <v>54</v>
      </c>
      <c r="C541" s="66">
        <v>2</v>
      </c>
      <c r="D541" s="79">
        <v>35.500000000000021</v>
      </c>
      <c r="E541" s="79">
        <v>35.500000000000021</v>
      </c>
      <c r="F541" s="79">
        <v>31.111111111111082</v>
      </c>
      <c r="G541" s="80">
        <v>34.037037037037045</v>
      </c>
      <c r="H541" s="16" t="str">
        <f t="shared" si="65"/>
        <v/>
      </c>
    </row>
    <row r="542" spans="2:8" ht="15.75" x14ac:dyDescent="0.25">
      <c r="B542" s="68">
        <v>54</v>
      </c>
      <c r="C542" s="66">
        <v>3</v>
      </c>
      <c r="D542" s="79">
        <v>38.194444444444436</v>
      </c>
      <c r="E542" s="79">
        <v>37.333333333333321</v>
      </c>
      <c r="F542" s="79">
        <v>40.333333333333321</v>
      </c>
      <c r="G542" s="80">
        <v>38.62037037037036</v>
      </c>
      <c r="H542" s="16" t="str">
        <f t="shared" si="65"/>
        <v/>
      </c>
    </row>
    <row r="543" spans="2:8" ht="15.75" x14ac:dyDescent="0.25">
      <c r="B543" s="68">
        <v>54</v>
      </c>
      <c r="C543" s="66">
        <v>4</v>
      </c>
      <c r="D543" s="79">
        <v>32.500000000000014</v>
      </c>
      <c r="E543" s="79">
        <v>24.583333333333318</v>
      </c>
      <c r="F543" s="79">
        <v>37.000000000000021</v>
      </c>
      <c r="G543" s="80">
        <v>31.361111111111114</v>
      </c>
      <c r="H543" s="16" t="str">
        <f t="shared" si="65"/>
        <v/>
      </c>
    </row>
    <row r="544" spans="2:8" ht="15.75" x14ac:dyDescent="0.25">
      <c r="B544" s="68">
        <v>54</v>
      </c>
      <c r="C544" s="66">
        <v>5</v>
      </c>
      <c r="D544" s="79">
        <v>27.499999999999979</v>
      </c>
      <c r="E544" s="79">
        <v>33.333333333333364</v>
      </c>
      <c r="F544" s="79">
        <v>35.277777777777779</v>
      </c>
      <c r="G544" s="80">
        <v>32.037037037037038</v>
      </c>
      <c r="H544" s="16" t="str">
        <f t="shared" si="65"/>
        <v/>
      </c>
    </row>
    <row r="545" spans="2:8" ht="15.75" x14ac:dyDescent="0.25">
      <c r="B545" s="68">
        <v>54</v>
      </c>
      <c r="C545" s="66">
        <v>6</v>
      </c>
      <c r="D545" s="79">
        <v>30.2777777777778</v>
      </c>
      <c r="E545" s="79">
        <v>40.166666666666636</v>
      </c>
      <c r="F545" s="79">
        <v>38.611111111111086</v>
      </c>
      <c r="G545" s="80">
        <v>36.351851851851841</v>
      </c>
      <c r="H545" s="16" t="str">
        <f t="shared" si="65"/>
        <v/>
      </c>
    </row>
    <row r="546" spans="2:8" ht="15.75" x14ac:dyDescent="0.25">
      <c r="B546" s="68">
        <v>54</v>
      </c>
      <c r="C546" s="66">
        <v>7</v>
      </c>
      <c r="D546" s="79">
        <v>39.166666666666679</v>
      </c>
      <c r="E546" s="79">
        <v>37.083333333333364</v>
      </c>
      <c r="F546" s="79">
        <v>40.333333333333321</v>
      </c>
      <c r="G546" s="80">
        <v>38.861111111111121</v>
      </c>
      <c r="H546" s="16" t="str">
        <f t="shared" si="65"/>
        <v/>
      </c>
    </row>
    <row r="547" spans="2:8" ht="15.75" x14ac:dyDescent="0.25">
      <c r="B547" s="68">
        <v>54</v>
      </c>
      <c r="C547" s="66">
        <v>8</v>
      </c>
      <c r="D547" s="79">
        <v>28.611111111111121</v>
      </c>
      <c r="E547" s="79">
        <v>42.333333333333364</v>
      </c>
      <c r="F547" s="79">
        <v>25.9722222222222</v>
      </c>
      <c r="G547" s="80">
        <v>32.305555555555564</v>
      </c>
      <c r="H547" s="16" t="str">
        <f t="shared" si="65"/>
        <v/>
      </c>
    </row>
    <row r="548" spans="2:8" ht="15.75" x14ac:dyDescent="0.25">
      <c r="B548" s="68">
        <v>54</v>
      </c>
      <c r="C548" s="66">
        <v>9</v>
      </c>
      <c r="D548" s="79">
        <v>37.000000000000021</v>
      </c>
      <c r="E548" s="79">
        <v>39.666666666666657</v>
      </c>
      <c r="F548" s="79">
        <v>36.333333333333357</v>
      </c>
      <c r="G548" s="80">
        <v>37.666666666666679</v>
      </c>
      <c r="H548" s="16" t="str">
        <f t="shared" si="65"/>
        <v/>
      </c>
    </row>
    <row r="549" spans="2:8" ht="15.75" x14ac:dyDescent="0.25">
      <c r="B549" s="68">
        <v>54</v>
      </c>
      <c r="C549" s="66">
        <v>10</v>
      </c>
      <c r="D549" s="79">
        <v>34.999999999999986</v>
      </c>
      <c r="E549" s="79">
        <v>26.833333333333321</v>
      </c>
      <c r="F549" s="79">
        <v>40.666666666666686</v>
      </c>
      <c r="G549" s="80">
        <v>34.166666666666664</v>
      </c>
      <c r="H549" s="16">
        <f t="shared" si="65"/>
        <v>35.75555555555556</v>
      </c>
    </row>
    <row r="550" spans="2:8" ht="15.75" x14ac:dyDescent="0.25">
      <c r="B550" s="68">
        <v>55</v>
      </c>
      <c r="C550" s="66">
        <v>1</v>
      </c>
      <c r="D550" s="79">
        <v>36.333333333333357</v>
      </c>
      <c r="E550" s="79">
        <v>43.666666666666679</v>
      </c>
      <c r="F550" s="79">
        <v>31.166666666666643</v>
      </c>
      <c r="G550" s="80">
        <v>37.055555555555557</v>
      </c>
      <c r="H550" s="16" t="str">
        <f t="shared" si="65"/>
        <v/>
      </c>
    </row>
    <row r="551" spans="2:8" ht="15.75" x14ac:dyDescent="0.25">
      <c r="B551" s="68">
        <v>55</v>
      </c>
      <c r="C551" s="66">
        <v>2</v>
      </c>
      <c r="D551" s="79">
        <v>33.499999999999979</v>
      </c>
      <c r="E551" s="79">
        <v>33</v>
      </c>
      <c r="F551" s="79">
        <v>31.5</v>
      </c>
      <c r="G551" s="80">
        <v>32.666666666666657</v>
      </c>
      <c r="H551" s="16" t="str">
        <f t="shared" si="65"/>
        <v/>
      </c>
    </row>
    <row r="552" spans="2:8" ht="15.75" x14ac:dyDescent="0.25">
      <c r="B552" s="68">
        <v>55</v>
      </c>
      <c r="C552" s="66">
        <v>3</v>
      </c>
      <c r="D552" s="79">
        <v>35.166666666666664</v>
      </c>
      <c r="E552" s="79">
        <v>43.000000000000021</v>
      </c>
      <c r="F552" s="79">
        <v>31.5</v>
      </c>
      <c r="G552" s="80">
        <v>36.555555555555564</v>
      </c>
      <c r="H552" s="16" t="str">
        <f t="shared" si="65"/>
        <v/>
      </c>
    </row>
    <row r="553" spans="2:8" ht="15.75" x14ac:dyDescent="0.25">
      <c r="B553" s="68">
        <v>55</v>
      </c>
      <c r="C553" s="66">
        <v>4</v>
      </c>
      <c r="D553" s="79">
        <v>40.166666666666636</v>
      </c>
      <c r="E553" s="79">
        <v>34.333333333333314</v>
      </c>
      <c r="F553" s="79">
        <v>31.666666666666682</v>
      </c>
      <c r="G553" s="80">
        <v>35.388888888888879</v>
      </c>
      <c r="H553" s="16" t="str">
        <f t="shared" si="65"/>
        <v/>
      </c>
    </row>
    <row r="554" spans="2:8" ht="15.75" x14ac:dyDescent="0.25">
      <c r="B554" s="68">
        <v>55</v>
      </c>
      <c r="C554" s="66">
        <v>5</v>
      </c>
      <c r="D554" s="79">
        <v>22.666666666666679</v>
      </c>
      <c r="E554" s="79">
        <v>37.000000000000021</v>
      </c>
      <c r="F554" s="79">
        <v>31.000000000000021</v>
      </c>
      <c r="G554" s="80">
        <v>30.222222222222239</v>
      </c>
      <c r="H554" s="16" t="str">
        <f t="shared" si="65"/>
        <v/>
      </c>
    </row>
    <row r="555" spans="2:8" ht="15.75" x14ac:dyDescent="0.25">
      <c r="B555" s="68">
        <v>55</v>
      </c>
      <c r="C555" s="66">
        <v>6</v>
      </c>
      <c r="D555" s="79">
        <v>34.999999999999986</v>
      </c>
      <c r="E555" s="79">
        <v>36.166666666666679</v>
      </c>
      <c r="F555" s="79">
        <v>40.999999999999979</v>
      </c>
      <c r="G555" s="80">
        <v>37.388888888888879</v>
      </c>
      <c r="H555" s="16" t="str">
        <f t="shared" si="65"/>
        <v/>
      </c>
    </row>
    <row r="556" spans="2:8" ht="15.75" x14ac:dyDescent="0.25">
      <c r="B556" s="68">
        <v>55</v>
      </c>
      <c r="C556" s="66">
        <v>7</v>
      </c>
      <c r="D556" s="79">
        <v>43.5</v>
      </c>
      <c r="E556" s="79">
        <v>35.833333333333321</v>
      </c>
      <c r="F556" s="79">
        <v>29.583333333333361</v>
      </c>
      <c r="G556" s="80">
        <v>36.305555555555557</v>
      </c>
      <c r="H556" s="16" t="str">
        <f t="shared" si="65"/>
        <v/>
      </c>
    </row>
    <row r="557" spans="2:8" ht="15.75" x14ac:dyDescent="0.25">
      <c r="B557" s="68">
        <v>55</v>
      </c>
      <c r="C557" s="66">
        <v>8</v>
      </c>
      <c r="D557" s="79">
        <v>35.333333333333343</v>
      </c>
      <c r="E557" s="79">
        <v>29.666666666666643</v>
      </c>
      <c r="F557" s="79">
        <v>43.000000000000021</v>
      </c>
      <c r="G557" s="80">
        <v>36</v>
      </c>
      <c r="H557" s="16" t="str">
        <f t="shared" si="65"/>
        <v/>
      </c>
    </row>
    <row r="558" spans="2:8" ht="15.75" x14ac:dyDescent="0.25">
      <c r="B558" s="68">
        <v>55</v>
      </c>
      <c r="C558" s="66">
        <v>9</v>
      </c>
      <c r="D558" s="79">
        <v>39</v>
      </c>
      <c r="E558" s="79">
        <v>42.333333333333364</v>
      </c>
      <c r="F558" s="79">
        <v>36.333333333333357</v>
      </c>
      <c r="G558" s="80">
        <v>39.222222222222243</v>
      </c>
      <c r="H558" s="16" t="str">
        <f t="shared" si="65"/>
        <v/>
      </c>
    </row>
    <row r="559" spans="2:8" ht="15.75" x14ac:dyDescent="0.25">
      <c r="B559" s="68">
        <v>55</v>
      </c>
      <c r="C559" s="66">
        <v>10</v>
      </c>
      <c r="D559" s="79">
        <v>25.833333333333361</v>
      </c>
      <c r="E559" s="79">
        <v>32.708333333333336</v>
      </c>
      <c r="F559" s="79">
        <v>34.000000000000021</v>
      </c>
      <c r="G559" s="80">
        <v>30.847222222222239</v>
      </c>
      <c r="H559" s="16">
        <f t="shared" si="65"/>
        <v>35.165277777777774</v>
      </c>
    </row>
    <row r="560" spans="2:8" ht="15.75" x14ac:dyDescent="0.25">
      <c r="B560" s="68">
        <v>56</v>
      </c>
      <c r="C560" s="66">
        <v>1</v>
      </c>
      <c r="D560" s="79">
        <v>35.307692307692285</v>
      </c>
      <c r="E560" s="79">
        <v>38.36538461538462</v>
      </c>
      <c r="F560" s="79">
        <v>40.961538461538481</v>
      </c>
      <c r="G560" s="80">
        <v>38.21153846153846</v>
      </c>
      <c r="H560" s="16" t="str">
        <f t="shared" si="65"/>
        <v/>
      </c>
    </row>
    <row r="561" spans="2:8" ht="15.75" x14ac:dyDescent="0.25">
      <c r="B561" s="68">
        <v>56</v>
      </c>
      <c r="C561" s="66">
        <v>2</v>
      </c>
      <c r="D561" s="79">
        <v>39.461538461538481</v>
      </c>
      <c r="E561" s="79">
        <v>45.288461538461519</v>
      </c>
      <c r="F561" s="79">
        <v>40.38461538461538</v>
      </c>
      <c r="G561" s="80">
        <v>41.71153846153846</v>
      </c>
      <c r="H561" s="16" t="str">
        <f t="shared" si="65"/>
        <v/>
      </c>
    </row>
    <row r="562" spans="2:8" ht="15.75" x14ac:dyDescent="0.25">
      <c r="B562" s="68">
        <v>56</v>
      </c>
      <c r="C562" s="66">
        <v>3</v>
      </c>
      <c r="D562" s="79">
        <v>38.36538461538462</v>
      </c>
      <c r="E562" s="79">
        <v>30.96153846153846</v>
      </c>
      <c r="F562" s="79">
        <v>48</v>
      </c>
      <c r="G562" s="80">
        <v>39.108974358974358</v>
      </c>
      <c r="H562" s="16" t="str">
        <f t="shared" si="65"/>
        <v/>
      </c>
    </row>
    <row r="563" spans="2:8" ht="15.75" x14ac:dyDescent="0.25">
      <c r="B563" s="68">
        <v>56</v>
      </c>
      <c r="C563" s="66">
        <v>4</v>
      </c>
      <c r="D563" s="79">
        <v>40.38461538461538</v>
      </c>
      <c r="E563" s="79">
        <v>30.692307692307722</v>
      </c>
      <c r="F563" s="79">
        <v>43.846153846153854</v>
      </c>
      <c r="G563" s="80">
        <v>38.307692307692314</v>
      </c>
      <c r="H563" s="16" t="str">
        <f t="shared" si="65"/>
        <v/>
      </c>
    </row>
    <row r="564" spans="2:8" ht="15.75" x14ac:dyDescent="0.25">
      <c r="B564" s="68">
        <v>56</v>
      </c>
      <c r="C564" s="66">
        <v>5</v>
      </c>
      <c r="D564" s="79">
        <v>29.307692307692282</v>
      </c>
      <c r="E564" s="79">
        <v>41.307692307692278</v>
      </c>
      <c r="F564" s="79">
        <v>43.153846153846139</v>
      </c>
      <c r="G564" s="80">
        <v>37.923076923076898</v>
      </c>
      <c r="H564" s="16" t="str">
        <f t="shared" si="65"/>
        <v/>
      </c>
    </row>
    <row r="565" spans="2:8" ht="15.75" x14ac:dyDescent="0.25">
      <c r="B565" s="68">
        <v>56</v>
      </c>
      <c r="C565" s="66">
        <v>6</v>
      </c>
      <c r="D565" s="79">
        <v>40.38461538461538</v>
      </c>
      <c r="E565" s="79">
        <v>47.307692307692278</v>
      </c>
      <c r="F565" s="79">
        <v>28.846153846153861</v>
      </c>
      <c r="G565" s="80">
        <v>38.84615384615384</v>
      </c>
      <c r="H565" s="16" t="str">
        <f t="shared" si="65"/>
        <v/>
      </c>
    </row>
    <row r="566" spans="2:8" ht="15.75" x14ac:dyDescent="0.25">
      <c r="B566" s="68">
        <v>56</v>
      </c>
      <c r="C566" s="66">
        <v>7</v>
      </c>
      <c r="D566" s="79">
        <v>43.269230769230759</v>
      </c>
      <c r="E566" s="79">
        <v>35.538461538461519</v>
      </c>
      <c r="F566" s="79">
        <v>40.38461538461538</v>
      </c>
      <c r="G566" s="80">
        <v>39.730769230769219</v>
      </c>
      <c r="H566" s="16" t="str">
        <f t="shared" si="65"/>
        <v/>
      </c>
    </row>
    <row r="567" spans="2:8" ht="15.75" x14ac:dyDescent="0.25">
      <c r="B567" s="68">
        <v>56</v>
      </c>
      <c r="C567" s="66">
        <v>8</v>
      </c>
      <c r="D567" s="79">
        <v>45.461538461538481</v>
      </c>
      <c r="E567" s="79">
        <v>32.88461538461538</v>
      </c>
      <c r="F567" s="79">
        <v>32.307692307692278</v>
      </c>
      <c r="G567" s="80">
        <v>36.88461538461538</v>
      </c>
      <c r="H567" s="16" t="str">
        <f t="shared" si="65"/>
        <v/>
      </c>
    </row>
    <row r="568" spans="2:8" ht="15.75" x14ac:dyDescent="0.25">
      <c r="B568" s="68">
        <v>56</v>
      </c>
      <c r="C568" s="66">
        <v>9</v>
      </c>
      <c r="D568" s="79">
        <v>38.36538461538462</v>
      </c>
      <c r="E568" s="79">
        <v>38.076923076923102</v>
      </c>
      <c r="F568" s="79">
        <v>40.61538461538462</v>
      </c>
      <c r="G568" s="80">
        <v>39.019230769230781</v>
      </c>
      <c r="H568" s="16" t="str">
        <f t="shared" si="65"/>
        <v/>
      </c>
    </row>
    <row r="569" spans="2:8" ht="15.75" x14ac:dyDescent="0.25">
      <c r="B569" s="68">
        <v>56</v>
      </c>
      <c r="C569" s="66">
        <v>10</v>
      </c>
      <c r="D569" s="79">
        <v>31.153846153846143</v>
      </c>
      <c r="E569" s="79">
        <v>33.84615384615384</v>
      </c>
      <c r="F569" s="79">
        <v>26.34615384615384</v>
      </c>
      <c r="G569" s="80">
        <v>30.448717948717942</v>
      </c>
      <c r="H569" s="16">
        <f t="shared" si="65"/>
        <v>38.019230769230759</v>
      </c>
    </row>
    <row r="570" spans="2:8" ht="15.75" x14ac:dyDescent="0.25">
      <c r="B570" s="68">
        <v>57</v>
      </c>
      <c r="C570" s="66">
        <v>1</v>
      </c>
      <c r="D570" s="79">
        <v>35.694444444444422</v>
      </c>
      <c r="E570" s="79">
        <v>34.166666666666636</v>
      </c>
      <c r="F570" s="79">
        <v>28.166666666666639</v>
      </c>
      <c r="G570" s="80">
        <v>32.675925925925903</v>
      </c>
      <c r="H570" s="16" t="str">
        <f t="shared" si="65"/>
        <v/>
      </c>
    </row>
    <row r="571" spans="2:8" ht="15.75" x14ac:dyDescent="0.25">
      <c r="B571" s="68">
        <v>57</v>
      </c>
      <c r="C571" s="66">
        <v>2</v>
      </c>
      <c r="D571" s="79">
        <v>29.166666666666661</v>
      </c>
      <c r="E571" s="79">
        <v>38.500000000000021</v>
      </c>
      <c r="F571" s="79">
        <v>28.194444444444422</v>
      </c>
      <c r="G571" s="80">
        <v>31.953703703703706</v>
      </c>
      <c r="H571" s="16" t="str">
        <f t="shared" si="65"/>
        <v/>
      </c>
    </row>
    <row r="572" spans="2:8" ht="15.75" x14ac:dyDescent="0.25">
      <c r="B572" s="68">
        <v>57</v>
      </c>
      <c r="C572" s="66">
        <v>3</v>
      </c>
      <c r="D572" s="79">
        <v>34.444444444444436</v>
      </c>
      <c r="E572" s="79">
        <v>39.833333333333336</v>
      </c>
      <c r="F572" s="79">
        <v>31.666666666666682</v>
      </c>
      <c r="G572" s="80">
        <v>35.314814814814817</v>
      </c>
      <c r="H572" s="16" t="str">
        <f t="shared" si="65"/>
        <v/>
      </c>
    </row>
    <row r="573" spans="2:8" ht="15.75" x14ac:dyDescent="0.25">
      <c r="B573" s="68">
        <v>57</v>
      </c>
      <c r="C573" s="66">
        <v>4</v>
      </c>
      <c r="D573" s="79">
        <v>36.166666666666679</v>
      </c>
      <c r="E573" s="79">
        <v>34.833333333333364</v>
      </c>
      <c r="F573" s="79">
        <v>37.333333333333321</v>
      </c>
      <c r="G573" s="80">
        <v>36.111111111111121</v>
      </c>
      <c r="H573" s="16" t="str">
        <f t="shared" si="65"/>
        <v/>
      </c>
    </row>
    <row r="574" spans="2:8" ht="15.75" x14ac:dyDescent="0.25">
      <c r="B574" s="68">
        <v>57</v>
      </c>
      <c r="C574" s="66">
        <v>5</v>
      </c>
      <c r="D574" s="79">
        <v>29.166666666666661</v>
      </c>
      <c r="E574" s="79">
        <v>32.361111111111121</v>
      </c>
      <c r="F574" s="79">
        <v>34.444444444444436</v>
      </c>
      <c r="G574" s="80">
        <v>31.990740740740744</v>
      </c>
      <c r="H574" s="16" t="str">
        <f t="shared" si="65"/>
        <v/>
      </c>
    </row>
    <row r="575" spans="2:8" ht="15.75" x14ac:dyDescent="0.25">
      <c r="B575" s="68">
        <v>57</v>
      </c>
      <c r="C575" s="66">
        <v>6</v>
      </c>
      <c r="D575" s="79">
        <v>32.666666666666636</v>
      </c>
      <c r="E575" s="79">
        <v>33.6111111111111</v>
      </c>
      <c r="F575" s="79">
        <v>36.527777777777757</v>
      </c>
      <c r="G575" s="80">
        <v>34.268518518518498</v>
      </c>
      <c r="H575" s="16" t="str">
        <f t="shared" si="65"/>
        <v/>
      </c>
    </row>
    <row r="576" spans="2:8" ht="15.75" x14ac:dyDescent="0.25">
      <c r="B576" s="68">
        <v>57</v>
      </c>
      <c r="C576" s="66">
        <v>7</v>
      </c>
      <c r="D576" s="79">
        <v>43.833333333333357</v>
      </c>
      <c r="E576" s="79">
        <v>31.944444444444422</v>
      </c>
      <c r="F576" s="79">
        <v>24.499999999999979</v>
      </c>
      <c r="G576" s="80">
        <v>33.425925925925917</v>
      </c>
      <c r="H576" s="16" t="str">
        <f t="shared" si="65"/>
        <v/>
      </c>
    </row>
    <row r="577" spans="2:8" ht="15.75" x14ac:dyDescent="0.25">
      <c r="B577" s="68">
        <v>57</v>
      </c>
      <c r="C577" s="66">
        <v>8</v>
      </c>
      <c r="D577" s="79">
        <v>39.722222222222221</v>
      </c>
      <c r="E577" s="79">
        <v>22.166666666666643</v>
      </c>
      <c r="F577" s="79">
        <v>42.222222222222243</v>
      </c>
      <c r="G577" s="80">
        <v>34.703703703703702</v>
      </c>
      <c r="H577" s="16" t="str">
        <f t="shared" si="65"/>
        <v/>
      </c>
    </row>
    <row r="578" spans="2:8" ht="15.75" x14ac:dyDescent="0.25">
      <c r="B578" s="68">
        <v>57</v>
      </c>
      <c r="C578" s="66">
        <v>9</v>
      </c>
      <c r="D578" s="79">
        <v>37.333333333333321</v>
      </c>
      <c r="E578" s="79">
        <v>41.500000000000021</v>
      </c>
      <c r="F578" s="79">
        <v>36.833333333333343</v>
      </c>
      <c r="G578" s="80">
        <v>38.555555555555564</v>
      </c>
      <c r="H578" s="16" t="str">
        <f t="shared" si="65"/>
        <v/>
      </c>
    </row>
    <row r="579" spans="2:8" ht="15.75" x14ac:dyDescent="0.25">
      <c r="B579" s="68">
        <v>57</v>
      </c>
      <c r="C579" s="66">
        <v>10</v>
      </c>
      <c r="D579" s="79">
        <v>30.555555555555539</v>
      </c>
      <c r="E579" s="79">
        <v>29.333333333333339</v>
      </c>
      <c r="F579" s="79">
        <v>31.000000000000021</v>
      </c>
      <c r="G579" s="80">
        <v>30.296296296296301</v>
      </c>
      <c r="H579" s="16">
        <f t="shared" si="65"/>
        <v>33.929629629629623</v>
      </c>
    </row>
    <row r="580" spans="2:8" ht="15.75" x14ac:dyDescent="0.25">
      <c r="B580" s="68">
        <v>58</v>
      </c>
      <c r="C580" s="66">
        <v>1</v>
      </c>
      <c r="D580" s="79">
        <v>40.166666666666636</v>
      </c>
      <c r="E580" s="79">
        <v>37.666666666666679</v>
      </c>
      <c r="F580" s="79">
        <v>38.166666666666657</v>
      </c>
      <c r="G580" s="80">
        <v>38.666666666666657</v>
      </c>
      <c r="H580" s="16" t="str">
        <f t="shared" si="65"/>
        <v/>
      </c>
    </row>
    <row r="581" spans="2:8" ht="15.75" x14ac:dyDescent="0.25">
      <c r="B581" s="68">
        <v>58</v>
      </c>
      <c r="C581" s="66">
        <v>2</v>
      </c>
      <c r="D581" s="79">
        <v>32.666666666666636</v>
      </c>
      <c r="E581" s="79">
        <v>37.000000000000021</v>
      </c>
      <c r="F581" s="79">
        <v>33</v>
      </c>
      <c r="G581" s="80">
        <v>34.222222222222221</v>
      </c>
      <c r="H581" s="16" t="str">
        <f t="shared" si="65"/>
        <v/>
      </c>
    </row>
    <row r="582" spans="2:8" ht="15.75" x14ac:dyDescent="0.25">
      <c r="B582" s="68">
        <v>58</v>
      </c>
      <c r="C582" s="66">
        <v>3</v>
      </c>
      <c r="D582" s="79">
        <v>40.333333333333321</v>
      </c>
      <c r="E582" s="79">
        <v>43.666666666666679</v>
      </c>
      <c r="F582" s="79">
        <v>35.666666666666643</v>
      </c>
      <c r="G582" s="80">
        <v>39.888888888888879</v>
      </c>
      <c r="H582" s="16" t="str">
        <f t="shared" si="65"/>
        <v/>
      </c>
    </row>
    <row r="583" spans="2:8" ht="15.75" x14ac:dyDescent="0.25">
      <c r="B583" s="68">
        <v>58</v>
      </c>
      <c r="C583" s="66">
        <v>4</v>
      </c>
      <c r="D583" s="79">
        <v>34.333333333333314</v>
      </c>
      <c r="E583" s="79">
        <v>28.999999999999979</v>
      </c>
      <c r="F583" s="79">
        <v>30</v>
      </c>
      <c r="G583" s="80">
        <v>31.111111111111097</v>
      </c>
      <c r="H583" s="16" t="str">
        <f t="shared" si="65"/>
        <v/>
      </c>
    </row>
    <row r="584" spans="2:8" ht="15.75" x14ac:dyDescent="0.25">
      <c r="B584" s="68">
        <v>58</v>
      </c>
      <c r="C584" s="66">
        <v>5</v>
      </c>
      <c r="D584" s="79">
        <v>22.166666666666643</v>
      </c>
      <c r="E584" s="79">
        <v>34.999999999999986</v>
      </c>
      <c r="F584" s="79">
        <v>36.166666666666679</v>
      </c>
      <c r="G584" s="80">
        <v>31.111111111111104</v>
      </c>
      <c r="H584" s="16" t="str">
        <f t="shared" si="65"/>
        <v/>
      </c>
    </row>
    <row r="585" spans="2:8" ht="15.75" x14ac:dyDescent="0.25">
      <c r="B585" s="68">
        <v>58</v>
      </c>
      <c r="C585" s="66">
        <v>6</v>
      </c>
      <c r="D585" s="79">
        <v>34.999999999999986</v>
      </c>
      <c r="E585" s="79">
        <v>34.333333333333314</v>
      </c>
      <c r="F585" s="79">
        <v>40.000000000000014</v>
      </c>
      <c r="G585" s="80">
        <v>36.444444444444436</v>
      </c>
      <c r="H585" s="16" t="str">
        <f t="shared" si="65"/>
        <v/>
      </c>
    </row>
    <row r="586" spans="2:8" ht="15.75" x14ac:dyDescent="0.25">
      <c r="B586" s="68">
        <v>58</v>
      </c>
      <c r="C586" s="66">
        <v>7</v>
      </c>
      <c r="D586" s="79">
        <v>34.833333333333364</v>
      </c>
      <c r="E586" s="79">
        <v>40.000000000000014</v>
      </c>
      <c r="F586" s="79">
        <v>29.374999999999979</v>
      </c>
      <c r="G586" s="80">
        <v>34.736111111111114</v>
      </c>
      <c r="H586" s="16" t="str">
        <f t="shared" si="65"/>
        <v/>
      </c>
    </row>
    <row r="587" spans="2:8" ht="15.75" x14ac:dyDescent="0.25">
      <c r="B587" s="68">
        <v>58</v>
      </c>
      <c r="C587" s="66">
        <v>8</v>
      </c>
      <c r="D587" s="79">
        <v>25.999999999999982</v>
      </c>
      <c r="E587" s="79">
        <v>38.666666666666643</v>
      </c>
      <c r="F587" s="79">
        <v>29.333333333333339</v>
      </c>
      <c r="G587" s="80">
        <v>31.333333333333325</v>
      </c>
      <c r="H587" s="16" t="str">
        <f t="shared" si="65"/>
        <v/>
      </c>
    </row>
    <row r="588" spans="2:8" ht="15.75" x14ac:dyDescent="0.25">
      <c r="B588" s="68">
        <v>58</v>
      </c>
      <c r="C588" s="66">
        <v>9</v>
      </c>
      <c r="D588" s="79">
        <v>34.166666666666636</v>
      </c>
      <c r="E588" s="79">
        <v>40.666666666666686</v>
      </c>
      <c r="F588" s="79">
        <v>34.666666666666679</v>
      </c>
      <c r="G588" s="80">
        <v>36.5</v>
      </c>
      <c r="H588" s="16" t="str">
        <f t="shared" si="65"/>
        <v/>
      </c>
    </row>
    <row r="589" spans="2:8" ht="15.75" x14ac:dyDescent="0.25">
      <c r="B589" s="68">
        <v>58</v>
      </c>
      <c r="C589" s="66">
        <v>10</v>
      </c>
      <c r="D589" s="79">
        <v>32.666666666666636</v>
      </c>
      <c r="E589" s="79">
        <v>27.708333333333361</v>
      </c>
      <c r="F589" s="79">
        <v>34.5</v>
      </c>
      <c r="G589" s="80">
        <v>31.625</v>
      </c>
      <c r="H589" s="16">
        <f t="shared" si="65"/>
        <v>34.563888888888883</v>
      </c>
    </row>
    <row r="590" spans="2:8" ht="15.75" x14ac:dyDescent="0.25">
      <c r="B590" s="68">
        <v>59</v>
      </c>
      <c r="C590" s="66">
        <v>1</v>
      </c>
      <c r="D590" s="79">
        <v>38.611111111111086</v>
      </c>
      <c r="E590" s="79">
        <v>42</v>
      </c>
      <c r="F590" s="79">
        <v>45.833333333333336</v>
      </c>
      <c r="G590" s="80">
        <v>42.148148148148145</v>
      </c>
      <c r="H590" s="16" t="str">
        <f t="shared" si="65"/>
        <v/>
      </c>
    </row>
    <row r="591" spans="2:8" ht="15.75" x14ac:dyDescent="0.25">
      <c r="B591" s="68">
        <v>59</v>
      </c>
      <c r="C591" s="66">
        <v>2</v>
      </c>
      <c r="D591" s="79">
        <v>35.500000000000021</v>
      </c>
      <c r="E591" s="79">
        <v>35.500000000000021</v>
      </c>
      <c r="F591" s="79">
        <v>31.111111111111082</v>
      </c>
      <c r="G591" s="80">
        <v>34.037037037037045</v>
      </c>
      <c r="H591" s="16" t="str">
        <f t="shared" si="65"/>
        <v/>
      </c>
    </row>
    <row r="592" spans="2:8" ht="15.75" x14ac:dyDescent="0.25">
      <c r="B592" s="68">
        <v>59</v>
      </c>
      <c r="C592" s="66">
        <v>3</v>
      </c>
      <c r="D592" s="79">
        <v>38.194444444444436</v>
      </c>
      <c r="E592" s="79">
        <v>37.333333333333321</v>
      </c>
      <c r="F592" s="79">
        <v>40.333333333333321</v>
      </c>
      <c r="G592" s="80">
        <v>38.62037037037036</v>
      </c>
      <c r="H592" s="16" t="str">
        <f t="shared" si="65"/>
        <v/>
      </c>
    </row>
    <row r="593" spans="2:8" ht="15.75" x14ac:dyDescent="0.25">
      <c r="B593" s="68">
        <v>59</v>
      </c>
      <c r="C593" s="66">
        <v>4</v>
      </c>
      <c r="D593" s="79">
        <v>32.500000000000014</v>
      </c>
      <c r="E593" s="79">
        <v>24.583333333333318</v>
      </c>
      <c r="F593" s="79">
        <v>37.000000000000021</v>
      </c>
      <c r="G593" s="80">
        <v>31.361111111111114</v>
      </c>
      <c r="H593" s="16" t="str">
        <f t="shared" si="65"/>
        <v/>
      </c>
    </row>
    <row r="594" spans="2:8" ht="15.75" x14ac:dyDescent="0.25">
      <c r="B594" s="68">
        <v>59</v>
      </c>
      <c r="C594" s="66">
        <v>5</v>
      </c>
      <c r="D594" s="79">
        <v>27.499999999999979</v>
      </c>
      <c r="E594" s="79">
        <v>33.333333333333364</v>
      </c>
      <c r="F594" s="79">
        <v>35.277777777777779</v>
      </c>
      <c r="G594" s="80">
        <v>32.037037037037038</v>
      </c>
      <c r="H594" s="16" t="str">
        <f t="shared" si="65"/>
        <v/>
      </c>
    </row>
    <row r="595" spans="2:8" ht="15.75" x14ac:dyDescent="0.25">
      <c r="B595" s="68">
        <v>59</v>
      </c>
      <c r="C595" s="66">
        <v>6</v>
      </c>
      <c r="D595" s="79">
        <v>30.2777777777778</v>
      </c>
      <c r="E595" s="79">
        <v>40.166666666666636</v>
      </c>
      <c r="F595" s="79">
        <v>38.611111111111086</v>
      </c>
      <c r="G595" s="80">
        <v>36.351851851851841</v>
      </c>
      <c r="H595" s="16" t="str">
        <f t="shared" si="65"/>
        <v/>
      </c>
    </row>
    <row r="596" spans="2:8" ht="15.75" x14ac:dyDescent="0.25">
      <c r="B596" s="68">
        <v>59</v>
      </c>
      <c r="C596" s="66">
        <v>7</v>
      </c>
      <c r="D596" s="79">
        <v>39.166666666666679</v>
      </c>
      <c r="E596" s="79">
        <v>37.083333333333364</v>
      </c>
      <c r="F596" s="79">
        <v>40.333333333333321</v>
      </c>
      <c r="G596" s="80">
        <v>38.861111111111121</v>
      </c>
      <c r="H596" s="16" t="str">
        <f t="shared" ref="H596:H649" si="66">IF(C596=10,AVERAGE(G587:G596),"")</f>
        <v/>
      </c>
    </row>
    <row r="597" spans="2:8" ht="15.75" x14ac:dyDescent="0.25">
      <c r="B597" s="68">
        <v>59</v>
      </c>
      <c r="C597" s="66">
        <v>8</v>
      </c>
      <c r="D597" s="79">
        <v>28.611111111111121</v>
      </c>
      <c r="E597" s="79">
        <v>42.333333333333364</v>
      </c>
      <c r="F597" s="79">
        <v>25.9722222222222</v>
      </c>
      <c r="G597" s="80">
        <v>32.305555555555564</v>
      </c>
      <c r="H597" s="16" t="str">
        <f t="shared" si="66"/>
        <v/>
      </c>
    </row>
    <row r="598" spans="2:8" ht="15.75" x14ac:dyDescent="0.25">
      <c r="B598" s="68">
        <v>59</v>
      </c>
      <c r="C598" s="66">
        <v>9</v>
      </c>
      <c r="D598" s="79">
        <v>37.000000000000021</v>
      </c>
      <c r="E598" s="79">
        <v>39.666666666666657</v>
      </c>
      <c r="F598" s="79">
        <v>36.333333333333357</v>
      </c>
      <c r="G598" s="80">
        <v>37.666666666666679</v>
      </c>
      <c r="H598" s="16" t="str">
        <f t="shared" si="66"/>
        <v/>
      </c>
    </row>
    <row r="599" spans="2:8" ht="15.75" x14ac:dyDescent="0.25">
      <c r="B599" s="68">
        <v>59</v>
      </c>
      <c r="C599" s="66">
        <v>10</v>
      </c>
      <c r="D599" s="79">
        <v>34.722222222222243</v>
      </c>
      <c r="E599" s="79">
        <v>26.833333333333321</v>
      </c>
      <c r="F599" s="79">
        <v>40.666666666666686</v>
      </c>
      <c r="G599" s="80">
        <v>34.074074074074083</v>
      </c>
      <c r="H599" s="16">
        <f t="shared" si="66"/>
        <v>35.7462962962963</v>
      </c>
    </row>
    <row r="600" spans="2:8" ht="15.75" x14ac:dyDescent="0.25">
      <c r="B600" s="68">
        <v>60</v>
      </c>
      <c r="C600" s="66">
        <v>1</v>
      </c>
      <c r="D600" s="79">
        <v>39.583333333333321</v>
      </c>
      <c r="E600" s="79">
        <v>43.666666666666679</v>
      </c>
      <c r="F600" s="79">
        <v>31.166666666666643</v>
      </c>
      <c r="G600" s="80">
        <v>38.138888888888879</v>
      </c>
      <c r="H600" s="16" t="str">
        <f t="shared" si="66"/>
        <v/>
      </c>
    </row>
    <row r="601" spans="2:8" ht="15.75" x14ac:dyDescent="0.25">
      <c r="B601" s="68">
        <v>60</v>
      </c>
      <c r="C601" s="66">
        <v>2</v>
      </c>
      <c r="D601" s="79">
        <v>33.499999999999979</v>
      </c>
      <c r="E601" s="79">
        <v>37.034469897438235</v>
      </c>
      <c r="F601" s="79">
        <v>31.5</v>
      </c>
      <c r="G601" s="80">
        <v>34.011489965812736</v>
      </c>
      <c r="H601" s="16" t="str">
        <f t="shared" si="66"/>
        <v/>
      </c>
    </row>
    <row r="602" spans="2:8" ht="15.75" x14ac:dyDescent="0.25">
      <c r="B602" s="68">
        <v>60</v>
      </c>
      <c r="C602" s="66">
        <v>3</v>
      </c>
      <c r="D602" s="79">
        <v>36.458333333333336</v>
      </c>
      <c r="E602" s="79">
        <v>43.000000000000021</v>
      </c>
      <c r="F602" s="79">
        <v>31.5</v>
      </c>
      <c r="G602" s="80">
        <v>36.986111111111121</v>
      </c>
      <c r="H602" s="16" t="str">
        <f t="shared" si="66"/>
        <v/>
      </c>
    </row>
    <row r="603" spans="2:8" ht="15.75" x14ac:dyDescent="0.25">
      <c r="B603" s="68">
        <v>60</v>
      </c>
      <c r="C603" s="66">
        <v>4</v>
      </c>
      <c r="D603" s="79">
        <v>40.166666666666636</v>
      </c>
      <c r="E603" s="79">
        <v>34.333333333333314</v>
      </c>
      <c r="F603" s="79">
        <v>31.666666666666682</v>
      </c>
      <c r="G603" s="80">
        <v>35.388888888888879</v>
      </c>
      <c r="H603" s="16" t="str">
        <f t="shared" si="66"/>
        <v/>
      </c>
    </row>
    <row r="604" spans="2:8" ht="15.75" x14ac:dyDescent="0.25">
      <c r="B604" s="68">
        <v>60</v>
      </c>
      <c r="C604" s="66">
        <v>5</v>
      </c>
      <c r="D604" s="79">
        <v>22.666666666666679</v>
      </c>
      <c r="E604" s="79">
        <v>37.000000000000021</v>
      </c>
      <c r="F604" s="79">
        <v>31.000000000000021</v>
      </c>
      <c r="G604" s="80">
        <v>30.222222222222239</v>
      </c>
      <c r="H604" s="16" t="str">
        <f t="shared" si="66"/>
        <v/>
      </c>
    </row>
    <row r="605" spans="2:8" ht="15.75" x14ac:dyDescent="0.25">
      <c r="B605" s="68">
        <v>60</v>
      </c>
      <c r="C605" s="66">
        <v>6</v>
      </c>
      <c r="D605" s="79">
        <v>34.999999999999986</v>
      </c>
      <c r="E605" s="79">
        <v>38.264619853502339</v>
      </c>
      <c r="F605" s="79">
        <v>40.999999999999979</v>
      </c>
      <c r="G605" s="80">
        <v>38.088206617834096</v>
      </c>
      <c r="H605" s="16" t="str">
        <f t="shared" si="66"/>
        <v/>
      </c>
    </row>
    <row r="606" spans="2:8" ht="15.75" x14ac:dyDescent="0.25">
      <c r="B606" s="68">
        <v>60</v>
      </c>
      <c r="C606" s="66">
        <v>7</v>
      </c>
      <c r="D606" s="79">
        <v>42.083333333333336</v>
      </c>
      <c r="E606" s="79">
        <v>35.833333333333321</v>
      </c>
      <c r="F606" s="79">
        <v>29.583333333333361</v>
      </c>
      <c r="G606" s="80">
        <v>35.833333333333336</v>
      </c>
      <c r="H606" s="16" t="str">
        <f t="shared" si="66"/>
        <v/>
      </c>
    </row>
    <row r="607" spans="2:8" ht="15.75" x14ac:dyDescent="0.25">
      <c r="B607" s="68">
        <v>60</v>
      </c>
      <c r="C607" s="66">
        <v>8</v>
      </c>
      <c r="D607" s="79">
        <v>34.791666666666664</v>
      </c>
      <c r="E607" s="79">
        <v>29.666666666666643</v>
      </c>
      <c r="F607" s="79">
        <v>43.000000000000021</v>
      </c>
      <c r="G607" s="80">
        <v>35.81944444444445</v>
      </c>
      <c r="H607" s="16" t="str">
        <f t="shared" si="66"/>
        <v/>
      </c>
    </row>
    <row r="608" spans="2:8" ht="15.75" x14ac:dyDescent="0.25">
      <c r="B608" s="68">
        <v>60</v>
      </c>
      <c r="C608" s="66">
        <v>9</v>
      </c>
      <c r="D608" s="79">
        <v>39</v>
      </c>
      <c r="E608" s="79">
        <v>42.333333333333364</v>
      </c>
      <c r="F608" s="79">
        <v>36.333333333333357</v>
      </c>
      <c r="G608" s="80">
        <v>39.222222222222243</v>
      </c>
      <c r="H608" s="16" t="str">
        <f t="shared" si="66"/>
        <v/>
      </c>
    </row>
    <row r="609" spans="2:8" ht="15.75" x14ac:dyDescent="0.25">
      <c r="B609" s="68">
        <v>60</v>
      </c>
      <c r="C609" s="66">
        <v>10</v>
      </c>
      <c r="D609" s="79">
        <v>25.833333333333361</v>
      </c>
      <c r="E609" s="79">
        <v>32.708333333333336</v>
      </c>
      <c r="F609" s="79">
        <v>34.000000000000021</v>
      </c>
      <c r="G609" s="80">
        <v>30.847222222222239</v>
      </c>
      <c r="H609" s="16">
        <f t="shared" si="66"/>
        <v>35.455802991698015</v>
      </c>
    </row>
    <row r="610" spans="2:8" ht="15.75" x14ac:dyDescent="0.25">
      <c r="B610" s="68">
        <v>61</v>
      </c>
      <c r="C610" s="66">
        <v>1</v>
      </c>
      <c r="D610" s="79">
        <v>35.694444444444422</v>
      </c>
      <c r="E610" s="79">
        <v>34.166666666666636</v>
      </c>
      <c r="F610" s="79">
        <v>28.166666666666639</v>
      </c>
      <c r="G610" s="80">
        <v>32.675925925925903</v>
      </c>
      <c r="H610" s="16" t="str">
        <f t="shared" si="66"/>
        <v/>
      </c>
    </row>
    <row r="611" spans="2:8" ht="15.75" x14ac:dyDescent="0.25">
      <c r="B611" s="68">
        <v>61</v>
      </c>
      <c r="C611" s="66">
        <v>2</v>
      </c>
      <c r="D611" s="79">
        <v>29.166666666666661</v>
      </c>
      <c r="E611" s="79">
        <v>38.500000000000021</v>
      </c>
      <c r="F611" s="79">
        <v>28.194444444444422</v>
      </c>
      <c r="G611" s="80">
        <v>31.953703703703706</v>
      </c>
      <c r="H611" s="16" t="str">
        <f t="shared" si="66"/>
        <v/>
      </c>
    </row>
    <row r="612" spans="2:8" ht="15.75" x14ac:dyDescent="0.25">
      <c r="B612" s="68">
        <v>61</v>
      </c>
      <c r="C612" s="66">
        <v>3</v>
      </c>
      <c r="D612" s="79">
        <v>34.444444444444436</v>
      </c>
      <c r="E612" s="79">
        <v>39.833333333333336</v>
      </c>
      <c r="F612" s="79">
        <v>31.666666666666682</v>
      </c>
      <c r="G612" s="80">
        <v>35.314814814814817</v>
      </c>
      <c r="H612" s="16" t="str">
        <f t="shared" si="66"/>
        <v/>
      </c>
    </row>
    <row r="613" spans="2:8" ht="15.75" x14ac:dyDescent="0.25">
      <c r="B613" s="68">
        <v>61</v>
      </c>
      <c r="C613" s="66">
        <v>4</v>
      </c>
      <c r="D613" s="79">
        <v>36.166666666666679</v>
      </c>
      <c r="E613" s="79">
        <v>34.833333333333364</v>
      </c>
      <c r="F613" s="79">
        <v>37.333333333333321</v>
      </c>
      <c r="G613" s="80">
        <v>36.111111111111121</v>
      </c>
      <c r="H613" s="16" t="str">
        <f t="shared" si="66"/>
        <v/>
      </c>
    </row>
    <row r="614" spans="2:8" ht="15.75" x14ac:dyDescent="0.25">
      <c r="B614" s="68">
        <v>61</v>
      </c>
      <c r="C614" s="66">
        <v>5</v>
      </c>
      <c r="D614" s="79">
        <v>29.166666666666661</v>
      </c>
      <c r="E614" s="79">
        <v>32.361111111111121</v>
      </c>
      <c r="F614" s="79">
        <v>34.444444444444436</v>
      </c>
      <c r="G614" s="80">
        <v>31.990740740740744</v>
      </c>
      <c r="H614" s="16" t="str">
        <f t="shared" si="66"/>
        <v/>
      </c>
    </row>
    <row r="615" spans="2:8" ht="15.75" x14ac:dyDescent="0.25">
      <c r="B615" s="68">
        <v>61</v>
      </c>
      <c r="C615" s="66">
        <v>6</v>
      </c>
      <c r="D615" s="79">
        <v>32.666666666666636</v>
      </c>
      <c r="E615" s="79">
        <v>33.6111111111111</v>
      </c>
      <c r="F615" s="79">
        <v>36.527777777777757</v>
      </c>
      <c r="G615" s="80">
        <v>34.268518518518498</v>
      </c>
      <c r="H615" s="16" t="str">
        <f t="shared" si="66"/>
        <v/>
      </c>
    </row>
    <row r="616" spans="2:8" ht="15.75" x14ac:dyDescent="0.25">
      <c r="B616" s="68">
        <v>61</v>
      </c>
      <c r="C616" s="66">
        <v>7</v>
      </c>
      <c r="D616" s="79">
        <v>43.833333333333357</v>
      </c>
      <c r="E616" s="79">
        <v>31.944444444444422</v>
      </c>
      <c r="F616" s="79">
        <v>24.499999999999979</v>
      </c>
      <c r="G616" s="80">
        <v>33.425925925925917</v>
      </c>
      <c r="H616" s="16" t="str">
        <f t="shared" si="66"/>
        <v/>
      </c>
    </row>
    <row r="617" spans="2:8" ht="15.75" x14ac:dyDescent="0.25">
      <c r="B617" s="68">
        <v>61</v>
      </c>
      <c r="C617" s="66">
        <v>8</v>
      </c>
      <c r="D617" s="79">
        <v>39.722222222222221</v>
      </c>
      <c r="E617" s="79">
        <v>22.166666666666643</v>
      </c>
      <c r="F617" s="79">
        <v>42.222222222222243</v>
      </c>
      <c r="G617" s="80">
        <v>34.703703703703702</v>
      </c>
      <c r="H617" s="16" t="str">
        <f t="shared" si="66"/>
        <v/>
      </c>
    </row>
    <row r="618" spans="2:8" ht="15.75" x14ac:dyDescent="0.25">
      <c r="B618" s="68">
        <v>61</v>
      </c>
      <c r="C618" s="66">
        <v>9</v>
      </c>
      <c r="D618" s="79">
        <v>37.333333333333321</v>
      </c>
      <c r="E618" s="79">
        <v>41.500000000000021</v>
      </c>
      <c r="F618" s="79">
        <v>36.833333333333343</v>
      </c>
      <c r="G618" s="80">
        <v>38.555555555555564</v>
      </c>
      <c r="H618" s="16" t="str">
        <f t="shared" si="66"/>
        <v/>
      </c>
    </row>
    <row r="619" spans="2:8" ht="15.75" x14ac:dyDescent="0.25">
      <c r="B619" s="68">
        <v>61</v>
      </c>
      <c r="C619" s="66">
        <v>10</v>
      </c>
      <c r="D619" s="79">
        <v>30.694444444444436</v>
      </c>
      <c r="E619" s="79">
        <v>29.333333333333339</v>
      </c>
      <c r="F619" s="79">
        <v>31.000000000000021</v>
      </c>
      <c r="G619" s="80">
        <v>30.342592592592599</v>
      </c>
      <c r="H619" s="16">
        <f t="shared" si="66"/>
        <v>33.934259259259257</v>
      </c>
    </row>
    <row r="620" spans="2:8" ht="15.75" x14ac:dyDescent="0.25">
      <c r="B620" s="68">
        <v>62</v>
      </c>
      <c r="C620" s="66">
        <v>1</v>
      </c>
      <c r="D620" s="79">
        <v>41.538461538461519</v>
      </c>
      <c r="E620" s="79">
        <v>49.983236894259178</v>
      </c>
      <c r="F620" s="79">
        <v>29.091826829030879</v>
      </c>
      <c r="G620" s="80">
        <v>40.204508420583856</v>
      </c>
      <c r="H620" s="16" t="str">
        <f t="shared" si="66"/>
        <v/>
      </c>
    </row>
    <row r="621" spans="2:8" ht="15.75" x14ac:dyDescent="0.25">
      <c r="B621" s="68">
        <v>62</v>
      </c>
      <c r="C621" s="66">
        <v>2</v>
      </c>
      <c r="D621" s="79">
        <v>34.61538461538462</v>
      </c>
      <c r="E621" s="79">
        <v>33.692307692307722</v>
      </c>
      <c r="F621" s="79">
        <v>39.692307692307715</v>
      </c>
      <c r="G621" s="80">
        <v>36.000000000000021</v>
      </c>
      <c r="H621" s="16" t="str">
        <f t="shared" si="66"/>
        <v/>
      </c>
    </row>
    <row r="622" spans="2:8" ht="15.75" x14ac:dyDescent="0.25">
      <c r="B622" s="68">
        <v>62</v>
      </c>
      <c r="C622" s="66">
        <v>3</v>
      </c>
      <c r="D622" s="79">
        <v>42.0315871942854</v>
      </c>
      <c r="E622" s="79">
        <v>29.538461538461519</v>
      </c>
      <c r="F622" s="79">
        <v>42.919443354772135</v>
      </c>
      <c r="G622" s="80">
        <v>38.163164029173025</v>
      </c>
      <c r="H622" s="16" t="str">
        <f t="shared" si="66"/>
        <v/>
      </c>
    </row>
    <row r="623" spans="2:8" ht="15.75" x14ac:dyDescent="0.25">
      <c r="B623" s="68">
        <v>62</v>
      </c>
      <c r="C623" s="66">
        <v>4</v>
      </c>
      <c r="D623" s="79">
        <v>42.461538461538474</v>
      </c>
      <c r="E623" s="79">
        <v>33.75</v>
      </c>
      <c r="F623" s="79">
        <v>33.173076923076898</v>
      </c>
      <c r="G623" s="80">
        <v>36.46153846153846</v>
      </c>
      <c r="H623" s="16" t="str">
        <f t="shared" si="66"/>
        <v/>
      </c>
    </row>
    <row r="624" spans="2:8" ht="15.75" x14ac:dyDescent="0.25">
      <c r="B624" s="68">
        <v>62</v>
      </c>
      <c r="C624" s="66">
        <v>5</v>
      </c>
      <c r="D624" s="79">
        <v>36.461538461538481</v>
      </c>
      <c r="E624" s="79">
        <v>33.173076923076898</v>
      </c>
      <c r="F624" s="79">
        <v>40.153846153846139</v>
      </c>
      <c r="G624" s="80">
        <v>36.59615384615384</v>
      </c>
      <c r="H624" s="16" t="str">
        <f t="shared" si="66"/>
        <v/>
      </c>
    </row>
    <row r="625" spans="2:8" ht="15.75" x14ac:dyDescent="0.25">
      <c r="B625" s="68">
        <v>62</v>
      </c>
      <c r="C625" s="66">
        <v>6</v>
      </c>
      <c r="D625" s="79">
        <v>49.846153846153861</v>
      </c>
      <c r="E625" s="79">
        <v>37.846153846153861</v>
      </c>
      <c r="F625" s="79">
        <v>30.923076923076898</v>
      </c>
      <c r="G625" s="80">
        <v>39.53846153846154</v>
      </c>
      <c r="H625" s="16" t="str">
        <f t="shared" si="66"/>
        <v/>
      </c>
    </row>
    <row r="626" spans="2:8" ht="15.75" x14ac:dyDescent="0.25">
      <c r="B626" s="68">
        <v>62</v>
      </c>
      <c r="C626" s="66">
        <v>7</v>
      </c>
      <c r="D626" s="79">
        <v>38.538461538461519</v>
      </c>
      <c r="E626" s="79">
        <v>33</v>
      </c>
      <c r="F626" s="79">
        <v>31.153846153846143</v>
      </c>
      <c r="G626" s="80">
        <v>34.230769230769219</v>
      </c>
      <c r="H626" s="16" t="str">
        <f t="shared" si="66"/>
        <v/>
      </c>
    </row>
    <row r="627" spans="2:8" ht="15.75" x14ac:dyDescent="0.25">
      <c r="B627" s="68">
        <v>62</v>
      </c>
      <c r="C627" s="66">
        <v>8</v>
      </c>
      <c r="D627" s="79">
        <v>40.846153846153861</v>
      </c>
      <c r="E627" s="79">
        <v>37.38461538461538</v>
      </c>
      <c r="F627" s="79">
        <v>34.61538461538462</v>
      </c>
      <c r="G627" s="80">
        <v>37.61538461538462</v>
      </c>
      <c r="H627" s="16" t="str">
        <f t="shared" si="66"/>
        <v/>
      </c>
    </row>
    <row r="628" spans="2:8" ht="15.75" x14ac:dyDescent="0.25">
      <c r="B628" s="68">
        <v>62</v>
      </c>
      <c r="C628" s="66">
        <v>9</v>
      </c>
      <c r="D628" s="79">
        <v>35.076923076923102</v>
      </c>
      <c r="E628" s="79">
        <v>51.426923309714702</v>
      </c>
      <c r="F628" s="79">
        <v>46.61538461538462</v>
      </c>
      <c r="G628" s="80">
        <v>44.373077000674137</v>
      </c>
      <c r="H628" s="16" t="str">
        <f t="shared" si="66"/>
        <v/>
      </c>
    </row>
    <row r="629" spans="2:8" ht="15.75" x14ac:dyDescent="0.25">
      <c r="B629" s="68">
        <v>62</v>
      </c>
      <c r="C629" s="66">
        <v>10</v>
      </c>
      <c r="D629" s="79">
        <v>28.38461538461538</v>
      </c>
      <c r="E629" s="79">
        <v>40.38461538461538</v>
      </c>
      <c r="F629" s="79">
        <v>38.076923076923102</v>
      </c>
      <c r="G629" s="80">
        <v>35.61538461538462</v>
      </c>
      <c r="H629" s="16">
        <f t="shared" si="66"/>
        <v>37.879844175812337</v>
      </c>
    </row>
    <row r="630" spans="2:8" ht="15.75" x14ac:dyDescent="0.25">
      <c r="B630" s="68">
        <v>63</v>
      </c>
      <c r="C630" s="66">
        <v>1</v>
      </c>
      <c r="D630" s="79">
        <v>48.461538461538481</v>
      </c>
      <c r="E630" s="79">
        <v>44.076923076923102</v>
      </c>
      <c r="F630" s="79">
        <v>30.923076923076898</v>
      </c>
      <c r="G630" s="80">
        <v>41.15384615384616</v>
      </c>
      <c r="H630" s="16" t="str">
        <f t="shared" si="66"/>
        <v/>
      </c>
    </row>
    <row r="631" spans="2:8" ht="15.75" x14ac:dyDescent="0.25">
      <c r="B631" s="68">
        <v>63</v>
      </c>
      <c r="C631" s="66">
        <v>2</v>
      </c>
      <c r="D631" s="79">
        <v>32.115384615384599</v>
      </c>
      <c r="E631" s="79">
        <v>32.596153846153854</v>
      </c>
      <c r="F631" s="79">
        <v>44.769230769230759</v>
      </c>
      <c r="G631" s="80">
        <v>36.493589743589737</v>
      </c>
      <c r="H631" s="16" t="str">
        <f t="shared" si="66"/>
        <v/>
      </c>
    </row>
    <row r="632" spans="2:8" ht="15.75" x14ac:dyDescent="0.25">
      <c r="B632" s="68">
        <v>63</v>
      </c>
      <c r="C632" s="66">
        <v>3</v>
      </c>
      <c r="D632" s="79">
        <v>34.153846153846139</v>
      </c>
      <c r="E632" s="79">
        <v>31.846153846153861</v>
      </c>
      <c r="F632" s="79">
        <v>42.230769230769241</v>
      </c>
      <c r="G632" s="80">
        <v>36.07692307692308</v>
      </c>
      <c r="H632" s="16" t="str">
        <f t="shared" si="66"/>
        <v/>
      </c>
    </row>
    <row r="633" spans="2:8" ht="15.75" x14ac:dyDescent="0.25">
      <c r="B633" s="68">
        <v>63</v>
      </c>
      <c r="C633" s="66">
        <v>4</v>
      </c>
      <c r="D633" s="79">
        <v>43.557692307692278</v>
      </c>
      <c r="E633" s="79">
        <v>33.461538461538481</v>
      </c>
      <c r="F633" s="79">
        <v>38.538461538461519</v>
      </c>
      <c r="G633" s="80">
        <v>38.519230769230759</v>
      </c>
      <c r="H633" s="16" t="str">
        <f t="shared" si="66"/>
        <v/>
      </c>
    </row>
    <row r="634" spans="2:8" ht="15.75" x14ac:dyDescent="0.25">
      <c r="B634" s="68">
        <v>63</v>
      </c>
      <c r="C634" s="66">
        <v>5</v>
      </c>
      <c r="D634" s="79">
        <v>30</v>
      </c>
      <c r="E634" s="79">
        <v>34.153846153846139</v>
      </c>
      <c r="F634" s="79">
        <v>41.076923076923094</v>
      </c>
      <c r="G634" s="80">
        <v>35.076923076923073</v>
      </c>
      <c r="H634" s="16" t="str">
        <f t="shared" si="66"/>
        <v/>
      </c>
    </row>
    <row r="635" spans="2:8" ht="15.75" x14ac:dyDescent="0.25">
      <c r="B635" s="68">
        <v>63</v>
      </c>
      <c r="C635" s="66">
        <v>6</v>
      </c>
      <c r="D635" s="79">
        <v>45.692307692307722</v>
      </c>
      <c r="E635" s="79">
        <v>31.730769230769237</v>
      </c>
      <c r="F635" s="79">
        <v>35.076923076923102</v>
      </c>
      <c r="G635" s="80">
        <v>37.500000000000021</v>
      </c>
      <c r="H635" s="16" t="str">
        <f t="shared" si="66"/>
        <v/>
      </c>
    </row>
    <row r="636" spans="2:8" ht="15.75" x14ac:dyDescent="0.25">
      <c r="B636" s="68">
        <v>63</v>
      </c>
      <c r="C636" s="66">
        <v>7</v>
      </c>
      <c r="D636" s="79">
        <v>33.269230769230795</v>
      </c>
      <c r="E636" s="79">
        <v>38.076923076923102</v>
      </c>
      <c r="F636" s="79">
        <v>38.076923076923102</v>
      </c>
      <c r="G636" s="80">
        <v>36.474358974358999</v>
      </c>
      <c r="H636" s="16" t="str">
        <f t="shared" si="66"/>
        <v/>
      </c>
    </row>
    <row r="637" spans="2:8" ht="15.75" x14ac:dyDescent="0.25">
      <c r="B637" s="68">
        <v>63</v>
      </c>
      <c r="C637" s="66">
        <v>8</v>
      </c>
      <c r="D637" s="79">
        <v>36.923076923076898</v>
      </c>
      <c r="E637" s="79">
        <v>35.769230769230759</v>
      </c>
      <c r="F637" s="79">
        <v>33.692307692307722</v>
      </c>
      <c r="G637" s="80">
        <v>35.46153846153846</v>
      </c>
      <c r="H637" s="16" t="str">
        <f t="shared" si="66"/>
        <v/>
      </c>
    </row>
    <row r="638" spans="2:8" ht="15.75" x14ac:dyDescent="0.25">
      <c r="B638" s="68">
        <v>63</v>
      </c>
      <c r="C638" s="66">
        <v>9</v>
      </c>
      <c r="D638" s="79">
        <v>31.153846153846143</v>
      </c>
      <c r="E638" s="79">
        <v>48.173076923076898</v>
      </c>
      <c r="F638" s="79">
        <v>46.61538461538462</v>
      </c>
      <c r="G638" s="80">
        <v>41.980769230769219</v>
      </c>
      <c r="H638" s="16" t="str">
        <f t="shared" si="66"/>
        <v/>
      </c>
    </row>
    <row r="639" spans="2:8" ht="15.75" x14ac:dyDescent="0.25">
      <c r="B639" s="68">
        <v>63</v>
      </c>
      <c r="C639" s="66">
        <v>10</v>
      </c>
      <c r="D639" s="79">
        <v>30.923076923076898</v>
      </c>
      <c r="E639" s="79">
        <v>38.653846153846146</v>
      </c>
      <c r="F639" s="79">
        <v>38.076923076923102</v>
      </c>
      <c r="G639" s="80">
        <v>35.88461538461538</v>
      </c>
      <c r="H639" s="16">
        <f t="shared" si="66"/>
        <v>37.462179487179483</v>
      </c>
    </row>
    <row r="640" spans="2:8" ht="15.75" x14ac:dyDescent="0.25">
      <c r="B640" s="68">
        <v>64</v>
      </c>
      <c r="C640" s="66">
        <v>1</v>
      </c>
      <c r="D640" s="79">
        <v>34.38461538461538</v>
      </c>
      <c r="E640" s="79">
        <v>23.769230769230763</v>
      </c>
      <c r="F640" s="79">
        <v>44.711538461538481</v>
      </c>
      <c r="G640" s="80">
        <v>34.28846153846154</v>
      </c>
      <c r="H640" s="16" t="str">
        <f t="shared" si="66"/>
        <v/>
      </c>
    </row>
    <row r="641" spans="2:8" ht="15.75" x14ac:dyDescent="0.25">
      <c r="B641" s="68">
        <v>64</v>
      </c>
      <c r="C641" s="66">
        <v>2</v>
      </c>
      <c r="D641" s="79">
        <v>33.692307692307722</v>
      </c>
      <c r="E641" s="79">
        <v>45.288461538461519</v>
      </c>
      <c r="F641" s="79">
        <v>40.38461538461538</v>
      </c>
      <c r="G641" s="80">
        <v>39.78846153846154</v>
      </c>
      <c r="H641" s="16" t="str">
        <f t="shared" si="66"/>
        <v/>
      </c>
    </row>
    <row r="642" spans="2:8" ht="15.75" x14ac:dyDescent="0.25">
      <c r="B642" s="68">
        <v>64</v>
      </c>
      <c r="C642" s="66">
        <v>3</v>
      </c>
      <c r="D642" s="79">
        <v>35.307692307692285</v>
      </c>
      <c r="E642" s="79">
        <v>33.230769230769241</v>
      </c>
      <c r="F642" s="79">
        <v>44.538461538461519</v>
      </c>
      <c r="G642" s="80">
        <v>37.692307692307679</v>
      </c>
      <c r="H642" s="16" t="str">
        <f t="shared" si="66"/>
        <v/>
      </c>
    </row>
    <row r="643" spans="2:8" ht="15.75" x14ac:dyDescent="0.25">
      <c r="B643" s="68">
        <v>64</v>
      </c>
      <c r="C643" s="66">
        <v>4</v>
      </c>
      <c r="D643" s="79">
        <v>42</v>
      </c>
      <c r="E643" s="79">
        <v>32.307692307692278</v>
      </c>
      <c r="F643" s="79">
        <v>44.769230769230759</v>
      </c>
      <c r="G643" s="80">
        <v>39.692307692307679</v>
      </c>
      <c r="H643" s="16" t="str">
        <f t="shared" si="66"/>
        <v/>
      </c>
    </row>
    <row r="644" spans="2:8" ht="15.75" x14ac:dyDescent="0.25">
      <c r="B644" s="68">
        <v>64</v>
      </c>
      <c r="C644" s="66">
        <v>5</v>
      </c>
      <c r="D644" s="79">
        <v>35.538461538461519</v>
      </c>
      <c r="E644" s="79">
        <v>45.230769230769241</v>
      </c>
      <c r="F644" s="79">
        <v>36.692307692307722</v>
      </c>
      <c r="G644" s="80">
        <v>39.15384615384616</v>
      </c>
      <c r="H644" s="16" t="str">
        <f t="shared" si="66"/>
        <v/>
      </c>
    </row>
    <row r="645" spans="2:8" ht="15.75" x14ac:dyDescent="0.25">
      <c r="B645" s="68">
        <v>64</v>
      </c>
      <c r="C645" s="66">
        <v>6</v>
      </c>
      <c r="D645" s="79">
        <v>34.807692307692299</v>
      </c>
      <c r="E645" s="79">
        <v>37.153846153846139</v>
      </c>
      <c r="F645" s="79">
        <v>30.692307692307722</v>
      </c>
      <c r="G645" s="80">
        <v>34.217948717948723</v>
      </c>
      <c r="H645" s="16" t="str">
        <f t="shared" si="66"/>
        <v/>
      </c>
    </row>
    <row r="646" spans="2:8" ht="15.75" x14ac:dyDescent="0.25">
      <c r="B646" s="68">
        <v>64</v>
      </c>
      <c r="C646" s="66">
        <v>7</v>
      </c>
      <c r="D646" s="79">
        <v>31.615384615384624</v>
      </c>
      <c r="E646" s="79">
        <v>28.846153846153861</v>
      </c>
      <c r="F646" s="79">
        <v>35.076923076923102</v>
      </c>
      <c r="G646" s="80">
        <v>31.846153846153857</v>
      </c>
      <c r="H646" s="16" t="str">
        <f t="shared" si="66"/>
        <v/>
      </c>
    </row>
    <row r="647" spans="2:8" ht="15.75" x14ac:dyDescent="0.25">
      <c r="B647" s="68">
        <v>64</v>
      </c>
      <c r="C647" s="66">
        <v>8</v>
      </c>
      <c r="D647" s="79">
        <v>45.230769230769241</v>
      </c>
      <c r="E647" s="79">
        <v>34.61538461538462</v>
      </c>
      <c r="F647" s="79">
        <v>33.461538461538481</v>
      </c>
      <c r="G647" s="80">
        <v>37.769230769230781</v>
      </c>
      <c r="H647" s="16" t="str">
        <f t="shared" si="66"/>
        <v/>
      </c>
    </row>
    <row r="648" spans="2:8" ht="15.75" x14ac:dyDescent="0.25">
      <c r="B648" s="68">
        <v>64</v>
      </c>
      <c r="C648" s="66">
        <v>9</v>
      </c>
      <c r="D648" s="79">
        <v>37.38461538461538</v>
      </c>
      <c r="E648" s="79">
        <v>45.923076923076898</v>
      </c>
      <c r="F648" s="79">
        <v>36</v>
      </c>
      <c r="G648" s="80">
        <v>39.769230769230759</v>
      </c>
      <c r="H648" s="16" t="str">
        <f t="shared" si="66"/>
        <v/>
      </c>
    </row>
    <row r="649" spans="2:8" ht="15.75" x14ac:dyDescent="0.25">
      <c r="B649" s="69">
        <v>64</v>
      </c>
      <c r="C649" s="70">
        <v>10</v>
      </c>
      <c r="D649" s="81">
        <v>36.692307692307722</v>
      </c>
      <c r="E649" s="81">
        <v>33.692307692307722</v>
      </c>
      <c r="F649" s="81">
        <v>32.076923076923102</v>
      </c>
      <c r="G649" s="82">
        <v>34.153846153846182</v>
      </c>
      <c r="H649" s="16">
        <f t="shared" si="66"/>
        <v>36.83717948717949</v>
      </c>
    </row>
    <row r="650" spans="2:8" ht="15.75" x14ac:dyDescent="0.25"/>
    <row r="651" spans="2:8" ht="15.75" x14ac:dyDescent="0.25"/>
    <row r="652" spans="2:8" ht="15.75" x14ac:dyDescent="0.25"/>
  </sheetData>
  <autoFilter ref="B8:I649"/>
  <mergeCells count="46">
    <mergeCell ref="B8:B9"/>
    <mergeCell ref="C8:C9"/>
    <mergeCell ref="K8:L8"/>
    <mergeCell ref="M8:R8"/>
    <mergeCell ref="AJ8:AJ9"/>
    <mergeCell ref="D8:D9"/>
    <mergeCell ref="E8:E9"/>
    <mergeCell ref="F8:F9"/>
    <mergeCell ref="G8:G9"/>
    <mergeCell ref="AQ8:AQ9"/>
    <mergeCell ref="L9:N9"/>
    <mergeCell ref="P9:R9"/>
    <mergeCell ref="T9:V9"/>
    <mergeCell ref="X9:Z9"/>
    <mergeCell ref="AB9:AD9"/>
    <mergeCell ref="AF9:AH9"/>
    <mergeCell ref="AK8:AK9"/>
    <mergeCell ref="AL8:AL9"/>
    <mergeCell ref="AM8:AM9"/>
    <mergeCell ref="AN8:AN9"/>
    <mergeCell ref="AO8:AO9"/>
    <mergeCell ref="AP8:AP9"/>
    <mergeCell ref="AG10:AH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1:AH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</mergeCells>
  <conditionalFormatting sqref="AL10:AL15">
    <cfRule type="colorScale" priority="1">
      <colorScale>
        <cfvo type="min"/>
        <cfvo type="max"/>
        <color theme="6" tint="0.59999389629810485"/>
        <color rgb="FF92D05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77"/>
  <sheetViews>
    <sheetView workbookViewId="0">
      <selection activeCell="A3" sqref="A3:I67"/>
    </sheetView>
  </sheetViews>
  <sheetFormatPr defaultRowHeight="15" x14ac:dyDescent="0.25"/>
  <cols>
    <col min="1" max="1" width="3.7109375" style="16" customWidth="1"/>
    <col min="2" max="2" width="18.5703125" style="16" bestFit="1" customWidth="1"/>
    <col min="3" max="3" width="16" style="16" bestFit="1" customWidth="1"/>
    <col min="4" max="4" width="19" style="16" bestFit="1" customWidth="1"/>
    <col min="5" max="5" width="18.28515625" style="16" bestFit="1" customWidth="1"/>
    <col min="6" max="6" width="11" style="16" bestFit="1" customWidth="1"/>
    <col min="7" max="7" width="12.85546875" style="16" bestFit="1" customWidth="1"/>
    <col min="8" max="8" width="11.28515625" style="16" bestFit="1" customWidth="1"/>
    <col min="9" max="9" width="12.7109375" style="16" bestFit="1" customWidth="1"/>
    <col min="10" max="16384" width="9.140625" style="16"/>
  </cols>
  <sheetData>
    <row r="2" spans="1:18" x14ac:dyDescent="0.25">
      <c r="J2" s="169" t="s">
        <v>159</v>
      </c>
      <c r="K2" s="170"/>
      <c r="L2" s="170"/>
      <c r="M2" s="170"/>
      <c r="N2" s="170"/>
      <c r="O2" s="170"/>
      <c r="P2" s="170" t="s">
        <v>160</v>
      </c>
      <c r="Q2" s="170"/>
      <c r="R2" s="171"/>
    </row>
    <row r="3" spans="1:18" x14ac:dyDescent="0.25">
      <c r="B3" s="84" t="s">
        <v>157</v>
      </c>
      <c r="C3" s="4" t="s">
        <v>0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76</v>
      </c>
      <c r="I3" s="5" t="s">
        <v>158</v>
      </c>
      <c r="J3" s="77" t="s">
        <v>161</v>
      </c>
      <c r="K3" s="75" t="s">
        <v>162</v>
      </c>
      <c r="L3" s="75" t="s">
        <v>163</v>
      </c>
      <c r="M3" s="75" t="s">
        <v>164</v>
      </c>
      <c r="N3" s="75" t="s">
        <v>165</v>
      </c>
      <c r="O3" s="75" t="s">
        <v>166</v>
      </c>
      <c r="P3" s="75" t="s">
        <v>167</v>
      </c>
      <c r="Q3" s="75" t="s">
        <v>168</v>
      </c>
      <c r="R3" s="76" t="s">
        <v>169</v>
      </c>
    </row>
    <row r="4" spans="1:18" x14ac:dyDescent="0.25">
      <c r="A4" s="16">
        <v>17</v>
      </c>
      <c r="B4" s="77">
        <v>1</v>
      </c>
      <c r="C4" s="75">
        <v>3</v>
      </c>
      <c r="D4" s="75" t="s">
        <v>12</v>
      </c>
      <c r="E4" s="75">
        <v>40</v>
      </c>
      <c r="F4" s="75">
        <v>10</v>
      </c>
      <c r="G4" s="75">
        <v>26</v>
      </c>
      <c r="H4" s="75">
        <v>10</v>
      </c>
      <c r="I4" s="80">
        <v>36.83717948717949</v>
      </c>
      <c r="J4" s="77">
        <v>-1</v>
      </c>
      <c r="K4" s="75">
        <v>1</v>
      </c>
      <c r="L4" s="75">
        <v>1</v>
      </c>
      <c r="M4" s="75">
        <v>1</v>
      </c>
      <c r="N4" s="75">
        <v>1</v>
      </c>
      <c r="O4" s="75">
        <v>1</v>
      </c>
      <c r="P4" s="75">
        <v>-1</v>
      </c>
      <c r="Q4" s="75">
        <v>-1</v>
      </c>
      <c r="R4" s="76">
        <v>1</v>
      </c>
    </row>
    <row r="5" spans="1:18" x14ac:dyDescent="0.25">
      <c r="A5" s="16">
        <v>19</v>
      </c>
      <c r="B5" s="77">
        <v>2</v>
      </c>
      <c r="C5" s="75">
        <v>8</v>
      </c>
      <c r="D5" s="75" t="s">
        <v>12</v>
      </c>
      <c r="E5" s="75">
        <v>40</v>
      </c>
      <c r="F5" s="75">
        <v>10</v>
      </c>
      <c r="G5" s="75">
        <v>26</v>
      </c>
      <c r="H5" s="75">
        <v>10</v>
      </c>
      <c r="I5" s="80">
        <v>38.019230769230759</v>
      </c>
      <c r="J5" s="77">
        <v>1</v>
      </c>
      <c r="K5" s="75">
        <v>1</v>
      </c>
      <c r="L5" s="75">
        <v>1</v>
      </c>
      <c r="M5" s="75">
        <v>1</v>
      </c>
      <c r="N5" s="75">
        <v>1</v>
      </c>
      <c r="O5" s="75">
        <v>1</v>
      </c>
      <c r="P5" s="75">
        <v>1</v>
      </c>
      <c r="Q5" s="75">
        <v>1</v>
      </c>
      <c r="R5" s="76">
        <v>1</v>
      </c>
    </row>
    <row r="6" spans="1:18" x14ac:dyDescent="0.25">
      <c r="A6" s="16">
        <v>55</v>
      </c>
      <c r="B6" s="77">
        <v>3</v>
      </c>
      <c r="C6" s="75">
        <v>3</v>
      </c>
      <c r="D6" s="75" t="s">
        <v>75</v>
      </c>
      <c r="E6" s="75">
        <v>40</v>
      </c>
      <c r="F6" s="75">
        <v>10</v>
      </c>
      <c r="G6" s="75">
        <v>26</v>
      </c>
      <c r="H6" s="75">
        <v>10</v>
      </c>
      <c r="I6" s="80">
        <v>37.192307692307701</v>
      </c>
      <c r="J6" s="77">
        <v>-1</v>
      </c>
      <c r="K6" s="75">
        <v>-1</v>
      </c>
      <c r="L6" s="75">
        <v>1</v>
      </c>
      <c r="M6" s="75">
        <v>1</v>
      </c>
      <c r="N6" s="75">
        <v>1</v>
      </c>
      <c r="O6" s="75">
        <v>1</v>
      </c>
      <c r="P6" s="75">
        <v>1</v>
      </c>
      <c r="Q6" s="75">
        <v>-1</v>
      </c>
      <c r="R6" s="76">
        <v>-1</v>
      </c>
    </row>
    <row r="7" spans="1:18" x14ac:dyDescent="0.25">
      <c r="A7" s="16">
        <v>49</v>
      </c>
      <c r="B7" s="77">
        <v>4</v>
      </c>
      <c r="C7" s="75">
        <v>8</v>
      </c>
      <c r="D7" s="75" t="s">
        <v>75</v>
      </c>
      <c r="E7" s="75">
        <v>40</v>
      </c>
      <c r="F7" s="75">
        <v>10</v>
      </c>
      <c r="G7" s="75">
        <v>26</v>
      </c>
      <c r="H7" s="75">
        <v>10</v>
      </c>
      <c r="I7" s="80">
        <v>37.516025641025642</v>
      </c>
      <c r="J7" s="77">
        <v>1</v>
      </c>
      <c r="K7" s="75">
        <v>-1</v>
      </c>
      <c r="L7" s="75">
        <v>1</v>
      </c>
      <c r="M7" s="75">
        <v>1</v>
      </c>
      <c r="N7" s="75">
        <v>1</v>
      </c>
      <c r="O7" s="75">
        <v>1</v>
      </c>
      <c r="P7" s="75">
        <v>-1</v>
      </c>
      <c r="Q7" s="75">
        <v>1</v>
      </c>
      <c r="R7" s="76">
        <v>-1</v>
      </c>
    </row>
    <row r="8" spans="1:18" x14ac:dyDescent="0.25">
      <c r="A8" s="16">
        <v>3</v>
      </c>
      <c r="B8" s="77">
        <v>5</v>
      </c>
      <c r="C8" s="75">
        <v>3</v>
      </c>
      <c r="D8" s="75" t="s">
        <v>12</v>
      </c>
      <c r="E8" s="75">
        <v>100</v>
      </c>
      <c r="F8" s="75">
        <v>10</v>
      </c>
      <c r="G8" s="75">
        <v>26</v>
      </c>
      <c r="H8" s="75">
        <v>10</v>
      </c>
      <c r="I8" s="80">
        <v>36.83717948717949</v>
      </c>
      <c r="J8" s="77">
        <v>-1</v>
      </c>
      <c r="K8" s="75">
        <v>1</v>
      </c>
      <c r="L8" s="75">
        <v>-1</v>
      </c>
      <c r="M8" s="75">
        <v>1</v>
      </c>
      <c r="N8" s="75">
        <v>1</v>
      </c>
      <c r="O8" s="75">
        <v>1</v>
      </c>
      <c r="P8" s="75">
        <v>-1</v>
      </c>
      <c r="Q8" s="75">
        <v>1</v>
      </c>
      <c r="R8" s="76">
        <v>-1</v>
      </c>
    </row>
    <row r="9" spans="1:18" x14ac:dyDescent="0.25">
      <c r="A9" s="16">
        <v>36</v>
      </c>
      <c r="B9" s="77">
        <v>6</v>
      </c>
      <c r="C9" s="75">
        <v>8</v>
      </c>
      <c r="D9" s="75" t="s">
        <v>12</v>
      </c>
      <c r="E9" s="75">
        <v>100</v>
      </c>
      <c r="F9" s="75">
        <v>10</v>
      </c>
      <c r="G9" s="75">
        <v>26</v>
      </c>
      <c r="H9" s="75">
        <v>10</v>
      </c>
      <c r="I9" s="80">
        <v>38.019230769230759</v>
      </c>
      <c r="J9" s="77">
        <v>1</v>
      </c>
      <c r="K9" s="75">
        <v>1</v>
      </c>
      <c r="L9" s="75">
        <v>-1</v>
      </c>
      <c r="M9" s="75">
        <v>1</v>
      </c>
      <c r="N9" s="75">
        <v>1</v>
      </c>
      <c r="O9" s="75">
        <v>1</v>
      </c>
      <c r="P9" s="75">
        <v>1</v>
      </c>
      <c r="Q9" s="75">
        <v>-1</v>
      </c>
      <c r="R9" s="76">
        <v>-1</v>
      </c>
    </row>
    <row r="10" spans="1:18" x14ac:dyDescent="0.25">
      <c r="A10" s="16">
        <v>12</v>
      </c>
      <c r="B10" s="77">
        <v>7</v>
      </c>
      <c r="C10" s="75">
        <v>3</v>
      </c>
      <c r="D10" s="75" t="s">
        <v>75</v>
      </c>
      <c r="E10" s="75">
        <v>100</v>
      </c>
      <c r="F10" s="75">
        <v>10</v>
      </c>
      <c r="G10" s="75">
        <v>26</v>
      </c>
      <c r="H10" s="75">
        <v>10</v>
      </c>
      <c r="I10" s="80">
        <v>37.879844175812337</v>
      </c>
      <c r="J10" s="77">
        <v>-1</v>
      </c>
      <c r="K10" s="75">
        <v>-1</v>
      </c>
      <c r="L10" s="75">
        <v>-1</v>
      </c>
      <c r="M10" s="75">
        <v>1</v>
      </c>
      <c r="N10" s="75">
        <v>1</v>
      </c>
      <c r="O10" s="75">
        <v>1</v>
      </c>
      <c r="P10" s="75">
        <v>1</v>
      </c>
      <c r="Q10" s="75">
        <v>1</v>
      </c>
      <c r="R10" s="76">
        <v>1</v>
      </c>
    </row>
    <row r="11" spans="1:18" x14ac:dyDescent="0.25">
      <c r="A11" s="16">
        <v>2</v>
      </c>
      <c r="B11" s="77">
        <v>8</v>
      </c>
      <c r="C11" s="75">
        <v>8</v>
      </c>
      <c r="D11" s="75" t="s">
        <v>75</v>
      </c>
      <c r="E11" s="75">
        <v>100</v>
      </c>
      <c r="F11" s="75">
        <v>10</v>
      </c>
      <c r="G11" s="75">
        <v>26</v>
      </c>
      <c r="H11" s="75">
        <v>10</v>
      </c>
      <c r="I11" s="80">
        <v>37.523717948717945</v>
      </c>
      <c r="J11" s="77">
        <v>1</v>
      </c>
      <c r="K11" s="75">
        <v>-1</v>
      </c>
      <c r="L11" s="75">
        <v>-1</v>
      </c>
      <c r="M11" s="75">
        <v>1</v>
      </c>
      <c r="N11" s="75">
        <v>1</v>
      </c>
      <c r="O11" s="75">
        <v>1</v>
      </c>
      <c r="P11" s="75">
        <v>-1</v>
      </c>
      <c r="Q11" s="75">
        <v>-1</v>
      </c>
      <c r="R11" s="76">
        <v>1</v>
      </c>
    </row>
    <row r="12" spans="1:18" x14ac:dyDescent="0.25">
      <c r="A12" s="16">
        <v>47</v>
      </c>
      <c r="B12" s="77">
        <v>9</v>
      </c>
      <c r="C12" s="75">
        <v>3</v>
      </c>
      <c r="D12" s="75" t="s">
        <v>12</v>
      </c>
      <c r="E12" s="75">
        <v>40</v>
      </c>
      <c r="F12" s="75">
        <v>60</v>
      </c>
      <c r="G12" s="75">
        <v>26</v>
      </c>
      <c r="H12" s="75">
        <v>10</v>
      </c>
      <c r="I12" s="80">
        <v>52.712962962962976</v>
      </c>
      <c r="J12" s="77">
        <v>-1</v>
      </c>
      <c r="K12" s="75">
        <v>1</v>
      </c>
      <c r="L12" s="75">
        <v>1</v>
      </c>
      <c r="M12" s="75">
        <v>-1</v>
      </c>
      <c r="N12" s="75">
        <v>1</v>
      </c>
      <c r="O12" s="75">
        <v>1</v>
      </c>
      <c r="P12" s="75">
        <v>1</v>
      </c>
      <c r="Q12" s="75">
        <v>-1</v>
      </c>
      <c r="R12" s="76">
        <v>1</v>
      </c>
    </row>
    <row r="13" spans="1:18" x14ac:dyDescent="0.25">
      <c r="A13" s="16">
        <v>19</v>
      </c>
      <c r="B13" s="77">
        <v>10</v>
      </c>
      <c r="C13" s="75">
        <v>8</v>
      </c>
      <c r="D13" s="75" t="s">
        <v>12</v>
      </c>
      <c r="E13" s="75">
        <v>40</v>
      </c>
      <c r="F13" s="75">
        <v>60</v>
      </c>
      <c r="G13" s="75">
        <v>26</v>
      </c>
      <c r="H13" s="75">
        <v>10</v>
      </c>
      <c r="I13" s="80">
        <v>52.597222222222243</v>
      </c>
      <c r="J13" s="77">
        <v>1</v>
      </c>
      <c r="K13" s="75">
        <v>1</v>
      </c>
      <c r="L13" s="75">
        <v>1</v>
      </c>
      <c r="M13" s="75">
        <v>-1</v>
      </c>
      <c r="N13" s="75">
        <v>1</v>
      </c>
      <c r="O13" s="75">
        <v>1</v>
      </c>
      <c r="P13" s="75">
        <v>-1</v>
      </c>
      <c r="Q13" s="75">
        <v>1</v>
      </c>
      <c r="R13" s="76">
        <v>1</v>
      </c>
    </row>
    <row r="14" spans="1:18" x14ac:dyDescent="0.25">
      <c r="A14" s="16">
        <v>41</v>
      </c>
      <c r="B14" s="77">
        <v>11</v>
      </c>
      <c r="C14" s="75">
        <v>3</v>
      </c>
      <c r="D14" s="75" t="s">
        <v>75</v>
      </c>
      <c r="E14" s="75">
        <v>40</v>
      </c>
      <c r="F14" s="75">
        <v>60</v>
      </c>
      <c r="G14" s="75">
        <v>26</v>
      </c>
      <c r="H14" s="75">
        <v>10</v>
      </c>
      <c r="I14" s="80">
        <v>52.347222222222214</v>
      </c>
      <c r="J14" s="77">
        <v>-1</v>
      </c>
      <c r="K14" s="75">
        <v>-1</v>
      </c>
      <c r="L14" s="75">
        <v>1</v>
      </c>
      <c r="M14" s="75">
        <v>-1</v>
      </c>
      <c r="N14" s="75">
        <v>1</v>
      </c>
      <c r="O14" s="75">
        <v>1</v>
      </c>
      <c r="P14" s="75">
        <v>-1</v>
      </c>
      <c r="Q14" s="75">
        <v>-1</v>
      </c>
      <c r="R14" s="76">
        <v>-1</v>
      </c>
    </row>
    <row r="15" spans="1:18" x14ac:dyDescent="0.25">
      <c r="A15" s="16">
        <v>15</v>
      </c>
      <c r="B15" s="77">
        <v>12</v>
      </c>
      <c r="C15" s="75">
        <v>8</v>
      </c>
      <c r="D15" s="75" t="s">
        <v>75</v>
      </c>
      <c r="E15" s="75">
        <v>40</v>
      </c>
      <c r="F15" s="75">
        <v>60</v>
      </c>
      <c r="G15" s="75">
        <v>26</v>
      </c>
      <c r="H15" s="75">
        <v>10</v>
      </c>
      <c r="I15" s="80">
        <v>37.897435897435898</v>
      </c>
      <c r="J15" s="77">
        <v>1</v>
      </c>
      <c r="K15" s="75">
        <v>-1</v>
      </c>
      <c r="L15" s="75">
        <v>1</v>
      </c>
      <c r="M15" s="75">
        <v>-1</v>
      </c>
      <c r="N15" s="75">
        <v>1</v>
      </c>
      <c r="O15" s="75">
        <v>1</v>
      </c>
      <c r="P15" s="75">
        <v>1</v>
      </c>
      <c r="Q15" s="75">
        <v>1</v>
      </c>
      <c r="R15" s="76">
        <v>-1</v>
      </c>
    </row>
    <row r="16" spans="1:18" x14ac:dyDescent="0.25">
      <c r="A16" s="16">
        <v>30</v>
      </c>
      <c r="B16" s="77">
        <v>13</v>
      </c>
      <c r="C16" s="75">
        <v>3</v>
      </c>
      <c r="D16" s="75" t="s">
        <v>12</v>
      </c>
      <c r="E16" s="75">
        <v>100</v>
      </c>
      <c r="F16" s="75">
        <v>60</v>
      </c>
      <c r="G16" s="75">
        <v>26</v>
      </c>
      <c r="H16" s="75">
        <v>10</v>
      </c>
      <c r="I16" s="80">
        <v>52.48888888888888</v>
      </c>
      <c r="J16" s="77">
        <v>-1</v>
      </c>
      <c r="K16" s="75">
        <v>1</v>
      </c>
      <c r="L16" s="75">
        <v>-1</v>
      </c>
      <c r="M16" s="75">
        <v>-1</v>
      </c>
      <c r="N16" s="75">
        <v>1</v>
      </c>
      <c r="O16" s="75">
        <v>1</v>
      </c>
      <c r="P16" s="75">
        <v>1</v>
      </c>
      <c r="Q16" s="75">
        <v>1</v>
      </c>
      <c r="R16" s="76">
        <v>-1</v>
      </c>
    </row>
    <row r="17" spans="1:18" x14ac:dyDescent="0.25">
      <c r="A17" s="16">
        <v>35</v>
      </c>
      <c r="B17" s="77">
        <v>14</v>
      </c>
      <c r="C17" s="75">
        <v>8</v>
      </c>
      <c r="D17" s="75" t="s">
        <v>12</v>
      </c>
      <c r="E17" s="75">
        <v>100</v>
      </c>
      <c r="F17" s="75">
        <v>60</v>
      </c>
      <c r="G17" s="75">
        <v>26</v>
      </c>
      <c r="H17" s="75">
        <v>10</v>
      </c>
      <c r="I17" s="80">
        <v>52.712962962962976</v>
      </c>
      <c r="J17" s="77">
        <v>1</v>
      </c>
      <c r="K17" s="75">
        <v>1</v>
      </c>
      <c r="L17" s="75">
        <v>-1</v>
      </c>
      <c r="M17" s="75">
        <v>-1</v>
      </c>
      <c r="N17" s="75">
        <v>1</v>
      </c>
      <c r="O17" s="75">
        <v>1</v>
      </c>
      <c r="P17" s="75">
        <v>-1</v>
      </c>
      <c r="Q17" s="75">
        <v>-1</v>
      </c>
      <c r="R17" s="76">
        <v>-1</v>
      </c>
    </row>
    <row r="18" spans="1:18" x14ac:dyDescent="0.25">
      <c r="A18" s="16">
        <v>31</v>
      </c>
      <c r="B18" s="77">
        <v>15</v>
      </c>
      <c r="C18" s="75">
        <v>3</v>
      </c>
      <c r="D18" s="75" t="s">
        <v>75</v>
      </c>
      <c r="E18" s="75">
        <v>100</v>
      </c>
      <c r="F18" s="75">
        <v>60</v>
      </c>
      <c r="G18" s="75">
        <v>26</v>
      </c>
      <c r="H18" s="75">
        <v>10</v>
      </c>
      <c r="I18" s="80">
        <v>52.597222222222243</v>
      </c>
      <c r="J18" s="77">
        <v>-1</v>
      </c>
      <c r="K18" s="75">
        <v>-1</v>
      </c>
      <c r="L18" s="75">
        <v>-1</v>
      </c>
      <c r="M18" s="75">
        <v>-1</v>
      </c>
      <c r="N18" s="75">
        <v>1</v>
      </c>
      <c r="O18" s="75">
        <v>1</v>
      </c>
      <c r="P18" s="75">
        <v>-1</v>
      </c>
      <c r="Q18" s="75">
        <v>1</v>
      </c>
      <c r="R18" s="76">
        <v>1</v>
      </c>
    </row>
    <row r="19" spans="1:18" x14ac:dyDescent="0.25">
      <c r="A19" s="16">
        <v>44</v>
      </c>
      <c r="B19" s="77">
        <v>16</v>
      </c>
      <c r="C19" s="75">
        <v>8</v>
      </c>
      <c r="D19" s="75" t="s">
        <v>75</v>
      </c>
      <c r="E19" s="75">
        <v>100</v>
      </c>
      <c r="F19" s="75">
        <v>60</v>
      </c>
      <c r="G19" s="75">
        <v>26</v>
      </c>
      <c r="H19" s="75">
        <v>10</v>
      </c>
      <c r="I19" s="80">
        <v>52.347222222222214</v>
      </c>
      <c r="J19" s="77">
        <v>1</v>
      </c>
      <c r="K19" s="75">
        <v>-1</v>
      </c>
      <c r="L19" s="75">
        <v>-1</v>
      </c>
      <c r="M19" s="75">
        <v>-1</v>
      </c>
      <c r="N19" s="75">
        <v>1</v>
      </c>
      <c r="O19" s="75">
        <v>1</v>
      </c>
      <c r="P19" s="75">
        <v>1</v>
      </c>
      <c r="Q19" s="75">
        <v>-1</v>
      </c>
      <c r="R19" s="76">
        <v>1</v>
      </c>
    </row>
    <row r="20" spans="1:18" x14ac:dyDescent="0.25">
      <c r="A20" s="16">
        <v>20</v>
      </c>
      <c r="B20" s="77">
        <v>17</v>
      </c>
      <c r="C20" s="75">
        <v>3</v>
      </c>
      <c r="D20" s="75" t="s">
        <v>12</v>
      </c>
      <c r="E20" s="75">
        <v>40</v>
      </c>
      <c r="F20" s="75">
        <v>10</v>
      </c>
      <c r="G20" s="75">
        <v>36</v>
      </c>
      <c r="H20" s="75">
        <v>10</v>
      </c>
      <c r="I20" s="80">
        <v>52.48888888888888</v>
      </c>
      <c r="J20" s="77">
        <v>-1</v>
      </c>
      <c r="K20" s="75">
        <v>1</v>
      </c>
      <c r="L20" s="75">
        <v>1</v>
      </c>
      <c r="M20" s="75">
        <v>1</v>
      </c>
      <c r="N20" s="75">
        <v>-1</v>
      </c>
      <c r="O20" s="75">
        <v>1</v>
      </c>
      <c r="P20" s="75">
        <v>-1</v>
      </c>
      <c r="Q20" s="75">
        <v>1</v>
      </c>
      <c r="R20" s="76">
        <v>1</v>
      </c>
    </row>
    <row r="21" spans="1:18" x14ac:dyDescent="0.25">
      <c r="A21" s="16">
        <v>40</v>
      </c>
      <c r="B21" s="77">
        <v>18</v>
      </c>
      <c r="C21" s="75">
        <v>8</v>
      </c>
      <c r="D21" s="75" t="s">
        <v>12</v>
      </c>
      <c r="E21" s="75">
        <v>40</v>
      </c>
      <c r="F21" s="75">
        <v>10</v>
      </c>
      <c r="G21" s="75">
        <v>36</v>
      </c>
      <c r="H21" s="75">
        <v>10</v>
      </c>
      <c r="I21" s="80">
        <v>52.712962962962976</v>
      </c>
      <c r="J21" s="77">
        <v>1</v>
      </c>
      <c r="K21" s="75">
        <v>1</v>
      </c>
      <c r="L21" s="75">
        <v>1</v>
      </c>
      <c r="M21" s="75">
        <v>1</v>
      </c>
      <c r="N21" s="75">
        <v>-1</v>
      </c>
      <c r="O21" s="75">
        <v>1</v>
      </c>
      <c r="P21" s="75">
        <v>1</v>
      </c>
      <c r="Q21" s="75">
        <v>-1</v>
      </c>
      <c r="R21" s="76">
        <v>1</v>
      </c>
    </row>
    <row r="22" spans="1:18" x14ac:dyDescent="0.25">
      <c r="A22" s="16">
        <v>19</v>
      </c>
      <c r="B22" s="77">
        <v>19</v>
      </c>
      <c r="C22" s="75">
        <v>3</v>
      </c>
      <c r="D22" s="75" t="s">
        <v>75</v>
      </c>
      <c r="E22" s="75">
        <v>40</v>
      </c>
      <c r="F22" s="75">
        <v>10</v>
      </c>
      <c r="G22" s="75">
        <v>36</v>
      </c>
      <c r="H22" s="75">
        <v>10</v>
      </c>
      <c r="I22" s="80">
        <v>52.597222222222243</v>
      </c>
      <c r="J22" s="77">
        <v>-1</v>
      </c>
      <c r="K22" s="75">
        <v>-1</v>
      </c>
      <c r="L22" s="75">
        <v>1</v>
      </c>
      <c r="M22" s="75">
        <v>1</v>
      </c>
      <c r="N22" s="75">
        <v>-1</v>
      </c>
      <c r="O22" s="75">
        <v>1</v>
      </c>
      <c r="P22" s="75">
        <v>1</v>
      </c>
      <c r="Q22" s="75">
        <v>1</v>
      </c>
      <c r="R22" s="76">
        <v>-1</v>
      </c>
    </row>
    <row r="23" spans="1:18" x14ac:dyDescent="0.25">
      <c r="A23" s="16">
        <v>19</v>
      </c>
      <c r="B23" s="77">
        <v>20</v>
      </c>
      <c r="C23" s="75">
        <v>8</v>
      </c>
      <c r="D23" s="75" t="s">
        <v>75</v>
      </c>
      <c r="E23" s="75">
        <v>40</v>
      </c>
      <c r="F23" s="75">
        <v>10</v>
      </c>
      <c r="G23" s="75">
        <v>36</v>
      </c>
      <c r="H23" s="75">
        <v>10</v>
      </c>
      <c r="I23" s="80">
        <v>52.347222222222214</v>
      </c>
      <c r="J23" s="77">
        <v>1</v>
      </c>
      <c r="K23" s="75">
        <v>-1</v>
      </c>
      <c r="L23" s="75">
        <v>1</v>
      </c>
      <c r="M23" s="75">
        <v>1</v>
      </c>
      <c r="N23" s="75">
        <v>-1</v>
      </c>
      <c r="O23" s="75">
        <v>1</v>
      </c>
      <c r="P23" s="75">
        <v>-1</v>
      </c>
      <c r="Q23" s="75">
        <v>-1</v>
      </c>
      <c r="R23" s="76">
        <v>-1</v>
      </c>
    </row>
    <row r="24" spans="1:18" x14ac:dyDescent="0.25">
      <c r="A24" s="16">
        <v>17</v>
      </c>
      <c r="B24" s="77">
        <v>21</v>
      </c>
      <c r="C24" s="75">
        <v>3</v>
      </c>
      <c r="D24" s="75" t="s">
        <v>12</v>
      </c>
      <c r="E24" s="75">
        <v>100</v>
      </c>
      <c r="F24" s="75">
        <v>10</v>
      </c>
      <c r="G24" s="75">
        <v>36</v>
      </c>
      <c r="H24" s="75">
        <v>10</v>
      </c>
      <c r="I24" s="80">
        <v>52.48888888888888</v>
      </c>
      <c r="J24" s="77">
        <v>-1</v>
      </c>
      <c r="K24" s="75">
        <v>1</v>
      </c>
      <c r="L24" s="75">
        <v>-1</v>
      </c>
      <c r="M24" s="75">
        <v>1</v>
      </c>
      <c r="N24" s="75">
        <v>-1</v>
      </c>
      <c r="O24" s="75">
        <v>1</v>
      </c>
      <c r="P24" s="75">
        <v>-1</v>
      </c>
      <c r="Q24" s="75">
        <v>-1</v>
      </c>
      <c r="R24" s="76">
        <v>-1</v>
      </c>
    </row>
    <row r="25" spans="1:18" x14ac:dyDescent="0.25">
      <c r="A25" s="16">
        <v>46</v>
      </c>
      <c r="B25" s="77">
        <v>22</v>
      </c>
      <c r="C25" s="75">
        <v>8</v>
      </c>
      <c r="D25" s="75" t="s">
        <v>12</v>
      </c>
      <c r="E25" s="75">
        <v>100</v>
      </c>
      <c r="F25" s="75">
        <v>10</v>
      </c>
      <c r="G25" s="75">
        <v>36</v>
      </c>
      <c r="H25" s="75">
        <v>10</v>
      </c>
      <c r="I25" s="80">
        <v>52.712962962962976</v>
      </c>
      <c r="J25" s="77">
        <v>1</v>
      </c>
      <c r="K25" s="75">
        <v>1</v>
      </c>
      <c r="L25" s="75">
        <v>-1</v>
      </c>
      <c r="M25" s="75">
        <v>1</v>
      </c>
      <c r="N25" s="75">
        <v>-1</v>
      </c>
      <c r="O25" s="75">
        <v>1</v>
      </c>
      <c r="P25" s="75">
        <v>1</v>
      </c>
      <c r="Q25" s="75">
        <v>1</v>
      </c>
      <c r="R25" s="76">
        <v>-1</v>
      </c>
    </row>
    <row r="26" spans="1:18" x14ac:dyDescent="0.25">
      <c r="A26" s="16">
        <v>23</v>
      </c>
      <c r="B26" s="77">
        <v>23</v>
      </c>
      <c r="C26" s="75">
        <v>3</v>
      </c>
      <c r="D26" s="75" t="s">
        <v>75</v>
      </c>
      <c r="E26" s="75">
        <v>100</v>
      </c>
      <c r="F26" s="75">
        <v>10</v>
      </c>
      <c r="G26" s="75">
        <v>36</v>
      </c>
      <c r="H26" s="75">
        <v>10</v>
      </c>
      <c r="I26" s="80">
        <v>37.192307692307701</v>
      </c>
      <c r="J26" s="77">
        <v>-1</v>
      </c>
      <c r="K26" s="75">
        <v>-1</v>
      </c>
      <c r="L26" s="75">
        <v>-1</v>
      </c>
      <c r="M26" s="75">
        <v>1</v>
      </c>
      <c r="N26" s="75">
        <v>-1</v>
      </c>
      <c r="O26" s="75">
        <v>1</v>
      </c>
      <c r="P26" s="75">
        <v>1</v>
      </c>
      <c r="Q26" s="75">
        <v>-1</v>
      </c>
      <c r="R26" s="76">
        <v>1</v>
      </c>
    </row>
    <row r="27" spans="1:18" x14ac:dyDescent="0.25">
      <c r="A27" s="16">
        <v>46</v>
      </c>
      <c r="B27" s="77">
        <v>24</v>
      </c>
      <c r="C27" s="75">
        <v>8</v>
      </c>
      <c r="D27" s="75" t="s">
        <v>75</v>
      </c>
      <c r="E27" s="75">
        <v>100</v>
      </c>
      <c r="F27" s="75">
        <v>10</v>
      </c>
      <c r="G27" s="75">
        <v>36</v>
      </c>
      <c r="H27" s="75">
        <v>10</v>
      </c>
      <c r="I27" s="80">
        <v>52.597222222222243</v>
      </c>
      <c r="J27" s="77">
        <v>1</v>
      </c>
      <c r="K27" s="75">
        <v>-1</v>
      </c>
      <c r="L27" s="75">
        <v>-1</v>
      </c>
      <c r="M27" s="75">
        <v>1</v>
      </c>
      <c r="N27" s="75">
        <v>-1</v>
      </c>
      <c r="O27" s="75">
        <v>1</v>
      </c>
      <c r="P27" s="75">
        <v>-1</v>
      </c>
      <c r="Q27" s="75">
        <v>1</v>
      </c>
      <c r="R27" s="76">
        <v>1</v>
      </c>
    </row>
    <row r="28" spans="1:18" x14ac:dyDescent="0.25">
      <c r="A28" s="16">
        <v>36</v>
      </c>
      <c r="B28" s="77">
        <v>25</v>
      </c>
      <c r="C28" s="75">
        <v>3</v>
      </c>
      <c r="D28" s="75" t="s">
        <v>12</v>
      </c>
      <c r="E28" s="75">
        <v>40</v>
      </c>
      <c r="F28" s="75">
        <v>60</v>
      </c>
      <c r="G28" s="75">
        <v>36</v>
      </c>
      <c r="H28" s="75">
        <v>10</v>
      </c>
      <c r="I28" s="80">
        <v>52.347222222222214</v>
      </c>
      <c r="J28" s="77">
        <v>-1</v>
      </c>
      <c r="K28" s="75">
        <v>1</v>
      </c>
      <c r="L28" s="75">
        <v>1</v>
      </c>
      <c r="M28" s="75">
        <v>-1</v>
      </c>
      <c r="N28" s="75">
        <v>-1</v>
      </c>
      <c r="O28" s="75">
        <v>1</v>
      </c>
      <c r="P28" s="75">
        <v>1</v>
      </c>
      <c r="Q28" s="75">
        <v>1</v>
      </c>
      <c r="R28" s="76">
        <v>1</v>
      </c>
    </row>
    <row r="29" spans="1:18" x14ac:dyDescent="0.25">
      <c r="A29" s="16">
        <v>3</v>
      </c>
      <c r="B29" s="77">
        <v>26</v>
      </c>
      <c r="C29" s="75">
        <v>8</v>
      </c>
      <c r="D29" s="75" t="s">
        <v>12</v>
      </c>
      <c r="E29" s="75">
        <v>40</v>
      </c>
      <c r="F29" s="75">
        <v>60</v>
      </c>
      <c r="G29" s="75">
        <v>36</v>
      </c>
      <c r="H29" s="75">
        <v>10</v>
      </c>
      <c r="I29" s="80">
        <v>52.48888888888888</v>
      </c>
      <c r="J29" s="77">
        <v>1</v>
      </c>
      <c r="K29" s="75">
        <v>1</v>
      </c>
      <c r="L29" s="75">
        <v>1</v>
      </c>
      <c r="M29" s="75">
        <v>-1</v>
      </c>
      <c r="N29" s="75">
        <v>-1</v>
      </c>
      <c r="O29" s="75">
        <v>1</v>
      </c>
      <c r="P29" s="75">
        <v>-1</v>
      </c>
      <c r="Q29" s="75">
        <v>-1</v>
      </c>
      <c r="R29" s="76">
        <v>1</v>
      </c>
    </row>
    <row r="30" spans="1:18" x14ac:dyDescent="0.25">
      <c r="A30" s="16">
        <v>49</v>
      </c>
      <c r="B30" s="77">
        <v>27</v>
      </c>
      <c r="C30" s="75">
        <v>3</v>
      </c>
      <c r="D30" s="75" t="s">
        <v>75</v>
      </c>
      <c r="E30" s="75">
        <v>40</v>
      </c>
      <c r="F30" s="75">
        <v>60</v>
      </c>
      <c r="G30" s="75">
        <v>36</v>
      </c>
      <c r="H30" s="75">
        <v>10</v>
      </c>
      <c r="I30" s="80">
        <v>24.763461538461534</v>
      </c>
      <c r="J30" s="77">
        <v>-1</v>
      </c>
      <c r="K30" s="75">
        <v>-1</v>
      </c>
      <c r="L30" s="75">
        <v>1</v>
      </c>
      <c r="M30" s="75">
        <v>-1</v>
      </c>
      <c r="N30" s="75">
        <v>-1</v>
      </c>
      <c r="O30" s="75">
        <v>1</v>
      </c>
      <c r="P30" s="75">
        <v>-1</v>
      </c>
      <c r="Q30" s="75">
        <v>1</v>
      </c>
      <c r="R30" s="76">
        <v>-1</v>
      </c>
    </row>
    <row r="31" spans="1:18" x14ac:dyDescent="0.25">
      <c r="A31" s="16">
        <v>30</v>
      </c>
      <c r="B31" s="77">
        <v>28</v>
      </c>
      <c r="C31" s="75">
        <v>8</v>
      </c>
      <c r="D31" s="75" t="s">
        <v>75</v>
      </c>
      <c r="E31" s="75">
        <v>40</v>
      </c>
      <c r="F31" s="75">
        <v>60</v>
      </c>
      <c r="G31" s="75">
        <v>36</v>
      </c>
      <c r="H31" s="75">
        <v>10</v>
      </c>
      <c r="I31" s="80">
        <v>24.285790598290596</v>
      </c>
      <c r="J31" s="77">
        <v>1</v>
      </c>
      <c r="K31" s="75">
        <v>-1</v>
      </c>
      <c r="L31" s="75">
        <v>1</v>
      </c>
      <c r="M31" s="75">
        <v>-1</v>
      </c>
      <c r="N31" s="75">
        <v>-1</v>
      </c>
      <c r="O31" s="75">
        <v>1</v>
      </c>
      <c r="P31" s="75">
        <v>1</v>
      </c>
      <c r="Q31" s="75">
        <v>-1</v>
      </c>
      <c r="R31" s="76">
        <v>-1</v>
      </c>
    </row>
    <row r="32" spans="1:18" x14ac:dyDescent="0.25">
      <c r="A32" s="16">
        <v>2</v>
      </c>
      <c r="B32" s="77">
        <v>29</v>
      </c>
      <c r="C32" s="75">
        <v>3</v>
      </c>
      <c r="D32" s="75" t="s">
        <v>12</v>
      </c>
      <c r="E32" s="75">
        <v>100</v>
      </c>
      <c r="F32" s="75">
        <v>60</v>
      </c>
      <c r="G32" s="75">
        <v>36</v>
      </c>
      <c r="H32" s="75">
        <v>10</v>
      </c>
      <c r="I32" s="80">
        <v>26.851829135506641</v>
      </c>
      <c r="J32" s="77">
        <v>-1</v>
      </c>
      <c r="K32" s="75">
        <v>1</v>
      </c>
      <c r="L32" s="75">
        <v>-1</v>
      </c>
      <c r="M32" s="75">
        <v>-1</v>
      </c>
      <c r="N32" s="75">
        <v>-1</v>
      </c>
      <c r="O32" s="75">
        <v>1</v>
      </c>
      <c r="P32" s="75">
        <v>1</v>
      </c>
      <c r="Q32" s="75">
        <v>-1</v>
      </c>
      <c r="R32" s="76">
        <v>-1</v>
      </c>
    </row>
    <row r="33" spans="1:18" x14ac:dyDescent="0.25">
      <c r="A33" s="16">
        <v>2</v>
      </c>
      <c r="B33" s="77">
        <v>30</v>
      </c>
      <c r="C33" s="75">
        <v>8</v>
      </c>
      <c r="D33" s="75" t="s">
        <v>12</v>
      </c>
      <c r="E33" s="75">
        <v>100</v>
      </c>
      <c r="F33" s="75">
        <v>60</v>
      </c>
      <c r="G33" s="75">
        <v>36</v>
      </c>
      <c r="H33" s="75">
        <v>10</v>
      </c>
      <c r="I33" s="80">
        <v>25.903998778998776</v>
      </c>
      <c r="J33" s="77">
        <v>1</v>
      </c>
      <c r="K33" s="75">
        <v>1</v>
      </c>
      <c r="L33" s="75">
        <v>-1</v>
      </c>
      <c r="M33" s="75">
        <v>-1</v>
      </c>
      <c r="N33" s="75">
        <v>-1</v>
      </c>
      <c r="O33" s="75">
        <v>1</v>
      </c>
      <c r="P33" s="75">
        <v>-1</v>
      </c>
      <c r="Q33" s="75">
        <v>1</v>
      </c>
      <c r="R33" s="76">
        <v>-1</v>
      </c>
    </row>
    <row r="34" spans="1:18" x14ac:dyDescent="0.25">
      <c r="A34" s="16">
        <v>34</v>
      </c>
      <c r="B34" s="77">
        <v>31</v>
      </c>
      <c r="C34" s="75">
        <v>3</v>
      </c>
      <c r="D34" s="75" t="s">
        <v>75</v>
      </c>
      <c r="E34" s="75">
        <v>100</v>
      </c>
      <c r="F34" s="75">
        <v>60</v>
      </c>
      <c r="G34" s="75">
        <v>36</v>
      </c>
      <c r="H34" s="75">
        <v>10</v>
      </c>
      <c r="I34" s="80">
        <v>24.763461538461534</v>
      </c>
      <c r="J34" s="77">
        <v>-1</v>
      </c>
      <c r="K34" s="75">
        <v>-1</v>
      </c>
      <c r="L34" s="75">
        <v>-1</v>
      </c>
      <c r="M34" s="75">
        <v>-1</v>
      </c>
      <c r="N34" s="75">
        <v>-1</v>
      </c>
      <c r="O34" s="75">
        <v>1</v>
      </c>
      <c r="P34" s="75">
        <v>-1</v>
      </c>
      <c r="Q34" s="75">
        <v>-1</v>
      </c>
      <c r="R34" s="76">
        <v>1</v>
      </c>
    </row>
    <row r="35" spans="1:18" x14ac:dyDescent="0.25">
      <c r="A35" s="16">
        <v>9</v>
      </c>
      <c r="B35" s="77">
        <v>32</v>
      </c>
      <c r="C35" s="75">
        <v>8</v>
      </c>
      <c r="D35" s="75" t="s">
        <v>75</v>
      </c>
      <c r="E35" s="75">
        <v>100</v>
      </c>
      <c r="F35" s="75">
        <v>60</v>
      </c>
      <c r="G35" s="75">
        <v>36</v>
      </c>
      <c r="H35" s="75">
        <v>10</v>
      </c>
      <c r="I35" s="80">
        <v>24.884691697191705</v>
      </c>
      <c r="J35" s="77">
        <v>1</v>
      </c>
      <c r="K35" s="75">
        <v>-1</v>
      </c>
      <c r="L35" s="75">
        <v>-1</v>
      </c>
      <c r="M35" s="75">
        <v>-1</v>
      </c>
      <c r="N35" s="75">
        <v>-1</v>
      </c>
      <c r="O35" s="75">
        <v>1</v>
      </c>
      <c r="P35" s="75">
        <v>1</v>
      </c>
      <c r="Q35" s="75">
        <v>1</v>
      </c>
      <c r="R35" s="76">
        <v>1</v>
      </c>
    </row>
    <row r="36" spans="1:18" x14ac:dyDescent="0.25">
      <c r="A36" s="16">
        <v>42</v>
      </c>
      <c r="B36" s="77">
        <v>33</v>
      </c>
      <c r="C36" s="75">
        <v>3</v>
      </c>
      <c r="D36" s="75" t="s">
        <v>12</v>
      </c>
      <c r="E36" s="75">
        <v>40</v>
      </c>
      <c r="F36" s="75">
        <v>10</v>
      </c>
      <c r="G36" s="75">
        <v>26</v>
      </c>
      <c r="H36" s="75">
        <v>15</v>
      </c>
      <c r="I36" s="80">
        <v>27.975658359113787</v>
      </c>
      <c r="J36" s="77">
        <v>-1</v>
      </c>
      <c r="K36" s="75">
        <v>1</v>
      </c>
      <c r="L36" s="75">
        <v>1</v>
      </c>
      <c r="M36" s="75">
        <v>1</v>
      </c>
      <c r="N36" s="75">
        <v>1</v>
      </c>
      <c r="O36" s="75">
        <v>-1</v>
      </c>
      <c r="P36" s="75">
        <v>-1</v>
      </c>
      <c r="Q36" s="75">
        <v>-1</v>
      </c>
      <c r="R36" s="76">
        <v>-1</v>
      </c>
    </row>
    <row r="37" spans="1:18" x14ac:dyDescent="0.25">
      <c r="A37" s="16">
        <v>48</v>
      </c>
      <c r="B37" s="77">
        <v>34</v>
      </c>
      <c r="C37" s="75">
        <v>8</v>
      </c>
      <c r="D37" s="75" t="s">
        <v>12</v>
      </c>
      <c r="E37" s="75">
        <v>40</v>
      </c>
      <c r="F37" s="75">
        <v>10</v>
      </c>
      <c r="G37" s="75">
        <v>26</v>
      </c>
      <c r="H37" s="75">
        <v>15</v>
      </c>
      <c r="I37" s="80">
        <v>37.439102564102562</v>
      </c>
      <c r="J37" s="77">
        <v>1</v>
      </c>
      <c r="K37" s="75">
        <v>1</v>
      </c>
      <c r="L37" s="75">
        <v>1</v>
      </c>
      <c r="M37" s="75">
        <v>1</v>
      </c>
      <c r="N37" s="75">
        <v>1</v>
      </c>
      <c r="O37" s="75">
        <v>-1</v>
      </c>
      <c r="P37" s="75">
        <v>1</v>
      </c>
      <c r="Q37" s="75">
        <v>1</v>
      </c>
      <c r="R37" s="76">
        <v>-1</v>
      </c>
    </row>
    <row r="38" spans="1:18" x14ac:dyDescent="0.25">
      <c r="A38" s="16">
        <v>53</v>
      </c>
      <c r="B38" s="77">
        <v>35</v>
      </c>
      <c r="C38" s="75">
        <v>3</v>
      </c>
      <c r="D38" s="75" t="s">
        <v>75</v>
      </c>
      <c r="E38" s="75">
        <v>40</v>
      </c>
      <c r="F38" s="75">
        <v>10</v>
      </c>
      <c r="G38" s="75">
        <v>26</v>
      </c>
      <c r="H38" s="75">
        <v>15</v>
      </c>
      <c r="I38" s="80">
        <v>25.849435286935289</v>
      </c>
      <c r="J38" s="77">
        <v>-1</v>
      </c>
      <c r="K38" s="75">
        <v>-1</v>
      </c>
      <c r="L38" s="75">
        <v>1</v>
      </c>
      <c r="M38" s="75">
        <v>1</v>
      </c>
      <c r="N38" s="75">
        <v>1</v>
      </c>
      <c r="O38" s="75">
        <v>-1</v>
      </c>
      <c r="P38" s="75">
        <v>1</v>
      </c>
      <c r="Q38" s="75">
        <v>-1</v>
      </c>
      <c r="R38" s="76">
        <v>1</v>
      </c>
    </row>
    <row r="39" spans="1:18" x14ac:dyDescent="0.25">
      <c r="A39" s="16">
        <v>51</v>
      </c>
      <c r="B39" s="77">
        <v>36</v>
      </c>
      <c r="C39" s="75">
        <v>8</v>
      </c>
      <c r="D39" s="75" t="s">
        <v>75</v>
      </c>
      <c r="E39" s="75">
        <v>40</v>
      </c>
      <c r="F39" s="75">
        <v>10</v>
      </c>
      <c r="G39" s="75">
        <v>26</v>
      </c>
      <c r="H39" s="75">
        <v>15</v>
      </c>
      <c r="I39" s="80">
        <v>24.763461538461534</v>
      </c>
      <c r="J39" s="77">
        <v>1</v>
      </c>
      <c r="K39" s="75">
        <v>-1</v>
      </c>
      <c r="L39" s="75">
        <v>1</v>
      </c>
      <c r="M39" s="75">
        <v>1</v>
      </c>
      <c r="N39" s="75">
        <v>1</v>
      </c>
      <c r="O39" s="75">
        <v>-1</v>
      </c>
      <c r="P39" s="75">
        <v>-1</v>
      </c>
      <c r="Q39" s="75">
        <v>1</v>
      </c>
      <c r="R39" s="76">
        <v>1</v>
      </c>
    </row>
    <row r="40" spans="1:18" x14ac:dyDescent="0.25">
      <c r="A40" s="16">
        <v>21</v>
      </c>
      <c r="B40" s="77">
        <v>37</v>
      </c>
      <c r="C40" s="75">
        <v>3</v>
      </c>
      <c r="D40" s="75" t="s">
        <v>12</v>
      </c>
      <c r="E40" s="75">
        <v>100</v>
      </c>
      <c r="F40" s="75">
        <v>10</v>
      </c>
      <c r="G40" s="75">
        <v>26</v>
      </c>
      <c r="H40" s="75">
        <v>15</v>
      </c>
      <c r="I40" s="80">
        <v>24.884691697191705</v>
      </c>
      <c r="J40" s="77">
        <v>-1</v>
      </c>
      <c r="K40" s="75">
        <v>1</v>
      </c>
      <c r="L40" s="75">
        <v>-1</v>
      </c>
      <c r="M40" s="75">
        <v>1</v>
      </c>
      <c r="N40" s="75">
        <v>1</v>
      </c>
      <c r="O40" s="75">
        <v>-1</v>
      </c>
      <c r="P40" s="75">
        <v>-1</v>
      </c>
      <c r="Q40" s="75">
        <v>1</v>
      </c>
      <c r="R40" s="76">
        <v>1</v>
      </c>
    </row>
    <row r="41" spans="1:18" x14ac:dyDescent="0.25">
      <c r="A41" s="16">
        <v>17</v>
      </c>
      <c r="B41" s="77">
        <v>38</v>
      </c>
      <c r="C41" s="75">
        <v>8</v>
      </c>
      <c r="D41" s="75" t="s">
        <v>12</v>
      </c>
      <c r="E41" s="75">
        <v>100</v>
      </c>
      <c r="F41" s="75">
        <v>10</v>
      </c>
      <c r="G41" s="75">
        <v>26</v>
      </c>
      <c r="H41" s="75">
        <v>15</v>
      </c>
      <c r="I41" s="80">
        <v>26.851829135506641</v>
      </c>
      <c r="J41" s="77">
        <v>1</v>
      </c>
      <c r="K41" s="75">
        <v>1</v>
      </c>
      <c r="L41" s="75">
        <v>-1</v>
      </c>
      <c r="M41" s="75">
        <v>1</v>
      </c>
      <c r="N41" s="75">
        <v>1</v>
      </c>
      <c r="O41" s="75">
        <v>-1</v>
      </c>
      <c r="P41" s="75">
        <v>1</v>
      </c>
      <c r="Q41" s="75">
        <v>-1</v>
      </c>
      <c r="R41" s="76">
        <v>1</v>
      </c>
    </row>
    <row r="42" spans="1:18" x14ac:dyDescent="0.25">
      <c r="A42" s="16">
        <v>2</v>
      </c>
      <c r="B42" s="77">
        <v>39</v>
      </c>
      <c r="C42" s="75">
        <v>3</v>
      </c>
      <c r="D42" s="75" t="s">
        <v>75</v>
      </c>
      <c r="E42" s="75">
        <v>100</v>
      </c>
      <c r="F42" s="75">
        <v>10</v>
      </c>
      <c r="G42" s="75">
        <v>26</v>
      </c>
      <c r="H42" s="75">
        <v>15</v>
      </c>
      <c r="I42" s="80">
        <v>25.88110500610501</v>
      </c>
      <c r="J42" s="77">
        <v>-1</v>
      </c>
      <c r="K42" s="75">
        <v>-1</v>
      </c>
      <c r="L42" s="75">
        <v>-1</v>
      </c>
      <c r="M42" s="75">
        <v>1</v>
      </c>
      <c r="N42" s="75">
        <v>1</v>
      </c>
      <c r="O42" s="75">
        <v>-1</v>
      </c>
      <c r="P42" s="75">
        <v>1</v>
      </c>
      <c r="Q42" s="75">
        <v>1</v>
      </c>
      <c r="R42" s="76">
        <v>-1</v>
      </c>
    </row>
    <row r="43" spans="1:18" x14ac:dyDescent="0.25">
      <c r="A43" s="16">
        <v>17</v>
      </c>
      <c r="B43" s="77">
        <v>40</v>
      </c>
      <c r="C43" s="75">
        <v>8</v>
      </c>
      <c r="D43" s="75" t="s">
        <v>75</v>
      </c>
      <c r="E43" s="75">
        <v>100</v>
      </c>
      <c r="F43" s="75">
        <v>10</v>
      </c>
      <c r="G43" s="75">
        <v>26</v>
      </c>
      <c r="H43" s="75">
        <v>15</v>
      </c>
      <c r="I43" s="80">
        <v>24.763461538461534</v>
      </c>
      <c r="J43" s="77">
        <v>1</v>
      </c>
      <c r="K43" s="75">
        <v>-1</v>
      </c>
      <c r="L43" s="75">
        <v>-1</v>
      </c>
      <c r="M43" s="75">
        <v>1</v>
      </c>
      <c r="N43" s="75">
        <v>1</v>
      </c>
      <c r="O43" s="75">
        <v>-1</v>
      </c>
      <c r="P43" s="75">
        <v>-1</v>
      </c>
      <c r="Q43" s="75">
        <v>-1</v>
      </c>
      <c r="R43" s="76">
        <v>-1</v>
      </c>
    </row>
    <row r="44" spans="1:18" x14ac:dyDescent="0.25">
      <c r="A44" s="16">
        <v>5</v>
      </c>
      <c r="B44" s="77">
        <v>41</v>
      </c>
      <c r="C44" s="75">
        <v>3</v>
      </c>
      <c r="D44" s="75" t="s">
        <v>12</v>
      </c>
      <c r="E44" s="75">
        <v>40</v>
      </c>
      <c r="F44" s="75">
        <v>60</v>
      </c>
      <c r="G44" s="75">
        <v>26</v>
      </c>
      <c r="H44" s="75">
        <v>15</v>
      </c>
      <c r="I44" s="80">
        <v>24.96634615384616</v>
      </c>
      <c r="J44" s="77">
        <v>-1</v>
      </c>
      <c r="K44" s="75">
        <v>1</v>
      </c>
      <c r="L44" s="75">
        <v>1</v>
      </c>
      <c r="M44" s="75">
        <v>-1</v>
      </c>
      <c r="N44" s="75">
        <v>1</v>
      </c>
      <c r="O44" s="75">
        <v>-1</v>
      </c>
      <c r="P44" s="75">
        <v>1</v>
      </c>
      <c r="Q44" s="75">
        <v>-1</v>
      </c>
      <c r="R44" s="76">
        <v>-1</v>
      </c>
    </row>
    <row r="45" spans="1:18" x14ac:dyDescent="0.25">
      <c r="A45" s="16">
        <v>36</v>
      </c>
      <c r="B45" s="77">
        <v>42</v>
      </c>
      <c r="C45" s="75">
        <v>8</v>
      </c>
      <c r="D45" s="75" t="s">
        <v>12</v>
      </c>
      <c r="E45" s="75">
        <v>40</v>
      </c>
      <c r="F45" s="75">
        <v>60</v>
      </c>
      <c r="G45" s="75">
        <v>26</v>
      </c>
      <c r="H45" s="75">
        <v>15</v>
      </c>
      <c r="I45" s="80">
        <v>27.975658359113787</v>
      </c>
      <c r="J45" s="77">
        <v>1</v>
      </c>
      <c r="K45" s="75">
        <v>1</v>
      </c>
      <c r="L45" s="75">
        <v>1</v>
      </c>
      <c r="M45" s="75">
        <v>-1</v>
      </c>
      <c r="N45" s="75">
        <v>1</v>
      </c>
      <c r="O45" s="75">
        <v>-1</v>
      </c>
      <c r="P45" s="75">
        <v>-1</v>
      </c>
      <c r="Q45" s="75">
        <v>1</v>
      </c>
      <c r="R45" s="76">
        <v>-1</v>
      </c>
    </row>
    <row r="46" spans="1:18" x14ac:dyDescent="0.25">
      <c r="A46" s="16">
        <v>14</v>
      </c>
      <c r="B46" s="77">
        <v>43</v>
      </c>
      <c r="C46" s="75">
        <v>3</v>
      </c>
      <c r="D46" s="75" t="s">
        <v>75</v>
      </c>
      <c r="E46" s="75">
        <v>40</v>
      </c>
      <c r="F46" s="75">
        <v>60</v>
      </c>
      <c r="G46" s="75">
        <v>26</v>
      </c>
      <c r="H46" s="75">
        <v>15</v>
      </c>
      <c r="I46" s="80">
        <v>25.901709401709404</v>
      </c>
      <c r="J46" s="77">
        <v>-1</v>
      </c>
      <c r="K46" s="75">
        <v>-1</v>
      </c>
      <c r="L46" s="75">
        <v>1</v>
      </c>
      <c r="M46" s="75">
        <v>-1</v>
      </c>
      <c r="N46" s="75">
        <v>1</v>
      </c>
      <c r="O46" s="75">
        <v>-1</v>
      </c>
      <c r="P46" s="75">
        <v>-1</v>
      </c>
      <c r="Q46" s="75">
        <v>-1</v>
      </c>
      <c r="R46" s="76">
        <v>1</v>
      </c>
    </row>
    <row r="47" spans="1:18" x14ac:dyDescent="0.25">
      <c r="A47" s="16">
        <v>13</v>
      </c>
      <c r="B47" s="77">
        <v>44</v>
      </c>
      <c r="C47" s="75">
        <v>8</v>
      </c>
      <c r="D47" s="75" t="s">
        <v>75</v>
      </c>
      <c r="E47" s="75">
        <v>40</v>
      </c>
      <c r="F47" s="75">
        <v>60</v>
      </c>
      <c r="G47" s="75">
        <v>26</v>
      </c>
      <c r="H47" s="75">
        <v>15</v>
      </c>
      <c r="I47" s="80">
        <v>34.563888888888883</v>
      </c>
      <c r="J47" s="77">
        <v>1</v>
      </c>
      <c r="K47" s="75">
        <v>-1</v>
      </c>
      <c r="L47" s="75">
        <v>1</v>
      </c>
      <c r="M47" s="75">
        <v>-1</v>
      </c>
      <c r="N47" s="75">
        <v>1</v>
      </c>
      <c r="O47" s="75">
        <v>-1</v>
      </c>
      <c r="P47" s="75">
        <v>1</v>
      </c>
      <c r="Q47" s="75">
        <v>1</v>
      </c>
      <c r="R47" s="76">
        <v>1</v>
      </c>
    </row>
    <row r="48" spans="1:18" x14ac:dyDescent="0.25">
      <c r="A48" s="16">
        <v>28</v>
      </c>
      <c r="B48" s="77">
        <v>45</v>
      </c>
      <c r="C48" s="75">
        <v>3</v>
      </c>
      <c r="D48" s="75" t="s">
        <v>12</v>
      </c>
      <c r="E48" s="75">
        <v>100</v>
      </c>
      <c r="F48" s="75">
        <v>60</v>
      </c>
      <c r="G48" s="75">
        <v>26</v>
      </c>
      <c r="H48" s="75">
        <v>15</v>
      </c>
      <c r="I48" s="80">
        <v>36.83717948717949</v>
      </c>
      <c r="J48" s="77">
        <v>-1</v>
      </c>
      <c r="K48" s="75">
        <v>1</v>
      </c>
      <c r="L48" s="75">
        <v>-1</v>
      </c>
      <c r="M48" s="75">
        <v>-1</v>
      </c>
      <c r="N48" s="75">
        <v>1</v>
      </c>
      <c r="O48" s="75">
        <v>-1</v>
      </c>
      <c r="P48" s="75">
        <v>1</v>
      </c>
      <c r="Q48" s="75">
        <v>1</v>
      </c>
      <c r="R48" s="76">
        <v>1</v>
      </c>
    </row>
    <row r="49" spans="1:18" x14ac:dyDescent="0.25">
      <c r="A49" s="16">
        <v>39</v>
      </c>
      <c r="B49" s="77">
        <v>46</v>
      </c>
      <c r="C49" s="75">
        <v>8</v>
      </c>
      <c r="D49" s="75" t="s">
        <v>12</v>
      </c>
      <c r="E49" s="75">
        <v>100</v>
      </c>
      <c r="F49" s="75">
        <v>60</v>
      </c>
      <c r="G49" s="75">
        <v>26</v>
      </c>
      <c r="H49" s="75">
        <v>15</v>
      </c>
      <c r="I49" s="80">
        <v>35.769444444444439</v>
      </c>
      <c r="J49" s="77">
        <v>1</v>
      </c>
      <c r="K49" s="75">
        <v>1</v>
      </c>
      <c r="L49" s="75">
        <v>-1</v>
      </c>
      <c r="M49" s="75">
        <v>-1</v>
      </c>
      <c r="N49" s="75">
        <v>1</v>
      </c>
      <c r="O49" s="75">
        <v>-1</v>
      </c>
      <c r="P49" s="75">
        <v>-1</v>
      </c>
      <c r="Q49" s="75">
        <v>-1</v>
      </c>
      <c r="R49" s="76">
        <v>1</v>
      </c>
    </row>
    <row r="50" spans="1:18" x14ac:dyDescent="0.25">
      <c r="A50" s="16">
        <v>17</v>
      </c>
      <c r="B50" s="77">
        <v>47</v>
      </c>
      <c r="C50" s="75">
        <v>3</v>
      </c>
      <c r="D50" s="75" t="s">
        <v>75</v>
      </c>
      <c r="E50" s="75">
        <v>100</v>
      </c>
      <c r="F50" s="75">
        <v>60</v>
      </c>
      <c r="G50" s="75">
        <v>26</v>
      </c>
      <c r="H50" s="75">
        <v>15</v>
      </c>
      <c r="I50" s="80">
        <v>35.165277777777774</v>
      </c>
      <c r="J50" s="77">
        <v>-1</v>
      </c>
      <c r="K50" s="75">
        <v>-1</v>
      </c>
      <c r="L50" s="75">
        <v>-1</v>
      </c>
      <c r="M50" s="75">
        <v>-1</v>
      </c>
      <c r="N50" s="75">
        <v>1</v>
      </c>
      <c r="O50" s="75">
        <v>-1</v>
      </c>
      <c r="P50" s="75">
        <v>-1</v>
      </c>
      <c r="Q50" s="75">
        <v>1</v>
      </c>
      <c r="R50" s="76">
        <v>-1</v>
      </c>
    </row>
    <row r="51" spans="1:18" x14ac:dyDescent="0.25">
      <c r="A51" s="16">
        <v>17</v>
      </c>
      <c r="B51" s="77">
        <v>48</v>
      </c>
      <c r="C51" s="75">
        <v>8</v>
      </c>
      <c r="D51" s="75" t="s">
        <v>75</v>
      </c>
      <c r="E51" s="75">
        <v>100</v>
      </c>
      <c r="F51" s="75">
        <v>60</v>
      </c>
      <c r="G51" s="75">
        <v>26</v>
      </c>
      <c r="H51" s="75">
        <v>15</v>
      </c>
      <c r="I51" s="80">
        <v>33.954629629629622</v>
      </c>
      <c r="J51" s="77">
        <v>1</v>
      </c>
      <c r="K51" s="75">
        <v>-1</v>
      </c>
      <c r="L51" s="75">
        <v>-1</v>
      </c>
      <c r="M51" s="75">
        <v>-1</v>
      </c>
      <c r="N51" s="75">
        <v>1</v>
      </c>
      <c r="O51" s="75">
        <v>-1</v>
      </c>
      <c r="P51" s="75">
        <v>1</v>
      </c>
      <c r="Q51" s="75">
        <v>-1</v>
      </c>
      <c r="R51" s="76">
        <v>-1</v>
      </c>
    </row>
    <row r="52" spans="1:18" x14ac:dyDescent="0.25">
      <c r="A52" s="16">
        <v>13</v>
      </c>
      <c r="B52" s="77">
        <v>49</v>
      </c>
      <c r="C52" s="75">
        <v>3</v>
      </c>
      <c r="D52" s="75" t="s">
        <v>12</v>
      </c>
      <c r="E52" s="75">
        <v>40</v>
      </c>
      <c r="F52" s="75">
        <v>10</v>
      </c>
      <c r="G52" s="75">
        <v>36</v>
      </c>
      <c r="H52" s="75">
        <v>15</v>
      </c>
      <c r="I52" s="80">
        <v>34.563888888888883</v>
      </c>
      <c r="J52" s="77">
        <v>-1</v>
      </c>
      <c r="K52" s="75">
        <v>1</v>
      </c>
      <c r="L52" s="75">
        <v>1</v>
      </c>
      <c r="M52" s="75">
        <v>1</v>
      </c>
      <c r="N52" s="75">
        <v>-1</v>
      </c>
      <c r="O52" s="75">
        <v>-1</v>
      </c>
      <c r="P52" s="75">
        <v>-1</v>
      </c>
      <c r="Q52" s="75">
        <v>1</v>
      </c>
      <c r="R52" s="76">
        <v>-1</v>
      </c>
    </row>
    <row r="53" spans="1:18" x14ac:dyDescent="0.25">
      <c r="A53" s="16">
        <v>8</v>
      </c>
      <c r="B53" s="77">
        <v>50</v>
      </c>
      <c r="C53" s="75">
        <v>8</v>
      </c>
      <c r="D53" s="75" t="s">
        <v>12</v>
      </c>
      <c r="E53" s="75">
        <v>40</v>
      </c>
      <c r="F53" s="75">
        <v>10</v>
      </c>
      <c r="G53" s="75">
        <v>36</v>
      </c>
      <c r="H53" s="75">
        <v>15</v>
      </c>
      <c r="I53" s="80">
        <v>35.75555555555556</v>
      </c>
      <c r="J53" s="77">
        <v>1</v>
      </c>
      <c r="K53" s="75">
        <v>1</v>
      </c>
      <c r="L53" s="75">
        <v>1</v>
      </c>
      <c r="M53" s="75">
        <v>1</v>
      </c>
      <c r="N53" s="75">
        <v>-1</v>
      </c>
      <c r="O53" s="75">
        <v>-1</v>
      </c>
      <c r="P53" s="75">
        <v>1</v>
      </c>
      <c r="Q53" s="75">
        <v>-1</v>
      </c>
      <c r="R53" s="76">
        <v>-1</v>
      </c>
    </row>
    <row r="54" spans="1:18" x14ac:dyDescent="0.25">
      <c r="A54" s="16">
        <v>34</v>
      </c>
      <c r="B54" s="77">
        <v>51</v>
      </c>
      <c r="C54" s="75">
        <v>3</v>
      </c>
      <c r="D54" s="75" t="s">
        <v>75</v>
      </c>
      <c r="E54" s="75">
        <v>40</v>
      </c>
      <c r="F54" s="75">
        <v>10</v>
      </c>
      <c r="G54" s="75">
        <v>36</v>
      </c>
      <c r="H54" s="75">
        <v>15</v>
      </c>
      <c r="I54" s="80">
        <v>35.455802991698015</v>
      </c>
      <c r="J54" s="77">
        <v>-1</v>
      </c>
      <c r="K54" s="75">
        <v>-1</v>
      </c>
      <c r="L54" s="75">
        <v>1</v>
      </c>
      <c r="M54" s="75">
        <v>1</v>
      </c>
      <c r="N54" s="75">
        <v>-1</v>
      </c>
      <c r="O54" s="75">
        <v>-1</v>
      </c>
      <c r="P54" s="75">
        <v>1</v>
      </c>
      <c r="Q54" s="75">
        <v>1</v>
      </c>
      <c r="R54" s="76">
        <v>1</v>
      </c>
    </row>
    <row r="55" spans="1:18" x14ac:dyDescent="0.25">
      <c r="A55" s="16">
        <v>5</v>
      </c>
      <c r="B55" s="77">
        <v>52</v>
      </c>
      <c r="C55" s="75">
        <v>8</v>
      </c>
      <c r="D55" s="75" t="s">
        <v>75</v>
      </c>
      <c r="E55" s="75">
        <v>40</v>
      </c>
      <c r="F55" s="75">
        <v>10</v>
      </c>
      <c r="G55" s="75">
        <v>36</v>
      </c>
      <c r="H55" s="75">
        <v>15</v>
      </c>
      <c r="I55" s="80">
        <v>33.934259259259257</v>
      </c>
      <c r="J55" s="77">
        <v>1</v>
      </c>
      <c r="K55" s="75">
        <v>-1</v>
      </c>
      <c r="L55" s="75">
        <v>1</v>
      </c>
      <c r="M55" s="75">
        <v>1</v>
      </c>
      <c r="N55" s="75">
        <v>-1</v>
      </c>
      <c r="O55" s="75">
        <v>-1</v>
      </c>
      <c r="P55" s="75">
        <v>-1</v>
      </c>
      <c r="Q55" s="75">
        <v>-1</v>
      </c>
      <c r="R55" s="76">
        <v>1</v>
      </c>
    </row>
    <row r="56" spans="1:18" x14ac:dyDescent="0.25">
      <c r="A56" s="16">
        <v>19</v>
      </c>
      <c r="B56" s="77">
        <v>53</v>
      </c>
      <c r="C56" s="75">
        <v>3</v>
      </c>
      <c r="D56" s="75" t="s">
        <v>12</v>
      </c>
      <c r="E56" s="75">
        <v>100</v>
      </c>
      <c r="F56" s="75">
        <v>10</v>
      </c>
      <c r="G56" s="75">
        <v>36</v>
      </c>
      <c r="H56" s="75">
        <v>15</v>
      </c>
      <c r="I56" s="80">
        <v>34.563888888888883</v>
      </c>
      <c r="J56" s="77">
        <v>-1</v>
      </c>
      <c r="K56" s="75">
        <v>1</v>
      </c>
      <c r="L56" s="75">
        <v>-1</v>
      </c>
      <c r="M56" s="75">
        <v>1</v>
      </c>
      <c r="N56" s="75">
        <v>-1</v>
      </c>
      <c r="O56" s="75">
        <v>-1</v>
      </c>
      <c r="P56" s="75">
        <v>-1</v>
      </c>
      <c r="Q56" s="75">
        <v>-1</v>
      </c>
      <c r="R56" s="76">
        <v>1</v>
      </c>
    </row>
    <row r="57" spans="1:18" x14ac:dyDescent="0.25">
      <c r="A57" s="16">
        <v>25</v>
      </c>
      <c r="B57" s="77">
        <v>54</v>
      </c>
      <c r="C57" s="75">
        <v>8</v>
      </c>
      <c r="D57" s="75" t="s">
        <v>12</v>
      </c>
      <c r="E57" s="75">
        <v>100</v>
      </c>
      <c r="F57" s="75">
        <v>10</v>
      </c>
      <c r="G57" s="75">
        <v>36</v>
      </c>
      <c r="H57" s="75">
        <v>15</v>
      </c>
      <c r="I57" s="80">
        <v>35.75555555555556</v>
      </c>
      <c r="J57" s="77">
        <v>1</v>
      </c>
      <c r="K57" s="75">
        <v>1</v>
      </c>
      <c r="L57" s="75">
        <v>-1</v>
      </c>
      <c r="M57" s="75">
        <v>1</v>
      </c>
      <c r="N57" s="75">
        <v>-1</v>
      </c>
      <c r="O57" s="75">
        <v>-1</v>
      </c>
      <c r="P57" s="75">
        <v>1</v>
      </c>
      <c r="Q57" s="75">
        <v>1</v>
      </c>
      <c r="R57" s="76">
        <v>1</v>
      </c>
    </row>
    <row r="58" spans="1:18" x14ac:dyDescent="0.25">
      <c r="A58" s="16">
        <v>42</v>
      </c>
      <c r="B58" s="77">
        <v>55</v>
      </c>
      <c r="C58" s="75">
        <v>3</v>
      </c>
      <c r="D58" s="75" t="s">
        <v>75</v>
      </c>
      <c r="E58" s="75">
        <v>100</v>
      </c>
      <c r="F58" s="75">
        <v>10</v>
      </c>
      <c r="G58" s="75">
        <v>36</v>
      </c>
      <c r="H58" s="75">
        <v>15</v>
      </c>
      <c r="I58" s="80">
        <v>35.165277777777774</v>
      </c>
      <c r="J58" s="77">
        <v>-1</v>
      </c>
      <c r="K58" s="75">
        <v>-1</v>
      </c>
      <c r="L58" s="75">
        <v>-1</v>
      </c>
      <c r="M58" s="75">
        <v>1</v>
      </c>
      <c r="N58" s="75">
        <v>-1</v>
      </c>
      <c r="O58" s="75">
        <v>-1</v>
      </c>
      <c r="P58" s="75">
        <v>1</v>
      </c>
      <c r="Q58" s="75">
        <v>-1</v>
      </c>
      <c r="R58" s="76">
        <v>-1</v>
      </c>
    </row>
    <row r="59" spans="1:18" x14ac:dyDescent="0.25">
      <c r="A59" s="16">
        <v>11</v>
      </c>
      <c r="B59" s="77">
        <v>56</v>
      </c>
      <c r="C59" s="75">
        <v>8</v>
      </c>
      <c r="D59" s="75" t="s">
        <v>75</v>
      </c>
      <c r="E59" s="75">
        <v>100</v>
      </c>
      <c r="F59" s="75">
        <v>10</v>
      </c>
      <c r="G59" s="75">
        <v>36</v>
      </c>
      <c r="H59" s="75">
        <v>15</v>
      </c>
      <c r="I59" s="80">
        <v>38.019230769230759</v>
      </c>
      <c r="J59" s="77">
        <v>1</v>
      </c>
      <c r="K59" s="75">
        <v>-1</v>
      </c>
      <c r="L59" s="75">
        <v>-1</v>
      </c>
      <c r="M59" s="75">
        <v>1</v>
      </c>
      <c r="N59" s="75">
        <v>-1</v>
      </c>
      <c r="O59" s="75">
        <v>-1</v>
      </c>
      <c r="P59" s="75">
        <v>-1</v>
      </c>
      <c r="Q59" s="75">
        <v>1</v>
      </c>
      <c r="R59" s="76">
        <v>-1</v>
      </c>
    </row>
    <row r="60" spans="1:18" x14ac:dyDescent="0.25">
      <c r="A60" s="16">
        <v>39</v>
      </c>
      <c r="B60" s="77">
        <v>57</v>
      </c>
      <c r="C60" s="75">
        <v>3</v>
      </c>
      <c r="D60" s="75" t="s">
        <v>12</v>
      </c>
      <c r="E60" s="75">
        <v>40</v>
      </c>
      <c r="F60" s="75">
        <v>60</v>
      </c>
      <c r="G60" s="75">
        <v>36</v>
      </c>
      <c r="H60" s="75">
        <v>15</v>
      </c>
      <c r="I60" s="80">
        <v>33.929629629629623</v>
      </c>
      <c r="J60" s="77">
        <v>-1</v>
      </c>
      <c r="K60" s="75">
        <v>1</v>
      </c>
      <c r="L60" s="75">
        <v>1</v>
      </c>
      <c r="M60" s="75">
        <v>-1</v>
      </c>
      <c r="N60" s="75">
        <v>-1</v>
      </c>
      <c r="O60" s="75">
        <v>-1</v>
      </c>
      <c r="P60" s="75">
        <v>1</v>
      </c>
      <c r="Q60" s="75">
        <v>1</v>
      </c>
      <c r="R60" s="76">
        <v>-1</v>
      </c>
    </row>
    <row r="61" spans="1:18" x14ac:dyDescent="0.25">
      <c r="A61" s="16">
        <v>8</v>
      </c>
      <c r="B61" s="77">
        <v>58</v>
      </c>
      <c r="C61" s="75">
        <v>8</v>
      </c>
      <c r="D61" s="75" t="s">
        <v>12</v>
      </c>
      <c r="E61" s="75">
        <v>40</v>
      </c>
      <c r="F61" s="75">
        <v>60</v>
      </c>
      <c r="G61" s="75">
        <v>36</v>
      </c>
      <c r="H61" s="75">
        <v>15</v>
      </c>
      <c r="I61" s="80">
        <v>34.563888888888883</v>
      </c>
      <c r="J61" s="77">
        <v>1</v>
      </c>
      <c r="K61" s="75">
        <v>1</v>
      </c>
      <c r="L61" s="75">
        <v>1</v>
      </c>
      <c r="M61" s="75">
        <v>-1</v>
      </c>
      <c r="N61" s="75">
        <v>-1</v>
      </c>
      <c r="O61" s="75">
        <v>-1</v>
      </c>
      <c r="P61" s="75">
        <v>-1</v>
      </c>
      <c r="Q61" s="75">
        <v>-1</v>
      </c>
      <c r="R61" s="76">
        <v>-1</v>
      </c>
    </row>
    <row r="62" spans="1:18" x14ac:dyDescent="0.25">
      <c r="A62" s="16">
        <v>21</v>
      </c>
      <c r="B62" s="77">
        <v>59</v>
      </c>
      <c r="C62" s="75">
        <v>3</v>
      </c>
      <c r="D62" s="75" t="s">
        <v>75</v>
      </c>
      <c r="E62" s="75">
        <v>40</v>
      </c>
      <c r="F62" s="75">
        <v>60</v>
      </c>
      <c r="G62" s="75">
        <v>36</v>
      </c>
      <c r="H62" s="75">
        <v>15</v>
      </c>
      <c r="I62" s="80">
        <v>35.7462962962963</v>
      </c>
      <c r="J62" s="77">
        <v>-1</v>
      </c>
      <c r="K62" s="75">
        <v>-1</v>
      </c>
      <c r="L62" s="75">
        <v>1</v>
      </c>
      <c r="M62" s="75">
        <v>-1</v>
      </c>
      <c r="N62" s="75">
        <v>-1</v>
      </c>
      <c r="O62" s="75">
        <v>-1</v>
      </c>
      <c r="P62" s="75">
        <v>-1</v>
      </c>
      <c r="Q62" s="75">
        <v>1</v>
      </c>
      <c r="R62" s="76">
        <v>1</v>
      </c>
    </row>
    <row r="63" spans="1:18" x14ac:dyDescent="0.25">
      <c r="A63" s="16">
        <v>9</v>
      </c>
      <c r="B63" s="77">
        <v>60</v>
      </c>
      <c r="C63" s="75">
        <v>8</v>
      </c>
      <c r="D63" s="75" t="s">
        <v>75</v>
      </c>
      <c r="E63" s="75">
        <v>40</v>
      </c>
      <c r="F63" s="75">
        <v>60</v>
      </c>
      <c r="G63" s="75">
        <v>36</v>
      </c>
      <c r="H63" s="75">
        <v>15</v>
      </c>
      <c r="I63" s="80">
        <v>35.455802991698015</v>
      </c>
      <c r="J63" s="77">
        <v>1</v>
      </c>
      <c r="K63" s="75">
        <v>-1</v>
      </c>
      <c r="L63" s="75">
        <v>1</v>
      </c>
      <c r="M63" s="75">
        <v>-1</v>
      </c>
      <c r="N63" s="75">
        <v>-1</v>
      </c>
      <c r="O63" s="75">
        <v>-1</v>
      </c>
      <c r="P63" s="75">
        <v>1</v>
      </c>
      <c r="Q63" s="75">
        <v>-1</v>
      </c>
      <c r="R63" s="76">
        <v>1</v>
      </c>
    </row>
    <row r="64" spans="1:18" x14ac:dyDescent="0.25">
      <c r="A64" s="16">
        <v>37</v>
      </c>
      <c r="B64" s="77">
        <v>61</v>
      </c>
      <c r="C64" s="75">
        <v>3</v>
      </c>
      <c r="D64" s="75" t="s">
        <v>12</v>
      </c>
      <c r="E64" s="75">
        <v>100</v>
      </c>
      <c r="F64" s="75">
        <v>60</v>
      </c>
      <c r="G64" s="75">
        <v>36</v>
      </c>
      <c r="H64" s="75">
        <v>15</v>
      </c>
      <c r="I64" s="80">
        <v>33.934259259259257</v>
      </c>
      <c r="J64" s="77">
        <v>-1</v>
      </c>
      <c r="K64" s="75">
        <v>1</v>
      </c>
      <c r="L64" s="75">
        <v>-1</v>
      </c>
      <c r="M64" s="75">
        <v>-1</v>
      </c>
      <c r="N64" s="75">
        <v>-1</v>
      </c>
      <c r="O64" s="75">
        <v>-1</v>
      </c>
      <c r="P64" s="75">
        <v>1</v>
      </c>
      <c r="Q64" s="75">
        <v>-1</v>
      </c>
      <c r="R64" s="76">
        <v>1</v>
      </c>
    </row>
    <row r="65" spans="1:18" x14ac:dyDescent="0.25">
      <c r="A65" s="16">
        <v>28</v>
      </c>
      <c r="B65" s="77">
        <v>62</v>
      </c>
      <c r="C65" s="75">
        <v>8</v>
      </c>
      <c r="D65" s="75" t="s">
        <v>12</v>
      </c>
      <c r="E65" s="75">
        <v>100</v>
      </c>
      <c r="F65" s="75">
        <v>60</v>
      </c>
      <c r="G65" s="75">
        <v>36</v>
      </c>
      <c r="H65" s="75">
        <v>15</v>
      </c>
      <c r="I65" s="80">
        <v>37.879844175812337</v>
      </c>
      <c r="J65" s="77">
        <v>1</v>
      </c>
      <c r="K65" s="75">
        <v>1</v>
      </c>
      <c r="L65" s="75">
        <v>-1</v>
      </c>
      <c r="M65" s="75">
        <v>-1</v>
      </c>
      <c r="N65" s="75">
        <v>-1</v>
      </c>
      <c r="O65" s="75">
        <v>-1</v>
      </c>
      <c r="P65" s="75">
        <v>-1</v>
      </c>
      <c r="Q65" s="75">
        <v>1</v>
      </c>
      <c r="R65" s="76">
        <v>1</v>
      </c>
    </row>
    <row r="66" spans="1:18" x14ac:dyDescent="0.25">
      <c r="A66" s="16">
        <v>22</v>
      </c>
      <c r="B66" s="77">
        <v>63</v>
      </c>
      <c r="C66" s="75">
        <v>3</v>
      </c>
      <c r="D66" s="75" t="s">
        <v>75</v>
      </c>
      <c r="E66" s="75">
        <v>100</v>
      </c>
      <c r="F66" s="75">
        <v>60</v>
      </c>
      <c r="G66" s="75">
        <v>36</v>
      </c>
      <c r="H66" s="75">
        <v>15</v>
      </c>
      <c r="I66" s="80">
        <v>37.462179487179483</v>
      </c>
      <c r="J66" s="77">
        <v>-1</v>
      </c>
      <c r="K66" s="75">
        <v>-1</v>
      </c>
      <c r="L66" s="75">
        <v>-1</v>
      </c>
      <c r="M66" s="75">
        <v>-1</v>
      </c>
      <c r="N66" s="75">
        <v>-1</v>
      </c>
      <c r="O66" s="75">
        <v>-1</v>
      </c>
      <c r="P66" s="75">
        <v>-1</v>
      </c>
      <c r="Q66" s="75">
        <v>-1</v>
      </c>
      <c r="R66" s="76">
        <v>-1</v>
      </c>
    </row>
    <row r="67" spans="1:18" x14ac:dyDescent="0.25">
      <c r="A67" s="16">
        <v>2</v>
      </c>
      <c r="B67" s="72">
        <v>64</v>
      </c>
      <c r="C67" s="73">
        <v>8</v>
      </c>
      <c r="D67" s="73" t="s">
        <v>75</v>
      </c>
      <c r="E67" s="73">
        <v>100</v>
      </c>
      <c r="F67" s="73">
        <v>60</v>
      </c>
      <c r="G67" s="73">
        <v>36</v>
      </c>
      <c r="H67" s="73">
        <v>15</v>
      </c>
      <c r="I67" s="82">
        <v>36.83717948717949</v>
      </c>
      <c r="J67" s="72">
        <v>1</v>
      </c>
      <c r="K67" s="73">
        <v>-1</v>
      </c>
      <c r="L67" s="73">
        <v>-1</v>
      </c>
      <c r="M67" s="73">
        <v>-1</v>
      </c>
      <c r="N67" s="73">
        <v>-1</v>
      </c>
      <c r="O67" s="73">
        <v>-1</v>
      </c>
      <c r="P67" s="73">
        <v>1</v>
      </c>
      <c r="Q67" s="73">
        <v>1</v>
      </c>
      <c r="R67" s="74">
        <v>-1</v>
      </c>
    </row>
    <row r="68" spans="1:18" ht="15.75" thickBot="1" x14ac:dyDescent="0.3"/>
    <row r="69" spans="1:18" x14ac:dyDescent="0.25">
      <c r="B69" s="85" t="s">
        <v>157</v>
      </c>
      <c r="C69" s="86" t="s">
        <v>0</v>
      </c>
      <c r="D69" s="86" t="s">
        <v>1</v>
      </c>
      <c r="E69" s="86" t="s">
        <v>2</v>
      </c>
      <c r="F69" s="86" t="s">
        <v>3</v>
      </c>
      <c r="G69" s="86" t="s">
        <v>4</v>
      </c>
      <c r="H69" s="86" t="s">
        <v>76</v>
      </c>
      <c r="I69" s="87" t="s">
        <v>158</v>
      </c>
    </row>
    <row r="70" spans="1:18" x14ac:dyDescent="0.25">
      <c r="B70" s="88">
        <v>2</v>
      </c>
      <c r="C70" s="75">
        <v>8</v>
      </c>
      <c r="D70" s="75" t="s">
        <v>12</v>
      </c>
      <c r="E70" s="75">
        <v>40</v>
      </c>
      <c r="F70" s="75">
        <v>10</v>
      </c>
      <c r="G70" s="75">
        <v>26</v>
      </c>
      <c r="H70" s="75">
        <v>10</v>
      </c>
      <c r="I70" s="89">
        <v>38.019230769230759</v>
      </c>
    </row>
    <row r="71" spans="1:18" x14ac:dyDescent="0.25">
      <c r="B71" s="88">
        <v>7</v>
      </c>
      <c r="C71" s="75">
        <v>3</v>
      </c>
      <c r="D71" s="75" t="s">
        <v>75</v>
      </c>
      <c r="E71" s="75">
        <v>100</v>
      </c>
      <c r="F71" s="75">
        <v>10</v>
      </c>
      <c r="G71" s="75">
        <v>26</v>
      </c>
      <c r="H71" s="75">
        <v>10</v>
      </c>
      <c r="I71" s="89">
        <v>37.879844175812337</v>
      </c>
    </row>
    <row r="72" spans="1:18" x14ac:dyDescent="0.25">
      <c r="B72" s="88">
        <v>25</v>
      </c>
      <c r="C72" s="75">
        <v>3</v>
      </c>
      <c r="D72" s="75" t="s">
        <v>12</v>
      </c>
      <c r="E72" s="75">
        <v>40</v>
      </c>
      <c r="F72" s="75">
        <v>60</v>
      </c>
      <c r="G72" s="75">
        <v>36</v>
      </c>
      <c r="H72" s="75">
        <v>10</v>
      </c>
      <c r="I72" s="89">
        <v>52.347222222222214</v>
      </c>
    </row>
    <row r="73" spans="1:18" x14ac:dyDescent="0.25">
      <c r="B73" s="88">
        <v>32</v>
      </c>
      <c r="C73" s="75">
        <v>8</v>
      </c>
      <c r="D73" s="75" t="s">
        <v>75</v>
      </c>
      <c r="E73" s="75">
        <v>100</v>
      </c>
      <c r="F73" s="75">
        <v>60</v>
      </c>
      <c r="G73" s="75">
        <v>36</v>
      </c>
      <c r="H73" s="75">
        <v>10</v>
      </c>
      <c r="I73" s="89">
        <v>24.884691697191705</v>
      </c>
    </row>
    <row r="74" spans="1:18" x14ac:dyDescent="0.25">
      <c r="B74" s="88">
        <v>44</v>
      </c>
      <c r="C74" s="75">
        <v>8</v>
      </c>
      <c r="D74" s="75" t="s">
        <v>75</v>
      </c>
      <c r="E74" s="75">
        <v>40</v>
      </c>
      <c r="F74" s="75">
        <v>60</v>
      </c>
      <c r="G74" s="75">
        <v>26</v>
      </c>
      <c r="H74" s="75">
        <v>15</v>
      </c>
      <c r="I74" s="89">
        <v>34.563888888888883</v>
      </c>
    </row>
    <row r="75" spans="1:18" x14ac:dyDescent="0.25">
      <c r="B75" s="88">
        <v>45</v>
      </c>
      <c r="C75" s="75">
        <v>3</v>
      </c>
      <c r="D75" s="75" t="s">
        <v>12</v>
      </c>
      <c r="E75" s="75">
        <v>100</v>
      </c>
      <c r="F75" s="75">
        <v>60</v>
      </c>
      <c r="G75" s="75">
        <v>26</v>
      </c>
      <c r="H75" s="75">
        <v>15</v>
      </c>
      <c r="I75" s="89">
        <v>36.83717948717949</v>
      </c>
    </row>
    <row r="76" spans="1:18" x14ac:dyDescent="0.25">
      <c r="B76" s="88">
        <v>51</v>
      </c>
      <c r="C76" s="75">
        <v>3</v>
      </c>
      <c r="D76" s="75" t="s">
        <v>75</v>
      </c>
      <c r="E76" s="75">
        <v>40</v>
      </c>
      <c r="F76" s="75">
        <v>10</v>
      </c>
      <c r="G76" s="75">
        <v>36</v>
      </c>
      <c r="H76" s="75">
        <v>15</v>
      </c>
      <c r="I76" s="89">
        <v>35.455802991698015</v>
      </c>
    </row>
    <row r="77" spans="1:18" ht="15.75" thickBot="1" x14ac:dyDescent="0.3">
      <c r="B77" s="90">
        <v>54</v>
      </c>
      <c r="C77" s="91">
        <v>8</v>
      </c>
      <c r="D77" s="91" t="s">
        <v>12</v>
      </c>
      <c r="E77" s="91">
        <v>100</v>
      </c>
      <c r="F77" s="91">
        <v>10</v>
      </c>
      <c r="G77" s="91">
        <v>36</v>
      </c>
      <c r="H77" s="91">
        <v>15</v>
      </c>
      <c r="I77" s="92">
        <v>35.75555555555556</v>
      </c>
    </row>
  </sheetData>
  <mergeCells count="2">
    <mergeCell ref="J2:O2"/>
    <mergeCell ref="P2:R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6"/>
  <sheetViews>
    <sheetView zoomScaleNormal="100" workbookViewId="0">
      <selection activeCell="K1" sqref="K1:N1048576"/>
    </sheetView>
  </sheetViews>
  <sheetFormatPr defaultRowHeight="15" x14ac:dyDescent="0.25"/>
  <cols>
    <col min="1" max="1" width="9.140625" style="12"/>
    <col min="2" max="2" width="21.28515625" style="12" bestFit="1" customWidth="1"/>
    <col min="3" max="3" width="17.85546875" style="12" bestFit="1" customWidth="1"/>
    <col min="4" max="4" width="21" style="12" bestFit="1" customWidth="1"/>
    <col min="5" max="5" width="20.85546875" style="12" bestFit="1" customWidth="1"/>
    <col min="6" max="6" width="12.140625" style="12" bestFit="1" customWidth="1"/>
    <col min="7" max="7" width="15.28515625" style="12" bestFit="1" customWidth="1"/>
    <col min="8" max="8" width="12.5703125" style="12" bestFit="1" customWidth="1"/>
    <col min="9" max="9" width="13.85546875" style="12" bestFit="1" customWidth="1"/>
    <col min="10" max="15" width="9.140625" style="12"/>
    <col min="16" max="16" width="10" style="16" bestFit="1" customWidth="1"/>
    <col min="17" max="17" width="14.5703125" style="16" bestFit="1" customWidth="1"/>
    <col min="18" max="18" width="12.7109375" style="16" bestFit="1" customWidth="1"/>
    <col min="19" max="19" width="10" style="16" bestFit="1" customWidth="1"/>
    <col min="20" max="20" width="14.5703125" style="16" bestFit="1" customWidth="1"/>
    <col min="21" max="21" width="12.7109375" style="16" bestFit="1" customWidth="1"/>
    <col min="22" max="22" width="10" style="16" bestFit="1" customWidth="1"/>
    <col min="23" max="23" width="14.5703125" style="16" bestFit="1" customWidth="1"/>
    <col min="24" max="24" width="12.7109375" style="16" bestFit="1" customWidth="1"/>
    <col min="25" max="25" width="10" style="16" bestFit="1" customWidth="1"/>
    <col min="26" max="26" width="14.5703125" style="16" bestFit="1" customWidth="1"/>
    <col min="27" max="27" width="12.7109375" style="16" bestFit="1" customWidth="1"/>
    <col min="28" max="28" width="21.28515625" style="12" bestFit="1" customWidth="1"/>
    <col min="29" max="16384" width="9.140625" style="12"/>
  </cols>
  <sheetData>
    <row r="1" spans="1:27" ht="15.75" thickBot="1" x14ac:dyDescent="0.3"/>
    <row r="2" spans="1:27" x14ac:dyDescent="0.25">
      <c r="B2" s="85" t="s">
        <v>157</v>
      </c>
      <c r="C2" s="86" t="s">
        <v>0</v>
      </c>
      <c r="D2" s="86" t="s">
        <v>1</v>
      </c>
      <c r="E2" s="86" t="s">
        <v>2</v>
      </c>
      <c r="F2" s="86" t="s">
        <v>3</v>
      </c>
      <c r="G2" s="86" t="s">
        <v>4</v>
      </c>
      <c r="H2" s="86" t="s">
        <v>76</v>
      </c>
      <c r="I2" s="87" t="s">
        <v>158</v>
      </c>
      <c r="P2" s="85" t="s">
        <v>170</v>
      </c>
      <c r="Q2" s="86" t="s">
        <v>171</v>
      </c>
      <c r="R2" s="94" t="s">
        <v>158</v>
      </c>
      <c r="S2" s="86" t="s">
        <v>170</v>
      </c>
      <c r="T2" s="86" t="s">
        <v>171</v>
      </c>
      <c r="U2" s="94" t="s">
        <v>158</v>
      </c>
      <c r="V2" s="86" t="s">
        <v>170</v>
      </c>
      <c r="W2" s="86" t="s">
        <v>171</v>
      </c>
      <c r="X2" s="94" t="s">
        <v>158</v>
      </c>
      <c r="Y2" s="86" t="s">
        <v>170</v>
      </c>
      <c r="Z2" s="86" t="s">
        <v>171</v>
      </c>
      <c r="AA2" s="87" t="s">
        <v>158</v>
      </c>
    </row>
    <row r="3" spans="1:27" x14ac:dyDescent="0.25">
      <c r="A3" s="16"/>
      <c r="B3" s="88">
        <v>8</v>
      </c>
      <c r="C3" s="83">
        <v>8</v>
      </c>
      <c r="D3" s="83" t="s">
        <v>75</v>
      </c>
      <c r="E3" s="83">
        <v>100</v>
      </c>
      <c r="F3" s="83">
        <v>10</v>
      </c>
      <c r="G3" s="83">
        <v>26</v>
      </c>
      <c r="H3" s="83">
        <v>10</v>
      </c>
      <c r="I3" s="89">
        <v>37.523717948717945</v>
      </c>
      <c r="P3" s="88">
        <v>1</v>
      </c>
      <c r="Q3" s="83">
        <v>8</v>
      </c>
      <c r="R3" s="95">
        <v>37.523717948717945</v>
      </c>
      <c r="S3" s="83">
        <v>17</v>
      </c>
      <c r="T3" s="83">
        <v>49</v>
      </c>
      <c r="U3" s="95">
        <v>34.563888888888883</v>
      </c>
      <c r="V3" s="83">
        <v>33</v>
      </c>
      <c r="W3" s="83">
        <v>59</v>
      </c>
      <c r="X3" s="95">
        <v>35.7462962962963</v>
      </c>
      <c r="Y3" s="83">
        <v>49</v>
      </c>
      <c r="Z3" s="83">
        <v>46</v>
      </c>
      <c r="AA3" s="89">
        <v>35.769444444444439</v>
      </c>
    </row>
    <row r="4" spans="1:27" x14ac:dyDescent="0.25">
      <c r="A4" s="16"/>
      <c r="B4" s="88">
        <v>29</v>
      </c>
      <c r="C4" s="83">
        <v>3</v>
      </c>
      <c r="D4" s="83" t="s">
        <v>12</v>
      </c>
      <c r="E4" s="83">
        <v>100</v>
      </c>
      <c r="F4" s="83">
        <v>60</v>
      </c>
      <c r="G4" s="83">
        <v>36</v>
      </c>
      <c r="H4" s="83">
        <v>10</v>
      </c>
      <c r="I4" s="89">
        <v>26.851829135506641</v>
      </c>
      <c r="P4" s="88">
        <v>2</v>
      </c>
      <c r="Q4" s="83">
        <v>29</v>
      </c>
      <c r="R4" s="95">
        <v>26.851829135506641</v>
      </c>
      <c r="S4" s="83">
        <v>18</v>
      </c>
      <c r="T4" s="83">
        <v>43</v>
      </c>
      <c r="U4" s="95">
        <v>25.901709401709404</v>
      </c>
      <c r="V4" s="83">
        <v>34</v>
      </c>
      <c r="W4" s="83">
        <v>63</v>
      </c>
      <c r="X4" s="95">
        <v>37.462179487179483</v>
      </c>
      <c r="Y4" s="83">
        <v>50</v>
      </c>
      <c r="Z4" s="83">
        <v>57</v>
      </c>
      <c r="AA4" s="89">
        <v>33.929629629629623</v>
      </c>
    </row>
    <row r="5" spans="1:27" x14ac:dyDescent="0.25">
      <c r="A5" s="16"/>
      <c r="B5" s="88">
        <v>30</v>
      </c>
      <c r="C5" s="83">
        <v>8</v>
      </c>
      <c r="D5" s="83" t="s">
        <v>12</v>
      </c>
      <c r="E5" s="83">
        <v>100</v>
      </c>
      <c r="F5" s="83">
        <v>60</v>
      </c>
      <c r="G5" s="83">
        <v>36</v>
      </c>
      <c r="H5" s="83">
        <v>10</v>
      </c>
      <c r="I5" s="89">
        <v>25.903998778998776</v>
      </c>
      <c r="P5" s="88">
        <v>3</v>
      </c>
      <c r="Q5" s="83">
        <v>30</v>
      </c>
      <c r="R5" s="95">
        <v>25.903998778998776</v>
      </c>
      <c r="S5" s="83">
        <v>19</v>
      </c>
      <c r="T5" s="83">
        <v>12</v>
      </c>
      <c r="U5" s="95">
        <v>37.897435897435898</v>
      </c>
      <c r="V5" s="83">
        <v>35</v>
      </c>
      <c r="W5" s="83">
        <v>23</v>
      </c>
      <c r="X5" s="95">
        <v>37.192307692307701</v>
      </c>
      <c r="Y5" s="83">
        <v>51</v>
      </c>
      <c r="Z5" s="83">
        <v>18</v>
      </c>
      <c r="AA5" s="89">
        <v>52.712962962962976</v>
      </c>
    </row>
    <row r="6" spans="1:27" x14ac:dyDescent="0.25">
      <c r="A6" s="16"/>
      <c r="B6" s="88">
        <v>39</v>
      </c>
      <c r="C6" s="83">
        <v>3</v>
      </c>
      <c r="D6" s="83" t="s">
        <v>75</v>
      </c>
      <c r="E6" s="83">
        <v>100</v>
      </c>
      <c r="F6" s="83">
        <v>10</v>
      </c>
      <c r="G6" s="83">
        <v>26</v>
      </c>
      <c r="H6" s="83">
        <v>15</v>
      </c>
      <c r="I6" s="89">
        <v>25.88110500610501</v>
      </c>
      <c r="P6" s="88">
        <v>4</v>
      </c>
      <c r="Q6" s="83">
        <v>39</v>
      </c>
      <c r="R6" s="95">
        <v>25.88110500610501</v>
      </c>
      <c r="S6" s="83">
        <v>20</v>
      </c>
      <c r="T6" s="83">
        <v>1</v>
      </c>
      <c r="U6" s="95">
        <v>36.83717948717949</v>
      </c>
      <c r="V6" s="83">
        <v>36</v>
      </c>
      <c r="W6" s="83">
        <v>54</v>
      </c>
      <c r="X6" s="95">
        <v>35.75555555555556</v>
      </c>
      <c r="Y6" s="83">
        <v>52</v>
      </c>
      <c r="Z6" s="83">
        <v>11</v>
      </c>
      <c r="AA6" s="89">
        <v>52.347222222222214</v>
      </c>
    </row>
    <row r="7" spans="1:27" x14ac:dyDescent="0.25">
      <c r="A7" s="16"/>
      <c r="B7" s="88">
        <v>64</v>
      </c>
      <c r="C7" s="83">
        <v>8</v>
      </c>
      <c r="D7" s="83" t="s">
        <v>75</v>
      </c>
      <c r="E7" s="83">
        <v>100</v>
      </c>
      <c r="F7" s="83">
        <v>60</v>
      </c>
      <c r="G7" s="83">
        <v>36</v>
      </c>
      <c r="H7" s="83">
        <v>15</v>
      </c>
      <c r="I7" s="89">
        <v>36.83717948717949</v>
      </c>
      <c r="P7" s="88">
        <v>5</v>
      </c>
      <c r="Q7" s="83">
        <v>64</v>
      </c>
      <c r="R7" s="95">
        <v>36.83717948717949</v>
      </c>
      <c r="S7" s="83">
        <v>21</v>
      </c>
      <c r="T7" s="83">
        <v>21</v>
      </c>
      <c r="U7" s="95">
        <v>52.48888888888888</v>
      </c>
      <c r="V7" s="83">
        <v>37</v>
      </c>
      <c r="W7" s="83">
        <v>45</v>
      </c>
      <c r="X7" s="95">
        <v>36.83717948717949</v>
      </c>
      <c r="Y7" s="83">
        <v>53</v>
      </c>
      <c r="Z7" s="83">
        <v>33</v>
      </c>
      <c r="AA7" s="89">
        <v>27.975658359113787</v>
      </c>
    </row>
    <row r="8" spans="1:27" x14ac:dyDescent="0.25">
      <c r="A8" s="16"/>
      <c r="B8" s="88">
        <v>5</v>
      </c>
      <c r="C8" s="83">
        <v>3</v>
      </c>
      <c r="D8" s="83" t="s">
        <v>12</v>
      </c>
      <c r="E8" s="83">
        <v>100</v>
      </c>
      <c r="F8" s="83">
        <v>10</v>
      </c>
      <c r="G8" s="83">
        <v>26</v>
      </c>
      <c r="H8" s="83">
        <v>10</v>
      </c>
      <c r="I8" s="89">
        <v>36.83717948717949</v>
      </c>
      <c r="P8" s="88">
        <v>6</v>
      </c>
      <c r="Q8" s="83">
        <v>5</v>
      </c>
      <c r="R8" s="95">
        <v>36.83717948717949</v>
      </c>
      <c r="S8" s="83">
        <v>22</v>
      </c>
      <c r="T8" s="83">
        <v>38</v>
      </c>
      <c r="U8" s="95">
        <v>26.851829135506641</v>
      </c>
      <c r="V8" s="83">
        <v>38</v>
      </c>
      <c r="W8" s="83">
        <v>62</v>
      </c>
      <c r="X8" s="95">
        <v>37.879844175812337</v>
      </c>
      <c r="Y8" s="83">
        <v>54</v>
      </c>
      <c r="Z8" s="83">
        <v>55</v>
      </c>
      <c r="AA8" s="89">
        <v>35.165277777777774</v>
      </c>
    </row>
    <row r="9" spans="1:27" x14ac:dyDescent="0.25">
      <c r="A9" s="16"/>
      <c r="B9" s="88">
        <v>26</v>
      </c>
      <c r="C9" s="83">
        <v>8</v>
      </c>
      <c r="D9" s="83" t="s">
        <v>12</v>
      </c>
      <c r="E9" s="83">
        <v>40</v>
      </c>
      <c r="F9" s="83">
        <v>60</v>
      </c>
      <c r="G9" s="83">
        <v>36</v>
      </c>
      <c r="H9" s="83">
        <v>10</v>
      </c>
      <c r="I9" s="89">
        <v>52.48888888888888</v>
      </c>
      <c r="P9" s="88">
        <v>7</v>
      </c>
      <c r="Q9" s="83">
        <v>26</v>
      </c>
      <c r="R9" s="95">
        <v>52.48888888888888</v>
      </c>
      <c r="S9" s="83">
        <v>23</v>
      </c>
      <c r="T9" s="83">
        <v>40</v>
      </c>
      <c r="U9" s="95">
        <v>24.763461538461534</v>
      </c>
      <c r="V9" s="83">
        <v>39</v>
      </c>
      <c r="W9" s="83">
        <v>13</v>
      </c>
      <c r="X9" s="95">
        <v>52.48888888888888</v>
      </c>
      <c r="Y9" s="83">
        <v>55</v>
      </c>
      <c r="Z9" s="83">
        <v>16</v>
      </c>
      <c r="AA9" s="89">
        <v>52.347222222222214</v>
      </c>
    </row>
    <row r="10" spans="1:27" x14ac:dyDescent="0.25">
      <c r="A10" s="16"/>
      <c r="B10" s="88">
        <v>41</v>
      </c>
      <c r="C10" s="83">
        <v>3</v>
      </c>
      <c r="D10" s="83" t="s">
        <v>12</v>
      </c>
      <c r="E10" s="83">
        <v>40</v>
      </c>
      <c r="F10" s="83">
        <v>60</v>
      </c>
      <c r="G10" s="83">
        <v>26</v>
      </c>
      <c r="H10" s="83">
        <v>15</v>
      </c>
      <c r="I10" s="89">
        <v>24.96634615384616</v>
      </c>
      <c r="P10" s="88">
        <v>8</v>
      </c>
      <c r="Q10" s="83">
        <v>41</v>
      </c>
      <c r="R10" s="95">
        <v>24.96634615384616</v>
      </c>
      <c r="S10" s="83">
        <v>24</v>
      </c>
      <c r="T10" s="83">
        <v>47</v>
      </c>
      <c r="U10" s="95">
        <v>35.165277777777774</v>
      </c>
      <c r="V10" s="83">
        <v>40</v>
      </c>
      <c r="W10" s="83">
        <v>28</v>
      </c>
      <c r="X10" s="95">
        <v>24.285790598290596</v>
      </c>
      <c r="Y10" s="83">
        <v>56</v>
      </c>
      <c r="Z10" s="83">
        <v>22</v>
      </c>
      <c r="AA10" s="89">
        <v>52.712962962962976</v>
      </c>
    </row>
    <row r="11" spans="1:27" x14ac:dyDescent="0.25">
      <c r="A11" s="16"/>
      <c r="B11" s="88">
        <v>52</v>
      </c>
      <c r="C11" s="83">
        <v>8</v>
      </c>
      <c r="D11" s="83" t="s">
        <v>75</v>
      </c>
      <c r="E11" s="83">
        <v>40</v>
      </c>
      <c r="F11" s="83">
        <v>10</v>
      </c>
      <c r="G11" s="83">
        <v>36</v>
      </c>
      <c r="H11" s="83">
        <v>15</v>
      </c>
      <c r="I11" s="89">
        <v>33.934259259259257</v>
      </c>
      <c r="P11" s="88">
        <v>9</v>
      </c>
      <c r="Q11" s="83">
        <v>52</v>
      </c>
      <c r="R11" s="95">
        <v>33.934259259259257</v>
      </c>
      <c r="S11" s="83">
        <v>25</v>
      </c>
      <c r="T11" s="83">
        <v>48</v>
      </c>
      <c r="U11" s="95">
        <v>33.954629629629622</v>
      </c>
      <c r="V11" s="83">
        <v>41</v>
      </c>
      <c r="W11" s="83">
        <v>15</v>
      </c>
      <c r="X11" s="95">
        <v>52.597222222222243</v>
      </c>
      <c r="Y11" s="83">
        <v>57</v>
      </c>
      <c r="Z11" s="83">
        <v>24</v>
      </c>
      <c r="AA11" s="89">
        <v>52.597222222222243</v>
      </c>
    </row>
    <row r="12" spans="1:27" x14ac:dyDescent="0.25">
      <c r="A12" s="16"/>
      <c r="B12" s="88">
        <v>50</v>
      </c>
      <c r="C12" s="83">
        <v>8</v>
      </c>
      <c r="D12" s="83" t="s">
        <v>12</v>
      </c>
      <c r="E12" s="83">
        <v>40</v>
      </c>
      <c r="F12" s="83">
        <v>10</v>
      </c>
      <c r="G12" s="83">
        <v>36</v>
      </c>
      <c r="H12" s="83">
        <v>15</v>
      </c>
      <c r="I12" s="89">
        <v>35.75555555555556</v>
      </c>
      <c r="P12" s="88">
        <v>10</v>
      </c>
      <c r="Q12" s="83">
        <v>50</v>
      </c>
      <c r="R12" s="95">
        <v>35.75555555555556</v>
      </c>
      <c r="S12" s="83">
        <v>26</v>
      </c>
      <c r="T12" s="83">
        <v>2</v>
      </c>
      <c r="U12" s="95">
        <v>38.019230769230759</v>
      </c>
      <c r="V12" s="83">
        <v>42</v>
      </c>
      <c r="W12" s="83">
        <v>31</v>
      </c>
      <c r="X12" s="95">
        <v>24.763461538461534</v>
      </c>
      <c r="Y12" s="83">
        <v>58</v>
      </c>
      <c r="Z12" s="83">
        <v>9</v>
      </c>
      <c r="AA12" s="89">
        <v>52.712962962962976</v>
      </c>
    </row>
    <row r="13" spans="1:27" x14ac:dyDescent="0.25">
      <c r="A13" s="16"/>
      <c r="B13" s="88">
        <v>58</v>
      </c>
      <c r="C13" s="83">
        <v>8</v>
      </c>
      <c r="D13" s="83" t="s">
        <v>12</v>
      </c>
      <c r="E13" s="83">
        <v>40</v>
      </c>
      <c r="F13" s="83">
        <v>60</v>
      </c>
      <c r="G13" s="83">
        <v>36</v>
      </c>
      <c r="H13" s="83">
        <v>15</v>
      </c>
      <c r="I13" s="89">
        <v>34.563888888888883</v>
      </c>
      <c r="P13" s="88">
        <v>11</v>
      </c>
      <c r="Q13" s="83">
        <v>58</v>
      </c>
      <c r="R13" s="95">
        <v>34.563888888888883</v>
      </c>
      <c r="S13" s="83">
        <v>27</v>
      </c>
      <c r="T13" s="83">
        <v>10</v>
      </c>
      <c r="U13" s="95">
        <v>52.597222222222243</v>
      </c>
      <c r="V13" s="83">
        <v>43</v>
      </c>
      <c r="W13" s="83">
        <v>51</v>
      </c>
      <c r="X13" s="95">
        <v>35.455802991698015</v>
      </c>
      <c r="Y13" s="83">
        <v>59</v>
      </c>
      <c r="Z13" s="83">
        <v>34</v>
      </c>
      <c r="AA13" s="89">
        <v>37.439102564102562</v>
      </c>
    </row>
    <row r="14" spans="1:27" x14ac:dyDescent="0.25">
      <c r="A14" s="16"/>
      <c r="B14" s="88">
        <v>32</v>
      </c>
      <c r="C14" s="83">
        <v>8</v>
      </c>
      <c r="D14" s="83" t="s">
        <v>75</v>
      </c>
      <c r="E14" s="83">
        <v>100</v>
      </c>
      <c r="F14" s="83">
        <v>60</v>
      </c>
      <c r="G14" s="83">
        <v>36</v>
      </c>
      <c r="H14" s="83">
        <v>10</v>
      </c>
      <c r="I14" s="89">
        <v>24.884691697191705</v>
      </c>
      <c r="P14" s="88">
        <v>12</v>
      </c>
      <c r="Q14" s="83">
        <v>32</v>
      </c>
      <c r="R14" s="95">
        <v>24.884691697191705</v>
      </c>
      <c r="S14" s="83">
        <v>28</v>
      </c>
      <c r="T14" s="83">
        <v>19</v>
      </c>
      <c r="U14" s="95">
        <v>52.597222222222243</v>
      </c>
      <c r="V14" s="83">
        <v>44</v>
      </c>
      <c r="W14" s="83">
        <v>14</v>
      </c>
      <c r="X14" s="95">
        <v>52.712962962962976</v>
      </c>
      <c r="Y14" s="83">
        <v>60</v>
      </c>
      <c r="Z14" s="83">
        <v>4</v>
      </c>
      <c r="AA14" s="89">
        <v>37.516025641025642</v>
      </c>
    </row>
    <row r="15" spans="1:27" x14ac:dyDescent="0.25">
      <c r="A15" s="16"/>
      <c r="B15" s="88">
        <v>60</v>
      </c>
      <c r="C15" s="83">
        <v>8</v>
      </c>
      <c r="D15" s="83" t="s">
        <v>75</v>
      </c>
      <c r="E15" s="83">
        <v>40</v>
      </c>
      <c r="F15" s="83">
        <v>60</v>
      </c>
      <c r="G15" s="83">
        <v>36</v>
      </c>
      <c r="H15" s="83">
        <v>15</v>
      </c>
      <c r="I15" s="89">
        <v>35.455802991698015</v>
      </c>
      <c r="P15" s="88">
        <v>13</v>
      </c>
      <c r="Q15" s="83">
        <v>60</v>
      </c>
      <c r="R15" s="95">
        <v>35.455802991698015</v>
      </c>
      <c r="S15" s="83">
        <v>29</v>
      </c>
      <c r="T15" s="83">
        <v>20</v>
      </c>
      <c r="U15" s="95">
        <v>52.347222222222214</v>
      </c>
      <c r="V15" s="83">
        <v>45</v>
      </c>
      <c r="W15" s="83">
        <v>6</v>
      </c>
      <c r="X15" s="95">
        <v>38.019230769230759</v>
      </c>
      <c r="Y15" s="83">
        <v>61</v>
      </c>
      <c r="Z15" s="83">
        <v>27</v>
      </c>
      <c r="AA15" s="89">
        <v>24.763461538461534</v>
      </c>
    </row>
    <row r="16" spans="1:27" x14ac:dyDescent="0.25">
      <c r="A16" s="16"/>
      <c r="B16" s="88">
        <v>56</v>
      </c>
      <c r="C16" s="83">
        <v>8</v>
      </c>
      <c r="D16" s="83" t="s">
        <v>75</v>
      </c>
      <c r="E16" s="83">
        <v>100</v>
      </c>
      <c r="F16" s="83">
        <v>10</v>
      </c>
      <c r="G16" s="83">
        <v>36</v>
      </c>
      <c r="H16" s="83">
        <v>15</v>
      </c>
      <c r="I16" s="89">
        <v>38.019230769230759</v>
      </c>
      <c r="P16" s="88">
        <v>14</v>
      </c>
      <c r="Q16" s="83">
        <v>56</v>
      </c>
      <c r="R16" s="95">
        <v>38.019230769230759</v>
      </c>
      <c r="S16" s="83">
        <v>30</v>
      </c>
      <c r="T16" s="83">
        <v>53</v>
      </c>
      <c r="U16" s="95">
        <v>34.563888888888883</v>
      </c>
      <c r="V16" s="83">
        <v>46</v>
      </c>
      <c r="W16" s="83">
        <v>25</v>
      </c>
      <c r="X16" s="95">
        <v>52.347222222222214</v>
      </c>
      <c r="Y16" s="83">
        <v>62</v>
      </c>
      <c r="Z16" s="83">
        <v>36</v>
      </c>
      <c r="AA16" s="89">
        <v>24.763461538461534</v>
      </c>
    </row>
    <row r="17" spans="1:27" x14ac:dyDescent="0.25">
      <c r="A17" s="16"/>
      <c r="B17" s="88">
        <v>7</v>
      </c>
      <c r="C17" s="83">
        <v>3</v>
      </c>
      <c r="D17" s="83" t="s">
        <v>75</v>
      </c>
      <c r="E17" s="83">
        <v>100</v>
      </c>
      <c r="F17" s="83">
        <v>10</v>
      </c>
      <c r="G17" s="83">
        <v>26</v>
      </c>
      <c r="H17" s="83">
        <v>10</v>
      </c>
      <c r="I17" s="89">
        <v>37.879844175812337</v>
      </c>
      <c r="P17" s="88">
        <v>15</v>
      </c>
      <c r="Q17" s="83">
        <v>7</v>
      </c>
      <c r="R17" s="95">
        <v>37.879844175812337</v>
      </c>
      <c r="S17" s="83">
        <v>31</v>
      </c>
      <c r="T17" s="83">
        <v>17</v>
      </c>
      <c r="U17" s="95">
        <v>52.48888888888888</v>
      </c>
      <c r="V17" s="83">
        <v>47</v>
      </c>
      <c r="W17" s="83">
        <v>42</v>
      </c>
      <c r="X17" s="95">
        <v>27.975658359113787</v>
      </c>
      <c r="Y17" s="83">
        <v>63</v>
      </c>
      <c r="Z17" s="83">
        <v>35</v>
      </c>
      <c r="AA17" s="89">
        <v>25.849435286935289</v>
      </c>
    </row>
    <row r="18" spans="1:27" ht="15.75" thickBot="1" x14ac:dyDescent="0.3">
      <c r="A18" s="16"/>
      <c r="B18" s="88">
        <v>44</v>
      </c>
      <c r="C18" s="83">
        <v>8</v>
      </c>
      <c r="D18" s="83" t="s">
        <v>75</v>
      </c>
      <c r="E18" s="83">
        <v>40</v>
      </c>
      <c r="F18" s="83">
        <v>60</v>
      </c>
      <c r="G18" s="83">
        <v>26</v>
      </c>
      <c r="H18" s="83">
        <v>15</v>
      </c>
      <c r="I18" s="89">
        <v>34.563888888888883</v>
      </c>
      <c r="P18" s="90">
        <v>16</v>
      </c>
      <c r="Q18" s="91">
        <v>44</v>
      </c>
      <c r="R18" s="96">
        <v>34.563888888888883</v>
      </c>
      <c r="S18" s="91">
        <v>32</v>
      </c>
      <c r="T18" s="91">
        <v>37</v>
      </c>
      <c r="U18" s="96">
        <v>24.884691697191705</v>
      </c>
      <c r="V18" s="91">
        <v>48</v>
      </c>
      <c r="W18" s="91">
        <v>61</v>
      </c>
      <c r="X18" s="96">
        <v>33.934259259259257</v>
      </c>
      <c r="Y18" s="91">
        <v>64</v>
      </c>
      <c r="Z18" s="91">
        <v>3</v>
      </c>
      <c r="AA18" s="92">
        <v>37.192307692307701</v>
      </c>
    </row>
    <row r="19" spans="1:27" x14ac:dyDescent="0.25">
      <c r="A19" s="16"/>
      <c r="B19" s="88">
        <v>49</v>
      </c>
      <c r="C19" s="83">
        <v>3</v>
      </c>
      <c r="D19" s="83" t="s">
        <v>12</v>
      </c>
      <c r="E19" s="83">
        <v>40</v>
      </c>
      <c r="F19" s="83">
        <v>10</v>
      </c>
      <c r="G19" s="83">
        <v>36</v>
      </c>
      <c r="H19" s="83">
        <v>15</v>
      </c>
      <c r="I19" s="89">
        <v>34.563888888888883</v>
      </c>
      <c r="X19" s="97"/>
    </row>
    <row r="20" spans="1:27" x14ac:dyDescent="0.25">
      <c r="A20" s="16"/>
      <c r="B20" s="88">
        <v>43</v>
      </c>
      <c r="C20" s="83">
        <v>3</v>
      </c>
      <c r="D20" s="83" t="s">
        <v>75</v>
      </c>
      <c r="E20" s="83">
        <v>40</v>
      </c>
      <c r="F20" s="83">
        <v>60</v>
      </c>
      <c r="G20" s="83">
        <v>26</v>
      </c>
      <c r="H20" s="83">
        <v>15</v>
      </c>
      <c r="I20" s="89">
        <v>25.901709401709404</v>
      </c>
    </row>
    <row r="21" spans="1:27" x14ac:dyDescent="0.25">
      <c r="A21" s="16"/>
      <c r="B21" s="88">
        <v>12</v>
      </c>
      <c r="C21" s="83">
        <v>8</v>
      </c>
      <c r="D21" s="83" t="s">
        <v>75</v>
      </c>
      <c r="E21" s="83">
        <v>40</v>
      </c>
      <c r="F21" s="83">
        <v>60</v>
      </c>
      <c r="G21" s="83">
        <v>26</v>
      </c>
      <c r="H21" s="83">
        <v>10</v>
      </c>
      <c r="I21" s="89">
        <v>37.897435897435898</v>
      </c>
    </row>
    <row r="22" spans="1:27" x14ac:dyDescent="0.25">
      <c r="A22" s="16"/>
      <c r="B22" s="88">
        <v>1</v>
      </c>
      <c r="C22" s="83">
        <v>3</v>
      </c>
      <c r="D22" s="83" t="s">
        <v>12</v>
      </c>
      <c r="E22" s="83">
        <v>40</v>
      </c>
      <c r="F22" s="83">
        <v>10</v>
      </c>
      <c r="G22" s="83">
        <v>26</v>
      </c>
      <c r="H22" s="83">
        <v>10</v>
      </c>
      <c r="I22" s="89">
        <v>36.83717948717949</v>
      </c>
    </row>
    <row r="23" spans="1:27" x14ac:dyDescent="0.25">
      <c r="A23" s="16"/>
      <c r="B23" s="88">
        <v>21</v>
      </c>
      <c r="C23" s="83">
        <v>3</v>
      </c>
      <c r="D23" s="83" t="s">
        <v>12</v>
      </c>
      <c r="E23" s="83">
        <v>100</v>
      </c>
      <c r="F23" s="83">
        <v>10</v>
      </c>
      <c r="G23" s="83">
        <v>36</v>
      </c>
      <c r="H23" s="83">
        <v>10</v>
      </c>
      <c r="I23" s="89">
        <v>52.48888888888888</v>
      </c>
    </row>
    <row r="24" spans="1:27" x14ac:dyDescent="0.25">
      <c r="A24" s="16"/>
      <c r="B24" s="88">
        <v>38</v>
      </c>
      <c r="C24" s="83">
        <v>8</v>
      </c>
      <c r="D24" s="83" t="s">
        <v>12</v>
      </c>
      <c r="E24" s="83">
        <v>100</v>
      </c>
      <c r="F24" s="83">
        <v>10</v>
      </c>
      <c r="G24" s="83">
        <v>26</v>
      </c>
      <c r="H24" s="83">
        <v>15</v>
      </c>
      <c r="I24" s="89">
        <v>26.851829135506641</v>
      </c>
    </row>
    <row r="25" spans="1:27" x14ac:dyDescent="0.25">
      <c r="A25" s="16"/>
      <c r="B25" s="88">
        <v>40</v>
      </c>
      <c r="C25" s="83">
        <v>8</v>
      </c>
      <c r="D25" s="83" t="s">
        <v>75</v>
      </c>
      <c r="E25" s="83">
        <v>100</v>
      </c>
      <c r="F25" s="83">
        <v>10</v>
      </c>
      <c r="G25" s="83">
        <v>26</v>
      </c>
      <c r="H25" s="83">
        <v>15</v>
      </c>
      <c r="I25" s="89">
        <v>24.763461538461534</v>
      </c>
    </row>
    <row r="26" spans="1:27" x14ac:dyDescent="0.25">
      <c r="A26" s="16"/>
      <c r="B26" s="88">
        <v>47</v>
      </c>
      <c r="C26" s="83">
        <v>3</v>
      </c>
      <c r="D26" s="83" t="s">
        <v>75</v>
      </c>
      <c r="E26" s="83">
        <v>100</v>
      </c>
      <c r="F26" s="83">
        <v>60</v>
      </c>
      <c r="G26" s="83">
        <v>26</v>
      </c>
      <c r="H26" s="83">
        <v>15</v>
      </c>
      <c r="I26" s="89">
        <v>35.165277777777774</v>
      </c>
    </row>
    <row r="27" spans="1:27" x14ac:dyDescent="0.25">
      <c r="A27" s="16"/>
      <c r="B27" s="88">
        <v>48</v>
      </c>
      <c r="C27" s="83">
        <v>8</v>
      </c>
      <c r="D27" s="83" t="s">
        <v>75</v>
      </c>
      <c r="E27" s="83">
        <v>100</v>
      </c>
      <c r="F27" s="83">
        <v>60</v>
      </c>
      <c r="G27" s="83">
        <v>26</v>
      </c>
      <c r="H27" s="83">
        <v>15</v>
      </c>
      <c r="I27" s="89">
        <v>33.954629629629622</v>
      </c>
    </row>
    <row r="28" spans="1:27" x14ac:dyDescent="0.25">
      <c r="A28" s="16"/>
      <c r="B28" s="88">
        <v>2</v>
      </c>
      <c r="C28" s="83">
        <v>8</v>
      </c>
      <c r="D28" s="83" t="s">
        <v>12</v>
      </c>
      <c r="E28" s="83">
        <v>40</v>
      </c>
      <c r="F28" s="83">
        <v>10</v>
      </c>
      <c r="G28" s="83">
        <v>26</v>
      </c>
      <c r="H28" s="83">
        <v>10</v>
      </c>
      <c r="I28" s="89">
        <v>38.019230769230759</v>
      </c>
    </row>
    <row r="29" spans="1:27" x14ac:dyDescent="0.25">
      <c r="A29" s="16"/>
      <c r="B29" s="88">
        <v>10</v>
      </c>
      <c r="C29" s="83">
        <v>8</v>
      </c>
      <c r="D29" s="83" t="s">
        <v>12</v>
      </c>
      <c r="E29" s="83">
        <v>40</v>
      </c>
      <c r="F29" s="83">
        <v>60</v>
      </c>
      <c r="G29" s="83">
        <v>26</v>
      </c>
      <c r="H29" s="83">
        <v>10</v>
      </c>
      <c r="I29" s="89">
        <v>52.597222222222243</v>
      </c>
    </row>
    <row r="30" spans="1:27" x14ac:dyDescent="0.25">
      <c r="A30" s="16"/>
      <c r="B30" s="88">
        <v>19</v>
      </c>
      <c r="C30" s="83">
        <v>3</v>
      </c>
      <c r="D30" s="83" t="s">
        <v>75</v>
      </c>
      <c r="E30" s="83">
        <v>40</v>
      </c>
      <c r="F30" s="83">
        <v>10</v>
      </c>
      <c r="G30" s="83">
        <v>36</v>
      </c>
      <c r="H30" s="83">
        <v>10</v>
      </c>
      <c r="I30" s="89">
        <v>52.597222222222243</v>
      </c>
    </row>
    <row r="31" spans="1:27" x14ac:dyDescent="0.25">
      <c r="A31" s="16"/>
      <c r="B31" s="88">
        <v>20</v>
      </c>
      <c r="C31" s="83">
        <v>8</v>
      </c>
      <c r="D31" s="83" t="s">
        <v>75</v>
      </c>
      <c r="E31" s="83">
        <v>40</v>
      </c>
      <c r="F31" s="83">
        <v>10</v>
      </c>
      <c r="G31" s="83">
        <v>36</v>
      </c>
      <c r="H31" s="83">
        <v>10</v>
      </c>
      <c r="I31" s="89">
        <v>52.347222222222214</v>
      </c>
    </row>
    <row r="32" spans="1:27" x14ac:dyDescent="0.25">
      <c r="A32" s="16"/>
      <c r="B32" s="88">
        <v>53</v>
      </c>
      <c r="C32" s="83">
        <v>3</v>
      </c>
      <c r="D32" s="83" t="s">
        <v>12</v>
      </c>
      <c r="E32" s="83">
        <v>100</v>
      </c>
      <c r="F32" s="83">
        <v>10</v>
      </c>
      <c r="G32" s="83">
        <v>36</v>
      </c>
      <c r="H32" s="83">
        <v>15</v>
      </c>
      <c r="I32" s="89">
        <v>34.563888888888883</v>
      </c>
    </row>
    <row r="33" spans="1:9" x14ac:dyDescent="0.25">
      <c r="A33" s="16"/>
      <c r="B33" s="88">
        <v>17</v>
      </c>
      <c r="C33" s="83">
        <v>3</v>
      </c>
      <c r="D33" s="83" t="s">
        <v>12</v>
      </c>
      <c r="E33" s="83">
        <v>40</v>
      </c>
      <c r="F33" s="83">
        <v>10</v>
      </c>
      <c r="G33" s="83">
        <v>36</v>
      </c>
      <c r="H33" s="83">
        <v>10</v>
      </c>
      <c r="I33" s="89">
        <v>52.48888888888888</v>
      </c>
    </row>
    <row r="34" spans="1:9" x14ac:dyDescent="0.25">
      <c r="A34" s="16"/>
      <c r="B34" s="88">
        <v>37</v>
      </c>
      <c r="C34" s="83">
        <v>3</v>
      </c>
      <c r="D34" s="83" t="s">
        <v>12</v>
      </c>
      <c r="E34" s="83">
        <v>100</v>
      </c>
      <c r="F34" s="83">
        <v>10</v>
      </c>
      <c r="G34" s="83">
        <v>26</v>
      </c>
      <c r="H34" s="83">
        <v>15</v>
      </c>
      <c r="I34" s="89">
        <v>24.884691697191705</v>
      </c>
    </row>
    <row r="35" spans="1:9" x14ac:dyDescent="0.25">
      <c r="A35" s="16"/>
      <c r="B35" s="88">
        <v>59</v>
      </c>
      <c r="C35" s="83">
        <v>3</v>
      </c>
      <c r="D35" s="83" t="s">
        <v>75</v>
      </c>
      <c r="E35" s="83">
        <v>40</v>
      </c>
      <c r="F35" s="83">
        <v>60</v>
      </c>
      <c r="G35" s="83">
        <v>36</v>
      </c>
      <c r="H35" s="83">
        <v>15</v>
      </c>
      <c r="I35" s="89">
        <v>35.7462962962963</v>
      </c>
    </row>
    <row r="36" spans="1:9" x14ac:dyDescent="0.25">
      <c r="A36" s="16"/>
      <c r="B36" s="88">
        <v>63</v>
      </c>
      <c r="C36" s="83">
        <v>3</v>
      </c>
      <c r="D36" s="83" t="s">
        <v>75</v>
      </c>
      <c r="E36" s="83">
        <v>100</v>
      </c>
      <c r="F36" s="83">
        <v>60</v>
      </c>
      <c r="G36" s="83">
        <v>36</v>
      </c>
      <c r="H36" s="83">
        <v>15</v>
      </c>
      <c r="I36" s="89">
        <v>37.462179487179483</v>
      </c>
    </row>
    <row r="37" spans="1:9" x14ac:dyDescent="0.25">
      <c r="A37" s="16"/>
      <c r="B37" s="88">
        <v>23</v>
      </c>
      <c r="C37" s="83">
        <v>3</v>
      </c>
      <c r="D37" s="83" t="s">
        <v>75</v>
      </c>
      <c r="E37" s="83">
        <v>100</v>
      </c>
      <c r="F37" s="83">
        <v>10</v>
      </c>
      <c r="G37" s="83">
        <v>36</v>
      </c>
      <c r="H37" s="83">
        <v>10</v>
      </c>
      <c r="I37" s="89">
        <v>37.192307692307701</v>
      </c>
    </row>
    <row r="38" spans="1:9" x14ac:dyDescent="0.25">
      <c r="A38" s="16"/>
      <c r="B38" s="88">
        <v>54</v>
      </c>
      <c r="C38" s="83">
        <v>8</v>
      </c>
      <c r="D38" s="83" t="s">
        <v>12</v>
      </c>
      <c r="E38" s="83">
        <v>100</v>
      </c>
      <c r="F38" s="83">
        <v>10</v>
      </c>
      <c r="G38" s="83">
        <v>36</v>
      </c>
      <c r="H38" s="83">
        <v>15</v>
      </c>
      <c r="I38" s="89">
        <v>35.75555555555556</v>
      </c>
    </row>
    <row r="39" spans="1:9" x14ac:dyDescent="0.25">
      <c r="A39" s="16"/>
      <c r="B39" s="88">
        <v>45</v>
      </c>
      <c r="C39" s="83">
        <v>3</v>
      </c>
      <c r="D39" s="83" t="s">
        <v>12</v>
      </c>
      <c r="E39" s="83">
        <v>100</v>
      </c>
      <c r="F39" s="83">
        <v>60</v>
      </c>
      <c r="G39" s="83">
        <v>26</v>
      </c>
      <c r="H39" s="83">
        <v>15</v>
      </c>
      <c r="I39" s="89">
        <v>36.83717948717949</v>
      </c>
    </row>
    <row r="40" spans="1:9" x14ac:dyDescent="0.25">
      <c r="A40" s="16"/>
      <c r="B40" s="88">
        <v>62</v>
      </c>
      <c r="C40" s="83">
        <v>8</v>
      </c>
      <c r="D40" s="83" t="s">
        <v>12</v>
      </c>
      <c r="E40" s="83">
        <v>100</v>
      </c>
      <c r="F40" s="83">
        <v>60</v>
      </c>
      <c r="G40" s="83">
        <v>36</v>
      </c>
      <c r="H40" s="83">
        <v>15</v>
      </c>
      <c r="I40" s="89">
        <v>37.879844175812337</v>
      </c>
    </row>
    <row r="41" spans="1:9" x14ac:dyDescent="0.25">
      <c r="A41" s="16"/>
      <c r="B41" s="88">
        <v>13</v>
      </c>
      <c r="C41" s="83">
        <v>3</v>
      </c>
      <c r="D41" s="83" t="s">
        <v>12</v>
      </c>
      <c r="E41" s="83">
        <v>100</v>
      </c>
      <c r="F41" s="83">
        <v>60</v>
      </c>
      <c r="G41" s="83">
        <v>26</v>
      </c>
      <c r="H41" s="83">
        <v>10</v>
      </c>
      <c r="I41" s="89">
        <v>52.48888888888888</v>
      </c>
    </row>
    <row r="42" spans="1:9" x14ac:dyDescent="0.25">
      <c r="A42" s="16"/>
      <c r="B42" s="88">
        <v>28</v>
      </c>
      <c r="C42" s="83">
        <v>8</v>
      </c>
      <c r="D42" s="83" t="s">
        <v>75</v>
      </c>
      <c r="E42" s="83">
        <v>40</v>
      </c>
      <c r="F42" s="83">
        <v>60</v>
      </c>
      <c r="G42" s="83">
        <v>36</v>
      </c>
      <c r="H42" s="83">
        <v>10</v>
      </c>
      <c r="I42" s="89">
        <v>24.285790598290596</v>
      </c>
    </row>
    <row r="43" spans="1:9" x14ac:dyDescent="0.25">
      <c r="A43" s="16"/>
      <c r="B43" s="88">
        <v>15</v>
      </c>
      <c r="C43" s="83">
        <v>3</v>
      </c>
      <c r="D43" s="83" t="s">
        <v>75</v>
      </c>
      <c r="E43" s="83">
        <v>100</v>
      </c>
      <c r="F43" s="83">
        <v>60</v>
      </c>
      <c r="G43" s="83">
        <v>26</v>
      </c>
      <c r="H43" s="83">
        <v>10</v>
      </c>
      <c r="I43" s="89">
        <v>52.597222222222243</v>
      </c>
    </row>
    <row r="44" spans="1:9" x14ac:dyDescent="0.25">
      <c r="A44" s="16"/>
      <c r="B44" s="88">
        <v>31</v>
      </c>
      <c r="C44" s="83">
        <v>3</v>
      </c>
      <c r="D44" s="83" t="s">
        <v>75</v>
      </c>
      <c r="E44" s="83">
        <v>100</v>
      </c>
      <c r="F44" s="83">
        <v>60</v>
      </c>
      <c r="G44" s="83">
        <v>36</v>
      </c>
      <c r="H44" s="83">
        <v>10</v>
      </c>
      <c r="I44" s="89">
        <v>24.763461538461534</v>
      </c>
    </row>
    <row r="45" spans="1:9" x14ac:dyDescent="0.25">
      <c r="A45" s="16"/>
      <c r="B45" s="88">
        <v>51</v>
      </c>
      <c r="C45" s="83">
        <v>3</v>
      </c>
      <c r="D45" s="83" t="s">
        <v>75</v>
      </c>
      <c r="E45" s="83">
        <v>40</v>
      </c>
      <c r="F45" s="83">
        <v>10</v>
      </c>
      <c r="G45" s="83">
        <v>36</v>
      </c>
      <c r="H45" s="83">
        <v>15</v>
      </c>
      <c r="I45" s="89">
        <v>35.455802991698015</v>
      </c>
    </row>
    <row r="46" spans="1:9" x14ac:dyDescent="0.25">
      <c r="A46" s="16"/>
      <c r="B46" s="88">
        <v>14</v>
      </c>
      <c r="C46" s="83">
        <v>8</v>
      </c>
      <c r="D46" s="83" t="s">
        <v>12</v>
      </c>
      <c r="E46" s="83">
        <v>100</v>
      </c>
      <c r="F46" s="83">
        <v>60</v>
      </c>
      <c r="G46" s="83">
        <v>26</v>
      </c>
      <c r="H46" s="83">
        <v>10</v>
      </c>
      <c r="I46" s="89">
        <v>52.712962962962976</v>
      </c>
    </row>
    <row r="47" spans="1:9" x14ac:dyDescent="0.25">
      <c r="A47" s="16"/>
      <c r="B47" s="88">
        <v>6</v>
      </c>
      <c r="C47" s="83">
        <v>8</v>
      </c>
      <c r="D47" s="83" t="s">
        <v>12</v>
      </c>
      <c r="E47" s="83">
        <v>100</v>
      </c>
      <c r="F47" s="83">
        <v>10</v>
      </c>
      <c r="G47" s="83">
        <v>26</v>
      </c>
      <c r="H47" s="83">
        <v>10</v>
      </c>
      <c r="I47" s="89">
        <v>38.019230769230759</v>
      </c>
    </row>
    <row r="48" spans="1:9" x14ac:dyDescent="0.25">
      <c r="A48" s="16"/>
      <c r="B48" s="88">
        <v>25</v>
      </c>
      <c r="C48" s="83">
        <v>3</v>
      </c>
      <c r="D48" s="83" t="s">
        <v>12</v>
      </c>
      <c r="E48" s="83">
        <v>40</v>
      </c>
      <c r="F48" s="83">
        <v>60</v>
      </c>
      <c r="G48" s="83">
        <v>36</v>
      </c>
      <c r="H48" s="83">
        <v>10</v>
      </c>
      <c r="I48" s="89">
        <v>52.347222222222214</v>
      </c>
    </row>
    <row r="49" spans="1:9" x14ac:dyDescent="0.25">
      <c r="A49" s="16"/>
      <c r="B49" s="88">
        <v>42</v>
      </c>
      <c r="C49" s="83">
        <v>8</v>
      </c>
      <c r="D49" s="83" t="s">
        <v>12</v>
      </c>
      <c r="E49" s="83">
        <v>40</v>
      </c>
      <c r="F49" s="83">
        <v>60</v>
      </c>
      <c r="G49" s="83">
        <v>26</v>
      </c>
      <c r="H49" s="83">
        <v>15</v>
      </c>
      <c r="I49" s="89">
        <v>27.975658359113787</v>
      </c>
    </row>
    <row r="50" spans="1:9" x14ac:dyDescent="0.25">
      <c r="A50" s="16"/>
      <c r="B50" s="88">
        <v>61</v>
      </c>
      <c r="C50" s="83">
        <v>3</v>
      </c>
      <c r="D50" s="83" t="s">
        <v>12</v>
      </c>
      <c r="E50" s="83">
        <v>100</v>
      </c>
      <c r="F50" s="83">
        <v>60</v>
      </c>
      <c r="G50" s="83">
        <v>36</v>
      </c>
      <c r="H50" s="83">
        <v>15</v>
      </c>
      <c r="I50" s="89">
        <v>33.934259259259257</v>
      </c>
    </row>
    <row r="51" spans="1:9" x14ac:dyDescent="0.25">
      <c r="A51" s="16"/>
      <c r="B51" s="88">
        <v>46</v>
      </c>
      <c r="C51" s="83">
        <v>8</v>
      </c>
      <c r="D51" s="83" t="s">
        <v>12</v>
      </c>
      <c r="E51" s="83">
        <v>100</v>
      </c>
      <c r="F51" s="83">
        <v>60</v>
      </c>
      <c r="G51" s="83">
        <v>26</v>
      </c>
      <c r="H51" s="83">
        <v>15</v>
      </c>
      <c r="I51" s="89">
        <v>35.769444444444439</v>
      </c>
    </row>
    <row r="52" spans="1:9" x14ac:dyDescent="0.25">
      <c r="A52" s="16"/>
      <c r="B52" s="88">
        <v>57</v>
      </c>
      <c r="C52" s="83">
        <v>3</v>
      </c>
      <c r="D52" s="83" t="s">
        <v>12</v>
      </c>
      <c r="E52" s="83">
        <v>40</v>
      </c>
      <c r="F52" s="83">
        <v>60</v>
      </c>
      <c r="G52" s="83">
        <v>36</v>
      </c>
      <c r="H52" s="83">
        <v>15</v>
      </c>
      <c r="I52" s="89">
        <v>33.929629629629623</v>
      </c>
    </row>
    <row r="53" spans="1:9" x14ac:dyDescent="0.25">
      <c r="A53" s="16"/>
      <c r="B53" s="88">
        <v>18</v>
      </c>
      <c r="C53" s="83">
        <v>8</v>
      </c>
      <c r="D53" s="83" t="s">
        <v>12</v>
      </c>
      <c r="E53" s="83">
        <v>40</v>
      </c>
      <c r="F53" s="83">
        <v>10</v>
      </c>
      <c r="G53" s="83">
        <v>36</v>
      </c>
      <c r="H53" s="83">
        <v>10</v>
      </c>
      <c r="I53" s="89">
        <v>52.712962962962976</v>
      </c>
    </row>
    <row r="54" spans="1:9" x14ac:dyDescent="0.25">
      <c r="A54" s="16"/>
      <c r="B54" s="88">
        <v>11</v>
      </c>
      <c r="C54" s="83">
        <v>3</v>
      </c>
      <c r="D54" s="83" t="s">
        <v>75</v>
      </c>
      <c r="E54" s="83">
        <v>40</v>
      </c>
      <c r="F54" s="83">
        <v>60</v>
      </c>
      <c r="G54" s="83">
        <v>26</v>
      </c>
      <c r="H54" s="83">
        <v>10</v>
      </c>
      <c r="I54" s="89">
        <v>52.347222222222214</v>
      </c>
    </row>
    <row r="55" spans="1:9" x14ac:dyDescent="0.25">
      <c r="A55" s="16"/>
      <c r="B55" s="88">
        <v>33</v>
      </c>
      <c r="C55" s="83">
        <v>3</v>
      </c>
      <c r="D55" s="83" t="s">
        <v>12</v>
      </c>
      <c r="E55" s="83">
        <v>40</v>
      </c>
      <c r="F55" s="83">
        <v>10</v>
      </c>
      <c r="G55" s="83">
        <v>26</v>
      </c>
      <c r="H55" s="83">
        <v>15</v>
      </c>
      <c r="I55" s="89">
        <v>27.975658359113787</v>
      </c>
    </row>
    <row r="56" spans="1:9" x14ac:dyDescent="0.25">
      <c r="A56" s="16"/>
      <c r="B56" s="88">
        <v>55</v>
      </c>
      <c r="C56" s="83">
        <v>3</v>
      </c>
      <c r="D56" s="83" t="s">
        <v>75</v>
      </c>
      <c r="E56" s="83">
        <v>100</v>
      </c>
      <c r="F56" s="83">
        <v>10</v>
      </c>
      <c r="G56" s="83">
        <v>36</v>
      </c>
      <c r="H56" s="83">
        <v>15</v>
      </c>
      <c r="I56" s="89">
        <v>35.165277777777774</v>
      </c>
    </row>
    <row r="57" spans="1:9" x14ac:dyDescent="0.25">
      <c r="A57" s="16"/>
      <c r="B57" s="88">
        <v>16</v>
      </c>
      <c r="C57" s="83">
        <v>8</v>
      </c>
      <c r="D57" s="83" t="s">
        <v>75</v>
      </c>
      <c r="E57" s="83">
        <v>100</v>
      </c>
      <c r="F57" s="83">
        <v>60</v>
      </c>
      <c r="G57" s="83">
        <v>26</v>
      </c>
      <c r="H57" s="83">
        <v>10</v>
      </c>
      <c r="I57" s="89">
        <v>52.347222222222214</v>
      </c>
    </row>
    <row r="58" spans="1:9" x14ac:dyDescent="0.25">
      <c r="A58" s="16"/>
      <c r="B58" s="88">
        <v>22</v>
      </c>
      <c r="C58" s="83">
        <v>8</v>
      </c>
      <c r="D58" s="83" t="s">
        <v>12</v>
      </c>
      <c r="E58" s="83">
        <v>100</v>
      </c>
      <c r="F58" s="83">
        <v>10</v>
      </c>
      <c r="G58" s="83">
        <v>36</v>
      </c>
      <c r="H58" s="83">
        <v>10</v>
      </c>
      <c r="I58" s="89">
        <v>52.712962962962976</v>
      </c>
    </row>
    <row r="59" spans="1:9" x14ac:dyDescent="0.25">
      <c r="A59" s="16"/>
      <c r="B59" s="88">
        <v>24</v>
      </c>
      <c r="C59" s="83">
        <v>8</v>
      </c>
      <c r="D59" s="83" t="s">
        <v>75</v>
      </c>
      <c r="E59" s="83">
        <v>100</v>
      </c>
      <c r="F59" s="83">
        <v>10</v>
      </c>
      <c r="G59" s="83">
        <v>36</v>
      </c>
      <c r="H59" s="83">
        <v>10</v>
      </c>
      <c r="I59" s="89">
        <v>52.597222222222243</v>
      </c>
    </row>
    <row r="60" spans="1:9" x14ac:dyDescent="0.25">
      <c r="A60" s="16"/>
      <c r="B60" s="88">
        <v>9</v>
      </c>
      <c r="C60" s="83">
        <v>3</v>
      </c>
      <c r="D60" s="83" t="s">
        <v>12</v>
      </c>
      <c r="E60" s="83">
        <v>40</v>
      </c>
      <c r="F60" s="83">
        <v>60</v>
      </c>
      <c r="G60" s="83">
        <v>26</v>
      </c>
      <c r="H60" s="83">
        <v>10</v>
      </c>
      <c r="I60" s="89">
        <v>52.712962962962976</v>
      </c>
    </row>
    <row r="61" spans="1:9" x14ac:dyDescent="0.25">
      <c r="A61" s="16"/>
      <c r="B61" s="88">
        <v>34</v>
      </c>
      <c r="C61" s="83">
        <v>8</v>
      </c>
      <c r="D61" s="83" t="s">
        <v>12</v>
      </c>
      <c r="E61" s="83">
        <v>40</v>
      </c>
      <c r="F61" s="83">
        <v>10</v>
      </c>
      <c r="G61" s="83">
        <v>26</v>
      </c>
      <c r="H61" s="83">
        <v>15</v>
      </c>
      <c r="I61" s="89">
        <v>37.439102564102562</v>
      </c>
    </row>
    <row r="62" spans="1:9" x14ac:dyDescent="0.25">
      <c r="A62" s="16"/>
      <c r="B62" s="88">
        <v>4</v>
      </c>
      <c r="C62" s="83">
        <v>8</v>
      </c>
      <c r="D62" s="83" t="s">
        <v>75</v>
      </c>
      <c r="E62" s="83">
        <v>40</v>
      </c>
      <c r="F62" s="83">
        <v>10</v>
      </c>
      <c r="G62" s="83">
        <v>26</v>
      </c>
      <c r="H62" s="83">
        <v>10</v>
      </c>
      <c r="I62" s="89">
        <v>37.516025641025642</v>
      </c>
    </row>
    <row r="63" spans="1:9" x14ac:dyDescent="0.25">
      <c r="A63" s="16"/>
      <c r="B63" s="88">
        <v>27</v>
      </c>
      <c r="C63" s="83">
        <v>3</v>
      </c>
      <c r="D63" s="83" t="s">
        <v>75</v>
      </c>
      <c r="E63" s="83">
        <v>40</v>
      </c>
      <c r="F63" s="83">
        <v>60</v>
      </c>
      <c r="G63" s="83">
        <v>36</v>
      </c>
      <c r="H63" s="83">
        <v>10</v>
      </c>
      <c r="I63" s="89">
        <v>24.763461538461534</v>
      </c>
    </row>
    <row r="64" spans="1:9" x14ac:dyDescent="0.25">
      <c r="A64" s="16"/>
      <c r="B64" s="88">
        <v>36</v>
      </c>
      <c r="C64" s="83">
        <v>8</v>
      </c>
      <c r="D64" s="83" t="s">
        <v>75</v>
      </c>
      <c r="E64" s="83">
        <v>40</v>
      </c>
      <c r="F64" s="83">
        <v>10</v>
      </c>
      <c r="G64" s="83">
        <v>26</v>
      </c>
      <c r="H64" s="83">
        <v>15</v>
      </c>
      <c r="I64" s="89">
        <v>24.763461538461534</v>
      </c>
    </row>
    <row r="65" spans="1:9" x14ac:dyDescent="0.25">
      <c r="A65" s="16"/>
      <c r="B65" s="88">
        <v>35</v>
      </c>
      <c r="C65" s="83">
        <v>3</v>
      </c>
      <c r="D65" s="83" t="s">
        <v>75</v>
      </c>
      <c r="E65" s="83">
        <v>40</v>
      </c>
      <c r="F65" s="83">
        <v>10</v>
      </c>
      <c r="G65" s="83">
        <v>26</v>
      </c>
      <c r="H65" s="83">
        <v>15</v>
      </c>
      <c r="I65" s="89">
        <v>25.849435286935289</v>
      </c>
    </row>
    <row r="66" spans="1:9" ht="15.75" thickBot="1" x14ac:dyDescent="0.3">
      <c r="A66" s="16"/>
      <c r="B66" s="90">
        <v>3</v>
      </c>
      <c r="C66" s="91">
        <v>3</v>
      </c>
      <c r="D66" s="91" t="s">
        <v>75</v>
      </c>
      <c r="E66" s="91">
        <v>40</v>
      </c>
      <c r="F66" s="91">
        <v>10</v>
      </c>
      <c r="G66" s="91">
        <v>26</v>
      </c>
      <c r="H66" s="91">
        <v>10</v>
      </c>
      <c r="I66" s="92">
        <v>37.192307692307701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66"/>
  <sheetViews>
    <sheetView topLeftCell="B43" workbookViewId="0">
      <selection activeCell="E72" sqref="E72"/>
    </sheetView>
  </sheetViews>
  <sheetFormatPr defaultRowHeight="15" x14ac:dyDescent="0.25"/>
  <cols>
    <col min="1" max="1" width="3.7109375" customWidth="1"/>
    <col min="2" max="2" width="9.140625" style="1"/>
    <col min="3" max="3" width="16" style="1" bestFit="1" customWidth="1"/>
    <col min="4" max="4" width="19" style="1" bestFit="1" customWidth="1"/>
    <col min="5" max="5" width="18.28515625" style="1" bestFit="1" customWidth="1"/>
    <col min="6" max="6" width="11" style="1" bestFit="1" customWidth="1"/>
    <col min="7" max="7" width="12.85546875" style="1" bestFit="1" customWidth="1"/>
    <col min="8" max="8" width="11.28515625" style="1" bestFit="1" customWidth="1"/>
    <col min="9" max="9" width="3.7109375" customWidth="1"/>
  </cols>
  <sheetData>
    <row r="2" spans="2:8" x14ac:dyDescent="0.25">
      <c r="B2" s="115" t="s">
        <v>14</v>
      </c>
      <c r="C2" s="116" t="s">
        <v>0</v>
      </c>
      <c r="D2" s="116" t="s">
        <v>1</v>
      </c>
      <c r="E2" s="116" t="s">
        <v>2</v>
      </c>
      <c r="F2" s="116" t="s">
        <v>3</v>
      </c>
      <c r="G2" s="116" t="s">
        <v>4</v>
      </c>
      <c r="H2" s="117" t="s">
        <v>76</v>
      </c>
    </row>
    <row r="3" spans="2:8" x14ac:dyDescent="0.25">
      <c r="B3" s="111">
        <v>1</v>
      </c>
      <c r="C3" s="112">
        <v>3</v>
      </c>
      <c r="D3" s="112" t="s">
        <v>12</v>
      </c>
      <c r="E3" s="112">
        <v>40</v>
      </c>
      <c r="F3" s="112">
        <v>10</v>
      </c>
      <c r="G3" s="112">
        <v>26</v>
      </c>
      <c r="H3" s="113">
        <v>10</v>
      </c>
    </row>
    <row r="4" spans="2:8" x14ac:dyDescent="0.25">
      <c r="B4" s="111">
        <v>2</v>
      </c>
      <c r="C4" s="112">
        <v>8</v>
      </c>
      <c r="D4" s="112" t="s">
        <v>12</v>
      </c>
      <c r="E4" s="112">
        <v>40</v>
      </c>
      <c r="F4" s="112">
        <v>10</v>
      </c>
      <c r="G4" s="112">
        <v>26</v>
      </c>
      <c r="H4" s="113">
        <v>10</v>
      </c>
    </row>
    <row r="5" spans="2:8" x14ac:dyDescent="0.25">
      <c r="B5" s="111">
        <v>3</v>
      </c>
      <c r="C5" s="112">
        <v>3</v>
      </c>
      <c r="D5" s="112" t="s">
        <v>75</v>
      </c>
      <c r="E5" s="112">
        <v>40</v>
      </c>
      <c r="F5" s="112">
        <v>10</v>
      </c>
      <c r="G5" s="112">
        <v>26</v>
      </c>
      <c r="H5" s="113">
        <v>10</v>
      </c>
    </row>
    <row r="6" spans="2:8" x14ac:dyDescent="0.25">
      <c r="B6" s="111">
        <v>4</v>
      </c>
      <c r="C6" s="112">
        <v>8</v>
      </c>
      <c r="D6" s="112" t="s">
        <v>75</v>
      </c>
      <c r="E6" s="112">
        <v>40</v>
      </c>
      <c r="F6" s="112">
        <v>10</v>
      </c>
      <c r="G6" s="112">
        <v>26</v>
      </c>
      <c r="H6" s="113">
        <v>10</v>
      </c>
    </row>
    <row r="7" spans="2:8" x14ac:dyDescent="0.25">
      <c r="B7" s="111">
        <v>5</v>
      </c>
      <c r="C7" s="112">
        <v>3</v>
      </c>
      <c r="D7" s="112" t="s">
        <v>12</v>
      </c>
      <c r="E7" s="112">
        <v>100</v>
      </c>
      <c r="F7" s="112">
        <v>10</v>
      </c>
      <c r="G7" s="112">
        <v>26</v>
      </c>
      <c r="H7" s="113">
        <v>10</v>
      </c>
    </row>
    <row r="8" spans="2:8" x14ac:dyDescent="0.25">
      <c r="B8" s="111">
        <v>6</v>
      </c>
      <c r="C8" s="112">
        <v>8</v>
      </c>
      <c r="D8" s="112" t="s">
        <v>12</v>
      </c>
      <c r="E8" s="112">
        <v>100</v>
      </c>
      <c r="F8" s="112">
        <v>10</v>
      </c>
      <c r="G8" s="112">
        <v>26</v>
      </c>
      <c r="H8" s="113">
        <v>10</v>
      </c>
    </row>
    <row r="9" spans="2:8" x14ac:dyDescent="0.25">
      <c r="B9" s="111">
        <v>7</v>
      </c>
      <c r="C9" s="112">
        <v>3</v>
      </c>
      <c r="D9" s="112" t="s">
        <v>75</v>
      </c>
      <c r="E9" s="112">
        <v>100</v>
      </c>
      <c r="F9" s="112">
        <v>10</v>
      </c>
      <c r="G9" s="112">
        <v>26</v>
      </c>
      <c r="H9" s="113">
        <v>10</v>
      </c>
    </row>
    <row r="10" spans="2:8" x14ac:dyDescent="0.25">
      <c r="B10" s="111">
        <v>8</v>
      </c>
      <c r="C10" s="112">
        <v>8</v>
      </c>
      <c r="D10" s="112" t="s">
        <v>75</v>
      </c>
      <c r="E10" s="112">
        <v>100</v>
      </c>
      <c r="F10" s="112">
        <v>10</v>
      </c>
      <c r="G10" s="112">
        <v>26</v>
      </c>
      <c r="H10" s="113">
        <v>10</v>
      </c>
    </row>
    <row r="11" spans="2:8" x14ac:dyDescent="0.25">
      <c r="B11" s="111">
        <v>9</v>
      </c>
      <c r="C11" s="112">
        <v>3</v>
      </c>
      <c r="D11" s="112" t="s">
        <v>12</v>
      </c>
      <c r="E11" s="112">
        <v>40</v>
      </c>
      <c r="F11" s="112">
        <v>60</v>
      </c>
      <c r="G11" s="112">
        <v>26</v>
      </c>
      <c r="H11" s="113">
        <v>10</v>
      </c>
    </row>
    <row r="12" spans="2:8" x14ac:dyDescent="0.25">
      <c r="B12" s="111">
        <v>10</v>
      </c>
      <c r="C12" s="112">
        <v>8</v>
      </c>
      <c r="D12" s="112" t="s">
        <v>12</v>
      </c>
      <c r="E12" s="112">
        <v>40</v>
      </c>
      <c r="F12" s="112">
        <v>60</v>
      </c>
      <c r="G12" s="112">
        <v>26</v>
      </c>
      <c r="H12" s="113">
        <v>10</v>
      </c>
    </row>
    <row r="13" spans="2:8" x14ac:dyDescent="0.25">
      <c r="B13" s="111">
        <v>11</v>
      </c>
      <c r="C13" s="112">
        <v>3</v>
      </c>
      <c r="D13" s="112" t="s">
        <v>75</v>
      </c>
      <c r="E13" s="112">
        <v>40</v>
      </c>
      <c r="F13" s="112">
        <v>60</v>
      </c>
      <c r="G13" s="112">
        <v>26</v>
      </c>
      <c r="H13" s="113">
        <v>10</v>
      </c>
    </row>
    <row r="14" spans="2:8" x14ac:dyDescent="0.25">
      <c r="B14" s="111">
        <v>12</v>
      </c>
      <c r="C14" s="112">
        <v>8</v>
      </c>
      <c r="D14" s="112" t="s">
        <v>75</v>
      </c>
      <c r="E14" s="112">
        <v>40</v>
      </c>
      <c r="F14" s="112">
        <v>60</v>
      </c>
      <c r="G14" s="112">
        <v>26</v>
      </c>
      <c r="H14" s="113">
        <v>10</v>
      </c>
    </row>
    <row r="15" spans="2:8" x14ac:dyDescent="0.25">
      <c r="B15" s="111">
        <v>13</v>
      </c>
      <c r="C15" s="112">
        <v>3</v>
      </c>
      <c r="D15" s="112" t="s">
        <v>12</v>
      </c>
      <c r="E15" s="112">
        <v>100</v>
      </c>
      <c r="F15" s="112">
        <v>60</v>
      </c>
      <c r="G15" s="112">
        <v>26</v>
      </c>
      <c r="H15" s="113">
        <v>10</v>
      </c>
    </row>
    <row r="16" spans="2:8" x14ac:dyDescent="0.25">
      <c r="B16" s="111">
        <v>14</v>
      </c>
      <c r="C16" s="112">
        <v>8</v>
      </c>
      <c r="D16" s="112" t="s">
        <v>12</v>
      </c>
      <c r="E16" s="112">
        <v>100</v>
      </c>
      <c r="F16" s="112">
        <v>60</v>
      </c>
      <c r="G16" s="112">
        <v>26</v>
      </c>
      <c r="H16" s="113">
        <v>10</v>
      </c>
    </row>
    <row r="17" spans="2:8" x14ac:dyDescent="0.25">
      <c r="B17" s="111">
        <v>15</v>
      </c>
      <c r="C17" s="112">
        <v>3</v>
      </c>
      <c r="D17" s="112" t="s">
        <v>75</v>
      </c>
      <c r="E17" s="112">
        <v>100</v>
      </c>
      <c r="F17" s="112">
        <v>60</v>
      </c>
      <c r="G17" s="112">
        <v>26</v>
      </c>
      <c r="H17" s="113">
        <v>10</v>
      </c>
    </row>
    <row r="18" spans="2:8" x14ac:dyDescent="0.25">
      <c r="B18" s="111">
        <v>16</v>
      </c>
      <c r="C18" s="112">
        <v>8</v>
      </c>
      <c r="D18" s="112" t="s">
        <v>75</v>
      </c>
      <c r="E18" s="112">
        <v>100</v>
      </c>
      <c r="F18" s="112">
        <v>60</v>
      </c>
      <c r="G18" s="112">
        <v>26</v>
      </c>
      <c r="H18" s="113">
        <v>10</v>
      </c>
    </row>
    <row r="19" spans="2:8" x14ac:dyDescent="0.25">
      <c r="B19" s="111">
        <v>17</v>
      </c>
      <c r="C19" s="112">
        <v>3</v>
      </c>
      <c r="D19" s="112" t="s">
        <v>12</v>
      </c>
      <c r="E19" s="112">
        <v>40</v>
      </c>
      <c r="F19" s="112">
        <v>10</v>
      </c>
      <c r="G19" s="112">
        <v>36</v>
      </c>
      <c r="H19" s="113">
        <v>10</v>
      </c>
    </row>
    <row r="20" spans="2:8" x14ac:dyDescent="0.25">
      <c r="B20" s="111">
        <v>18</v>
      </c>
      <c r="C20" s="112">
        <v>8</v>
      </c>
      <c r="D20" s="112" t="s">
        <v>12</v>
      </c>
      <c r="E20" s="112">
        <v>40</v>
      </c>
      <c r="F20" s="112">
        <v>10</v>
      </c>
      <c r="G20" s="112">
        <v>36</v>
      </c>
      <c r="H20" s="113">
        <v>10</v>
      </c>
    </row>
    <row r="21" spans="2:8" x14ac:dyDescent="0.25">
      <c r="B21" s="111">
        <v>19</v>
      </c>
      <c r="C21" s="112">
        <v>3</v>
      </c>
      <c r="D21" s="112" t="s">
        <v>75</v>
      </c>
      <c r="E21" s="112">
        <v>40</v>
      </c>
      <c r="F21" s="112">
        <v>10</v>
      </c>
      <c r="G21" s="112">
        <v>36</v>
      </c>
      <c r="H21" s="113">
        <v>10</v>
      </c>
    </row>
    <row r="22" spans="2:8" x14ac:dyDescent="0.25">
      <c r="B22" s="111">
        <v>20</v>
      </c>
      <c r="C22" s="112">
        <v>8</v>
      </c>
      <c r="D22" s="112" t="s">
        <v>75</v>
      </c>
      <c r="E22" s="112">
        <v>40</v>
      </c>
      <c r="F22" s="112">
        <v>10</v>
      </c>
      <c r="G22" s="112">
        <v>36</v>
      </c>
      <c r="H22" s="113">
        <v>10</v>
      </c>
    </row>
    <row r="23" spans="2:8" x14ac:dyDescent="0.25">
      <c r="B23" s="111">
        <v>21</v>
      </c>
      <c r="C23" s="112">
        <v>3</v>
      </c>
      <c r="D23" s="112" t="s">
        <v>12</v>
      </c>
      <c r="E23" s="112">
        <v>100</v>
      </c>
      <c r="F23" s="112">
        <v>10</v>
      </c>
      <c r="G23" s="112">
        <v>36</v>
      </c>
      <c r="H23" s="113">
        <v>10</v>
      </c>
    </row>
    <row r="24" spans="2:8" x14ac:dyDescent="0.25">
      <c r="B24" s="111">
        <v>22</v>
      </c>
      <c r="C24" s="112">
        <v>8</v>
      </c>
      <c r="D24" s="112" t="s">
        <v>12</v>
      </c>
      <c r="E24" s="112">
        <v>100</v>
      </c>
      <c r="F24" s="112">
        <v>10</v>
      </c>
      <c r="G24" s="112">
        <v>36</v>
      </c>
      <c r="H24" s="113">
        <v>10</v>
      </c>
    </row>
    <row r="25" spans="2:8" x14ac:dyDescent="0.25">
      <c r="B25" s="111">
        <v>23</v>
      </c>
      <c r="C25" s="112">
        <v>3</v>
      </c>
      <c r="D25" s="112" t="s">
        <v>75</v>
      </c>
      <c r="E25" s="112">
        <v>100</v>
      </c>
      <c r="F25" s="112">
        <v>10</v>
      </c>
      <c r="G25" s="112">
        <v>36</v>
      </c>
      <c r="H25" s="113">
        <v>10</v>
      </c>
    </row>
    <row r="26" spans="2:8" x14ac:dyDescent="0.25">
      <c r="B26" s="111">
        <v>24</v>
      </c>
      <c r="C26" s="112">
        <v>8</v>
      </c>
      <c r="D26" s="112" t="s">
        <v>75</v>
      </c>
      <c r="E26" s="112">
        <v>100</v>
      </c>
      <c r="F26" s="112">
        <v>10</v>
      </c>
      <c r="G26" s="112">
        <v>36</v>
      </c>
      <c r="H26" s="113">
        <v>10</v>
      </c>
    </row>
    <row r="27" spans="2:8" x14ac:dyDescent="0.25">
      <c r="B27" s="111">
        <v>25</v>
      </c>
      <c r="C27" s="112">
        <v>3</v>
      </c>
      <c r="D27" s="112" t="s">
        <v>12</v>
      </c>
      <c r="E27" s="112">
        <v>40</v>
      </c>
      <c r="F27" s="112">
        <v>60</v>
      </c>
      <c r="G27" s="112">
        <v>36</v>
      </c>
      <c r="H27" s="113">
        <v>10</v>
      </c>
    </row>
    <row r="28" spans="2:8" x14ac:dyDescent="0.25">
      <c r="B28" s="111">
        <v>26</v>
      </c>
      <c r="C28" s="112">
        <v>8</v>
      </c>
      <c r="D28" s="112" t="s">
        <v>12</v>
      </c>
      <c r="E28" s="112">
        <v>40</v>
      </c>
      <c r="F28" s="112">
        <v>60</v>
      </c>
      <c r="G28" s="112">
        <v>36</v>
      </c>
      <c r="H28" s="113">
        <v>10</v>
      </c>
    </row>
    <row r="29" spans="2:8" x14ac:dyDescent="0.25">
      <c r="B29" s="111">
        <v>27</v>
      </c>
      <c r="C29" s="112">
        <v>3</v>
      </c>
      <c r="D29" s="112" t="s">
        <v>75</v>
      </c>
      <c r="E29" s="112">
        <v>40</v>
      </c>
      <c r="F29" s="112">
        <v>60</v>
      </c>
      <c r="G29" s="112">
        <v>36</v>
      </c>
      <c r="H29" s="113">
        <v>10</v>
      </c>
    </row>
    <row r="30" spans="2:8" x14ac:dyDescent="0.25">
      <c r="B30" s="111">
        <v>28</v>
      </c>
      <c r="C30" s="112">
        <v>8</v>
      </c>
      <c r="D30" s="112" t="s">
        <v>75</v>
      </c>
      <c r="E30" s="112">
        <v>40</v>
      </c>
      <c r="F30" s="112">
        <v>60</v>
      </c>
      <c r="G30" s="112">
        <v>36</v>
      </c>
      <c r="H30" s="113">
        <v>10</v>
      </c>
    </row>
    <row r="31" spans="2:8" x14ac:dyDescent="0.25">
      <c r="B31" s="111">
        <v>29</v>
      </c>
      <c r="C31" s="112">
        <v>3</v>
      </c>
      <c r="D31" s="112" t="s">
        <v>12</v>
      </c>
      <c r="E31" s="112">
        <v>100</v>
      </c>
      <c r="F31" s="112">
        <v>60</v>
      </c>
      <c r="G31" s="112">
        <v>36</v>
      </c>
      <c r="H31" s="113">
        <v>10</v>
      </c>
    </row>
    <row r="32" spans="2:8" x14ac:dyDescent="0.25">
      <c r="B32" s="111">
        <v>30</v>
      </c>
      <c r="C32" s="112">
        <v>8</v>
      </c>
      <c r="D32" s="112" t="s">
        <v>12</v>
      </c>
      <c r="E32" s="112">
        <v>100</v>
      </c>
      <c r="F32" s="112">
        <v>60</v>
      </c>
      <c r="G32" s="112">
        <v>36</v>
      </c>
      <c r="H32" s="113">
        <v>10</v>
      </c>
    </row>
    <row r="33" spans="2:8" x14ac:dyDescent="0.25">
      <c r="B33" s="111">
        <v>31</v>
      </c>
      <c r="C33" s="112">
        <v>3</v>
      </c>
      <c r="D33" s="112" t="s">
        <v>75</v>
      </c>
      <c r="E33" s="112">
        <v>100</v>
      </c>
      <c r="F33" s="112">
        <v>60</v>
      </c>
      <c r="G33" s="112">
        <v>36</v>
      </c>
      <c r="H33" s="113">
        <v>10</v>
      </c>
    </row>
    <row r="34" spans="2:8" x14ac:dyDescent="0.25">
      <c r="B34" s="111">
        <v>32</v>
      </c>
      <c r="C34" s="112">
        <v>8</v>
      </c>
      <c r="D34" s="112" t="s">
        <v>75</v>
      </c>
      <c r="E34" s="112">
        <v>100</v>
      </c>
      <c r="F34" s="112">
        <v>60</v>
      </c>
      <c r="G34" s="112">
        <v>36</v>
      </c>
      <c r="H34" s="113">
        <v>10</v>
      </c>
    </row>
    <row r="35" spans="2:8" x14ac:dyDescent="0.25">
      <c r="B35" s="111">
        <v>33</v>
      </c>
      <c r="C35" s="112">
        <v>3</v>
      </c>
      <c r="D35" s="112" t="s">
        <v>12</v>
      </c>
      <c r="E35" s="112">
        <v>40</v>
      </c>
      <c r="F35" s="112">
        <v>10</v>
      </c>
      <c r="G35" s="112">
        <v>26</v>
      </c>
      <c r="H35" s="113">
        <v>15</v>
      </c>
    </row>
    <row r="36" spans="2:8" x14ac:dyDescent="0.25">
      <c r="B36" s="111">
        <v>34</v>
      </c>
      <c r="C36" s="112">
        <v>8</v>
      </c>
      <c r="D36" s="112" t="s">
        <v>12</v>
      </c>
      <c r="E36" s="112">
        <v>40</v>
      </c>
      <c r="F36" s="112">
        <v>10</v>
      </c>
      <c r="G36" s="112">
        <v>26</v>
      </c>
      <c r="H36" s="113">
        <v>15</v>
      </c>
    </row>
    <row r="37" spans="2:8" x14ac:dyDescent="0.25">
      <c r="B37" s="111">
        <v>35</v>
      </c>
      <c r="C37" s="112">
        <v>3</v>
      </c>
      <c r="D37" s="112" t="s">
        <v>75</v>
      </c>
      <c r="E37" s="112">
        <v>40</v>
      </c>
      <c r="F37" s="112">
        <v>10</v>
      </c>
      <c r="G37" s="112">
        <v>26</v>
      </c>
      <c r="H37" s="113">
        <v>15</v>
      </c>
    </row>
    <row r="38" spans="2:8" x14ac:dyDescent="0.25">
      <c r="B38" s="111">
        <v>36</v>
      </c>
      <c r="C38" s="112">
        <v>8</v>
      </c>
      <c r="D38" s="112" t="s">
        <v>75</v>
      </c>
      <c r="E38" s="112">
        <v>40</v>
      </c>
      <c r="F38" s="112">
        <v>10</v>
      </c>
      <c r="G38" s="112">
        <v>26</v>
      </c>
      <c r="H38" s="113">
        <v>15</v>
      </c>
    </row>
    <row r="39" spans="2:8" x14ac:dyDescent="0.25">
      <c r="B39" s="111">
        <v>37</v>
      </c>
      <c r="C39" s="112">
        <v>3</v>
      </c>
      <c r="D39" s="112" t="s">
        <v>12</v>
      </c>
      <c r="E39" s="112">
        <v>100</v>
      </c>
      <c r="F39" s="112">
        <v>10</v>
      </c>
      <c r="G39" s="112">
        <v>26</v>
      </c>
      <c r="H39" s="113">
        <v>15</v>
      </c>
    </row>
    <row r="40" spans="2:8" x14ac:dyDescent="0.25">
      <c r="B40" s="111">
        <v>38</v>
      </c>
      <c r="C40" s="112">
        <v>8</v>
      </c>
      <c r="D40" s="112" t="s">
        <v>12</v>
      </c>
      <c r="E40" s="112">
        <v>100</v>
      </c>
      <c r="F40" s="112">
        <v>10</v>
      </c>
      <c r="G40" s="112">
        <v>26</v>
      </c>
      <c r="H40" s="113">
        <v>15</v>
      </c>
    </row>
    <row r="41" spans="2:8" x14ac:dyDescent="0.25">
      <c r="B41" s="111">
        <v>39</v>
      </c>
      <c r="C41" s="112">
        <v>3</v>
      </c>
      <c r="D41" s="112" t="s">
        <v>75</v>
      </c>
      <c r="E41" s="112">
        <v>100</v>
      </c>
      <c r="F41" s="112">
        <v>10</v>
      </c>
      <c r="G41" s="112">
        <v>26</v>
      </c>
      <c r="H41" s="113">
        <v>15</v>
      </c>
    </row>
    <row r="42" spans="2:8" x14ac:dyDescent="0.25">
      <c r="B42" s="111">
        <v>40</v>
      </c>
      <c r="C42" s="112">
        <v>8</v>
      </c>
      <c r="D42" s="112" t="s">
        <v>75</v>
      </c>
      <c r="E42" s="112">
        <v>100</v>
      </c>
      <c r="F42" s="112">
        <v>10</v>
      </c>
      <c r="G42" s="112">
        <v>26</v>
      </c>
      <c r="H42" s="113">
        <v>15</v>
      </c>
    </row>
    <row r="43" spans="2:8" x14ac:dyDescent="0.25">
      <c r="B43" s="111">
        <v>41</v>
      </c>
      <c r="C43" s="112">
        <v>3</v>
      </c>
      <c r="D43" s="112" t="s">
        <v>12</v>
      </c>
      <c r="E43" s="112">
        <v>40</v>
      </c>
      <c r="F43" s="112">
        <v>60</v>
      </c>
      <c r="G43" s="112">
        <v>26</v>
      </c>
      <c r="H43" s="113">
        <v>15</v>
      </c>
    </row>
    <row r="44" spans="2:8" x14ac:dyDescent="0.25">
      <c r="B44" s="111">
        <v>42</v>
      </c>
      <c r="C44" s="112">
        <v>8</v>
      </c>
      <c r="D44" s="112" t="s">
        <v>12</v>
      </c>
      <c r="E44" s="112">
        <v>40</v>
      </c>
      <c r="F44" s="112">
        <v>60</v>
      </c>
      <c r="G44" s="112">
        <v>26</v>
      </c>
      <c r="H44" s="113">
        <v>15</v>
      </c>
    </row>
    <row r="45" spans="2:8" x14ac:dyDescent="0.25">
      <c r="B45" s="111">
        <v>43</v>
      </c>
      <c r="C45" s="112">
        <v>3</v>
      </c>
      <c r="D45" s="112" t="s">
        <v>75</v>
      </c>
      <c r="E45" s="112">
        <v>40</v>
      </c>
      <c r="F45" s="112">
        <v>60</v>
      </c>
      <c r="G45" s="112">
        <v>26</v>
      </c>
      <c r="H45" s="113">
        <v>15</v>
      </c>
    </row>
    <row r="46" spans="2:8" x14ac:dyDescent="0.25">
      <c r="B46" s="111">
        <v>44</v>
      </c>
      <c r="C46" s="112">
        <v>8</v>
      </c>
      <c r="D46" s="112" t="s">
        <v>75</v>
      </c>
      <c r="E46" s="112">
        <v>40</v>
      </c>
      <c r="F46" s="112">
        <v>60</v>
      </c>
      <c r="G46" s="112">
        <v>26</v>
      </c>
      <c r="H46" s="113">
        <v>15</v>
      </c>
    </row>
    <row r="47" spans="2:8" x14ac:dyDescent="0.25">
      <c r="B47" s="111">
        <v>45</v>
      </c>
      <c r="C47" s="112">
        <v>3</v>
      </c>
      <c r="D47" s="112" t="s">
        <v>12</v>
      </c>
      <c r="E47" s="112">
        <v>100</v>
      </c>
      <c r="F47" s="112">
        <v>60</v>
      </c>
      <c r="G47" s="112">
        <v>26</v>
      </c>
      <c r="H47" s="113">
        <v>15</v>
      </c>
    </row>
    <row r="48" spans="2:8" x14ac:dyDescent="0.25">
      <c r="B48" s="111">
        <v>46</v>
      </c>
      <c r="C48" s="112">
        <v>8</v>
      </c>
      <c r="D48" s="112" t="s">
        <v>12</v>
      </c>
      <c r="E48" s="112">
        <v>100</v>
      </c>
      <c r="F48" s="112">
        <v>60</v>
      </c>
      <c r="G48" s="112">
        <v>26</v>
      </c>
      <c r="H48" s="113">
        <v>15</v>
      </c>
    </row>
    <row r="49" spans="2:8" x14ac:dyDescent="0.25">
      <c r="B49" s="111">
        <v>47</v>
      </c>
      <c r="C49" s="112">
        <v>3</v>
      </c>
      <c r="D49" s="112" t="s">
        <v>75</v>
      </c>
      <c r="E49" s="112">
        <v>100</v>
      </c>
      <c r="F49" s="112">
        <v>60</v>
      </c>
      <c r="G49" s="112">
        <v>26</v>
      </c>
      <c r="H49" s="113">
        <v>15</v>
      </c>
    </row>
    <row r="50" spans="2:8" x14ac:dyDescent="0.25">
      <c r="B50" s="111">
        <v>48</v>
      </c>
      <c r="C50" s="112">
        <v>8</v>
      </c>
      <c r="D50" s="112" t="s">
        <v>75</v>
      </c>
      <c r="E50" s="112">
        <v>100</v>
      </c>
      <c r="F50" s="112">
        <v>60</v>
      </c>
      <c r="G50" s="112">
        <v>26</v>
      </c>
      <c r="H50" s="113">
        <v>15</v>
      </c>
    </row>
    <row r="51" spans="2:8" x14ac:dyDescent="0.25">
      <c r="B51" s="111">
        <v>49</v>
      </c>
      <c r="C51" s="112">
        <v>3</v>
      </c>
      <c r="D51" s="112" t="s">
        <v>12</v>
      </c>
      <c r="E51" s="112">
        <v>40</v>
      </c>
      <c r="F51" s="112">
        <v>10</v>
      </c>
      <c r="G51" s="112">
        <v>36</v>
      </c>
      <c r="H51" s="113">
        <v>15</v>
      </c>
    </row>
    <row r="52" spans="2:8" x14ac:dyDescent="0.25">
      <c r="B52" s="111">
        <v>50</v>
      </c>
      <c r="C52" s="112">
        <v>8</v>
      </c>
      <c r="D52" s="112" t="s">
        <v>12</v>
      </c>
      <c r="E52" s="112">
        <v>40</v>
      </c>
      <c r="F52" s="112">
        <v>10</v>
      </c>
      <c r="G52" s="112">
        <v>36</v>
      </c>
      <c r="H52" s="113">
        <v>15</v>
      </c>
    </row>
    <row r="53" spans="2:8" x14ac:dyDescent="0.25">
      <c r="B53" s="111">
        <v>51</v>
      </c>
      <c r="C53" s="112">
        <v>3</v>
      </c>
      <c r="D53" s="112" t="s">
        <v>75</v>
      </c>
      <c r="E53" s="112">
        <v>40</v>
      </c>
      <c r="F53" s="112">
        <v>10</v>
      </c>
      <c r="G53" s="112">
        <v>36</v>
      </c>
      <c r="H53" s="113">
        <v>15</v>
      </c>
    </row>
    <row r="54" spans="2:8" x14ac:dyDescent="0.25">
      <c r="B54" s="111">
        <v>52</v>
      </c>
      <c r="C54" s="112">
        <v>8</v>
      </c>
      <c r="D54" s="112" t="s">
        <v>75</v>
      </c>
      <c r="E54" s="112">
        <v>40</v>
      </c>
      <c r="F54" s="112">
        <v>10</v>
      </c>
      <c r="G54" s="112">
        <v>36</v>
      </c>
      <c r="H54" s="113">
        <v>15</v>
      </c>
    </row>
    <row r="55" spans="2:8" x14ac:dyDescent="0.25">
      <c r="B55" s="111">
        <v>53</v>
      </c>
      <c r="C55" s="112">
        <v>3</v>
      </c>
      <c r="D55" s="112" t="s">
        <v>12</v>
      </c>
      <c r="E55" s="112">
        <v>100</v>
      </c>
      <c r="F55" s="112">
        <v>10</v>
      </c>
      <c r="G55" s="112">
        <v>36</v>
      </c>
      <c r="H55" s="113">
        <v>15</v>
      </c>
    </row>
    <row r="56" spans="2:8" x14ac:dyDescent="0.25">
      <c r="B56" s="111">
        <v>54</v>
      </c>
      <c r="C56" s="112">
        <v>8</v>
      </c>
      <c r="D56" s="112" t="s">
        <v>12</v>
      </c>
      <c r="E56" s="112">
        <v>100</v>
      </c>
      <c r="F56" s="112">
        <v>10</v>
      </c>
      <c r="G56" s="112">
        <v>36</v>
      </c>
      <c r="H56" s="113">
        <v>15</v>
      </c>
    </row>
    <row r="57" spans="2:8" x14ac:dyDescent="0.25">
      <c r="B57" s="111">
        <v>55</v>
      </c>
      <c r="C57" s="112">
        <v>3</v>
      </c>
      <c r="D57" s="112" t="s">
        <v>75</v>
      </c>
      <c r="E57" s="112">
        <v>100</v>
      </c>
      <c r="F57" s="112">
        <v>10</v>
      </c>
      <c r="G57" s="112">
        <v>36</v>
      </c>
      <c r="H57" s="113">
        <v>15</v>
      </c>
    </row>
    <row r="58" spans="2:8" x14ac:dyDescent="0.25">
      <c r="B58" s="111">
        <v>56</v>
      </c>
      <c r="C58" s="112">
        <v>8</v>
      </c>
      <c r="D58" s="112" t="s">
        <v>75</v>
      </c>
      <c r="E58" s="112">
        <v>100</v>
      </c>
      <c r="F58" s="112">
        <v>10</v>
      </c>
      <c r="G58" s="112">
        <v>36</v>
      </c>
      <c r="H58" s="113">
        <v>15</v>
      </c>
    </row>
    <row r="59" spans="2:8" x14ac:dyDescent="0.25">
      <c r="B59" s="111">
        <v>57</v>
      </c>
      <c r="C59" s="112">
        <v>3</v>
      </c>
      <c r="D59" s="112" t="s">
        <v>12</v>
      </c>
      <c r="E59" s="112">
        <v>40</v>
      </c>
      <c r="F59" s="112">
        <v>60</v>
      </c>
      <c r="G59" s="112">
        <v>36</v>
      </c>
      <c r="H59" s="113">
        <v>15</v>
      </c>
    </row>
    <row r="60" spans="2:8" x14ac:dyDescent="0.25">
      <c r="B60" s="111">
        <v>58</v>
      </c>
      <c r="C60" s="112">
        <v>8</v>
      </c>
      <c r="D60" s="112" t="s">
        <v>12</v>
      </c>
      <c r="E60" s="112">
        <v>40</v>
      </c>
      <c r="F60" s="112">
        <v>60</v>
      </c>
      <c r="G60" s="112">
        <v>36</v>
      </c>
      <c r="H60" s="113">
        <v>15</v>
      </c>
    </row>
    <row r="61" spans="2:8" x14ac:dyDescent="0.25">
      <c r="B61" s="111">
        <v>59</v>
      </c>
      <c r="C61" s="112">
        <v>3</v>
      </c>
      <c r="D61" s="112" t="s">
        <v>75</v>
      </c>
      <c r="E61" s="112">
        <v>40</v>
      </c>
      <c r="F61" s="112">
        <v>60</v>
      </c>
      <c r="G61" s="112">
        <v>36</v>
      </c>
      <c r="H61" s="113">
        <v>15</v>
      </c>
    </row>
    <row r="62" spans="2:8" x14ac:dyDescent="0.25">
      <c r="B62" s="111">
        <v>60</v>
      </c>
      <c r="C62" s="112">
        <v>8</v>
      </c>
      <c r="D62" s="112" t="s">
        <v>75</v>
      </c>
      <c r="E62" s="112">
        <v>40</v>
      </c>
      <c r="F62" s="112">
        <v>60</v>
      </c>
      <c r="G62" s="112">
        <v>36</v>
      </c>
      <c r="H62" s="113">
        <v>15</v>
      </c>
    </row>
    <row r="63" spans="2:8" x14ac:dyDescent="0.25">
      <c r="B63" s="111">
        <v>61</v>
      </c>
      <c r="C63" s="112">
        <v>3</v>
      </c>
      <c r="D63" s="112" t="s">
        <v>12</v>
      </c>
      <c r="E63" s="112">
        <v>100</v>
      </c>
      <c r="F63" s="112">
        <v>60</v>
      </c>
      <c r="G63" s="112">
        <v>36</v>
      </c>
      <c r="H63" s="113">
        <v>15</v>
      </c>
    </row>
    <row r="64" spans="2:8" x14ac:dyDescent="0.25">
      <c r="B64" s="111">
        <v>62</v>
      </c>
      <c r="C64" s="112">
        <v>8</v>
      </c>
      <c r="D64" s="112" t="s">
        <v>12</v>
      </c>
      <c r="E64" s="112">
        <v>100</v>
      </c>
      <c r="F64" s="112">
        <v>60</v>
      </c>
      <c r="G64" s="112">
        <v>36</v>
      </c>
      <c r="H64" s="113">
        <v>15</v>
      </c>
    </row>
    <row r="65" spans="2:8" x14ac:dyDescent="0.25">
      <c r="B65" s="111">
        <v>63</v>
      </c>
      <c r="C65" s="112">
        <v>3</v>
      </c>
      <c r="D65" s="112" t="s">
        <v>75</v>
      </c>
      <c r="E65" s="112">
        <v>100</v>
      </c>
      <c r="F65" s="112">
        <v>60</v>
      </c>
      <c r="G65" s="112">
        <v>36</v>
      </c>
      <c r="H65" s="113">
        <v>15</v>
      </c>
    </row>
    <row r="66" spans="2:8" x14ac:dyDescent="0.25">
      <c r="B66" s="109">
        <v>64</v>
      </c>
      <c r="C66" s="110">
        <v>8</v>
      </c>
      <c r="D66" s="110" t="s">
        <v>75</v>
      </c>
      <c r="E66" s="110">
        <v>100</v>
      </c>
      <c r="F66" s="110">
        <v>60</v>
      </c>
      <c r="G66" s="110">
        <v>36</v>
      </c>
      <c r="H66" s="114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438"/>
  <sheetViews>
    <sheetView tabSelected="1" topLeftCell="H2414" workbookViewId="0">
      <selection activeCell="L2439" sqref="L2439"/>
    </sheetView>
  </sheetViews>
  <sheetFormatPr defaultRowHeight="15" x14ac:dyDescent="0.25"/>
  <cols>
    <col min="1" max="1" width="3.7109375" style="12" customWidth="1"/>
    <col min="2" max="2" width="11" style="12" hidden="1" customWidth="1"/>
    <col min="3" max="3" width="0" style="12" hidden="1" customWidth="1"/>
    <col min="4" max="4" width="17.42578125" style="12" hidden="1" customWidth="1"/>
    <col min="5" max="5" width="15.7109375" style="12" hidden="1" customWidth="1"/>
    <col min="6" max="6" width="16.7109375" style="12" hidden="1" customWidth="1"/>
    <col min="7" max="7" width="3.7109375" style="12" hidden="1" customWidth="1"/>
    <col min="8" max="8" width="16.7109375" style="16" customWidth="1"/>
    <col min="9" max="9" width="19" style="16" bestFit="1" customWidth="1"/>
    <col min="10" max="10" width="18.28515625" style="16" bestFit="1" customWidth="1"/>
    <col min="11" max="13" width="16.7109375" style="16" customWidth="1"/>
    <col min="14" max="14" width="20.7109375" style="16" bestFit="1" customWidth="1"/>
    <col min="15" max="15" width="3.7109375" style="16" customWidth="1"/>
    <col min="16" max="16" width="16" style="16" bestFit="1" customWidth="1"/>
    <col min="17" max="17" width="19" style="16" bestFit="1" customWidth="1"/>
    <col min="18" max="18" width="18.28515625" style="16" bestFit="1" customWidth="1"/>
    <col min="19" max="19" width="11" style="16" bestFit="1" customWidth="1"/>
    <col min="20" max="20" width="12.85546875" style="16" bestFit="1" customWidth="1"/>
    <col min="21" max="21" width="11.28515625" style="16" bestFit="1" customWidth="1"/>
    <col min="22" max="22" width="20.7109375" style="16" bestFit="1" customWidth="1"/>
    <col min="23" max="23" width="9.140625" style="12"/>
    <col min="24" max="24" width="18.5703125" style="12" bestFit="1" customWidth="1"/>
    <col min="25" max="33" width="9.140625" style="12"/>
    <col min="34" max="34" width="18.5703125" style="12" bestFit="1" customWidth="1"/>
    <col min="35" max="35" width="11.42578125" style="12" bestFit="1" customWidth="1"/>
    <col min="36" max="36" width="11.85546875" style="12" bestFit="1" customWidth="1"/>
    <col min="37" max="37" width="17.140625" style="12" bestFit="1" customWidth="1"/>
    <col min="38" max="16384" width="9.140625" style="12"/>
  </cols>
  <sheetData>
    <row r="1" spans="2:38" s="122" customFormat="1" x14ac:dyDescent="0.25">
      <c r="H1" s="123">
        <v>2</v>
      </c>
      <c r="I1" s="123">
        <f>H1+1</f>
        <v>3</v>
      </c>
      <c r="J1" s="123">
        <f t="shared" ref="J1:M1" si="0">I1+1</f>
        <v>4</v>
      </c>
      <c r="K1" s="123">
        <f t="shared" si="0"/>
        <v>5</v>
      </c>
      <c r="L1" s="123">
        <f t="shared" si="0"/>
        <v>6</v>
      </c>
      <c r="M1" s="123">
        <f t="shared" si="0"/>
        <v>7</v>
      </c>
      <c r="N1" s="123"/>
      <c r="O1" s="123"/>
      <c r="P1" s="123"/>
      <c r="Q1" s="123"/>
      <c r="R1" s="123"/>
      <c r="S1" s="123"/>
      <c r="T1" s="123"/>
      <c r="U1" s="123"/>
      <c r="V1" s="123"/>
    </row>
    <row r="2" spans="2:38" ht="15.75" customHeight="1" x14ac:dyDescent="0.25">
      <c r="B2" s="12" t="s">
        <v>20</v>
      </c>
      <c r="C2" s="12" t="s">
        <v>14</v>
      </c>
      <c r="D2" s="12" t="s">
        <v>92</v>
      </c>
      <c r="E2" s="12" t="s">
        <v>91</v>
      </c>
      <c r="F2" s="12" t="s">
        <v>89</v>
      </c>
      <c r="H2" s="104" t="s">
        <v>0</v>
      </c>
      <c r="I2" s="105" t="s">
        <v>1</v>
      </c>
      <c r="J2" s="105" t="s">
        <v>2</v>
      </c>
      <c r="K2" s="105" t="s">
        <v>3</v>
      </c>
      <c r="L2" s="105" t="s">
        <v>4</v>
      </c>
      <c r="M2" s="105" t="s">
        <v>76</v>
      </c>
      <c r="N2" s="171" t="s">
        <v>173</v>
      </c>
      <c r="P2" s="104" t="s">
        <v>0</v>
      </c>
      <c r="Q2" s="105" t="s">
        <v>1</v>
      </c>
      <c r="R2" s="105" t="s">
        <v>2</v>
      </c>
      <c r="S2" s="105" t="s">
        <v>3</v>
      </c>
      <c r="T2" s="105" t="s">
        <v>4</v>
      </c>
      <c r="U2" s="105" t="s">
        <v>76</v>
      </c>
      <c r="V2" s="171" t="s">
        <v>173</v>
      </c>
      <c r="X2" s="160" t="s">
        <v>39</v>
      </c>
      <c r="Y2" s="152" t="s">
        <v>34</v>
      </c>
      <c r="Z2" s="152" t="s">
        <v>31</v>
      </c>
      <c r="AA2" s="152" t="s">
        <v>32</v>
      </c>
      <c r="AB2" s="152" t="s">
        <v>35</v>
      </c>
      <c r="AC2" s="152" t="s">
        <v>36</v>
      </c>
      <c r="AD2" s="152" t="s">
        <v>37</v>
      </c>
      <c r="AE2" s="154" t="s">
        <v>33</v>
      </c>
      <c r="AF2" s="35" t="s">
        <v>38</v>
      </c>
      <c r="AH2" s="129" t="s">
        <v>63</v>
      </c>
      <c r="AI2" s="131" t="s">
        <v>64</v>
      </c>
      <c r="AJ2" s="131"/>
      <c r="AK2" s="132" t="s">
        <v>67</v>
      </c>
    </row>
    <row r="3" spans="2:38" ht="15.75" x14ac:dyDescent="0.25">
      <c r="H3" s="98" t="s">
        <v>246</v>
      </c>
      <c r="I3" s="99" t="s">
        <v>247</v>
      </c>
      <c r="J3" s="99" t="s">
        <v>248</v>
      </c>
      <c r="K3" s="99" t="s">
        <v>309</v>
      </c>
      <c r="L3" s="99" t="s">
        <v>249</v>
      </c>
      <c r="M3" s="99" t="s">
        <v>250</v>
      </c>
      <c r="N3" s="148"/>
      <c r="P3" s="98" t="s">
        <v>246</v>
      </c>
      <c r="Q3" s="99" t="s">
        <v>247</v>
      </c>
      <c r="R3" s="99" t="s">
        <v>248</v>
      </c>
      <c r="S3" s="99" t="s">
        <v>309</v>
      </c>
      <c r="T3" s="99" t="s">
        <v>249</v>
      </c>
      <c r="U3" s="99" t="s">
        <v>250</v>
      </c>
      <c r="V3" s="148"/>
      <c r="X3" s="161"/>
      <c r="Y3" s="153"/>
      <c r="Z3" s="153"/>
      <c r="AA3" s="153"/>
      <c r="AB3" s="153"/>
      <c r="AC3" s="153"/>
      <c r="AD3" s="153"/>
      <c r="AE3" s="155"/>
      <c r="AF3" s="36">
        <f>SUMPRODUCT(AA4:AA9,AE4:AE9)</f>
        <v>38.103132874588091</v>
      </c>
      <c r="AH3" s="130"/>
      <c r="AI3" s="54" t="s">
        <v>65</v>
      </c>
      <c r="AJ3" s="54" t="s">
        <v>66</v>
      </c>
      <c r="AK3" s="133"/>
    </row>
    <row r="4" spans="2:38" ht="15.75" x14ac:dyDescent="0.25">
      <c r="B4" s="12">
        <v>1</v>
      </c>
      <c r="C4" s="12">
        <v>1</v>
      </c>
      <c r="D4" s="12">
        <v>31.153846153846143</v>
      </c>
      <c r="E4" s="12">
        <v>23.076923076923102</v>
      </c>
      <c r="F4" s="12">
        <v>49.999999999999986</v>
      </c>
      <c r="H4" s="104">
        <f>VLOOKUP($C4,'Experiment Design'!$B$3:$H$66,'Experiment Results'!H$1,FALSE)</f>
        <v>3</v>
      </c>
      <c r="I4" s="105" t="str">
        <f>VLOOKUP($C4,'Experiment Design'!$B$3:$H$66,'Experiment Results'!I$1,FALSE)</f>
        <v>Normal</v>
      </c>
      <c r="J4" s="105">
        <f>VLOOKUP($C4,'Experiment Design'!$B$3:$H$66,'Experiment Results'!J$1,FALSE)</f>
        <v>40</v>
      </c>
      <c r="K4" s="105">
        <f>VLOOKUP($C4,'Experiment Design'!$B$3:$H$66,'Experiment Results'!K$1,FALSE)</f>
        <v>10</v>
      </c>
      <c r="L4" s="105">
        <f>VLOOKUP($C4,'Experiment Design'!$B$3:$H$66,'Experiment Results'!L$1,FALSE)</f>
        <v>26</v>
      </c>
      <c r="M4" s="105">
        <f>VLOOKUP($C4,'Experiment Design'!$B$3:$H$66,'Experiment Results'!M$1,FALSE)</f>
        <v>10</v>
      </c>
      <c r="N4" s="106">
        <f>AVERAGE(D4:F4)</f>
        <v>34.743589743589745</v>
      </c>
      <c r="P4" s="104">
        <f>IF(H4=H$4,-1,1)</f>
        <v>-1</v>
      </c>
      <c r="Q4" s="105">
        <f t="shared" ref="Q4:U4" si="1">IF(I4=I$4,-1,1)</f>
        <v>-1</v>
      </c>
      <c r="R4" s="105">
        <f t="shared" si="1"/>
        <v>-1</v>
      </c>
      <c r="S4" s="105">
        <f t="shared" si="1"/>
        <v>-1</v>
      </c>
      <c r="T4" s="105">
        <f t="shared" si="1"/>
        <v>-1</v>
      </c>
      <c r="U4" s="105">
        <f t="shared" si="1"/>
        <v>-1</v>
      </c>
      <c r="V4" s="106">
        <f>N4</f>
        <v>34.743589743589745</v>
      </c>
      <c r="X4" s="26" t="s">
        <v>0</v>
      </c>
      <c r="Y4" s="27">
        <v>0</v>
      </c>
      <c r="Z4" s="37">
        <v>0.88070000000000004</v>
      </c>
      <c r="AA4" s="27">
        <v>65</v>
      </c>
      <c r="AB4" s="27">
        <v>4160</v>
      </c>
      <c r="AC4" s="27">
        <v>0.8</v>
      </c>
      <c r="AD4" s="118">
        <v>0.801095</v>
      </c>
      <c r="AE4" s="119">
        <f>Z4/SUM(Z$4:Z$9)</f>
        <v>5.3347305679395232E-2</v>
      </c>
      <c r="AF4" s="25"/>
      <c r="AH4" s="56" t="s">
        <v>0</v>
      </c>
      <c r="AI4" s="30">
        <v>3</v>
      </c>
      <c r="AJ4" s="30">
        <v>8</v>
      </c>
      <c r="AK4" s="58" t="s">
        <v>8</v>
      </c>
    </row>
    <row r="5" spans="2:38" ht="15.75" x14ac:dyDescent="0.25">
      <c r="B5" s="12">
        <v>1</v>
      </c>
      <c r="C5" s="12">
        <v>2</v>
      </c>
      <c r="D5" s="12">
        <v>32.307692307692278</v>
      </c>
      <c r="E5" s="12">
        <v>42.307692307692299</v>
      </c>
      <c r="F5" s="12">
        <v>45</v>
      </c>
      <c r="H5" s="103">
        <f>VLOOKUP($C5,'Experiment Design'!$B$3:$H$66,'Experiment Results'!H$1,FALSE)</f>
        <v>8</v>
      </c>
      <c r="I5" s="101" t="str">
        <f>VLOOKUP($C5,'Experiment Design'!$B$3:$H$66,'Experiment Results'!I$1,FALSE)</f>
        <v>Normal</v>
      </c>
      <c r="J5" s="101">
        <f>VLOOKUP($C5,'Experiment Design'!$B$3:$H$66,'Experiment Results'!J$1,FALSE)</f>
        <v>40</v>
      </c>
      <c r="K5" s="101">
        <f>VLOOKUP($C5,'Experiment Design'!$B$3:$H$66,'Experiment Results'!K$1,FALSE)</f>
        <v>10</v>
      </c>
      <c r="L5" s="101">
        <f>VLOOKUP($C5,'Experiment Design'!$B$3:$H$66,'Experiment Results'!L$1,FALSE)</f>
        <v>26</v>
      </c>
      <c r="M5" s="101">
        <f>VLOOKUP($C5,'Experiment Design'!$B$3:$H$66,'Experiment Results'!M$1,FALSE)</f>
        <v>10</v>
      </c>
      <c r="N5" s="102">
        <f t="shared" ref="N5:N68" si="2">AVERAGE(D5:F5)</f>
        <v>39.871794871794862</v>
      </c>
      <c r="P5" s="103">
        <f t="shared" ref="P5:P68" si="3">IF(H5=H$4,-1,1)</f>
        <v>1</v>
      </c>
      <c r="Q5" s="101">
        <f t="shared" ref="Q5:Q68" si="4">IF(I5=I$4,-1,1)</f>
        <v>-1</v>
      </c>
      <c r="R5" s="101">
        <f t="shared" ref="R5:R68" si="5">IF(J5=J$4,-1,1)</f>
        <v>-1</v>
      </c>
      <c r="S5" s="101">
        <f t="shared" ref="S5:S68" si="6">IF(K5=K$4,-1,1)</f>
        <v>-1</v>
      </c>
      <c r="T5" s="101">
        <f t="shared" ref="T5:T68" si="7">IF(L5=L$4,-1,1)</f>
        <v>-1</v>
      </c>
      <c r="U5" s="101">
        <f t="shared" ref="U5:U68" si="8">IF(M5=M$4,-1,1)</f>
        <v>-1</v>
      </c>
      <c r="V5" s="102">
        <f t="shared" ref="V5:V68" si="9">N5</f>
        <v>39.871794871794862</v>
      </c>
      <c r="X5" s="29" t="s">
        <v>1</v>
      </c>
      <c r="Y5" s="30">
        <v>0</v>
      </c>
      <c r="Z5" s="40">
        <v>2.9441999999999999</v>
      </c>
      <c r="AA5" s="30">
        <v>6</v>
      </c>
      <c r="AB5" s="30">
        <v>384</v>
      </c>
      <c r="AC5" s="30">
        <v>0.8</v>
      </c>
      <c r="AD5" s="50">
        <v>0.81106599999999995</v>
      </c>
      <c r="AE5" s="120">
        <f t="shared" ref="AE5:AE9" si="10">Z5/SUM(Z$4:Z$9)</f>
        <v>0.17834124830393486</v>
      </c>
      <c r="AF5" s="25"/>
      <c r="AH5" s="56" t="s">
        <v>1</v>
      </c>
      <c r="AI5" s="30" t="s">
        <v>12</v>
      </c>
      <c r="AJ5" s="30" t="s">
        <v>75</v>
      </c>
      <c r="AK5" s="58" t="s">
        <v>10</v>
      </c>
    </row>
    <row r="6" spans="2:38" ht="15.75" x14ac:dyDescent="0.25">
      <c r="B6" s="12">
        <v>1</v>
      </c>
      <c r="C6" s="12">
        <v>3</v>
      </c>
      <c r="D6" s="12">
        <v>41.15384615384616</v>
      </c>
      <c r="E6" s="12">
        <v>51.63461538461538</v>
      </c>
      <c r="F6" s="12">
        <v>28.557692307692278</v>
      </c>
      <c r="H6" s="103">
        <f>VLOOKUP($C6,'Experiment Design'!$B$3:$H$66,'Experiment Results'!H$1,FALSE)</f>
        <v>3</v>
      </c>
      <c r="I6" s="101" t="str">
        <f>VLOOKUP($C6,'Experiment Design'!$B$3:$H$66,'Experiment Results'!I$1,FALSE)</f>
        <v>Exponential</v>
      </c>
      <c r="J6" s="101">
        <f>VLOOKUP($C6,'Experiment Design'!$B$3:$H$66,'Experiment Results'!J$1,FALSE)</f>
        <v>40</v>
      </c>
      <c r="K6" s="101">
        <f>VLOOKUP($C6,'Experiment Design'!$B$3:$H$66,'Experiment Results'!K$1,FALSE)</f>
        <v>10</v>
      </c>
      <c r="L6" s="101">
        <f>VLOOKUP($C6,'Experiment Design'!$B$3:$H$66,'Experiment Results'!L$1,FALSE)</f>
        <v>26</v>
      </c>
      <c r="M6" s="101">
        <f>VLOOKUP($C6,'Experiment Design'!$B$3:$H$66,'Experiment Results'!M$1,FALSE)</f>
        <v>10</v>
      </c>
      <c r="N6" s="102">
        <f t="shared" si="2"/>
        <v>40.448717948717942</v>
      </c>
      <c r="P6" s="103">
        <f t="shared" si="3"/>
        <v>-1</v>
      </c>
      <c r="Q6" s="101">
        <f t="shared" si="4"/>
        <v>1</v>
      </c>
      <c r="R6" s="101">
        <f t="shared" si="5"/>
        <v>-1</v>
      </c>
      <c r="S6" s="101">
        <f t="shared" si="6"/>
        <v>-1</v>
      </c>
      <c r="T6" s="101">
        <f t="shared" si="7"/>
        <v>-1</v>
      </c>
      <c r="U6" s="101">
        <f t="shared" si="8"/>
        <v>-1</v>
      </c>
      <c r="V6" s="102">
        <f t="shared" si="9"/>
        <v>40.448717948717942</v>
      </c>
      <c r="X6" s="29" t="s">
        <v>2</v>
      </c>
      <c r="Y6" s="30">
        <v>0</v>
      </c>
      <c r="Z6" s="40">
        <v>0.82699999999999996</v>
      </c>
      <c r="AA6" s="30">
        <v>74</v>
      </c>
      <c r="AB6" s="30">
        <v>4736</v>
      </c>
      <c r="AC6" s="30">
        <v>0.8</v>
      </c>
      <c r="AD6" s="50">
        <v>0.80269500000000005</v>
      </c>
      <c r="AE6" s="120">
        <f t="shared" si="10"/>
        <v>5.0094495057181616E-2</v>
      </c>
      <c r="AF6" s="25"/>
      <c r="AH6" s="56" t="s">
        <v>2</v>
      </c>
      <c r="AI6" s="30">
        <v>40</v>
      </c>
      <c r="AJ6" s="30">
        <v>100</v>
      </c>
      <c r="AK6" s="58" t="s">
        <v>9</v>
      </c>
    </row>
    <row r="7" spans="2:38" ht="15.75" x14ac:dyDescent="0.25">
      <c r="B7" s="12">
        <v>1</v>
      </c>
      <c r="C7" s="12">
        <v>4</v>
      </c>
      <c r="D7" s="12">
        <v>50.384615384615401</v>
      </c>
      <c r="E7" s="12">
        <v>47.596153846153854</v>
      </c>
      <c r="F7" s="12">
        <v>31.442307692307722</v>
      </c>
      <c r="H7" s="103">
        <f>VLOOKUP($C7,'Experiment Design'!$B$3:$H$66,'Experiment Results'!H$1,FALSE)</f>
        <v>8</v>
      </c>
      <c r="I7" s="101" t="str">
        <f>VLOOKUP($C7,'Experiment Design'!$B$3:$H$66,'Experiment Results'!I$1,FALSE)</f>
        <v>Exponential</v>
      </c>
      <c r="J7" s="101">
        <f>VLOOKUP($C7,'Experiment Design'!$B$3:$H$66,'Experiment Results'!J$1,FALSE)</f>
        <v>40</v>
      </c>
      <c r="K7" s="101">
        <f>VLOOKUP($C7,'Experiment Design'!$B$3:$H$66,'Experiment Results'!K$1,FALSE)</f>
        <v>10</v>
      </c>
      <c r="L7" s="101">
        <f>VLOOKUP($C7,'Experiment Design'!$B$3:$H$66,'Experiment Results'!L$1,FALSE)</f>
        <v>26</v>
      </c>
      <c r="M7" s="101">
        <f>VLOOKUP($C7,'Experiment Design'!$B$3:$H$66,'Experiment Results'!M$1,FALSE)</f>
        <v>10</v>
      </c>
      <c r="N7" s="102">
        <f t="shared" si="2"/>
        <v>43.141025641025657</v>
      </c>
      <c r="P7" s="103">
        <f t="shared" si="3"/>
        <v>1</v>
      </c>
      <c r="Q7" s="101">
        <f t="shared" si="4"/>
        <v>1</v>
      </c>
      <c r="R7" s="101">
        <f t="shared" si="5"/>
        <v>-1</v>
      </c>
      <c r="S7" s="101">
        <f t="shared" si="6"/>
        <v>-1</v>
      </c>
      <c r="T7" s="101">
        <f t="shared" si="7"/>
        <v>-1</v>
      </c>
      <c r="U7" s="101">
        <f t="shared" si="8"/>
        <v>-1</v>
      </c>
      <c r="V7" s="102">
        <f t="shared" si="9"/>
        <v>43.141025641025657</v>
      </c>
      <c r="X7" s="29" t="s">
        <v>3</v>
      </c>
      <c r="Y7" s="30">
        <v>0</v>
      </c>
      <c r="Z7" s="40">
        <v>0.11409999999999999</v>
      </c>
      <c r="AA7" s="30">
        <v>3861</v>
      </c>
      <c r="AB7" s="30">
        <v>247104</v>
      </c>
      <c r="AC7" s="30">
        <v>0.8</v>
      </c>
      <c r="AD7" s="50">
        <v>0.80008299999999999</v>
      </c>
      <c r="AE7" s="120">
        <f t="shared" si="10"/>
        <v>6.9114654002713693E-3</v>
      </c>
      <c r="AF7" s="25"/>
      <c r="AH7" s="56" t="s">
        <v>3</v>
      </c>
      <c r="AI7" s="30">
        <v>10</v>
      </c>
      <c r="AJ7" s="30">
        <v>60</v>
      </c>
      <c r="AK7" s="58" t="s">
        <v>9</v>
      </c>
      <c r="AL7" s="12" t="s">
        <v>312</v>
      </c>
    </row>
    <row r="8" spans="2:38" ht="15.75" x14ac:dyDescent="0.25">
      <c r="B8" s="12">
        <v>1</v>
      </c>
      <c r="C8" s="12">
        <v>5</v>
      </c>
      <c r="D8" s="12">
        <v>31.153846153846143</v>
      </c>
      <c r="E8" s="12">
        <v>23.076923076923102</v>
      </c>
      <c r="F8" s="12">
        <v>49.999999999999986</v>
      </c>
      <c r="H8" s="103">
        <f>VLOOKUP($C8,'Experiment Design'!$B$3:$H$66,'Experiment Results'!H$1,FALSE)</f>
        <v>3</v>
      </c>
      <c r="I8" s="101" t="str">
        <f>VLOOKUP($C8,'Experiment Design'!$B$3:$H$66,'Experiment Results'!I$1,FALSE)</f>
        <v>Normal</v>
      </c>
      <c r="J8" s="101">
        <f>VLOOKUP($C8,'Experiment Design'!$B$3:$H$66,'Experiment Results'!J$1,FALSE)</f>
        <v>100</v>
      </c>
      <c r="K8" s="101">
        <f>VLOOKUP($C8,'Experiment Design'!$B$3:$H$66,'Experiment Results'!K$1,FALSE)</f>
        <v>10</v>
      </c>
      <c r="L8" s="101">
        <f>VLOOKUP($C8,'Experiment Design'!$B$3:$H$66,'Experiment Results'!L$1,FALSE)</f>
        <v>26</v>
      </c>
      <c r="M8" s="101">
        <f>VLOOKUP($C8,'Experiment Design'!$B$3:$H$66,'Experiment Results'!M$1,FALSE)</f>
        <v>10</v>
      </c>
      <c r="N8" s="102">
        <f t="shared" si="2"/>
        <v>34.743589743589745</v>
      </c>
      <c r="P8" s="103">
        <f t="shared" si="3"/>
        <v>-1</v>
      </c>
      <c r="Q8" s="101">
        <f t="shared" si="4"/>
        <v>-1</v>
      </c>
      <c r="R8" s="101">
        <f t="shared" si="5"/>
        <v>1</v>
      </c>
      <c r="S8" s="101">
        <f t="shared" si="6"/>
        <v>-1</v>
      </c>
      <c r="T8" s="101">
        <f t="shared" si="7"/>
        <v>-1</v>
      </c>
      <c r="U8" s="101">
        <f t="shared" si="8"/>
        <v>-1</v>
      </c>
      <c r="V8" s="102">
        <f t="shared" si="9"/>
        <v>34.743589743589745</v>
      </c>
      <c r="X8" s="29" t="s">
        <v>4</v>
      </c>
      <c r="Y8" s="30">
        <v>0</v>
      </c>
      <c r="Z8" s="40">
        <v>1.6056999999999999</v>
      </c>
      <c r="AA8" s="30">
        <v>20</v>
      </c>
      <c r="AB8" s="30">
        <v>1280</v>
      </c>
      <c r="AC8" s="30">
        <v>0.8</v>
      </c>
      <c r="AD8" s="50">
        <v>0.80943799999999999</v>
      </c>
      <c r="AE8" s="120">
        <f t="shared" si="10"/>
        <v>9.7263277767009104E-2</v>
      </c>
      <c r="AF8" s="25"/>
      <c r="AH8" s="56" t="s">
        <v>4</v>
      </c>
      <c r="AI8" s="30">
        <v>26</v>
      </c>
      <c r="AJ8" s="30">
        <v>36</v>
      </c>
      <c r="AK8" s="58" t="s">
        <v>11</v>
      </c>
    </row>
    <row r="9" spans="2:38" ht="15.75" x14ac:dyDescent="0.25">
      <c r="B9" s="12">
        <v>1</v>
      </c>
      <c r="C9" s="12">
        <v>6</v>
      </c>
      <c r="D9" s="12">
        <v>32.307692307692278</v>
      </c>
      <c r="E9" s="12">
        <v>42.307692307692299</v>
      </c>
      <c r="F9" s="12">
        <v>45</v>
      </c>
      <c r="H9" s="103">
        <f>VLOOKUP($C9,'Experiment Design'!$B$3:$H$66,'Experiment Results'!H$1,FALSE)</f>
        <v>8</v>
      </c>
      <c r="I9" s="101" t="str">
        <f>VLOOKUP($C9,'Experiment Design'!$B$3:$H$66,'Experiment Results'!I$1,FALSE)</f>
        <v>Normal</v>
      </c>
      <c r="J9" s="101">
        <f>VLOOKUP($C9,'Experiment Design'!$B$3:$H$66,'Experiment Results'!J$1,FALSE)</f>
        <v>100</v>
      </c>
      <c r="K9" s="101">
        <f>VLOOKUP($C9,'Experiment Design'!$B$3:$H$66,'Experiment Results'!K$1,FALSE)</f>
        <v>10</v>
      </c>
      <c r="L9" s="101">
        <f>VLOOKUP($C9,'Experiment Design'!$B$3:$H$66,'Experiment Results'!L$1,FALSE)</f>
        <v>26</v>
      </c>
      <c r="M9" s="101">
        <f>VLOOKUP($C9,'Experiment Design'!$B$3:$H$66,'Experiment Results'!M$1,FALSE)</f>
        <v>10</v>
      </c>
      <c r="N9" s="102">
        <f t="shared" si="2"/>
        <v>39.871794871794862</v>
      </c>
      <c r="P9" s="103">
        <f t="shared" si="3"/>
        <v>1</v>
      </c>
      <c r="Q9" s="101">
        <f t="shared" si="4"/>
        <v>-1</v>
      </c>
      <c r="R9" s="101">
        <f t="shared" si="5"/>
        <v>1</v>
      </c>
      <c r="S9" s="101">
        <f t="shared" si="6"/>
        <v>-1</v>
      </c>
      <c r="T9" s="101">
        <f t="shared" si="7"/>
        <v>-1</v>
      </c>
      <c r="U9" s="101">
        <f t="shared" si="8"/>
        <v>-1</v>
      </c>
      <c r="V9" s="102">
        <f t="shared" si="9"/>
        <v>39.871794871794862</v>
      </c>
      <c r="X9" s="32" t="s">
        <v>13</v>
      </c>
      <c r="Y9" s="33">
        <v>0</v>
      </c>
      <c r="Z9" s="43">
        <v>10.1371</v>
      </c>
      <c r="AA9" s="33">
        <v>2</v>
      </c>
      <c r="AB9" s="33">
        <v>128</v>
      </c>
      <c r="AC9" s="33">
        <v>0.8</v>
      </c>
      <c r="AD9" s="52">
        <v>0.99985199999999996</v>
      </c>
      <c r="AE9" s="121">
        <f t="shared" si="10"/>
        <v>0.61404220779220775</v>
      </c>
      <c r="AF9" s="25"/>
      <c r="AH9" s="57" t="s">
        <v>76</v>
      </c>
      <c r="AI9" s="33">
        <v>10</v>
      </c>
      <c r="AJ9" s="33">
        <v>15</v>
      </c>
      <c r="AK9" s="55" t="s">
        <v>311</v>
      </c>
      <c r="AL9" s="12" t="s">
        <v>310</v>
      </c>
    </row>
    <row r="10" spans="2:38" x14ac:dyDescent="0.25">
      <c r="B10" s="12">
        <v>1</v>
      </c>
      <c r="C10" s="12">
        <v>7</v>
      </c>
      <c r="D10" s="12">
        <v>41.15384615384616</v>
      </c>
      <c r="E10" s="12">
        <v>54.854046117824097</v>
      </c>
      <c r="F10" s="12">
        <v>29.028245074750203</v>
      </c>
      <c r="H10" s="103">
        <f>VLOOKUP($C10,'Experiment Design'!$B$3:$H$66,'Experiment Results'!H$1,FALSE)</f>
        <v>3</v>
      </c>
      <c r="I10" s="101" t="str">
        <f>VLOOKUP($C10,'Experiment Design'!$B$3:$H$66,'Experiment Results'!I$1,FALSE)</f>
        <v>Exponential</v>
      </c>
      <c r="J10" s="101">
        <f>VLOOKUP($C10,'Experiment Design'!$B$3:$H$66,'Experiment Results'!J$1,FALSE)</f>
        <v>100</v>
      </c>
      <c r="K10" s="101">
        <f>VLOOKUP($C10,'Experiment Design'!$B$3:$H$66,'Experiment Results'!K$1,FALSE)</f>
        <v>10</v>
      </c>
      <c r="L10" s="101">
        <f>VLOOKUP($C10,'Experiment Design'!$B$3:$H$66,'Experiment Results'!L$1,FALSE)</f>
        <v>26</v>
      </c>
      <c r="M10" s="101">
        <f>VLOOKUP($C10,'Experiment Design'!$B$3:$H$66,'Experiment Results'!M$1,FALSE)</f>
        <v>10</v>
      </c>
      <c r="N10" s="102">
        <f t="shared" si="2"/>
        <v>41.67871244880682</v>
      </c>
      <c r="P10" s="103">
        <f t="shared" si="3"/>
        <v>-1</v>
      </c>
      <c r="Q10" s="101">
        <f t="shared" si="4"/>
        <v>1</v>
      </c>
      <c r="R10" s="101">
        <f t="shared" si="5"/>
        <v>1</v>
      </c>
      <c r="S10" s="101">
        <f t="shared" si="6"/>
        <v>-1</v>
      </c>
      <c r="T10" s="101">
        <f t="shared" si="7"/>
        <v>-1</v>
      </c>
      <c r="U10" s="101">
        <f t="shared" si="8"/>
        <v>-1</v>
      </c>
      <c r="V10" s="102">
        <f t="shared" si="9"/>
        <v>41.67871244880682</v>
      </c>
    </row>
    <row r="11" spans="2:38" x14ac:dyDescent="0.25">
      <c r="B11" s="12">
        <v>1</v>
      </c>
      <c r="C11" s="12">
        <v>8</v>
      </c>
      <c r="D11" s="12">
        <v>50.384615384615401</v>
      </c>
      <c r="E11" s="12">
        <v>47.596153846153854</v>
      </c>
      <c r="F11" s="12">
        <v>31.442307692307722</v>
      </c>
      <c r="H11" s="103">
        <f>VLOOKUP($C11,'Experiment Design'!$B$3:$H$66,'Experiment Results'!H$1,FALSE)</f>
        <v>8</v>
      </c>
      <c r="I11" s="101" t="str">
        <f>VLOOKUP($C11,'Experiment Design'!$B$3:$H$66,'Experiment Results'!I$1,FALSE)</f>
        <v>Exponential</v>
      </c>
      <c r="J11" s="101">
        <f>VLOOKUP($C11,'Experiment Design'!$B$3:$H$66,'Experiment Results'!J$1,FALSE)</f>
        <v>100</v>
      </c>
      <c r="K11" s="101">
        <f>VLOOKUP($C11,'Experiment Design'!$B$3:$H$66,'Experiment Results'!K$1,FALSE)</f>
        <v>10</v>
      </c>
      <c r="L11" s="101">
        <f>VLOOKUP($C11,'Experiment Design'!$B$3:$H$66,'Experiment Results'!L$1,FALSE)</f>
        <v>26</v>
      </c>
      <c r="M11" s="101">
        <f>VLOOKUP($C11,'Experiment Design'!$B$3:$H$66,'Experiment Results'!M$1,FALSE)</f>
        <v>10</v>
      </c>
      <c r="N11" s="102">
        <f t="shared" si="2"/>
        <v>43.141025641025657</v>
      </c>
      <c r="P11" s="103">
        <f t="shared" si="3"/>
        <v>1</v>
      </c>
      <c r="Q11" s="101">
        <f t="shared" si="4"/>
        <v>1</v>
      </c>
      <c r="R11" s="101">
        <f t="shared" si="5"/>
        <v>1</v>
      </c>
      <c r="S11" s="101">
        <f t="shared" si="6"/>
        <v>-1</v>
      </c>
      <c r="T11" s="101">
        <f t="shared" si="7"/>
        <v>-1</v>
      </c>
      <c r="U11" s="101">
        <f t="shared" si="8"/>
        <v>-1</v>
      </c>
      <c r="V11" s="102">
        <f t="shared" si="9"/>
        <v>43.141025641025657</v>
      </c>
    </row>
    <row r="12" spans="2:38" x14ac:dyDescent="0.25">
      <c r="B12" s="12">
        <v>1</v>
      </c>
      <c r="C12" s="12">
        <v>9</v>
      </c>
      <c r="D12" s="12">
        <v>31.153846153846143</v>
      </c>
      <c r="E12" s="12">
        <v>23.076923076923102</v>
      </c>
      <c r="F12" s="12">
        <v>49.999999999999986</v>
      </c>
      <c r="H12" s="103">
        <f>VLOOKUP($C12,'Experiment Design'!$B$3:$H$66,'Experiment Results'!H$1,FALSE)</f>
        <v>3</v>
      </c>
      <c r="I12" s="101" t="str">
        <f>VLOOKUP($C12,'Experiment Design'!$B$3:$H$66,'Experiment Results'!I$1,FALSE)</f>
        <v>Normal</v>
      </c>
      <c r="J12" s="101">
        <f>VLOOKUP($C12,'Experiment Design'!$B$3:$H$66,'Experiment Results'!J$1,FALSE)</f>
        <v>40</v>
      </c>
      <c r="K12" s="101">
        <f>VLOOKUP($C12,'Experiment Design'!$B$3:$H$66,'Experiment Results'!K$1,FALSE)</f>
        <v>60</v>
      </c>
      <c r="L12" s="101">
        <f>VLOOKUP($C12,'Experiment Design'!$B$3:$H$66,'Experiment Results'!L$1,FALSE)</f>
        <v>26</v>
      </c>
      <c r="M12" s="101">
        <f>VLOOKUP($C12,'Experiment Design'!$B$3:$H$66,'Experiment Results'!M$1,FALSE)</f>
        <v>10</v>
      </c>
      <c r="N12" s="102">
        <f t="shared" si="2"/>
        <v>34.743589743589745</v>
      </c>
      <c r="P12" s="103">
        <f t="shared" si="3"/>
        <v>-1</v>
      </c>
      <c r="Q12" s="101">
        <f t="shared" si="4"/>
        <v>-1</v>
      </c>
      <c r="R12" s="101">
        <f t="shared" si="5"/>
        <v>-1</v>
      </c>
      <c r="S12" s="101">
        <f t="shared" si="6"/>
        <v>1</v>
      </c>
      <c r="T12" s="101">
        <f t="shared" si="7"/>
        <v>-1</v>
      </c>
      <c r="U12" s="101">
        <f t="shared" si="8"/>
        <v>-1</v>
      </c>
      <c r="V12" s="102">
        <f t="shared" si="9"/>
        <v>34.743589743589745</v>
      </c>
    </row>
    <row r="13" spans="2:38" x14ac:dyDescent="0.25">
      <c r="B13" s="12">
        <v>1</v>
      </c>
      <c r="C13" s="12">
        <v>10</v>
      </c>
      <c r="D13" s="12">
        <v>32.307692307692278</v>
      </c>
      <c r="E13" s="12">
        <v>42.307692307692299</v>
      </c>
      <c r="F13" s="12">
        <v>45</v>
      </c>
      <c r="H13" s="103">
        <f>VLOOKUP($C13,'Experiment Design'!$B$3:$H$66,'Experiment Results'!H$1,FALSE)</f>
        <v>8</v>
      </c>
      <c r="I13" s="101" t="str">
        <f>VLOOKUP($C13,'Experiment Design'!$B$3:$H$66,'Experiment Results'!I$1,FALSE)</f>
        <v>Normal</v>
      </c>
      <c r="J13" s="101">
        <f>VLOOKUP($C13,'Experiment Design'!$B$3:$H$66,'Experiment Results'!J$1,FALSE)</f>
        <v>40</v>
      </c>
      <c r="K13" s="101">
        <f>VLOOKUP($C13,'Experiment Design'!$B$3:$H$66,'Experiment Results'!K$1,FALSE)</f>
        <v>60</v>
      </c>
      <c r="L13" s="101">
        <f>VLOOKUP($C13,'Experiment Design'!$B$3:$H$66,'Experiment Results'!L$1,FALSE)</f>
        <v>26</v>
      </c>
      <c r="M13" s="101">
        <f>VLOOKUP($C13,'Experiment Design'!$B$3:$H$66,'Experiment Results'!M$1,FALSE)</f>
        <v>10</v>
      </c>
      <c r="N13" s="102">
        <f t="shared" si="2"/>
        <v>39.871794871794862</v>
      </c>
      <c r="P13" s="103">
        <f t="shared" si="3"/>
        <v>1</v>
      </c>
      <c r="Q13" s="101">
        <f t="shared" si="4"/>
        <v>-1</v>
      </c>
      <c r="R13" s="101">
        <f t="shared" si="5"/>
        <v>-1</v>
      </c>
      <c r="S13" s="101">
        <f t="shared" si="6"/>
        <v>1</v>
      </c>
      <c r="T13" s="101">
        <f t="shared" si="7"/>
        <v>-1</v>
      </c>
      <c r="U13" s="101">
        <f t="shared" si="8"/>
        <v>-1</v>
      </c>
      <c r="V13" s="102">
        <f t="shared" si="9"/>
        <v>39.871794871794862</v>
      </c>
    </row>
    <row r="14" spans="2:38" x14ac:dyDescent="0.25">
      <c r="B14" s="12">
        <v>1</v>
      </c>
      <c r="C14" s="12">
        <v>11</v>
      </c>
      <c r="D14" s="12">
        <v>41.15384615384616</v>
      </c>
      <c r="E14" s="12">
        <v>51.63461538461538</v>
      </c>
      <c r="F14" s="12">
        <v>28.557692307692278</v>
      </c>
      <c r="H14" s="103">
        <f>VLOOKUP($C14,'Experiment Design'!$B$3:$H$66,'Experiment Results'!H$1,FALSE)</f>
        <v>3</v>
      </c>
      <c r="I14" s="101" t="str">
        <f>VLOOKUP($C14,'Experiment Design'!$B$3:$H$66,'Experiment Results'!I$1,FALSE)</f>
        <v>Exponential</v>
      </c>
      <c r="J14" s="101">
        <f>VLOOKUP($C14,'Experiment Design'!$B$3:$H$66,'Experiment Results'!J$1,FALSE)</f>
        <v>40</v>
      </c>
      <c r="K14" s="101">
        <f>VLOOKUP($C14,'Experiment Design'!$B$3:$H$66,'Experiment Results'!K$1,FALSE)</f>
        <v>60</v>
      </c>
      <c r="L14" s="101">
        <f>VLOOKUP($C14,'Experiment Design'!$B$3:$H$66,'Experiment Results'!L$1,FALSE)</f>
        <v>26</v>
      </c>
      <c r="M14" s="101">
        <f>VLOOKUP($C14,'Experiment Design'!$B$3:$H$66,'Experiment Results'!M$1,FALSE)</f>
        <v>10</v>
      </c>
      <c r="N14" s="102">
        <f t="shared" si="2"/>
        <v>40.448717948717942</v>
      </c>
      <c r="P14" s="103">
        <f t="shared" si="3"/>
        <v>-1</v>
      </c>
      <c r="Q14" s="101">
        <f t="shared" si="4"/>
        <v>1</v>
      </c>
      <c r="R14" s="101">
        <f t="shared" si="5"/>
        <v>-1</v>
      </c>
      <c r="S14" s="101">
        <f t="shared" si="6"/>
        <v>1</v>
      </c>
      <c r="T14" s="101">
        <f t="shared" si="7"/>
        <v>-1</v>
      </c>
      <c r="U14" s="101">
        <f t="shared" si="8"/>
        <v>-1</v>
      </c>
      <c r="V14" s="102">
        <f t="shared" si="9"/>
        <v>40.448717948717942</v>
      </c>
    </row>
    <row r="15" spans="2:38" x14ac:dyDescent="0.25">
      <c r="B15" s="12">
        <v>1</v>
      </c>
      <c r="C15" s="12">
        <v>12</v>
      </c>
      <c r="D15" s="12">
        <v>50.384615384615401</v>
      </c>
      <c r="E15" s="12">
        <v>47.596153846153854</v>
      </c>
      <c r="F15" s="12">
        <v>31.442307692307722</v>
      </c>
      <c r="H15" s="103">
        <f>VLOOKUP($C15,'Experiment Design'!$B$3:$H$66,'Experiment Results'!H$1,FALSE)</f>
        <v>8</v>
      </c>
      <c r="I15" s="101" t="str">
        <f>VLOOKUP($C15,'Experiment Design'!$B$3:$H$66,'Experiment Results'!I$1,FALSE)</f>
        <v>Exponential</v>
      </c>
      <c r="J15" s="101">
        <f>VLOOKUP($C15,'Experiment Design'!$B$3:$H$66,'Experiment Results'!J$1,FALSE)</f>
        <v>40</v>
      </c>
      <c r="K15" s="101">
        <f>VLOOKUP($C15,'Experiment Design'!$B$3:$H$66,'Experiment Results'!K$1,FALSE)</f>
        <v>60</v>
      </c>
      <c r="L15" s="101">
        <f>VLOOKUP($C15,'Experiment Design'!$B$3:$H$66,'Experiment Results'!L$1,FALSE)</f>
        <v>26</v>
      </c>
      <c r="M15" s="101">
        <f>VLOOKUP($C15,'Experiment Design'!$B$3:$H$66,'Experiment Results'!M$1,FALSE)</f>
        <v>10</v>
      </c>
      <c r="N15" s="102">
        <f t="shared" si="2"/>
        <v>43.141025641025657</v>
      </c>
      <c r="P15" s="103">
        <f t="shared" si="3"/>
        <v>1</v>
      </c>
      <c r="Q15" s="101">
        <f t="shared" si="4"/>
        <v>1</v>
      </c>
      <c r="R15" s="101">
        <f t="shared" si="5"/>
        <v>-1</v>
      </c>
      <c r="S15" s="101">
        <f t="shared" si="6"/>
        <v>1</v>
      </c>
      <c r="T15" s="101">
        <f t="shared" si="7"/>
        <v>-1</v>
      </c>
      <c r="U15" s="101">
        <f t="shared" si="8"/>
        <v>-1</v>
      </c>
      <c r="V15" s="102">
        <f t="shared" si="9"/>
        <v>43.141025641025657</v>
      </c>
    </row>
    <row r="16" spans="2:38" x14ac:dyDescent="0.25">
      <c r="B16" s="12">
        <v>1</v>
      </c>
      <c r="C16" s="12">
        <v>13</v>
      </c>
      <c r="D16" s="12">
        <v>31.153846153846143</v>
      </c>
      <c r="E16" s="12">
        <v>23.076923076923102</v>
      </c>
      <c r="F16" s="12">
        <v>49.999999999999986</v>
      </c>
      <c r="H16" s="103">
        <f>VLOOKUP($C16,'Experiment Design'!$B$3:$H$66,'Experiment Results'!H$1,FALSE)</f>
        <v>3</v>
      </c>
      <c r="I16" s="101" t="str">
        <f>VLOOKUP($C16,'Experiment Design'!$B$3:$H$66,'Experiment Results'!I$1,FALSE)</f>
        <v>Normal</v>
      </c>
      <c r="J16" s="101">
        <f>VLOOKUP($C16,'Experiment Design'!$B$3:$H$66,'Experiment Results'!J$1,FALSE)</f>
        <v>100</v>
      </c>
      <c r="K16" s="101">
        <f>VLOOKUP($C16,'Experiment Design'!$B$3:$H$66,'Experiment Results'!K$1,FALSE)</f>
        <v>60</v>
      </c>
      <c r="L16" s="101">
        <f>VLOOKUP($C16,'Experiment Design'!$B$3:$H$66,'Experiment Results'!L$1,FALSE)</f>
        <v>26</v>
      </c>
      <c r="M16" s="101">
        <f>VLOOKUP($C16,'Experiment Design'!$B$3:$H$66,'Experiment Results'!M$1,FALSE)</f>
        <v>10</v>
      </c>
      <c r="N16" s="102">
        <f t="shared" si="2"/>
        <v>34.743589743589745</v>
      </c>
      <c r="P16" s="103">
        <f t="shared" si="3"/>
        <v>-1</v>
      </c>
      <c r="Q16" s="101">
        <f t="shared" si="4"/>
        <v>-1</v>
      </c>
      <c r="R16" s="101">
        <f t="shared" si="5"/>
        <v>1</v>
      </c>
      <c r="S16" s="101">
        <f t="shared" si="6"/>
        <v>1</v>
      </c>
      <c r="T16" s="101">
        <f t="shared" si="7"/>
        <v>-1</v>
      </c>
      <c r="U16" s="101">
        <f t="shared" si="8"/>
        <v>-1</v>
      </c>
      <c r="V16" s="102">
        <f t="shared" si="9"/>
        <v>34.743589743589745</v>
      </c>
    </row>
    <row r="17" spans="2:22" x14ac:dyDescent="0.25">
      <c r="B17" s="12">
        <v>1</v>
      </c>
      <c r="C17" s="12">
        <v>14</v>
      </c>
      <c r="D17" s="12">
        <v>32.307692307692278</v>
      </c>
      <c r="E17" s="12">
        <v>42.307692307692299</v>
      </c>
      <c r="F17" s="12">
        <v>45</v>
      </c>
      <c r="H17" s="103">
        <f>VLOOKUP($C17,'Experiment Design'!$B$3:$H$66,'Experiment Results'!H$1,FALSE)</f>
        <v>8</v>
      </c>
      <c r="I17" s="101" t="str">
        <f>VLOOKUP($C17,'Experiment Design'!$B$3:$H$66,'Experiment Results'!I$1,FALSE)</f>
        <v>Normal</v>
      </c>
      <c r="J17" s="101">
        <f>VLOOKUP($C17,'Experiment Design'!$B$3:$H$66,'Experiment Results'!J$1,FALSE)</f>
        <v>100</v>
      </c>
      <c r="K17" s="101">
        <f>VLOOKUP($C17,'Experiment Design'!$B$3:$H$66,'Experiment Results'!K$1,FALSE)</f>
        <v>60</v>
      </c>
      <c r="L17" s="101">
        <f>VLOOKUP($C17,'Experiment Design'!$B$3:$H$66,'Experiment Results'!L$1,FALSE)</f>
        <v>26</v>
      </c>
      <c r="M17" s="101">
        <f>VLOOKUP($C17,'Experiment Design'!$B$3:$H$66,'Experiment Results'!M$1,FALSE)</f>
        <v>10</v>
      </c>
      <c r="N17" s="102">
        <f t="shared" si="2"/>
        <v>39.871794871794862</v>
      </c>
      <c r="P17" s="103">
        <f t="shared" si="3"/>
        <v>1</v>
      </c>
      <c r="Q17" s="101">
        <f t="shared" si="4"/>
        <v>-1</v>
      </c>
      <c r="R17" s="101">
        <f t="shared" si="5"/>
        <v>1</v>
      </c>
      <c r="S17" s="101">
        <f t="shared" si="6"/>
        <v>1</v>
      </c>
      <c r="T17" s="101">
        <f t="shared" si="7"/>
        <v>-1</v>
      </c>
      <c r="U17" s="101">
        <f t="shared" si="8"/>
        <v>-1</v>
      </c>
      <c r="V17" s="102">
        <f t="shared" si="9"/>
        <v>39.871794871794862</v>
      </c>
    </row>
    <row r="18" spans="2:22" x14ac:dyDescent="0.25">
      <c r="B18" s="12">
        <v>1</v>
      </c>
      <c r="C18" s="12">
        <v>15</v>
      </c>
      <c r="D18" s="12">
        <v>41.15384615384616</v>
      </c>
      <c r="E18" s="12">
        <v>54.854046117824097</v>
      </c>
      <c r="F18" s="12">
        <v>29.028245074750203</v>
      </c>
      <c r="H18" s="103">
        <f>VLOOKUP($C18,'Experiment Design'!$B$3:$H$66,'Experiment Results'!H$1,FALSE)</f>
        <v>3</v>
      </c>
      <c r="I18" s="101" t="str">
        <f>VLOOKUP($C18,'Experiment Design'!$B$3:$H$66,'Experiment Results'!I$1,FALSE)</f>
        <v>Exponential</v>
      </c>
      <c r="J18" s="101">
        <f>VLOOKUP($C18,'Experiment Design'!$B$3:$H$66,'Experiment Results'!J$1,FALSE)</f>
        <v>100</v>
      </c>
      <c r="K18" s="101">
        <f>VLOOKUP($C18,'Experiment Design'!$B$3:$H$66,'Experiment Results'!K$1,FALSE)</f>
        <v>60</v>
      </c>
      <c r="L18" s="101">
        <f>VLOOKUP($C18,'Experiment Design'!$B$3:$H$66,'Experiment Results'!L$1,FALSE)</f>
        <v>26</v>
      </c>
      <c r="M18" s="101">
        <f>VLOOKUP($C18,'Experiment Design'!$B$3:$H$66,'Experiment Results'!M$1,FALSE)</f>
        <v>10</v>
      </c>
      <c r="N18" s="102">
        <f t="shared" si="2"/>
        <v>41.67871244880682</v>
      </c>
      <c r="P18" s="103">
        <f t="shared" si="3"/>
        <v>-1</v>
      </c>
      <c r="Q18" s="101">
        <f t="shared" si="4"/>
        <v>1</v>
      </c>
      <c r="R18" s="101">
        <f t="shared" si="5"/>
        <v>1</v>
      </c>
      <c r="S18" s="101">
        <f t="shared" si="6"/>
        <v>1</v>
      </c>
      <c r="T18" s="101">
        <f t="shared" si="7"/>
        <v>-1</v>
      </c>
      <c r="U18" s="101">
        <f t="shared" si="8"/>
        <v>-1</v>
      </c>
      <c r="V18" s="102">
        <f t="shared" si="9"/>
        <v>41.67871244880682</v>
      </c>
    </row>
    <row r="19" spans="2:22" x14ac:dyDescent="0.25">
      <c r="B19" s="12">
        <v>1</v>
      </c>
      <c r="C19" s="12">
        <v>16</v>
      </c>
      <c r="D19" s="12">
        <v>50.384615384615401</v>
      </c>
      <c r="E19" s="12">
        <v>47.596153846153854</v>
      </c>
      <c r="F19" s="12">
        <v>31.442307692307722</v>
      </c>
      <c r="H19" s="103">
        <f>VLOOKUP($C19,'Experiment Design'!$B$3:$H$66,'Experiment Results'!H$1,FALSE)</f>
        <v>8</v>
      </c>
      <c r="I19" s="101" t="str">
        <f>VLOOKUP($C19,'Experiment Design'!$B$3:$H$66,'Experiment Results'!I$1,FALSE)</f>
        <v>Exponential</v>
      </c>
      <c r="J19" s="101">
        <f>VLOOKUP($C19,'Experiment Design'!$B$3:$H$66,'Experiment Results'!J$1,FALSE)</f>
        <v>100</v>
      </c>
      <c r="K19" s="101">
        <f>VLOOKUP($C19,'Experiment Design'!$B$3:$H$66,'Experiment Results'!K$1,FALSE)</f>
        <v>60</v>
      </c>
      <c r="L19" s="101">
        <f>VLOOKUP($C19,'Experiment Design'!$B$3:$H$66,'Experiment Results'!L$1,FALSE)</f>
        <v>26</v>
      </c>
      <c r="M19" s="101">
        <f>VLOOKUP($C19,'Experiment Design'!$B$3:$H$66,'Experiment Results'!M$1,FALSE)</f>
        <v>10</v>
      </c>
      <c r="N19" s="102">
        <f t="shared" si="2"/>
        <v>43.141025641025657</v>
      </c>
      <c r="P19" s="103">
        <f t="shared" si="3"/>
        <v>1</v>
      </c>
      <c r="Q19" s="101">
        <f t="shared" si="4"/>
        <v>1</v>
      </c>
      <c r="R19" s="101">
        <f t="shared" si="5"/>
        <v>1</v>
      </c>
      <c r="S19" s="101">
        <f t="shared" si="6"/>
        <v>1</v>
      </c>
      <c r="T19" s="101">
        <f t="shared" si="7"/>
        <v>-1</v>
      </c>
      <c r="U19" s="101">
        <f t="shared" si="8"/>
        <v>-1</v>
      </c>
      <c r="V19" s="102">
        <f t="shared" si="9"/>
        <v>43.141025641025657</v>
      </c>
    </row>
    <row r="20" spans="2:22" x14ac:dyDescent="0.25">
      <c r="B20" s="12">
        <v>1</v>
      </c>
      <c r="C20" s="12">
        <v>17</v>
      </c>
      <c r="D20" s="12">
        <v>54.722222222222221</v>
      </c>
      <c r="E20" s="12">
        <v>58.888888888888914</v>
      </c>
      <c r="F20" s="12">
        <v>56.666666666666636</v>
      </c>
      <c r="H20" s="103">
        <f>VLOOKUP($C20,'Experiment Design'!$B$3:$H$66,'Experiment Results'!H$1,FALSE)</f>
        <v>3</v>
      </c>
      <c r="I20" s="101" t="str">
        <f>VLOOKUP($C20,'Experiment Design'!$B$3:$H$66,'Experiment Results'!I$1,FALSE)</f>
        <v>Normal</v>
      </c>
      <c r="J20" s="101">
        <f>VLOOKUP($C20,'Experiment Design'!$B$3:$H$66,'Experiment Results'!J$1,FALSE)</f>
        <v>40</v>
      </c>
      <c r="K20" s="101">
        <f>VLOOKUP($C20,'Experiment Design'!$B$3:$H$66,'Experiment Results'!K$1,FALSE)</f>
        <v>10</v>
      </c>
      <c r="L20" s="101">
        <f>VLOOKUP($C20,'Experiment Design'!$B$3:$H$66,'Experiment Results'!L$1,FALSE)</f>
        <v>36</v>
      </c>
      <c r="M20" s="101">
        <f>VLOOKUP($C20,'Experiment Design'!$B$3:$H$66,'Experiment Results'!M$1,FALSE)</f>
        <v>10</v>
      </c>
      <c r="N20" s="102">
        <f t="shared" si="2"/>
        <v>56.75925925925926</v>
      </c>
      <c r="P20" s="103">
        <f t="shared" si="3"/>
        <v>-1</v>
      </c>
      <c r="Q20" s="101">
        <f t="shared" si="4"/>
        <v>-1</v>
      </c>
      <c r="R20" s="101">
        <f t="shared" si="5"/>
        <v>-1</v>
      </c>
      <c r="S20" s="101">
        <f t="shared" si="6"/>
        <v>-1</v>
      </c>
      <c r="T20" s="101">
        <f t="shared" si="7"/>
        <v>1</v>
      </c>
      <c r="U20" s="101">
        <f t="shared" si="8"/>
        <v>-1</v>
      </c>
      <c r="V20" s="102">
        <f t="shared" si="9"/>
        <v>56.75925925925926</v>
      </c>
    </row>
    <row r="21" spans="2:22" x14ac:dyDescent="0.25">
      <c r="B21" s="12">
        <v>1</v>
      </c>
      <c r="C21" s="12">
        <v>18</v>
      </c>
      <c r="D21" s="12">
        <v>54.722222222222221</v>
      </c>
      <c r="E21" s="12">
        <v>58.888888888888914</v>
      </c>
      <c r="F21" s="12">
        <v>56.666666666666636</v>
      </c>
      <c r="H21" s="103">
        <f>VLOOKUP($C21,'Experiment Design'!$B$3:$H$66,'Experiment Results'!H$1,FALSE)</f>
        <v>8</v>
      </c>
      <c r="I21" s="101" t="str">
        <f>VLOOKUP($C21,'Experiment Design'!$B$3:$H$66,'Experiment Results'!I$1,FALSE)</f>
        <v>Normal</v>
      </c>
      <c r="J21" s="101">
        <f>VLOOKUP($C21,'Experiment Design'!$B$3:$H$66,'Experiment Results'!J$1,FALSE)</f>
        <v>40</v>
      </c>
      <c r="K21" s="101">
        <f>VLOOKUP($C21,'Experiment Design'!$B$3:$H$66,'Experiment Results'!K$1,FALSE)</f>
        <v>10</v>
      </c>
      <c r="L21" s="101">
        <f>VLOOKUP($C21,'Experiment Design'!$B$3:$H$66,'Experiment Results'!L$1,FALSE)</f>
        <v>36</v>
      </c>
      <c r="M21" s="101">
        <f>VLOOKUP($C21,'Experiment Design'!$B$3:$H$66,'Experiment Results'!M$1,FALSE)</f>
        <v>10</v>
      </c>
      <c r="N21" s="102">
        <f t="shared" si="2"/>
        <v>56.75925925925926</v>
      </c>
      <c r="P21" s="103">
        <f t="shared" si="3"/>
        <v>1</v>
      </c>
      <c r="Q21" s="101">
        <f t="shared" si="4"/>
        <v>-1</v>
      </c>
      <c r="R21" s="101">
        <f t="shared" si="5"/>
        <v>-1</v>
      </c>
      <c r="S21" s="101">
        <f t="shared" si="6"/>
        <v>-1</v>
      </c>
      <c r="T21" s="101">
        <f t="shared" si="7"/>
        <v>1</v>
      </c>
      <c r="U21" s="101">
        <f t="shared" si="8"/>
        <v>-1</v>
      </c>
      <c r="V21" s="102">
        <f t="shared" si="9"/>
        <v>56.75925925925926</v>
      </c>
    </row>
    <row r="22" spans="2:22" x14ac:dyDescent="0.25">
      <c r="B22" s="12">
        <v>1</v>
      </c>
      <c r="C22" s="12">
        <v>19</v>
      </c>
      <c r="D22" s="12">
        <v>57.499999999999986</v>
      </c>
      <c r="E22" s="12">
        <v>55.000000000000014</v>
      </c>
      <c r="F22" s="12">
        <v>62.777777777778006</v>
      </c>
      <c r="H22" s="103">
        <f>VLOOKUP($C22,'Experiment Design'!$B$3:$H$66,'Experiment Results'!H$1,FALSE)</f>
        <v>3</v>
      </c>
      <c r="I22" s="101" t="str">
        <f>VLOOKUP($C22,'Experiment Design'!$B$3:$H$66,'Experiment Results'!I$1,FALSE)</f>
        <v>Exponential</v>
      </c>
      <c r="J22" s="101">
        <f>VLOOKUP($C22,'Experiment Design'!$B$3:$H$66,'Experiment Results'!J$1,FALSE)</f>
        <v>40</v>
      </c>
      <c r="K22" s="101">
        <f>VLOOKUP($C22,'Experiment Design'!$B$3:$H$66,'Experiment Results'!K$1,FALSE)</f>
        <v>10</v>
      </c>
      <c r="L22" s="101">
        <f>VLOOKUP($C22,'Experiment Design'!$B$3:$H$66,'Experiment Results'!L$1,FALSE)</f>
        <v>36</v>
      </c>
      <c r="M22" s="101">
        <f>VLOOKUP($C22,'Experiment Design'!$B$3:$H$66,'Experiment Results'!M$1,FALSE)</f>
        <v>10</v>
      </c>
      <c r="N22" s="102">
        <f t="shared" si="2"/>
        <v>58.425925925926002</v>
      </c>
      <c r="P22" s="103">
        <f t="shared" si="3"/>
        <v>-1</v>
      </c>
      <c r="Q22" s="101">
        <f t="shared" si="4"/>
        <v>1</v>
      </c>
      <c r="R22" s="101">
        <f t="shared" si="5"/>
        <v>-1</v>
      </c>
      <c r="S22" s="101">
        <f t="shared" si="6"/>
        <v>-1</v>
      </c>
      <c r="T22" s="101">
        <f t="shared" si="7"/>
        <v>1</v>
      </c>
      <c r="U22" s="101">
        <f t="shared" si="8"/>
        <v>-1</v>
      </c>
      <c r="V22" s="102">
        <f t="shared" si="9"/>
        <v>58.425925925926002</v>
      </c>
    </row>
    <row r="23" spans="2:22" x14ac:dyDescent="0.25">
      <c r="B23" s="12">
        <v>1</v>
      </c>
      <c r="C23" s="12">
        <v>20</v>
      </c>
      <c r="D23" s="12">
        <v>57.499999999999986</v>
      </c>
      <c r="E23" s="12">
        <v>55.000000000000014</v>
      </c>
      <c r="F23" s="12">
        <v>62.777777777778006</v>
      </c>
      <c r="H23" s="103">
        <f>VLOOKUP($C23,'Experiment Design'!$B$3:$H$66,'Experiment Results'!H$1,FALSE)</f>
        <v>8</v>
      </c>
      <c r="I23" s="101" t="str">
        <f>VLOOKUP($C23,'Experiment Design'!$B$3:$H$66,'Experiment Results'!I$1,FALSE)</f>
        <v>Exponential</v>
      </c>
      <c r="J23" s="101">
        <f>VLOOKUP($C23,'Experiment Design'!$B$3:$H$66,'Experiment Results'!J$1,FALSE)</f>
        <v>40</v>
      </c>
      <c r="K23" s="101">
        <f>VLOOKUP($C23,'Experiment Design'!$B$3:$H$66,'Experiment Results'!K$1,FALSE)</f>
        <v>10</v>
      </c>
      <c r="L23" s="101">
        <f>VLOOKUP($C23,'Experiment Design'!$B$3:$H$66,'Experiment Results'!L$1,FALSE)</f>
        <v>36</v>
      </c>
      <c r="M23" s="101">
        <f>VLOOKUP($C23,'Experiment Design'!$B$3:$H$66,'Experiment Results'!M$1,FALSE)</f>
        <v>10</v>
      </c>
      <c r="N23" s="102">
        <f t="shared" si="2"/>
        <v>58.425925925926002</v>
      </c>
      <c r="P23" s="103">
        <f t="shared" si="3"/>
        <v>1</v>
      </c>
      <c r="Q23" s="101">
        <f t="shared" si="4"/>
        <v>1</v>
      </c>
      <c r="R23" s="101">
        <f t="shared" si="5"/>
        <v>-1</v>
      </c>
      <c r="S23" s="101">
        <f t="shared" si="6"/>
        <v>-1</v>
      </c>
      <c r="T23" s="101">
        <f t="shared" si="7"/>
        <v>1</v>
      </c>
      <c r="U23" s="101">
        <f t="shared" si="8"/>
        <v>-1</v>
      </c>
      <c r="V23" s="102">
        <f t="shared" si="9"/>
        <v>58.425925925926002</v>
      </c>
    </row>
    <row r="24" spans="2:22" x14ac:dyDescent="0.25">
      <c r="B24" s="12">
        <v>1</v>
      </c>
      <c r="C24" s="12">
        <v>21</v>
      </c>
      <c r="D24" s="12">
        <v>54.722222222222221</v>
      </c>
      <c r="E24" s="12">
        <v>58.888888888888914</v>
      </c>
      <c r="F24" s="12">
        <v>56.666666666666636</v>
      </c>
      <c r="H24" s="103">
        <f>VLOOKUP($C24,'Experiment Design'!$B$3:$H$66,'Experiment Results'!H$1,FALSE)</f>
        <v>3</v>
      </c>
      <c r="I24" s="101" t="str">
        <f>VLOOKUP($C24,'Experiment Design'!$B$3:$H$66,'Experiment Results'!I$1,FALSE)</f>
        <v>Normal</v>
      </c>
      <c r="J24" s="101">
        <f>VLOOKUP($C24,'Experiment Design'!$B$3:$H$66,'Experiment Results'!J$1,FALSE)</f>
        <v>100</v>
      </c>
      <c r="K24" s="101">
        <f>VLOOKUP($C24,'Experiment Design'!$B$3:$H$66,'Experiment Results'!K$1,FALSE)</f>
        <v>10</v>
      </c>
      <c r="L24" s="101">
        <f>VLOOKUP($C24,'Experiment Design'!$B$3:$H$66,'Experiment Results'!L$1,FALSE)</f>
        <v>36</v>
      </c>
      <c r="M24" s="101">
        <f>VLOOKUP($C24,'Experiment Design'!$B$3:$H$66,'Experiment Results'!M$1,FALSE)</f>
        <v>10</v>
      </c>
      <c r="N24" s="102">
        <f t="shared" si="2"/>
        <v>56.75925925925926</v>
      </c>
      <c r="P24" s="103">
        <f t="shared" si="3"/>
        <v>-1</v>
      </c>
      <c r="Q24" s="101">
        <f t="shared" si="4"/>
        <v>-1</v>
      </c>
      <c r="R24" s="101">
        <f t="shared" si="5"/>
        <v>1</v>
      </c>
      <c r="S24" s="101">
        <f t="shared" si="6"/>
        <v>-1</v>
      </c>
      <c r="T24" s="101">
        <f t="shared" si="7"/>
        <v>1</v>
      </c>
      <c r="U24" s="101">
        <f t="shared" si="8"/>
        <v>-1</v>
      </c>
      <c r="V24" s="102">
        <f t="shared" si="9"/>
        <v>56.75925925925926</v>
      </c>
    </row>
    <row r="25" spans="2:22" x14ac:dyDescent="0.25">
      <c r="B25" s="12">
        <v>1</v>
      </c>
      <c r="C25" s="12">
        <v>22</v>
      </c>
      <c r="D25" s="12">
        <v>54.722222222222221</v>
      </c>
      <c r="E25" s="12">
        <v>58.888888888888914</v>
      </c>
      <c r="F25" s="12">
        <v>56.666666666666636</v>
      </c>
      <c r="H25" s="103">
        <f>VLOOKUP($C25,'Experiment Design'!$B$3:$H$66,'Experiment Results'!H$1,FALSE)</f>
        <v>8</v>
      </c>
      <c r="I25" s="101" t="str">
        <f>VLOOKUP($C25,'Experiment Design'!$B$3:$H$66,'Experiment Results'!I$1,FALSE)</f>
        <v>Normal</v>
      </c>
      <c r="J25" s="101">
        <f>VLOOKUP($C25,'Experiment Design'!$B$3:$H$66,'Experiment Results'!J$1,FALSE)</f>
        <v>100</v>
      </c>
      <c r="K25" s="101">
        <f>VLOOKUP($C25,'Experiment Design'!$B$3:$H$66,'Experiment Results'!K$1,FALSE)</f>
        <v>10</v>
      </c>
      <c r="L25" s="101">
        <f>VLOOKUP($C25,'Experiment Design'!$B$3:$H$66,'Experiment Results'!L$1,FALSE)</f>
        <v>36</v>
      </c>
      <c r="M25" s="101">
        <f>VLOOKUP($C25,'Experiment Design'!$B$3:$H$66,'Experiment Results'!M$1,FALSE)</f>
        <v>10</v>
      </c>
      <c r="N25" s="102">
        <f t="shared" si="2"/>
        <v>56.75925925925926</v>
      </c>
      <c r="P25" s="103">
        <f t="shared" si="3"/>
        <v>1</v>
      </c>
      <c r="Q25" s="101">
        <f t="shared" si="4"/>
        <v>-1</v>
      </c>
      <c r="R25" s="101">
        <f t="shared" si="5"/>
        <v>1</v>
      </c>
      <c r="S25" s="101">
        <f t="shared" si="6"/>
        <v>-1</v>
      </c>
      <c r="T25" s="101">
        <f t="shared" si="7"/>
        <v>1</v>
      </c>
      <c r="U25" s="101">
        <f t="shared" si="8"/>
        <v>-1</v>
      </c>
      <c r="V25" s="102">
        <f t="shared" si="9"/>
        <v>56.75925925925926</v>
      </c>
    </row>
    <row r="26" spans="2:22" x14ac:dyDescent="0.25">
      <c r="B26" s="12">
        <v>1</v>
      </c>
      <c r="C26" s="12">
        <v>23</v>
      </c>
      <c r="D26" s="12">
        <v>57.499999999999986</v>
      </c>
      <c r="E26" s="12">
        <v>55.000000000000014</v>
      </c>
      <c r="F26" s="12">
        <v>62.777777777778006</v>
      </c>
      <c r="H26" s="103">
        <f>VLOOKUP($C26,'Experiment Design'!$B$3:$H$66,'Experiment Results'!H$1,FALSE)</f>
        <v>3</v>
      </c>
      <c r="I26" s="101" t="str">
        <f>VLOOKUP($C26,'Experiment Design'!$B$3:$H$66,'Experiment Results'!I$1,FALSE)</f>
        <v>Exponential</v>
      </c>
      <c r="J26" s="101">
        <f>VLOOKUP($C26,'Experiment Design'!$B$3:$H$66,'Experiment Results'!J$1,FALSE)</f>
        <v>100</v>
      </c>
      <c r="K26" s="101">
        <f>VLOOKUP($C26,'Experiment Design'!$B$3:$H$66,'Experiment Results'!K$1,FALSE)</f>
        <v>10</v>
      </c>
      <c r="L26" s="101">
        <f>VLOOKUP($C26,'Experiment Design'!$B$3:$H$66,'Experiment Results'!L$1,FALSE)</f>
        <v>36</v>
      </c>
      <c r="M26" s="101">
        <f>VLOOKUP($C26,'Experiment Design'!$B$3:$H$66,'Experiment Results'!M$1,FALSE)</f>
        <v>10</v>
      </c>
      <c r="N26" s="102">
        <f t="shared" si="2"/>
        <v>58.425925925926002</v>
      </c>
      <c r="P26" s="103">
        <f t="shared" si="3"/>
        <v>-1</v>
      </c>
      <c r="Q26" s="101">
        <f t="shared" si="4"/>
        <v>1</v>
      </c>
      <c r="R26" s="101">
        <f t="shared" si="5"/>
        <v>1</v>
      </c>
      <c r="S26" s="101">
        <f t="shared" si="6"/>
        <v>-1</v>
      </c>
      <c r="T26" s="101">
        <f t="shared" si="7"/>
        <v>1</v>
      </c>
      <c r="U26" s="101">
        <f t="shared" si="8"/>
        <v>-1</v>
      </c>
      <c r="V26" s="102">
        <f t="shared" si="9"/>
        <v>58.425925925926002</v>
      </c>
    </row>
    <row r="27" spans="2:22" x14ac:dyDescent="0.25">
      <c r="B27" s="12">
        <v>1</v>
      </c>
      <c r="C27" s="12">
        <v>24</v>
      </c>
      <c r="D27" s="12">
        <v>57.499999999999986</v>
      </c>
      <c r="E27" s="12">
        <v>55.000000000000014</v>
      </c>
      <c r="F27" s="12">
        <v>62.777777777778006</v>
      </c>
      <c r="H27" s="103">
        <f>VLOOKUP($C27,'Experiment Design'!$B$3:$H$66,'Experiment Results'!H$1,FALSE)</f>
        <v>8</v>
      </c>
      <c r="I27" s="101" t="str">
        <f>VLOOKUP($C27,'Experiment Design'!$B$3:$H$66,'Experiment Results'!I$1,FALSE)</f>
        <v>Exponential</v>
      </c>
      <c r="J27" s="101">
        <f>VLOOKUP($C27,'Experiment Design'!$B$3:$H$66,'Experiment Results'!J$1,FALSE)</f>
        <v>100</v>
      </c>
      <c r="K27" s="101">
        <f>VLOOKUP($C27,'Experiment Design'!$B$3:$H$66,'Experiment Results'!K$1,FALSE)</f>
        <v>10</v>
      </c>
      <c r="L27" s="101">
        <f>VLOOKUP($C27,'Experiment Design'!$B$3:$H$66,'Experiment Results'!L$1,FALSE)</f>
        <v>36</v>
      </c>
      <c r="M27" s="101">
        <f>VLOOKUP($C27,'Experiment Design'!$B$3:$H$66,'Experiment Results'!M$1,FALSE)</f>
        <v>10</v>
      </c>
      <c r="N27" s="102">
        <f t="shared" si="2"/>
        <v>58.425925925926002</v>
      </c>
      <c r="P27" s="103">
        <f t="shared" si="3"/>
        <v>1</v>
      </c>
      <c r="Q27" s="101">
        <f t="shared" si="4"/>
        <v>1</v>
      </c>
      <c r="R27" s="101">
        <f t="shared" si="5"/>
        <v>1</v>
      </c>
      <c r="S27" s="101">
        <f t="shared" si="6"/>
        <v>-1</v>
      </c>
      <c r="T27" s="101">
        <f t="shared" si="7"/>
        <v>1</v>
      </c>
      <c r="U27" s="101">
        <f t="shared" si="8"/>
        <v>-1</v>
      </c>
      <c r="V27" s="102">
        <f t="shared" si="9"/>
        <v>58.425925925926002</v>
      </c>
    </row>
    <row r="28" spans="2:22" x14ac:dyDescent="0.25">
      <c r="B28" s="12">
        <v>1</v>
      </c>
      <c r="C28" s="12">
        <v>25</v>
      </c>
      <c r="D28" s="12">
        <v>54.722222222222221</v>
      </c>
      <c r="E28" s="12">
        <v>58.888888888888914</v>
      </c>
      <c r="F28" s="12">
        <v>56.666666666666636</v>
      </c>
      <c r="H28" s="103">
        <f>VLOOKUP($C28,'Experiment Design'!$B$3:$H$66,'Experiment Results'!H$1,FALSE)</f>
        <v>3</v>
      </c>
      <c r="I28" s="101" t="str">
        <f>VLOOKUP($C28,'Experiment Design'!$B$3:$H$66,'Experiment Results'!I$1,FALSE)</f>
        <v>Normal</v>
      </c>
      <c r="J28" s="101">
        <f>VLOOKUP($C28,'Experiment Design'!$B$3:$H$66,'Experiment Results'!J$1,FALSE)</f>
        <v>40</v>
      </c>
      <c r="K28" s="101">
        <f>VLOOKUP($C28,'Experiment Design'!$B$3:$H$66,'Experiment Results'!K$1,FALSE)</f>
        <v>60</v>
      </c>
      <c r="L28" s="101">
        <f>VLOOKUP($C28,'Experiment Design'!$B$3:$H$66,'Experiment Results'!L$1,FALSE)</f>
        <v>36</v>
      </c>
      <c r="M28" s="101">
        <f>VLOOKUP($C28,'Experiment Design'!$B$3:$H$66,'Experiment Results'!M$1,FALSE)</f>
        <v>10</v>
      </c>
      <c r="N28" s="102">
        <f t="shared" si="2"/>
        <v>56.75925925925926</v>
      </c>
      <c r="P28" s="103">
        <f t="shared" si="3"/>
        <v>-1</v>
      </c>
      <c r="Q28" s="101">
        <f t="shared" si="4"/>
        <v>-1</v>
      </c>
      <c r="R28" s="101">
        <f t="shared" si="5"/>
        <v>-1</v>
      </c>
      <c r="S28" s="101">
        <f t="shared" si="6"/>
        <v>1</v>
      </c>
      <c r="T28" s="101">
        <f t="shared" si="7"/>
        <v>1</v>
      </c>
      <c r="U28" s="101">
        <f t="shared" si="8"/>
        <v>-1</v>
      </c>
      <c r="V28" s="102">
        <f t="shared" si="9"/>
        <v>56.75925925925926</v>
      </c>
    </row>
    <row r="29" spans="2:22" x14ac:dyDescent="0.25">
      <c r="B29" s="12">
        <v>1</v>
      </c>
      <c r="C29" s="12">
        <v>26</v>
      </c>
      <c r="D29" s="12">
        <v>54.722222222222221</v>
      </c>
      <c r="E29" s="12">
        <v>58.888888888888914</v>
      </c>
      <c r="F29" s="12">
        <v>56.666666666666636</v>
      </c>
      <c r="H29" s="103">
        <f>VLOOKUP($C29,'Experiment Design'!$B$3:$H$66,'Experiment Results'!H$1,FALSE)</f>
        <v>8</v>
      </c>
      <c r="I29" s="101" t="str">
        <f>VLOOKUP($C29,'Experiment Design'!$B$3:$H$66,'Experiment Results'!I$1,FALSE)</f>
        <v>Normal</v>
      </c>
      <c r="J29" s="101">
        <f>VLOOKUP($C29,'Experiment Design'!$B$3:$H$66,'Experiment Results'!J$1,FALSE)</f>
        <v>40</v>
      </c>
      <c r="K29" s="101">
        <f>VLOOKUP($C29,'Experiment Design'!$B$3:$H$66,'Experiment Results'!K$1,FALSE)</f>
        <v>60</v>
      </c>
      <c r="L29" s="101">
        <f>VLOOKUP($C29,'Experiment Design'!$B$3:$H$66,'Experiment Results'!L$1,FALSE)</f>
        <v>36</v>
      </c>
      <c r="M29" s="101">
        <f>VLOOKUP($C29,'Experiment Design'!$B$3:$H$66,'Experiment Results'!M$1,FALSE)</f>
        <v>10</v>
      </c>
      <c r="N29" s="102">
        <f t="shared" si="2"/>
        <v>56.75925925925926</v>
      </c>
      <c r="P29" s="103">
        <f t="shared" si="3"/>
        <v>1</v>
      </c>
      <c r="Q29" s="101">
        <f t="shared" si="4"/>
        <v>-1</v>
      </c>
      <c r="R29" s="101">
        <f t="shared" si="5"/>
        <v>-1</v>
      </c>
      <c r="S29" s="101">
        <f t="shared" si="6"/>
        <v>1</v>
      </c>
      <c r="T29" s="101">
        <f t="shared" si="7"/>
        <v>1</v>
      </c>
      <c r="U29" s="101">
        <f t="shared" si="8"/>
        <v>-1</v>
      </c>
      <c r="V29" s="102">
        <f t="shared" si="9"/>
        <v>56.75925925925926</v>
      </c>
    </row>
    <row r="30" spans="2:22" x14ac:dyDescent="0.25">
      <c r="B30" s="12">
        <v>1</v>
      </c>
      <c r="C30" s="12">
        <v>27</v>
      </c>
      <c r="D30" s="12">
        <v>57.499999999999986</v>
      </c>
      <c r="E30" s="12">
        <v>55.000000000000014</v>
      </c>
      <c r="F30" s="12">
        <v>62.777777777778006</v>
      </c>
      <c r="H30" s="103">
        <f>VLOOKUP($C30,'Experiment Design'!$B$3:$H$66,'Experiment Results'!H$1,FALSE)</f>
        <v>3</v>
      </c>
      <c r="I30" s="101" t="str">
        <f>VLOOKUP($C30,'Experiment Design'!$B$3:$H$66,'Experiment Results'!I$1,FALSE)</f>
        <v>Exponential</v>
      </c>
      <c r="J30" s="101">
        <f>VLOOKUP($C30,'Experiment Design'!$B$3:$H$66,'Experiment Results'!J$1,FALSE)</f>
        <v>40</v>
      </c>
      <c r="K30" s="101">
        <f>VLOOKUP($C30,'Experiment Design'!$B$3:$H$66,'Experiment Results'!K$1,FALSE)</f>
        <v>60</v>
      </c>
      <c r="L30" s="101">
        <f>VLOOKUP($C30,'Experiment Design'!$B$3:$H$66,'Experiment Results'!L$1,FALSE)</f>
        <v>36</v>
      </c>
      <c r="M30" s="101">
        <f>VLOOKUP($C30,'Experiment Design'!$B$3:$H$66,'Experiment Results'!M$1,FALSE)</f>
        <v>10</v>
      </c>
      <c r="N30" s="102">
        <f t="shared" si="2"/>
        <v>58.425925925926002</v>
      </c>
      <c r="P30" s="103">
        <f t="shared" si="3"/>
        <v>-1</v>
      </c>
      <c r="Q30" s="101">
        <f t="shared" si="4"/>
        <v>1</v>
      </c>
      <c r="R30" s="101">
        <f t="shared" si="5"/>
        <v>-1</v>
      </c>
      <c r="S30" s="101">
        <f t="shared" si="6"/>
        <v>1</v>
      </c>
      <c r="T30" s="101">
        <f t="shared" si="7"/>
        <v>1</v>
      </c>
      <c r="U30" s="101">
        <f t="shared" si="8"/>
        <v>-1</v>
      </c>
      <c r="V30" s="102">
        <f t="shared" si="9"/>
        <v>58.425925925926002</v>
      </c>
    </row>
    <row r="31" spans="2:22" x14ac:dyDescent="0.25">
      <c r="B31" s="12">
        <v>1</v>
      </c>
      <c r="C31" s="12">
        <v>28</v>
      </c>
      <c r="D31" s="12">
        <v>57.499999999999986</v>
      </c>
      <c r="E31" s="12">
        <v>55.000000000000014</v>
      </c>
      <c r="F31" s="12">
        <v>62.777777777778006</v>
      </c>
      <c r="H31" s="103">
        <f>VLOOKUP($C31,'Experiment Design'!$B$3:$H$66,'Experiment Results'!H$1,FALSE)</f>
        <v>8</v>
      </c>
      <c r="I31" s="101" t="str">
        <f>VLOOKUP($C31,'Experiment Design'!$B$3:$H$66,'Experiment Results'!I$1,FALSE)</f>
        <v>Exponential</v>
      </c>
      <c r="J31" s="101">
        <f>VLOOKUP($C31,'Experiment Design'!$B$3:$H$66,'Experiment Results'!J$1,FALSE)</f>
        <v>40</v>
      </c>
      <c r="K31" s="101">
        <f>VLOOKUP($C31,'Experiment Design'!$B$3:$H$66,'Experiment Results'!K$1,FALSE)</f>
        <v>60</v>
      </c>
      <c r="L31" s="101">
        <f>VLOOKUP($C31,'Experiment Design'!$B$3:$H$66,'Experiment Results'!L$1,FALSE)</f>
        <v>36</v>
      </c>
      <c r="M31" s="101">
        <f>VLOOKUP($C31,'Experiment Design'!$B$3:$H$66,'Experiment Results'!M$1,FALSE)</f>
        <v>10</v>
      </c>
      <c r="N31" s="102">
        <f t="shared" si="2"/>
        <v>58.425925925926002</v>
      </c>
      <c r="P31" s="103">
        <f t="shared" si="3"/>
        <v>1</v>
      </c>
      <c r="Q31" s="101">
        <f t="shared" si="4"/>
        <v>1</v>
      </c>
      <c r="R31" s="101">
        <f t="shared" si="5"/>
        <v>-1</v>
      </c>
      <c r="S31" s="101">
        <f t="shared" si="6"/>
        <v>1</v>
      </c>
      <c r="T31" s="101">
        <f t="shared" si="7"/>
        <v>1</v>
      </c>
      <c r="U31" s="101">
        <f t="shared" si="8"/>
        <v>-1</v>
      </c>
      <c r="V31" s="102">
        <f t="shared" si="9"/>
        <v>58.425925925926002</v>
      </c>
    </row>
    <row r="32" spans="2:22" x14ac:dyDescent="0.25">
      <c r="B32" s="12">
        <v>1</v>
      </c>
      <c r="C32" s="12">
        <v>29</v>
      </c>
      <c r="D32" s="12">
        <v>54.722222222222221</v>
      </c>
      <c r="E32" s="12">
        <v>58.888888888888914</v>
      </c>
      <c r="F32" s="12">
        <v>56.666666666666636</v>
      </c>
      <c r="H32" s="103">
        <f>VLOOKUP($C32,'Experiment Design'!$B$3:$H$66,'Experiment Results'!H$1,FALSE)</f>
        <v>3</v>
      </c>
      <c r="I32" s="101" t="str">
        <f>VLOOKUP($C32,'Experiment Design'!$B$3:$H$66,'Experiment Results'!I$1,FALSE)</f>
        <v>Normal</v>
      </c>
      <c r="J32" s="101">
        <f>VLOOKUP($C32,'Experiment Design'!$B$3:$H$66,'Experiment Results'!J$1,FALSE)</f>
        <v>100</v>
      </c>
      <c r="K32" s="101">
        <f>VLOOKUP($C32,'Experiment Design'!$B$3:$H$66,'Experiment Results'!K$1,FALSE)</f>
        <v>60</v>
      </c>
      <c r="L32" s="101">
        <f>VLOOKUP($C32,'Experiment Design'!$B$3:$H$66,'Experiment Results'!L$1,FALSE)</f>
        <v>36</v>
      </c>
      <c r="M32" s="101">
        <f>VLOOKUP($C32,'Experiment Design'!$B$3:$H$66,'Experiment Results'!M$1,FALSE)</f>
        <v>10</v>
      </c>
      <c r="N32" s="102">
        <f t="shared" si="2"/>
        <v>56.75925925925926</v>
      </c>
      <c r="P32" s="103">
        <f t="shared" si="3"/>
        <v>-1</v>
      </c>
      <c r="Q32" s="101">
        <f t="shared" si="4"/>
        <v>-1</v>
      </c>
      <c r="R32" s="101">
        <f t="shared" si="5"/>
        <v>1</v>
      </c>
      <c r="S32" s="101">
        <f t="shared" si="6"/>
        <v>1</v>
      </c>
      <c r="T32" s="101">
        <f t="shared" si="7"/>
        <v>1</v>
      </c>
      <c r="U32" s="101">
        <f t="shared" si="8"/>
        <v>-1</v>
      </c>
      <c r="V32" s="102">
        <f t="shared" si="9"/>
        <v>56.75925925925926</v>
      </c>
    </row>
    <row r="33" spans="2:22" x14ac:dyDescent="0.25">
      <c r="B33" s="12">
        <v>1</v>
      </c>
      <c r="C33" s="12">
        <v>30</v>
      </c>
      <c r="D33" s="12">
        <v>54.722222222222221</v>
      </c>
      <c r="E33" s="12">
        <v>58.888888888888914</v>
      </c>
      <c r="F33" s="12">
        <v>56.666666666666636</v>
      </c>
      <c r="H33" s="103">
        <f>VLOOKUP($C33,'Experiment Design'!$B$3:$H$66,'Experiment Results'!H$1,FALSE)</f>
        <v>8</v>
      </c>
      <c r="I33" s="101" t="str">
        <f>VLOOKUP($C33,'Experiment Design'!$B$3:$H$66,'Experiment Results'!I$1,FALSE)</f>
        <v>Normal</v>
      </c>
      <c r="J33" s="101">
        <f>VLOOKUP($C33,'Experiment Design'!$B$3:$H$66,'Experiment Results'!J$1,FALSE)</f>
        <v>100</v>
      </c>
      <c r="K33" s="101">
        <f>VLOOKUP($C33,'Experiment Design'!$B$3:$H$66,'Experiment Results'!K$1,FALSE)</f>
        <v>60</v>
      </c>
      <c r="L33" s="101">
        <f>VLOOKUP($C33,'Experiment Design'!$B$3:$H$66,'Experiment Results'!L$1,FALSE)</f>
        <v>36</v>
      </c>
      <c r="M33" s="101">
        <f>VLOOKUP($C33,'Experiment Design'!$B$3:$H$66,'Experiment Results'!M$1,FALSE)</f>
        <v>10</v>
      </c>
      <c r="N33" s="102">
        <f t="shared" si="2"/>
        <v>56.75925925925926</v>
      </c>
      <c r="P33" s="103">
        <f t="shared" si="3"/>
        <v>1</v>
      </c>
      <c r="Q33" s="101">
        <f t="shared" si="4"/>
        <v>-1</v>
      </c>
      <c r="R33" s="101">
        <f t="shared" si="5"/>
        <v>1</v>
      </c>
      <c r="S33" s="101">
        <f t="shared" si="6"/>
        <v>1</v>
      </c>
      <c r="T33" s="101">
        <f t="shared" si="7"/>
        <v>1</v>
      </c>
      <c r="U33" s="101">
        <f t="shared" si="8"/>
        <v>-1</v>
      </c>
      <c r="V33" s="102">
        <f t="shared" si="9"/>
        <v>56.75925925925926</v>
      </c>
    </row>
    <row r="34" spans="2:22" x14ac:dyDescent="0.25">
      <c r="B34" s="12">
        <v>1</v>
      </c>
      <c r="C34" s="12">
        <v>31</v>
      </c>
      <c r="D34" s="12">
        <v>57.499999999999986</v>
      </c>
      <c r="E34" s="12">
        <v>55.000000000000014</v>
      </c>
      <c r="F34" s="12">
        <v>62.777777777778006</v>
      </c>
      <c r="H34" s="103">
        <f>VLOOKUP($C34,'Experiment Design'!$B$3:$H$66,'Experiment Results'!H$1,FALSE)</f>
        <v>3</v>
      </c>
      <c r="I34" s="101" t="str">
        <f>VLOOKUP($C34,'Experiment Design'!$B$3:$H$66,'Experiment Results'!I$1,FALSE)</f>
        <v>Exponential</v>
      </c>
      <c r="J34" s="101">
        <f>VLOOKUP($C34,'Experiment Design'!$B$3:$H$66,'Experiment Results'!J$1,FALSE)</f>
        <v>100</v>
      </c>
      <c r="K34" s="101">
        <f>VLOOKUP($C34,'Experiment Design'!$B$3:$H$66,'Experiment Results'!K$1,FALSE)</f>
        <v>60</v>
      </c>
      <c r="L34" s="101">
        <f>VLOOKUP($C34,'Experiment Design'!$B$3:$H$66,'Experiment Results'!L$1,FALSE)</f>
        <v>36</v>
      </c>
      <c r="M34" s="101">
        <f>VLOOKUP($C34,'Experiment Design'!$B$3:$H$66,'Experiment Results'!M$1,FALSE)</f>
        <v>10</v>
      </c>
      <c r="N34" s="102">
        <f t="shared" si="2"/>
        <v>58.425925925926002</v>
      </c>
      <c r="P34" s="103">
        <f t="shared" si="3"/>
        <v>-1</v>
      </c>
      <c r="Q34" s="101">
        <f t="shared" si="4"/>
        <v>1</v>
      </c>
      <c r="R34" s="101">
        <f t="shared" si="5"/>
        <v>1</v>
      </c>
      <c r="S34" s="101">
        <f t="shared" si="6"/>
        <v>1</v>
      </c>
      <c r="T34" s="101">
        <f t="shared" si="7"/>
        <v>1</v>
      </c>
      <c r="U34" s="101">
        <f t="shared" si="8"/>
        <v>-1</v>
      </c>
      <c r="V34" s="102">
        <f t="shared" si="9"/>
        <v>58.425925925926002</v>
      </c>
    </row>
    <row r="35" spans="2:22" x14ac:dyDescent="0.25">
      <c r="B35" s="12">
        <v>1</v>
      </c>
      <c r="C35" s="12">
        <v>32</v>
      </c>
      <c r="D35" s="12">
        <v>57.499999999999986</v>
      </c>
      <c r="E35" s="12">
        <v>55.000000000000014</v>
      </c>
      <c r="F35" s="12">
        <v>62.777777777778006</v>
      </c>
      <c r="H35" s="103">
        <f>VLOOKUP($C35,'Experiment Design'!$B$3:$H$66,'Experiment Results'!H$1,FALSE)</f>
        <v>8</v>
      </c>
      <c r="I35" s="101" t="str">
        <f>VLOOKUP($C35,'Experiment Design'!$B$3:$H$66,'Experiment Results'!I$1,FALSE)</f>
        <v>Exponential</v>
      </c>
      <c r="J35" s="101">
        <f>VLOOKUP($C35,'Experiment Design'!$B$3:$H$66,'Experiment Results'!J$1,FALSE)</f>
        <v>100</v>
      </c>
      <c r="K35" s="101">
        <f>VLOOKUP($C35,'Experiment Design'!$B$3:$H$66,'Experiment Results'!K$1,FALSE)</f>
        <v>60</v>
      </c>
      <c r="L35" s="101">
        <f>VLOOKUP($C35,'Experiment Design'!$B$3:$H$66,'Experiment Results'!L$1,FALSE)</f>
        <v>36</v>
      </c>
      <c r="M35" s="101">
        <f>VLOOKUP($C35,'Experiment Design'!$B$3:$H$66,'Experiment Results'!M$1,FALSE)</f>
        <v>10</v>
      </c>
      <c r="N35" s="102">
        <f t="shared" si="2"/>
        <v>58.425925925926002</v>
      </c>
      <c r="P35" s="103">
        <f t="shared" si="3"/>
        <v>1</v>
      </c>
      <c r="Q35" s="101">
        <f t="shared" si="4"/>
        <v>1</v>
      </c>
      <c r="R35" s="101">
        <f t="shared" si="5"/>
        <v>1</v>
      </c>
      <c r="S35" s="101">
        <f t="shared" si="6"/>
        <v>1</v>
      </c>
      <c r="T35" s="101">
        <f t="shared" si="7"/>
        <v>1</v>
      </c>
      <c r="U35" s="101">
        <f t="shared" si="8"/>
        <v>-1</v>
      </c>
      <c r="V35" s="102">
        <f t="shared" si="9"/>
        <v>58.425925925926002</v>
      </c>
    </row>
    <row r="36" spans="2:22" x14ac:dyDescent="0.25">
      <c r="B36" s="12">
        <v>1</v>
      </c>
      <c r="C36" s="12">
        <v>33</v>
      </c>
      <c r="D36" s="12">
        <v>23.076923076923102</v>
      </c>
      <c r="E36" s="12">
        <v>29.423076923076898</v>
      </c>
      <c r="F36" s="12">
        <v>34.61538461538462</v>
      </c>
      <c r="H36" s="103">
        <f>VLOOKUP($C36,'Experiment Design'!$B$3:$H$66,'Experiment Results'!H$1,FALSE)</f>
        <v>3</v>
      </c>
      <c r="I36" s="101" t="str">
        <f>VLOOKUP($C36,'Experiment Design'!$B$3:$H$66,'Experiment Results'!I$1,FALSE)</f>
        <v>Normal</v>
      </c>
      <c r="J36" s="101">
        <f>VLOOKUP($C36,'Experiment Design'!$B$3:$H$66,'Experiment Results'!J$1,FALSE)</f>
        <v>40</v>
      </c>
      <c r="K36" s="101">
        <f>VLOOKUP($C36,'Experiment Design'!$B$3:$H$66,'Experiment Results'!K$1,FALSE)</f>
        <v>10</v>
      </c>
      <c r="L36" s="101">
        <f>VLOOKUP($C36,'Experiment Design'!$B$3:$H$66,'Experiment Results'!L$1,FALSE)</f>
        <v>26</v>
      </c>
      <c r="M36" s="101">
        <f>VLOOKUP($C36,'Experiment Design'!$B$3:$H$66,'Experiment Results'!M$1,FALSE)</f>
        <v>15</v>
      </c>
      <c r="N36" s="102">
        <f t="shared" si="2"/>
        <v>29.038461538461537</v>
      </c>
      <c r="P36" s="103">
        <f t="shared" si="3"/>
        <v>-1</v>
      </c>
      <c r="Q36" s="101">
        <f t="shared" si="4"/>
        <v>-1</v>
      </c>
      <c r="R36" s="101">
        <f t="shared" si="5"/>
        <v>-1</v>
      </c>
      <c r="S36" s="101">
        <f t="shared" si="6"/>
        <v>-1</v>
      </c>
      <c r="T36" s="101">
        <f t="shared" si="7"/>
        <v>-1</v>
      </c>
      <c r="U36" s="101">
        <f t="shared" si="8"/>
        <v>1</v>
      </c>
      <c r="V36" s="102">
        <f t="shared" si="9"/>
        <v>29.038461538461537</v>
      </c>
    </row>
    <row r="37" spans="2:22" x14ac:dyDescent="0.25">
      <c r="B37" s="12">
        <v>1</v>
      </c>
      <c r="C37" s="12">
        <v>34</v>
      </c>
      <c r="D37" s="12">
        <v>23.076923076923102</v>
      </c>
      <c r="E37" s="12">
        <v>27.85714285714284</v>
      </c>
      <c r="F37" s="12">
        <v>28.153846153846139</v>
      </c>
      <c r="H37" s="103">
        <f>VLOOKUP($C37,'Experiment Design'!$B$3:$H$66,'Experiment Results'!H$1,FALSE)</f>
        <v>8</v>
      </c>
      <c r="I37" s="101" t="str">
        <f>VLOOKUP($C37,'Experiment Design'!$B$3:$H$66,'Experiment Results'!I$1,FALSE)</f>
        <v>Normal</v>
      </c>
      <c r="J37" s="101">
        <f>VLOOKUP($C37,'Experiment Design'!$B$3:$H$66,'Experiment Results'!J$1,FALSE)</f>
        <v>40</v>
      </c>
      <c r="K37" s="101">
        <f>VLOOKUP($C37,'Experiment Design'!$B$3:$H$66,'Experiment Results'!K$1,FALSE)</f>
        <v>10</v>
      </c>
      <c r="L37" s="101">
        <f>VLOOKUP($C37,'Experiment Design'!$B$3:$H$66,'Experiment Results'!L$1,FALSE)</f>
        <v>26</v>
      </c>
      <c r="M37" s="101">
        <f>VLOOKUP($C37,'Experiment Design'!$B$3:$H$66,'Experiment Results'!M$1,FALSE)</f>
        <v>15</v>
      </c>
      <c r="N37" s="102">
        <f t="shared" si="2"/>
        <v>26.362637362637361</v>
      </c>
      <c r="P37" s="103">
        <f t="shared" si="3"/>
        <v>1</v>
      </c>
      <c r="Q37" s="101">
        <f t="shared" si="4"/>
        <v>-1</v>
      </c>
      <c r="R37" s="101">
        <f t="shared" si="5"/>
        <v>-1</v>
      </c>
      <c r="S37" s="101">
        <f t="shared" si="6"/>
        <v>-1</v>
      </c>
      <c r="T37" s="101">
        <f t="shared" si="7"/>
        <v>-1</v>
      </c>
      <c r="U37" s="101">
        <f t="shared" si="8"/>
        <v>1</v>
      </c>
      <c r="V37" s="102">
        <f t="shared" si="9"/>
        <v>26.362637362637361</v>
      </c>
    </row>
    <row r="38" spans="2:22" x14ac:dyDescent="0.25">
      <c r="B38" s="12">
        <v>1</v>
      </c>
      <c r="C38" s="12">
        <v>35</v>
      </c>
      <c r="D38" s="12">
        <v>28.07692307692308</v>
      </c>
      <c r="E38" s="12">
        <v>31.660643295968637</v>
      </c>
      <c r="F38" s="12">
        <v>22.307692307692317</v>
      </c>
      <c r="H38" s="103">
        <f>VLOOKUP($C38,'Experiment Design'!$B$3:$H$66,'Experiment Results'!H$1,FALSE)</f>
        <v>3</v>
      </c>
      <c r="I38" s="101" t="str">
        <f>VLOOKUP($C38,'Experiment Design'!$B$3:$H$66,'Experiment Results'!I$1,FALSE)</f>
        <v>Exponential</v>
      </c>
      <c r="J38" s="101">
        <f>VLOOKUP($C38,'Experiment Design'!$B$3:$H$66,'Experiment Results'!J$1,FALSE)</f>
        <v>40</v>
      </c>
      <c r="K38" s="101">
        <f>VLOOKUP($C38,'Experiment Design'!$B$3:$H$66,'Experiment Results'!K$1,FALSE)</f>
        <v>10</v>
      </c>
      <c r="L38" s="101">
        <f>VLOOKUP($C38,'Experiment Design'!$B$3:$H$66,'Experiment Results'!L$1,FALSE)</f>
        <v>26</v>
      </c>
      <c r="M38" s="101">
        <f>VLOOKUP($C38,'Experiment Design'!$B$3:$H$66,'Experiment Results'!M$1,FALSE)</f>
        <v>15</v>
      </c>
      <c r="N38" s="102">
        <f t="shared" si="2"/>
        <v>27.348419560194682</v>
      </c>
      <c r="P38" s="103">
        <f t="shared" si="3"/>
        <v>-1</v>
      </c>
      <c r="Q38" s="101">
        <f t="shared" si="4"/>
        <v>1</v>
      </c>
      <c r="R38" s="101">
        <f t="shared" si="5"/>
        <v>-1</v>
      </c>
      <c r="S38" s="101">
        <f t="shared" si="6"/>
        <v>-1</v>
      </c>
      <c r="T38" s="101">
        <f t="shared" si="7"/>
        <v>-1</v>
      </c>
      <c r="U38" s="101">
        <f t="shared" si="8"/>
        <v>1</v>
      </c>
      <c r="V38" s="102">
        <f t="shared" si="9"/>
        <v>27.348419560194682</v>
      </c>
    </row>
    <row r="39" spans="2:22" x14ac:dyDescent="0.25">
      <c r="B39" s="12">
        <v>1</v>
      </c>
      <c r="C39" s="12">
        <v>36</v>
      </c>
      <c r="D39" s="12">
        <v>24.890109890109901</v>
      </c>
      <c r="E39" s="12">
        <v>28.351648351648382</v>
      </c>
      <c r="F39" s="12">
        <v>18.269230769230742</v>
      </c>
      <c r="H39" s="103">
        <f>VLOOKUP($C39,'Experiment Design'!$B$3:$H$66,'Experiment Results'!H$1,FALSE)</f>
        <v>8</v>
      </c>
      <c r="I39" s="101" t="str">
        <f>VLOOKUP($C39,'Experiment Design'!$B$3:$H$66,'Experiment Results'!I$1,FALSE)</f>
        <v>Exponential</v>
      </c>
      <c r="J39" s="101">
        <f>VLOOKUP($C39,'Experiment Design'!$B$3:$H$66,'Experiment Results'!J$1,FALSE)</f>
        <v>40</v>
      </c>
      <c r="K39" s="101">
        <f>VLOOKUP($C39,'Experiment Design'!$B$3:$H$66,'Experiment Results'!K$1,FALSE)</f>
        <v>10</v>
      </c>
      <c r="L39" s="101">
        <f>VLOOKUP($C39,'Experiment Design'!$B$3:$H$66,'Experiment Results'!L$1,FALSE)</f>
        <v>26</v>
      </c>
      <c r="M39" s="101">
        <f>VLOOKUP($C39,'Experiment Design'!$B$3:$H$66,'Experiment Results'!M$1,FALSE)</f>
        <v>15</v>
      </c>
      <c r="N39" s="102">
        <f t="shared" si="2"/>
        <v>23.836996336996339</v>
      </c>
      <c r="P39" s="103">
        <f t="shared" si="3"/>
        <v>1</v>
      </c>
      <c r="Q39" s="101">
        <f t="shared" si="4"/>
        <v>1</v>
      </c>
      <c r="R39" s="101">
        <f t="shared" si="5"/>
        <v>-1</v>
      </c>
      <c r="S39" s="101">
        <f t="shared" si="6"/>
        <v>-1</v>
      </c>
      <c r="T39" s="101">
        <f t="shared" si="7"/>
        <v>-1</v>
      </c>
      <c r="U39" s="101">
        <f t="shared" si="8"/>
        <v>1</v>
      </c>
      <c r="V39" s="102">
        <f t="shared" si="9"/>
        <v>23.836996336996339</v>
      </c>
    </row>
    <row r="40" spans="2:22" x14ac:dyDescent="0.25">
      <c r="B40" s="12">
        <v>1</v>
      </c>
      <c r="C40" s="12">
        <v>37</v>
      </c>
      <c r="D40" s="12">
        <v>23.076923076923102</v>
      </c>
      <c r="E40" s="12">
        <v>29.423076923076898</v>
      </c>
      <c r="F40" s="12">
        <v>34.61538461538462</v>
      </c>
      <c r="H40" s="103">
        <f>VLOOKUP($C40,'Experiment Design'!$B$3:$H$66,'Experiment Results'!H$1,FALSE)</f>
        <v>3</v>
      </c>
      <c r="I40" s="101" t="str">
        <f>VLOOKUP($C40,'Experiment Design'!$B$3:$H$66,'Experiment Results'!I$1,FALSE)</f>
        <v>Normal</v>
      </c>
      <c r="J40" s="101">
        <f>VLOOKUP($C40,'Experiment Design'!$B$3:$H$66,'Experiment Results'!J$1,FALSE)</f>
        <v>100</v>
      </c>
      <c r="K40" s="101">
        <f>VLOOKUP($C40,'Experiment Design'!$B$3:$H$66,'Experiment Results'!K$1,FALSE)</f>
        <v>10</v>
      </c>
      <c r="L40" s="101">
        <f>VLOOKUP($C40,'Experiment Design'!$B$3:$H$66,'Experiment Results'!L$1,FALSE)</f>
        <v>26</v>
      </c>
      <c r="M40" s="101">
        <f>VLOOKUP($C40,'Experiment Design'!$B$3:$H$66,'Experiment Results'!M$1,FALSE)</f>
        <v>15</v>
      </c>
      <c r="N40" s="102">
        <f t="shared" si="2"/>
        <v>29.038461538461537</v>
      </c>
      <c r="P40" s="103">
        <f t="shared" si="3"/>
        <v>-1</v>
      </c>
      <c r="Q40" s="101">
        <f t="shared" si="4"/>
        <v>-1</v>
      </c>
      <c r="R40" s="101">
        <f t="shared" si="5"/>
        <v>1</v>
      </c>
      <c r="S40" s="101">
        <f t="shared" si="6"/>
        <v>-1</v>
      </c>
      <c r="T40" s="101">
        <f t="shared" si="7"/>
        <v>-1</v>
      </c>
      <c r="U40" s="101">
        <f t="shared" si="8"/>
        <v>1</v>
      </c>
      <c r="V40" s="102">
        <f t="shared" si="9"/>
        <v>29.038461538461537</v>
      </c>
    </row>
    <row r="41" spans="2:22" x14ac:dyDescent="0.25">
      <c r="B41" s="12">
        <v>1</v>
      </c>
      <c r="C41" s="12">
        <v>38</v>
      </c>
      <c r="D41" s="12">
        <v>23.076923076923102</v>
      </c>
      <c r="E41" s="12">
        <v>27.85714285714284</v>
      </c>
      <c r="F41" s="12">
        <v>28.153846153846139</v>
      </c>
      <c r="H41" s="103">
        <f>VLOOKUP($C41,'Experiment Design'!$B$3:$H$66,'Experiment Results'!H$1,FALSE)</f>
        <v>8</v>
      </c>
      <c r="I41" s="101" t="str">
        <f>VLOOKUP($C41,'Experiment Design'!$B$3:$H$66,'Experiment Results'!I$1,FALSE)</f>
        <v>Normal</v>
      </c>
      <c r="J41" s="101">
        <f>VLOOKUP($C41,'Experiment Design'!$B$3:$H$66,'Experiment Results'!J$1,FALSE)</f>
        <v>100</v>
      </c>
      <c r="K41" s="101">
        <f>VLOOKUP($C41,'Experiment Design'!$B$3:$H$66,'Experiment Results'!K$1,FALSE)</f>
        <v>10</v>
      </c>
      <c r="L41" s="101">
        <f>VLOOKUP($C41,'Experiment Design'!$B$3:$H$66,'Experiment Results'!L$1,FALSE)</f>
        <v>26</v>
      </c>
      <c r="M41" s="101">
        <f>VLOOKUP($C41,'Experiment Design'!$B$3:$H$66,'Experiment Results'!M$1,FALSE)</f>
        <v>15</v>
      </c>
      <c r="N41" s="102">
        <f t="shared" si="2"/>
        <v>26.362637362637361</v>
      </c>
      <c r="P41" s="103">
        <f t="shared" si="3"/>
        <v>1</v>
      </c>
      <c r="Q41" s="101">
        <f t="shared" si="4"/>
        <v>-1</v>
      </c>
      <c r="R41" s="101">
        <f t="shared" si="5"/>
        <v>1</v>
      </c>
      <c r="S41" s="101">
        <f t="shared" si="6"/>
        <v>-1</v>
      </c>
      <c r="T41" s="101">
        <f t="shared" si="7"/>
        <v>-1</v>
      </c>
      <c r="U41" s="101">
        <f t="shared" si="8"/>
        <v>1</v>
      </c>
      <c r="V41" s="102">
        <f t="shared" si="9"/>
        <v>26.362637362637361</v>
      </c>
    </row>
    <row r="42" spans="2:22" x14ac:dyDescent="0.25">
      <c r="B42" s="12">
        <v>1</v>
      </c>
      <c r="C42" s="12">
        <v>39</v>
      </c>
      <c r="D42" s="12">
        <v>32.16091334961726</v>
      </c>
      <c r="E42" s="12">
        <v>31.538461538461561</v>
      </c>
      <c r="F42" s="12">
        <v>32.935095997102799</v>
      </c>
      <c r="H42" s="103">
        <f>VLOOKUP($C42,'Experiment Design'!$B$3:$H$66,'Experiment Results'!H$1,FALSE)</f>
        <v>3</v>
      </c>
      <c r="I42" s="101" t="str">
        <f>VLOOKUP($C42,'Experiment Design'!$B$3:$H$66,'Experiment Results'!I$1,FALSE)</f>
        <v>Exponential</v>
      </c>
      <c r="J42" s="101">
        <f>VLOOKUP($C42,'Experiment Design'!$B$3:$H$66,'Experiment Results'!J$1,FALSE)</f>
        <v>100</v>
      </c>
      <c r="K42" s="101">
        <f>VLOOKUP($C42,'Experiment Design'!$B$3:$H$66,'Experiment Results'!K$1,FALSE)</f>
        <v>10</v>
      </c>
      <c r="L42" s="101">
        <f>VLOOKUP($C42,'Experiment Design'!$B$3:$H$66,'Experiment Results'!L$1,FALSE)</f>
        <v>26</v>
      </c>
      <c r="M42" s="101">
        <f>VLOOKUP($C42,'Experiment Design'!$B$3:$H$66,'Experiment Results'!M$1,FALSE)</f>
        <v>15</v>
      </c>
      <c r="N42" s="102">
        <f t="shared" si="2"/>
        <v>32.211490295060543</v>
      </c>
      <c r="P42" s="103">
        <f t="shared" si="3"/>
        <v>-1</v>
      </c>
      <c r="Q42" s="101">
        <f t="shared" si="4"/>
        <v>1</v>
      </c>
      <c r="R42" s="101">
        <f t="shared" si="5"/>
        <v>1</v>
      </c>
      <c r="S42" s="101">
        <f t="shared" si="6"/>
        <v>-1</v>
      </c>
      <c r="T42" s="101">
        <f t="shared" si="7"/>
        <v>-1</v>
      </c>
      <c r="U42" s="101">
        <f t="shared" si="8"/>
        <v>1</v>
      </c>
      <c r="V42" s="102">
        <f t="shared" si="9"/>
        <v>32.211490295060543</v>
      </c>
    </row>
    <row r="43" spans="2:22" x14ac:dyDescent="0.25">
      <c r="B43" s="12">
        <v>1</v>
      </c>
      <c r="C43" s="12">
        <v>40</v>
      </c>
      <c r="D43" s="12">
        <v>24.890109890109901</v>
      </c>
      <c r="E43" s="12">
        <v>28.351648351648382</v>
      </c>
      <c r="F43" s="12">
        <v>18.269230769230742</v>
      </c>
      <c r="H43" s="103">
        <f>VLOOKUP($C43,'Experiment Design'!$B$3:$H$66,'Experiment Results'!H$1,FALSE)</f>
        <v>8</v>
      </c>
      <c r="I43" s="101" t="str">
        <f>VLOOKUP($C43,'Experiment Design'!$B$3:$H$66,'Experiment Results'!I$1,FALSE)</f>
        <v>Exponential</v>
      </c>
      <c r="J43" s="101">
        <f>VLOOKUP($C43,'Experiment Design'!$B$3:$H$66,'Experiment Results'!J$1,FALSE)</f>
        <v>100</v>
      </c>
      <c r="K43" s="101">
        <f>VLOOKUP($C43,'Experiment Design'!$B$3:$H$66,'Experiment Results'!K$1,FALSE)</f>
        <v>10</v>
      </c>
      <c r="L43" s="101">
        <f>VLOOKUP($C43,'Experiment Design'!$B$3:$H$66,'Experiment Results'!L$1,FALSE)</f>
        <v>26</v>
      </c>
      <c r="M43" s="101">
        <f>VLOOKUP($C43,'Experiment Design'!$B$3:$H$66,'Experiment Results'!M$1,FALSE)</f>
        <v>15</v>
      </c>
      <c r="N43" s="102">
        <f t="shared" si="2"/>
        <v>23.836996336996339</v>
      </c>
      <c r="P43" s="103">
        <f t="shared" si="3"/>
        <v>1</v>
      </c>
      <c r="Q43" s="101">
        <f t="shared" si="4"/>
        <v>1</v>
      </c>
      <c r="R43" s="101">
        <f t="shared" si="5"/>
        <v>1</v>
      </c>
      <c r="S43" s="101">
        <f t="shared" si="6"/>
        <v>-1</v>
      </c>
      <c r="T43" s="101">
        <f t="shared" si="7"/>
        <v>-1</v>
      </c>
      <c r="U43" s="101">
        <f t="shared" si="8"/>
        <v>1</v>
      </c>
      <c r="V43" s="102">
        <f t="shared" si="9"/>
        <v>23.836996336996339</v>
      </c>
    </row>
    <row r="44" spans="2:22" x14ac:dyDescent="0.25">
      <c r="B44" s="12">
        <v>1</v>
      </c>
      <c r="C44" s="12">
        <v>41</v>
      </c>
      <c r="D44" s="12">
        <v>23.076923076923102</v>
      </c>
      <c r="E44" s="12">
        <v>29.423076923076898</v>
      </c>
      <c r="F44" s="12">
        <v>34.61538461538462</v>
      </c>
      <c r="H44" s="103">
        <f>VLOOKUP($C44,'Experiment Design'!$B$3:$H$66,'Experiment Results'!H$1,FALSE)</f>
        <v>3</v>
      </c>
      <c r="I44" s="101" t="str">
        <f>VLOOKUP($C44,'Experiment Design'!$B$3:$H$66,'Experiment Results'!I$1,FALSE)</f>
        <v>Normal</v>
      </c>
      <c r="J44" s="101">
        <f>VLOOKUP($C44,'Experiment Design'!$B$3:$H$66,'Experiment Results'!J$1,FALSE)</f>
        <v>40</v>
      </c>
      <c r="K44" s="101">
        <f>VLOOKUP($C44,'Experiment Design'!$B$3:$H$66,'Experiment Results'!K$1,FALSE)</f>
        <v>60</v>
      </c>
      <c r="L44" s="101">
        <f>VLOOKUP($C44,'Experiment Design'!$B$3:$H$66,'Experiment Results'!L$1,FALSE)</f>
        <v>26</v>
      </c>
      <c r="M44" s="101">
        <f>VLOOKUP($C44,'Experiment Design'!$B$3:$H$66,'Experiment Results'!M$1,FALSE)</f>
        <v>15</v>
      </c>
      <c r="N44" s="102">
        <f t="shared" si="2"/>
        <v>29.038461538461537</v>
      </c>
      <c r="P44" s="103">
        <f t="shared" si="3"/>
        <v>-1</v>
      </c>
      <c r="Q44" s="101">
        <f t="shared" si="4"/>
        <v>-1</v>
      </c>
      <c r="R44" s="101">
        <f t="shared" si="5"/>
        <v>-1</v>
      </c>
      <c r="S44" s="101">
        <f t="shared" si="6"/>
        <v>1</v>
      </c>
      <c r="T44" s="101">
        <f t="shared" si="7"/>
        <v>-1</v>
      </c>
      <c r="U44" s="101">
        <f t="shared" si="8"/>
        <v>1</v>
      </c>
      <c r="V44" s="102">
        <f t="shared" si="9"/>
        <v>29.038461538461537</v>
      </c>
    </row>
    <row r="45" spans="2:22" x14ac:dyDescent="0.25">
      <c r="B45" s="12">
        <v>1</v>
      </c>
      <c r="C45" s="12">
        <v>42</v>
      </c>
      <c r="D45" s="12">
        <v>23.076923076923102</v>
      </c>
      <c r="E45" s="12">
        <v>27.85714285714284</v>
      </c>
      <c r="F45" s="12">
        <v>28.153846153846139</v>
      </c>
      <c r="H45" s="103">
        <f>VLOOKUP($C45,'Experiment Design'!$B$3:$H$66,'Experiment Results'!H$1,FALSE)</f>
        <v>8</v>
      </c>
      <c r="I45" s="101" t="str">
        <f>VLOOKUP($C45,'Experiment Design'!$B$3:$H$66,'Experiment Results'!I$1,FALSE)</f>
        <v>Normal</v>
      </c>
      <c r="J45" s="101">
        <f>VLOOKUP($C45,'Experiment Design'!$B$3:$H$66,'Experiment Results'!J$1,FALSE)</f>
        <v>40</v>
      </c>
      <c r="K45" s="101">
        <f>VLOOKUP($C45,'Experiment Design'!$B$3:$H$66,'Experiment Results'!K$1,FALSE)</f>
        <v>60</v>
      </c>
      <c r="L45" s="101">
        <f>VLOOKUP($C45,'Experiment Design'!$B$3:$H$66,'Experiment Results'!L$1,FALSE)</f>
        <v>26</v>
      </c>
      <c r="M45" s="101">
        <f>VLOOKUP($C45,'Experiment Design'!$B$3:$H$66,'Experiment Results'!M$1,FALSE)</f>
        <v>15</v>
      </c>
      <c r="N45" s="102">
        <f t="shared" si="2"/>
        <v>26.362637362637361</v>
      </c>
      <c r="P45" s="103">
        <f t="shared" si="3"/>
        <v>1</v>
      </c>
      <c r="Q45" s="101">
        <f t="shared" si="4"/>
        <v>-1</v>
      </c>
      <c r="R45" s="101">
        <f t="shared" si="5"/>
        <v>-1</v>
      </c>
      <c r="S45" s="101">
        <f t="shared" si="6"/>
        <v>1</v>
      </c>
      <c r="T45" s="101">
        <f t="shared" si="7"/>
        <v>-1</v>
      </c>
      <c r="U45" s="101">
        <f t="shared" si="8"/>
        <v>1</v>
      </c>
      <c r="V45" s="102">
        <f t="shared" si="9"/>
        <v>26.362637362637361</v>
      </c>
    </row>
    <row r="46" spans="2:22" x14ac:dyDescent="0.25">
      <c r="B46" s="12">
        <v>1</v>
      </c>
      <c r="C46" s="12">
        <v>43</v>
      </c>
      <c r="D46" s="12">
        <v>28.07692307692308</v>
      </c>
      <c r="E46" s="12">
        <v>31.660643295968637</v>
      </c>
      <c r="F46" s="12">
        <v>22.307692307692317</v>
      </c>
      <c r="H46" s="103">
        <f>VLOOKUP($C46,'Experiment Design'!$B$3:$H$66,'Experiment Results'!H$1,FALSE)</f>
        <v>3</v>
      </c>
      <c r="I46" s="101" t="str">
        <f>VLOOKUP($C46,'Experiment Design'!$B$3:$H$66,'Experiment Results'!I$1,FALSE)</f>
        <v>Exponential</v>
      </c>
      <c r="J46" s="101">
        <f>VLOOKUP($C46,'Experiment Design'!$B$3:$H$66,'Experiment Results'!J$1,FALSE)</f>
        <v>40</v>
      </c>
      <c r="K46" s="101">
        <f>VLOOKUP($C46,'Experiment Design'!$B$3:$H$66,'Experiment Results'!K$1,FALSE)</f>
        <v>60</v>
      </c>
      <c r="L46" s="101">
        <f>VLOOKUP($C46,'Experiment Design'!$B$3:$H$66,'Experiment Results'!L$1,FALSE)</f>
        <v>26</v>
      </c>
      <c r="M46" s="101">
        <f>VLOOKUP($C46,'Experiment Design'!$B$3:$H$66,'Experiment Results'!M$1,FALSE)</f>
        <v>15</v>
      </c>
      <c r="N46" s="102">
        <f t="shared" si="2"/>
        <v>27.348419560194682</v>
      </c>
      <c r="P46" s="103">
        <f t="shared" si="3"/>
        <v>-1</v>
      </c>
      <c r="Q46" s="101">
        <f t="shared" si="4"/>
        <v>1</v>
      </c>
      <c r="R46" s="101">
        <f t="shared" si="5"/>
        <v>-1</v>
      </c>
      <c r="S46" s="101">
        <f t="shared" si="6"/>
        <v>1</v>
      </c>
      <c r="T46" s="101">
        <f t="shared" si="7"/>
        <v>-1</v>
      </c>
      <c r="U46" s="101">
        <f t="shared" si="8"/>
        <v>1</v>
      </c>
      <c r="V46" s="102">
        <f t="shared" si="9"/>
        <v>27.348419560194682</v>
      </c>
    </row>
    <row r="47" spans="2:22" x14ac:dyDescent="0.25">
      <c r="B47" s="12">
        <v>1</v>
      </c>
      <c r="C47" s="12">
        <v>44</v>
      </c>
      <c r="D47" s="12">
        <v>24.890109890109901</v>
      </c>
      <c r="E47" s="12">
        <v>28.351648351648382</v>
      </c>
      <c r="F47" s="12">
        <v>18.269230769230742</v>
      </c>
      <c r="H47" s="103">
        <f>VLOOKUP($C47,'Experiment Design'!$B$3:$H$66,'Experiment Results'!H$1,FALSE)</f>
        <v>8</v>
      </c>
      <c r="I47" s="101" t="str">
        <f>VLOOKUP($C47,'Experiment Design'!$B$3:$H$66,'Experiment Results'!I$1,FALSE)</f>
        <v>Exponential</v>
      </c>
      <c r="J47" s="101">
        <f>VLOOKUP($C47,'Experiment Design'!$B$3:$H$66,'Experiment Results'!J$1,FALSE)</f>
        <v>40</v>
      </c>
      <c r="K47" s="101">
        <f>VLOOKUP($C47,'Experiment Design'!$B$3:$H$66,'Experiment Results'!K$1,FALSE)</f>
        <v>60</v>
      </c>
      <c r="L47" s="101">
        <f>VLOOKUP($C47,'Experiment Design'!$B$3:$H$66,'Experiment Results'!L$1,FALSE)</f>
        <v>26</v>
      </c>
      <c r="M47" s="101">
        <f>VLOOKUP($C47,'Experiment Design'!$B$3:$H$66,'Experiment Results'!M$1,FALSE)</f>
        <v>15</v>
      </c>
      <c r="N47" s="102">
        <f t="shared" si="2"/>
        <v>23.836996336996339</v>
      </c>
      <c r="P47" s="103">
        <f t="shared" si="3"/>
        <v>1</v>
      </c>
      <c r="Q47" s="101">
        <f t="shared" si="4"/>
        <v>1</v>
      </c>
      <c r="R47" s="101">
        <f t="shared" si="5"/>
        <v>-1</v>
      </c>
      <c r="S47" s="101">
        <f t="shared" si="6"/>
        <v>1</v>
      </c>
      <c r="T47" s="101">
        <f t="shared" si="7"/>
        <v>-1</v>
      </c>
      <c r="U47" s="101">
        <f t="shared" si="8"/>
        <v>1</v>
      </c>
      <c r="V47" s="102">
        <f t="shared" si="9"/>
        <v>23.836996336996339</v>
      </c>
    </row>
    <row r="48" spans="2:22" x14ac:dyDescent="0.25">
      <c r="B48" s="12">
        <v>1</v>
      </c>
      <c r="C48" s="12">
        <v>45</v>
      </c>
      <c r="D48" s="12">
        <v>23.076923076923102</v>
      </c>
      <c r="E48" s="12">
        <v>29.423076923076898</v>
      </c>
      <c r="F48" s="12">
        <v>34.61538461538462</v>
      </c>
      <c r="H48" s="103">
        <f>VLOOKUP($C48,'Experiment Design'!$B$3:$H$66,'Experiment Results'!H$1,FALSE)</f>
        <v>3</v>
      </c>
      <c r="I48" s="101" t="str">
        <f>VLOOKUP($C48,'Experiment Design'!$B$3:$H$66,'Experiment Results'!I$1,FALSE)</f>
        <v>Normal</v>
      </c>
      <c r="J48" s="101">
        <f>VLOOKUP($C48,'Experiment Design'!$B$3:$H$66,'Experiment Results'!J$1,FALSE)</f>
        <v>100</v>
      </c>
      <c r="K48" s="101">
        <f>VLOOKUP($C48,'Experiment Design'!$B$3:$H$66,'Experiment Results'!K$1,FALSE)</f>
        <v>60</v>
      </c>
      <c r="L48" s="101">
        <f>VLOOKUP($C48,'Experiment Design'!$B$3:$H$66,'Experiment Results'!L$1,FALSE)</f>
        <v>26</v>
      </c>
      <c r="M48" s="101">
        <f>VLOOKUP($C48,'Experiment Design'!$B$3:$H$66,'Experiment Results'!M$1,FALSE)</f>
        <v>15</v>
      </c>
      <c r="N48" s="102">
        <f t="shared" si="2"/>
        <v>29.038461538461537</v>
      </c>
      <c r="P48" s="103">
        <f t="shared" si="3"/>
        <v>-1</v>
      </c>
      <c r="Q48" s="101">
        <f t="shared" si="4"/>
        <v>-1</v>
      </c>
      <c r="R48" s="101">
        <f t="shared" si="5"/>
        <v>1</v>
      </c>
      <c r="S48" s="101">
        <f t="shared" si="6"/>
        <v>1</v>
      </c>
      <c r="T48" s="101">
        <f t="shared" si="7"/>
        <v>-1</v>
      </c>
      <c r="U48" s="101">
        <f t="shared" si="8"/>
        <v>1</v>
      </c>
      <c r="V48" s="102">
        <f t="shared" si="9"/>
        <v>29.038461538461537</v>
      </c>
    </row>
    <row r="49" spans="2:22" x14ac:dyDescent="0.25">
      <c r="B49" s="12">
        <v>1</v>
      </c>
      <c r="C49" s="12">
        <v>46</v>
      </c>
      <c r="D49" s="12">
        <v>23.076923076923102</v>
      </c>
      <c r="E49" s="12">
        <v>27.85714285714284</v>
      </c>
      <c r="F49" s="12">
        <v>28.153846153846139</v>
      </c>
      <c r="H49" s="103">
        <f>VLOOKUP($C49,'Experiment Design'!$B$3:$H$66,'Experiment Results'!H$1,FALSE)</f>
        <v>8</v>
      </c>
      <c r="I49" s="101" t="str">
        <f>VLOOKUP($C49,'Experiment Design'!$B$3:$H$66,'Experiment Results'!I$1,FALSE)</f>
        <v>Normal</v>
      </c>
      <c r="J49" s="101">
        <f>VLOOKUP($C49,'Experiment Design'!$B$3:$H$66,'Experiment Results'!J$1,FALSE)</f>
        <v>100</v>
      </c>
      <c r="K49" s="101">
        <f>VLOOKUP($C49,'Experiment Design'!$B$3:$H$66,'Experiment Results'!K$1,FALSE)</f>
        <v>60</v>
      </c>
      <c r="L49" s="101">
        <f>VLOOKUP($C49,'Experiment Design'!$B$3:$H$66,'Experiment Results'!L$1,FALSE)</f>
        <v>26</v>
      </c>
      <c r="M49" s="101">
        <f>VLOOKUP($C49,'Experiment Design'!$B$3:$H$66,'Experiment Results'!M$1,FALSE)</f>
        <v>15</v>
      </c>
      <c r="N49" s="102">
        <f t="shared" si="2"/>
        <v>26.362637362637361</v>
      </c>
      <c r="P49" s="103">
        <f t="shared" si="3"/>
        <v>1</v>
      </c>
      <c r="Q49" s="101">
        <f t="shared" si="4"/>
        <v>-1</v>
      </c>
      <c r="R49" s="101">
        <f t="shared" si="5"/>
        <v>1</v>
      </c>
      <c r="S49" s="101">
        <f t="shared" si="6"/>
        <v>1</v>
      </c>
      <c r="T49" s="101">
        <f t="shared" si="7"/>
        <v>-1</v>
      </c>
      <c r="U49" s="101">
        <f t="shared" si="8"/>
        <v>1</v>
      </c>
      <c r="V49" s="102">
        <f t="shared" si="9"/>
        <v>26.362637362637361</v>
      </c>
    </row>
    <row r="50" spans="2:22" x14ac:dyDescent="0.25">
      <c r="B50" s="12">
        <v>1</v>
      </c>
      <c r="C50" s="12">
        <v>47</v>
      </c>
      <c r="D50" s="12">
        <v>32.16091334961726</v>
      </c>
      <c r="E50" s="12">
        <v>31.538461538461561</v>
      </c>
      <c r="F50" s="12">
        <v>32.935095997102799</v>
      </c>
      <c r="H50" s="103">
        <f>VLOOKUP($C50,'Experiment Design'!$B$3:$H$66,'Experiment Results'!H$1,FALSE)</f>
        <v>3</v>
      </c>
      <c r="I50" s="101" t="str">
        <f>VLOOKUP($C50,'Experiment Design'!$B$3:$H$66,'Experiment Results'!I$1,FALSE)</f>
        <v>Exponential</v>
      </c>
      <c r="J50" s="101">
        <f>VLOOKUP($C50,'Experiment Design'!$B$3:$H$66,'Experiment Results'!J$1,FALSE)</f>
        <v>100</v>
      </c>
      <c r="K50" s="101">
        <f>VLOOKUP($C50,'Experiment Design'!$B$3:$H$66,'Experiment Results'!K$1,FALSE)</f>
        <v>60</v>
      </c>
      <c r="L50" s="101">
        <f>VLOOKUP($C50,'Experiment Design'!$B$3:$H$66,'Experiment Results'!L$1,FALSE)</f>
        <v>26</v>
      </c>
      <c r="M50" s="101">
        <f>VLOOKUP($C50,'Experiment Design'!$B$3:$H$66,'Experiment Results'!M$1,FALSE)</f>
        <v>15</v>
      </c>
      <c r="N50" s="102">
        <f t="shared" si="2"/>
        <v>32.211490295060543</v>
      </c>
      <c r="P50" s="103">
        <f t="shared" si="3"/>
        <v>-1</v>
      </c>
      <c r="Q50" s="101">
        <f t="shared" si="4"/>
        <v>1</v>
      </c>
      <c r="R50" s="101">
        <f t="shared" si="5"/>
        <v>1</v>
      </c>
      <c r="S50" s="101">
        <f t="shared" si="6"/>
        <v>1</v>
      </c>
      <c r="T50" s="101">
        <f t="shared" si="7"/>
        <v>-1</v>
      </c>
      <c r="U50" s="101">
        <f t="shared" si="8"/>
        <v>1</v>
      </c>
      <c r="V50" s="102">
        <f t="shared" si="9"/>
        <v>32.211490295060543</v>
      </c>
    </row>
    <row r="51" spans="2:22" x14ac:dyDescent="0.25">
      <c r="B51" s="12">
        <v>1</v>
      </c>
      <c r="C51" s="12">
        <v>48</v>
      </c>
      <c r="D51" s="12">
        <v>24.890109890109901</v>
      </c>
      <c r="E51" s="12">
        <v>28.351648351648382</v>
      </c>
      <c r="F51" s="12">
        <v>18.269230769230742</v>
      </c>
      <c r="H51" s="103">
        <f>VLOOKUP($C51,'Experiment Design'!$B$3:$H$66,'Experiment Results'!H$1,FALSE)</f>
        <v>8</v>
      </c>
      <c r="I51" s="101" t="str">
        <f>VLOOKUP($C51,'Experiment Design'!$B$3:$H$66,'Experiment Results'!I$1,FALSE)</f>
        <v>Exponential</v>
      </c>
      <c r="J51" s="101">
        <f>VLOOKUP($C51,'Experiment Design'!$B$3:$H$66,'Experiment Results'!J$1,FALSE)</f>
        <v>100</v>
      </c>
      <c r="K51" s="101">
        <f>VLOOKUP($C51,'Experiment Design'!$B$3:$H$66,'Experiment Results'!K$1,FALSE)</f>
        <v>60</v>
      </c>
      <c r="L51" s="101">
        <f>VLOOKUP($C51,'Experiment Design'!$B$3:$H$66,'Experiment Results'!L$1,FALSE)</f>
        <v>26</v>
      </c>
      <c r="M51" s="101">
        <f>VLOOKUP($C51,'Experiment Design'!$B$3:$H$66,'Experiment Results'!M$1,FALSE)</f>
        <v>15</v>
      </c>
      <c r="N51" s="102">
        <f t="shared" si="2"/>
        <v>23.836996336996339</v>
      </c>
      <c r="P51" s="103">
        <f t="shared" si="3"/>
        <v>1</v>
      </c>
      <c r="Q51" s="101">
        <f t="shared" si="4"/>
        <v>1</v>
      </c>
      <c r="R51" s="101">
        <f t="shared" si="5"/>
        <v>1</v>
      </c>
      <c r="S51" s="101">
        <f t="shared" si="6"/>
        <v>1</v>
      </c>
      <c r="T51" s="101">
        <f t="shared" si="7"/>
        <v>-1</v>
      </c>
      <c r="U51" s="101">
        <f t="shared" si="8"/>
        <v>1</v>
      </c>
      <c r="V51" s="102">
        <f t="shared" si="9"/>
        <v>23.836996336996339</v>
      </c>
    </row>
    <row r="52" spans="2:22" x14ac:dyDescent="0.25">
      <c r="B52" s="12">
        <v>1</v>
      </c>
      <c r="C52" s="12">
        <v>49</v>
      </c>
      <c r="D52" s="12">
        <v>41.458333333333321</v>
      </c>
      <c r="E52" s="12">
        <v>38.541666666666664</v>
      </c>
      <c r="F52" s="12">
        <v>41.458333333333321</v>
      </c>
      <c r="H52" s="103">
        <f>VLOOKUP($C52,'Experiment Design'!$B$3:$H$66,'Experiment Results'!H$1,FALSE)</f>
        <v>3</v>
      </c>
      <c r="I52" s="101" t="str">
        <f>VLOOKUP($C52,'Experiment Design'!$B$3:$H$66,'Experiment Results'!I$1,FALSE)</f>
        <v>Normal</v>
      </c>
      <c r="J52" s="101">
        <f>VLOOKUP($C52,'Experiment Design'!$B$3:$H$66,'Experiment Results'!J$1,FALSE)</f>
        <v>40</v>
      </c>
      <c r="K52" s="101">
        <f>VLOOKUP($C52,'Experiment Design'!$B$3:$H$66,'Experiment Results'!K$1,FALSE)</f>
        <v>10</v>
      </c>
      <c r="L52" s="101">
        <f>VLOOKUP($C52,'Experiment Design'!$B$3:$H$66,'Experiment Results'!L$1,FALSE)</f>
        <v>36</v>
      </c>
      <c r="M52" s="101">
        <f>VLOOKUP($C52,'Experiment Design'!$B$3:$H$66,'Experiment Results'!M$1,FALSE)</f>
        <v>15</v>
      </c>
      <c r="N52" s="102">
        <f t="shared" si="2"/>
        <v>40.486111111111107</v>
      </c>
      <c r="P52" s="103">
        <f t="shared" si="3"/>
        <v>-1</v>
      </c>
      <c r="Q52" s="101">
        <f t="shared" si="4"/>
        <v>-1</v>
      </c>
      <c r="R52" s="101">
        <f t="shared" si="5"/>
        <v>-1</v>
      </c>
      <c r="S52" s="101">
        <f t="shared" si="6"/>
        <v>-1</v>
      </c>
      <c r="T52" s="101">
        <f t="shared" si="7"/>
        <v>1</v>
      </c>
      <c r="U52" s="101">
        <f t="shared" si="8"/>
        <v>1</v>
      </c>
      <c r="V52" s="102">
        <f t="shared" si="9"/>
        <v>40.486111111111107</v>
      </c>
    </row>
    <row r="53" spans="2:22" x14ac:dyDescent="0.25">
      <c r="B53" s="12">
        <v>1</v>
      </c>
      <c r="C53" s="12">
        <v>50</v>
      </c>
      <c r="D53" s="12">
        <v>39.333333333333357</v>
      </c>
      <c r="E53" s="12">
        <v>43.958333333333336</v>
      </c>
      <c r="F53" s="12">
        <v>51.041666666666636</v>
      </c>
      <c r="H53" s="103">
        <f>VLOOKUP($C53,'Experiment Design'!$B$3:$H$66,'Experiment Results'!H$1,FALSE)</f>
        <v>8</v>
      </c>
      <c r="I53" s="101" t="str">
        <f>VLOOKUP($C53,'Experiment Design'!$B$3:$H$66,'Experiment Results'!I$1,FALSE)</f>
        <v>Normal</v>
      </c>
      <c r="J53" s="101">
        <f>VLOOKUP($C53,'Experiment Design'!$B$3:$H$66,'Experiment Results'!J$1,FALSE)</f>
        <v>40</v>
      </c>
      <c r="K53" s="101">
        <f>VLOOKUP($C53,'Experiment Design'!$B$3:$H$66,'Experiment Results'!K$1,FALSE)</f>
        <v>10</v>
      </c>
      <c r="L53" s="101">
        <f>VLOOKUP($C53,'Experiment Design'!$B$3:$H$66,'Experiment Results'!L$1,FALSE)</f>
        <v>36</v>
      </c>
      <c r="M53" s="101">
        <f>VLOOKUP($C53,'Experiment Design'!$B$3:$H$66,'Experiment Results'!M$1,FALSE)</f>
        <v>15</v>
      </c>
      <c r="N53" s="102">
        <f t="shared" si="2"/>
        <v>44.777777777777771</v>
      </c>
      <c r="P53" s="103">
        <f t="shared" si="3"/>
        <v>1</v>
      </c>
      <c r="Q53" s="101">
        <f t="shared" si="4"/>
        <v>-1</v>
      </c>
      <c r="R53" s="101">
        <f t="shared" si="5"/>
        <v>-1</v>
      </c>
      <c r="S53" s="101">
        <f t="shared" si="6"/>
        <v>-1</v>
      </c>
      <c r="T53" s="101">
        <f t="shared" si="7"/>
        <v>1</v>
      </c>
      <c r="U53" s="101">
        <f t="shared" si="8"/>
        <v>1</v>
      </c>
      <c r="V53" s="102">
        <f t="shared" si="9"/>
        <v>44.777777777777771</v>
      </c>
    </row>
    <row r="54" spans="2:22" x14ac:dyDescent="0.25">
      <c r="B54" s="12">
        <v>1</v>
      </c>
      <c r="C54" s="12">
        <v>51</v>
      </c>
      <c r="D54" s="12">
        <v>36.250000000000014</v>
      </c>
      <c r="E54" s="12">
        <v>45.833333333333336</v>
      </c>
      <c r="F54" s="12">
        <v>32.708333333333336</v>
      </c>
      <c r="H54" s="103">
        <f>VLOOKUP($C54,'Experiment Design'!$B$3:$H$66,'Experiment Results'!H$1,FALSE)</f>
        <v>3</v>
      </c>
      <c r="I54" s="101" t="str">
        <f>VLOOKUP($C54,'Experiment Design'!$B$3:$H$66,'Experiment Results'!I$1,FALSE)</f>
        <v>Exponential</v>
      </c>
      <c r="J54" s="101">
        <f>VLOOKUP($C54,'Experiment Design'!$B$3:$H$66,'Experiment Results'!J$1,FALSE)</f>
        <v>40</v>
      </c>
      <c r="K54" s="101">
        <f>VLOOKUP($C54,'Experiment Design'!$B$3:$H$66,'Experiment Results'!K$1,FALSE)</f>
        <v>10</v>
      </c>
      <c r="L54" s="101">
        <f>VLOOKUP($C54,'Experiment Design'!$B$3:$H$66,'Experiment Results'!L$1,FALSE)</f>
        <v>36</v>
      </c>
      <c r="M54" s="101">
        <f>VLOOKUP($C54,'Experiment Design'!$B$3:$H$66,'Experiment Results'!M$1,FALSE)</f>
        <v>15</v>
      </c>
      <c r="N54" s="102">
        <f t="shared" si="2"/>
        <v>38.263888888888893</v>
      </c>
      <c r="P54" s="103">
        <f t="shared" si="3"/>
        <v>-1</v>
      </c>
      <c r="Q54" s="101">
        <f t="shared" si="4"/>
        <v>1</v>
      </c>
      <c r="R54" s="101">
        <f t="shared" si="5"/>
        <v>-1</v>
      </c>
      <c r="S54" s="101">
        <f t="shared" si="6"/>
        <v>-1</v>
      </c>
      <c r="T54" s="101">
        <f t="shared" si="7"/>
        <v>1</v>
      </c>
      <c r="U54" s="101">
        <f t="shared" si="8"/>
        <v>1</v>
      </c>
      <c r="V54" s="102">
        <f t="shared" si="9"/>
        <v>38.263888888888893</v>
      </c>
    </row>
    <row r="55" spans="2:22" x14ac:dyDescent="0.25">
      <c r="B55" s="12">
        <v>1</v>
      </c>
      <c r="C55" s="12">
        <v>52</v>
      </c>
      <c r="D55" s="12">
        <v>35.500000000000021</v>
      </c>
      <c r="E55" s="12">
        <v>34.000000000000021</v>
      </c>
      <c r="F55" s="12">
        <v>28.958333333333339</v>
      </c>
      <c r="H55" s="103">
        <f>VLOOKUP($C55,'Experiment Design'!$B$3:$H$66,'Experiment Results'!H$1,FALSE)</f>
        <v>8</v>
      </c>
      <c r="I55" s="101" t="str">
        <f>VLOOKUP($C55,'Experiment Design'!$B$3:$H$66,'Experiment Results'!I$1,FALSE)</f>
        <v>Exponential</v>
      </c>
      <c r="J55" s="101">
        <f>VLOOKUP($C55,'Experiment Design'!$B$3:$H$66,'Experiment Results'!J$1,FALSE)</f>
        <v>40</v>
      </c>
      <c r="K55" s="101">
        <f>VLOOKUP($C55,'Experiment Design'!$B$3:$H$66,'Experiment Results'!K$1,FALSE)</f>
        <v>10</v>
      </c>
      <c r="L55" s="101">
        <f>VLOOKUP($C55,'Experiment Design'!$B$3:$H$66,'Experiment Results'!L$1,FALSE)</f>
        <v>36</v>
      </c>
      <c r="M55" s="101">
        <f>VLOOKUP($C55,'Experiment Design'!$B$3:$H$66,'Experiment Results'!M$1,FALSE)</f>
        <v>15</v>
      </c>
      <c r="N55" s="102">
        <f t="shared" si="2"/>
        <v>32.819444444444464</v>
      </c>
      <c r="P55" s="103">
        <f t="shared" si="3"/>
        <v>1</v>
      </c>
      <c r="Q55" s="101">
        <f t="shared" si="4"/>
        <v>1</v>
      </c>
      <c r="R55" s="101">
        <f t="shared" si="5"/>
        <v>-1</v>
      </c>
      <c r="S55" s="101">
        <f t="shared" si="6"/>
        <v>-1</v>
      </c>
      <c r="T55" s="101">
        <f t="shared" si="7"/>
        <v>1</v>
      </c>
      <c r="U55" s="101">
        <f t="shared" si="8"/>
        <v>1</v>
      </c>
      <c r="V55" s="102">
        <f t="shared" si="9"/>
        <v>32.819444444444464</v>
      </c>
    </row>
    <row r="56" spans="2:22" x14ac:dyDescent="0.25">
      <c r="B56" s="12">
        <v>1</v>
      </c>
      <c r="C56" s="12">
        <v>53</v>
      </c>
      <c r="D56" s="12">
        <v>41.458333333333321</v>
      </c>
      <c r="E56" s="12">
        <v>38.541666666666664</v>
      </c>
      <c r="F56" s="12">
        <v>41.458333333333321</v>
      </c>
      <c r="H56" s="103">
        <f>VLOOKUP($C56,'Experiment Design'!$B$3:$H$66,'Experiment Results'!H$1,FALSE)</f>
        <v>3</v>
      </c>
      <c r="I56" s="101" t="str">
        <f>VLOOKUP($C56,'Experiment Design'!$B$3:$H$66,'Experiment Results'!I$1,FALSE)</f>
        <v>Normal</v>
      </c>
      <c r="J56" s="101">
        <f>VLOOKUP($C56,'Experiment Design'!$B$3:$H$66,'Experiment Results'!J$1,FALSE)</f>
        <v>100</v>
      </c>
      <c r="K56" s="101">
        <f>VLOOKUP($C56,'Experiment Design'!$B$3:$H$66,'Experiment Results'!K$1,FALSE)</f>
        <v>10</v>
      </c>
      <c r="L56" s="101">
        <f>VLOOKUP($C56,'Experiment Design'!$B$3:$H$66,'Experiment Results'!L$1,FALSE)</f>
        <v>36</v>
      </c>
      <c r="M56" s="101">
        <f>VLOOKUP($C56,'Experiment Design'!$B$3:$H$66,'Experiment Results'!M$1,FALSE)</f>
        <v>15</v>
      </c>
      <c r="N56" s="102">
        <f t="shared" si="2"/>
        <v>40.486111111111107</v>
      </c>
      <c r="P56" s="103">
        <f t="shared" si="3"/>
        <v>-1</v>
      </c>
      <c r="Q56" s="101">
        <f t="shared" si="4"/>
        <v>-1</v>
      </c>
      <c r="R56" s="101">
        <f t="shared" si="5"/>
        <v>1</v>
      </c>
      <c r="S56" s="101">
        <f t="shared" si="6"/>
        <v>-1</v>
      </c>
      <c r="T56" s="101">
        <f t="shared" si="7"/>
        <v>1</v>
      </c>
      <c r="U56" s="101">
        <f t="shared" si="8"/>
        <v>1</v>
      </c>
      <c r="V56" s="102">
        <f t="shared" si="9"/>
        <v>40.486111111111107</v>
      </c>
    </row>
    <row r="57" spans="2:22" x14ac:dyDescent="0.25">
      <c r="B57" s="12">
        <v>1</v>
      </c>
      <c r="C57" s="12">
        <v>54</v>
      </c>
      <c r="D57" s="12">
        <v>39.333333333333357</v>
      </c>
      <c r="E57" s="12">
        <v>43.958333333333336</v>
      </c>
      <c r="F57" s="12">
        <v>51.041666666666636</v>
      </c>
      <c r="H57" s="103">
        <f>VLOOKUP($C57,'Experiment Design'!$B$3:$H$66,'Experiment Results'!H$1,FALSE)</f>
        <v>8</v>
      </c>
      <c r="I57" s="101" t="str">
        <f>VLOOKUP($C57,'Experiment Design'!$B$3:$H$66,'Experiment Results'!I$1,FALSE)</f>
        <v>Normal</v>
      </c>
      <c r="J57" s="101">
        <f>VLOOKUP($C57,'Experiment Design'!$B$3:$H$66,'Experiment Results'!J$1,FALSE)</f>
        <v>100</v>
      </c>
      <c r="K57" s="101">
        <f>VLOOKUP($C57,'Experiment Design'!$B$3:$H$66,'Experiment Results'!K$1,FALSE)</f>
        <v>10</v>
      </c>
      <c r="L57" s="101">
        <f>VLOOKUP($C57,'Experiment Design'!$B$3:$H$66,'Experiment Results'!L$1,FALSE)</f>
        <v>36</v>
      </c>
      <c r="M57" s="101">
        <f>VLOOKUP($C57,'Experiment Design'!$B$3:$H$66,'Experiment Results'!M$1,FALSE)</f>
        <v>15</v>
      </c>
      <c r="N57" s="102">
        <f t="shared" si="2"/>
        <v>44.777777777777771</v>
      </c>
      <c r="P57" s="103">
        <f t="shared" si="3"/>
        <v>1</v>
      </c>
      <c r="Q57" s="101">
        <f t="shared" si="4"/>
        <v>-1</v>
      </c>
      <c r="R57" s="101">
        <f t="shared" si="5"/>
        <v>1</v>
      </c>
      <c r="S57" s="101">
        <f t="shared" si="6"/>
        <v>-1</v>
      </c>
      <c r="T57" s="101">
        <f t="shared" si="7"/>
        <v>1</v>
      </c>
      <c r="U57" s="101">
        <f t="shared" si="8"/>
        <v>1</v>
      </c>
      <c r="V57" s="102">
        <f t="shared" si="9"/>
        <v>44.777777777777771</v>
      </c>
    </row>
    <row r="58" spans="2:22" x14ac:dyDescent="0.25">
      <c r="B58" s="12">
        <v>1</v>
      </c>
      <c r="C58" s="12">
        <v>55</v>
      </c>
      <c r="D58" s="12">
        <v>40.555555555555564</v>
      </c>
      <c r="E58" s="12">
        <v>45.833333333333336</v>
      </c>
      <c r="F58" s="12">
        <v>32.708333333333336</v>
      </c>
      <c r="H58" s="103">
        <f>VLOOKUP($C58,'Experiment Design'!$B$3:$H$66,'Experiment Results'!H$1,FALSE)</f>
        <v>3</v>
      </c>
      <c r="I58" s="101" t="str">
        <f>VLOOKUP($C58,'Experiment Design'!$B$3:$H$66,'Experiment Results'!I$1,FALSE)</f>
        <v>Exponential</v>
      </c>
      <c r="J58" s="101">
        <f>VLOOKUP($C58,'Experiment Design'!$B$3:$H$66,'Experiment Results'!J$1,FALSE)</f>
        <v>100</v>
      </c>
      <c r="K58" s="101">
        <f>VLOOKUP($C58,'Experiment Design'!$B$3:$H$66,'Experiment Results'!K$1,FALSE)</f>
        <v>10</v>
      </c>
      <c r="L58" s="101">
        <f>VLOOKUP($C58,'Experiment Design'!$B$3:$H$66,'Experiment Results'!L$1,FALSE)</f>
        <v>36</v>
      </c>
      <c r="M58" s="101">
        <f>VLOOKUP($C58,'Experiment Design'!$B$3:$H$66,'Experiment Results'!M$1,FALSE)</f>
        <v>15</v>
      </c>
      <c r="N58" s="102">
        <f t="shared" si="2"/>
        <v>39.699074074074076</v>
      </c>
      <c r="P58" s="103">
        <f t="shared" si="3"/>
        <v>-1</v>
      </c>
      <c r="Q58" s="101">
        <f t="shared" si="4"/>
        <v>1</v>
      </c>
      <c r="R58" s="101">
        <f t="shared" si="5"/>
        <v>1</v>
      </c>
      <c r="S58" s="101">
        <f t="shared" si="6"/>
        <v>-1</v>
      </c>
      <c r="T58" s="101">
        <f t="shared" si="7"/>
        <v>1</v>
      </c>
      <c r="U58" s="101">
        <f t="shared" si="8"/>
        <v>1</v>
      </c>
      <c r="V58" s="102">
        <f t="shared" si="9"/>
        <v>39.699074074074076</v>
      </c>
    </row>
    <row r="59" spans="2:22" x14ac:dyDescent="0.25">
      <c r="B59" s="12">
        <v>1</v>
      </c>
      <c r="C59" s="12">
        <v>56</v>
      </c>
      <c r="D59" s="12">
        <v>35.500000000000021</v>
      </c>
      <c r="E59" s="12">
        <v>34.000000000000021</v>
      </c>
      <c r="F59" s="12">
        <v>28.958333333333339</v>
      </c>
      <c r="H59" s="103">
        <f>VLOOKUP($C59,'Experiment Design'!$B$3:$H$66,'Experiment Results'!H$1,FALSE)</f>
        <v>8</v>
      </c>
      <c r="I59" s="101" t="str">
        <f>VLOOKUP($C59,'Experiment Design'!$B$3:$H$66,'Experiment Results'!I$1,FALSE)</f>
        <v>Exponential</v>
      </c>
      <c r="J59" s="101">
        <f>VLOOKUP($C59,'Experiment Design'!$B$3:$H$66,'Experiment Results'!J$1,FALSE)</f>
        <v>100</v>
      </c>
      <c r="K59" s="101">
        <f>VLOOKUP($C59,'Experiment Design'!$B$3:$H$66,'Experiment Results'!K$1,FALSE)</f>
        <v>10</v>
      </c>
      <c r="L59" s="101">
        <f>VLOOKUP($C59,'Experiment Design'!$B$3:$H$66,'Experiment Results'!L$1,FALSE)</f>
        <v>36</v>
      </c>
      <c r="M59" s="101">
        <f>VLOOKUP($C59,'Experiment Design'!$B$3:$H$66,'Experiment Results'!M$1,FALSE)</f>
        <v>15</v>
      </c>
      <c r="N59" s="102">
        <f t="shared" si="2"/>
        <v>32.819444444444464</v>
      </c>
      <c r="P59" s="103">
        <f t="shared" si="3"/>
        <v>1</v>
      </c>
      <c r="Q59" s="101">
        <f t="shared" si="4"/>
        <v>1</v>
      </c>
      <c r="R59" s="101">
        <f t="shared" si="5"/>
        <v>1</v>
      </c>
      <c r="S59" s="101">
        <f t="shared" si="6"/>
        <v>-1</v>
      </c>
      <c r="T59" s="101">
        <f t="shared" si="7"/>
        <v>1</v>
      </c>
      <c r="U59" s="101">
        <f t="shared" si="8"/>
        <v>1</v>
      </c>
      <c r="V59" s="102">
        <f t="shared" si="9"/>
        <v>32.819444444444464</v>
      </c>
    </row>
    <row r="60" spans="2:22" x14ac:dyDescent="0.25">
      <c r="B60" s="12">
        <v>1</v>
      </c>
      <c r="C60" s="12">
        <v>57</v>
      </c>
      <c r="D60" s="12">
        <v>41.458333333333321</v>
      </c>
      <c r="E60" s="12">
        <v>38.541666666666664</v>
      </c>
      <c r="F60" s="12">
        <v>41.458333333333321</v>
      </c>
      <c r="H60" s="103">
        <f>VLOOKUP($C60,'Experiment Design'!$B$3:$H$66,'Experiment Results'!H$1,FALSE)</f>
        <v>3</v>
      </c>
      <c r="I60" s="101" t="str">
        <f>VLOOKUP($C60,'Experiment Design'!$B$3:$H$66,'Experiment Results'!I$1,FALSE)</f>
        <v>Normal</v>
      </c>
      <c r="J60" s="101">
        <f>VLOOKUP($C60,'Experiment Design'!$B$3:$H$66,'Experiment Results'!J$1,FALSE)</f>
        <v>40</v>
      </c>
      <c r="K60" s="101">
        <f>VLOOKUP($C60,'Experiment Design'!$B$3:$H$66,'Experiment Results'!K$1,FALSE)</f>
        <v>60</v>
      </c>
      <c r="L60" s="101">
        <f>VLOOKUP($C60,'Experiment Design'!$B$3:$H$66,'Experiment Results'!L$1,FALSE)</f>
        <v>36</v>
      </c>
      <c r="M60" s="101">
        <f>VLOOKUP($C60,'Experiment Design'!$B$3:$H$66,'Experiment Results'!M$1,FALSE)</f>
        <v>15</v>
      </c>
      <c r="N60" s="102">
        <f t="shared" si="2"/>
        <v>40.486111111111107</v>
      </c>
      <c r="P60" s="103">
        <f t="shared" si="3"/>
        <v>-1</v>
      </c>
      <c r="Q60" s="101">
        <f t="shared" si="4"/>
        <v>-1</v>
      </c>
      <c r="R60" s="101">
        <f t="shared" si="5"/>
        <v>-1</v>
      </c>
      <c r="S60" s="101">
        <f t="shared" si="6"/>
        <v>1</v>
      </c>
      <c r="T60" s="101">
        <f t="shared" si="7"/>
        <v>1</v>
      </c>
      <c r="U60" s="101">
        <f t="shared" si="8"/>
        <v>1</v>
      </c>
      <c r="V60" s="102">
        <f t="shared" si="9"/>
        <v>40.486111111111107</v>
      </c>
    </row>
    <row r="61" spans="2:22" x14ac:dyDescent="0.25">
      <c r="B61" s="12">
        <v>1</v>
      </c>
      <c r="C61" s="12">
        <v>58</v>
      </c>
      <c r="D61" s="12">
        <v>39.333333333333357</v>
      </c>
      <c r="E61" s="12">
        <v>43.958333333333336</v>
      </c>
      <c r="F61" s="12">
        <v>51.041666666666636</v>
      </c>
      <c r="H61" s="103">
        <f>VLOOKUP($C61,'Experiment Design'!$B$3:$H$66,'Experiment Results'!H$1,FALSE)</f>
        <v>8</v>
      </c>
      <c r="I61" s="101" t="str">
        <f>VLOOKUP($C61,'Experiment Design'!$B$3:$H$66,'Experiment Results'!I$1,FALSE)</f>
        <v>Normal</v>
      </c>
      <c r="J61" s="101">
        <f>VLOOKUP($C61,'Experiment Design'!$B$3:$H$66,'Experiment Results'!J$1,FALSE)</f>
        <v>40</v>
      </c>
      <c r="K61" s="101">
        <f>VLOOKUP($C61,'Experiment Design'!$B$3:$H$66,'Experiment Results'!K$1,FALSE)</f>
        <v>60</v>
      </c>
      <c r="L61" s="101">
        <f>VLOOKUP($C61,'Experiment Design'!$B$3:$H$66,'Experiment Results'!L$1,FALSE)</f>
        <v>36</v>
      </c>
      <c r="M61" s="101">
        <f>VLOOKUP($C61,'Experiment Design'!$B$3:$H$66,'Experiment Results'!M$1,FALSE)</f>
        <v>15</v>
      </c>
      <c r="N61" s="102">
        <f t="shared" si="2"/>
        <v>44.777777777777771</v>
      </c>
      <c r="P61" s="103">
        <f t="shared" si="3"/>
        <v>1</v>
      </c>
      <c r="Q61" s="101">
        <f t="shared" si="4"/>
        <v>-1</v>
      </c>
      <c r="R61" s="101">
        <f t="shared" si="5"/>
        <v>-1</v>
      </c>
      <c r="S61" s="101">
        <f t="shared" si="6"/>
        <v>1</v>
      </c>
      <c r="T61" s="101">
        <f t="shared" si="7"/>
        <v>1</v>
      </c>
      <c r="U61" s="101">
        <f t="shared" si="8"/>
        <v>1</v>
      </c>
      <c r="V61" s="102">
        <f t="shared" si="9"/>
        <v>44.777777777777771</v>
      </c>
    </row>
    <row r="62" spans="2:22" x14ac:dyDescent="0.25">
      <c r="B62" s="12">
        <v>1</v>
      </c>
      <c r="C62" s="12">
        <v>59</v>
      </c>
      <c r="D62" s="12">
        <v>36.250000000000014</v>
      </c>
      <c r="E62" s="12">
        <v>45.833333333333336</v>
      </c>
      <c r="F62" s="12">
        <v>32.708333333333336</v>
      </c>
      <c r="H62" s="103">
        <f>VLOOKUP($C62,'Experiment Design'!$B$3:$H$66,'Experiment Results'!H$1,FALSE)</f>
        <v>3</v>
      </c>
      <c r="I62" s="101" t="str">
        <f>VLOOKUP($C62,'Experiment Design'!$B$3:$H$66,'Experiment Results'!I$1,FALSE)</f>
        <v>Exponential</v>
      </c>
      <c r="J62" s="101">
        <f>VLOOKUP($C62,'Experiment Design'!$B$3:$H$66,'Experiment Results'!J$1,FALSE)</f>
        <v>40</v>
      </c>
      <c r="K62" s="101">
        <f>VLOOKUP($C62,'Experiment Design'!$B$3:$H$66,'Experiment Results'!K$1,FALSE)</f>
        <v>60</v>
      </c>
      <c r="L62" s="101">
        <f>VLOOKUP($C62,'Experiment Design'!$B$3:$H$66,'Experiment Results'!L$1,FALSE)</f>
        <v>36</v>
      </c>
      <c r="M62" s="101">
        <f>VLOOKUP($C62,'Experiment Design'!$B$3:$H$66,'Experiment Results'!M$1,FALSE)</f>
        <v>15</v>
      </c>
      <c r="N62" s="102">
        <f t="shared" si="2"/>
        <v>38.263888888888893</v>
      </c>
      <c r="P62" s="103">
        <f t="shared" si="3"/>
        <v>-1</v>
      </c>
      <c r="Q62" s="101">
        <f t="shared" si="4"/>
        <v>1</v>
      </c>
      <c r="R62" s="101">
        <f t="shared" si="5"/>
        <v>-1</v>
      </c>
      <c r="S62" s="101">
        <f t="shared" si="6"/>
        <v>1</v>
      </c>
      <c r="T62" s="101">
        <f t="shared" si="7"/>
        <v>1</v>
      </c>
      <c r="U62" s="101">
        <f t="shared" si="8"/>
        <v>1</v>
      </c>
      <c r="V62" s="102">
        <f t="shared" si="9"/>
        <v>38.263888888888893</v>
      </c>
    </row>
    <row r="63" spans="2:22" x14ac:dyDescent="0.25">
      <c r="B63" s="12">
        <v>1</v>
      </c>
      <c r="C63" s="12">
        <v>60</v>
      </c>
      <c r="D63" s="12">
        <v>35.500000000000021</v>
      </c>
      <c r="E63" s="12">
        <v>34.000000000000021</v>
      </c>
      <c r="F63" s="12">
        <v>28.958333333333339</v>
      </c>
      <c r="H63" s="103">
        <f>VLOOKUP($C63,'Experiment Design'!$B$3:$H$66,'Experiment Results'!H$1,FALSE)</f>
        <v>8</v>
      </c>
      <c r="I63" s="101" t="str">
        <f>VLOOKUP($C63,'Experiment Design'!$B$3:$H$66,'Experiment Results'!I$1,FALSE)</f>
        <v>Exponential</v>
      </c>
      <c r="J63" s="101">
        <f>VLOOKUP($C63,'Experiment Design'!$B$3:$H$66,'Experiment Results'!J$1,FALSE)</f>
        <v>40</v>
      </c>
      <c r="K63" s="101">
        <f>VLOOKUP($C63,'Experiment Design'!$B$3:$H$66,'Experiment Results'!K$1,FALSE)</f>
        <v>60</v>
      </c>
      <c r="L63" s="101">
        <f>VLOOKUP($C63,'Experiment Design'!$B$3:$H$66,'Experiment Results'!L$1,FALSE)</f>
        <v>36</v>
      </c>
      <c r="M63" s="101">
        <f>VLOOKUP($C63,'Experiment Design'!$B$3:$H$66,'Experiment Results'!M$1,FALSE)</f>
        <v>15</v>
      </c>
      <c r="N63" s="102">
        <f t="shared" si="2"/>
        <v>32.819444444444464</v>
      </c>
      <c r="P63" s="103">
        <f t="shared" si="3"/>
        <v>1</v>
      </c>
      <c r="Q63" s="101">
        <f t="shared" si="4"/>
        <v>1</v>
      </c>
      <c r="R63" s="101">
        <f t="shared" si="5"/>
        <v>-1</v>
      </c>
      <c r="S63" s="101">
        <f t="shared" si="6"/>
        <v>1</v>
      </c>
      <c r="T63" s="101">
        <f t="shared" si="7"/>
        <v>1</v>
      </c>
      <c r="U63" s="101">
        <f t="shared" si="8"/>
        <v>1</v>
      </c>
      <c r="V63" s="102">
        <f t="shared" si="9"/>
        <v>32.819444444444464</v>
      </c>
    </row>
    <row r="64" spans="2:22" x14ac:dyDescent="0.25">
      <c r="B64" s="12">
        <v>1</v>
      </c>
      <c r="C64" s="12">
        <v>61</v>
      </c>
      <c r="D64" s="12">
        <v>41.458333333333321</v>
      </c>
      <c r="E64" s="12">
        <v>38.541666666666664</v>
      </c>
      <c r="F64" s="12">
        <v>41.458333333333321</v>
      </c>
      <c r="H64" s="103">
        <f>VLOOKUP($C64,'Experiment Design'!$B$3:$H$66,'Experiment Results'!H$1,FALSE)</f>
        <v>3</v>
      </c>
      <c r="I64" s="101" t="str">
        <f>VLOOKUP($C64,'Experiment Design'!$B$3:$H$66,'Experiment Results'!I$1,FALSE)</f>
        <v>Normal</v>
      </c>
      <c r="J64" s="101">
        <f>VLOOKUP($C64,'Experiment Design'!$B$3:$H$66,'Experiment Results'!J$1,FALSE)</f>
        <v>100</v>
      </c>
      <c r="K64" s="101">
        <f>VLOOKUP($C64,'Experiment Design'!$B$3:$H$66,'Experiment Results'!K$1,FALSE)</f>
        <v>60</v>
      </c>
      <c r="L64" s="101">
        <f>VLOOKUP($C64,'Experiment Design'!$B$3:$H$66,'Experiment Results'!L$1,FALSE)</f>
        <v>36</v>
      </c>
      <c r="M64" s="101">
        <f>VLOOKUP($C64,'Experiment Design'!$B$3:$H$66,'Experiment Results'!M$1,FALSE)</f>
        <v>15</v>
      </c>
      <c r="N64" s="102">
        <f t="shared" si="2"/>
        <v>40.486111111111107</v>
      </c>
      <c r="P64" s="103">
        <f t="shared" si="3"/>
        <v>-1</v>
      </c>
      <c r="Q64" s="101">
        <f t="shared" si="4"/>
        <v>-1</v>
      </c>
      <c r="R64" s="101">
        <f t="shared" si="5"/>
        <v>1</v>
      </c>
      <c r="S64" s="101">
        <f t="shared" si="6"/>
        <v>1</v>
      </c>
      <c r="T64" s="101">
        <f t="shared" si="7"/>
        <v>1</v>
      </c>
      <c r="U64" s="101">
        <f t="shared" si="8"/>
        <v>1</v>
      </c>
      <c r="V64" s="102">
        <f t="shared" si="9"/>
        <v>40.486111111111107</v>
      </c>
    </row>
    <row r="65" spans="2:22" x14ac:dyDescent="0.25">
      <c r="B65" s="12">
        <v>1</v>
      </c>
      <c r="C65" s="12">
        <v>62</v>
      </c>
      <c r="D65" s="12">
        <v>39.333333333333357</v>
      </c>
      <c r="E65" s="12">
        <v>43.958333333333336</v>
      </c>
      <c r="F65" s="12">
        <v>51.041666666666636</v>
      </c>
      <c r="H65" s="103">
        <f>VLOOKUP($C65,'Experiment Design'!$B$3:$H$66,'Experiment Results'!H$1,FALSE)</f>
        <v>8</v>
      </c>
      <c r="I65" s="101" t="str">
        <f>VLOOKUP($C65,'Experiment Design'!$B$3:$H$66,'Experiment Results'!I$1,FALSE)</f>
        <v>Normal</v>
      </c>
      <c r="J65" s="101">
        <f>VLOOKUP($C65,'Experiment Design'!$B$3:$H$66,'Experiment Results'!J$1,FALSE)</f>
        <v>100</v>
      </c>
      <c r="K65" s="101">
        <f>VLOOKUP($C65,'Experiment Design'!$B$3:$H$66,'Experiment Results'!K$1,FALSE)</f>
        <v>60</v>
      </c>
      <c r="L65" s="101">
        <f>VLOOKUP($C65,'Experiment Design'!$B$3:$H$66,'Experiment Results'!L$1,FALSE)</f>
        <v>36</v>
      </c>
      <c r="M65" s="101">
        <f>VLOOKUP($C65,'Experiment Design'!$B$3:$H$66,'Experiment Results'!M$1,FALSE)</f>
        <v>15</v>
      </c>
      <c r="N65" s="102">
        <f t="shared" si="2"/>
        <v>44.777777777777771</v>
      </c>
      <c r="P65" s="103">
        <f t="shared" si="3"/>
        <v>1</v>
      </c>
      <c r="Q65" s="101">
        <f t="shared" si="4"/>
        <v>-1</v>
      </c>
      <c r="R65" s="101">
        <f t="shared" si="5"/>
        <v>1</v>
      </c>
      <c r="S65" s="101">
        <f t="shared" si="6"/>
        <v>1</v>
      </c>
      <c r="T65" s="101">
        <f t="shared" si="7"/>
        <v>1</v>
      </c>
      <c r="U65" s="101">
        <f t="shared" si="8"/>
        <v>1</v>
      </c>
      <c r="V65" s="102">
        <f t="shared" si="9"/>
        <v>44.777777777777771</v>
      </c>
    </row>
    <row r="66" spans="2:22" x14ac:dyDescent="0.25">
      <c r="B66" s="12">
        <v>1</v>
      </c>
      <c r="C66" s="12">
        <v>63</v>
      </c>
      <c r="D66" s="12">
        <v>40.555555555555564</v>
      </c>
      <c r="E66" s="12">
        <v>45.833333333333336</v>
      </c>
      <c r="F66" s="12">
        <v>32.708333333333336</v>
      </c>
      <c r="H66" s="103">
        <f>VLOOKUP($C66,'Experiment Design'!$B$3:$H$66,'Experiment Results'!H$1,FALSE)</f>
        <v>3</v>
      </c>
      <c r="I66" s="101" t="str">
        <f>VLOOKUP($C66,'Experiment Design'!$B$3:$H$66,'Experiment Results'!I$1,FALSE)</f>
        <v>Exponential</v>
      </c>
      <c r="J66" s="101">
        <f>VLOOKUP($C66,'Experiment Design'!$B$3:$H$66,'Experiment Results'!J$1,FALSE)</f>
        <v>100</v>
      </c>
      <c r="K66" s="101">
        <f>VLOOKUP($C66,'Experiment Design'!$B$3:$H$66,'Experiment Results'!K$1,FALSE)</f>
        <v>60</v>
      </c>
      <c r="L66" s="101">
        <f>VLOOKUP($C66,'Experiment Design'!$B$3:$H$66,'Experiment Results'!L$1,FALSE)</f>
        <v>36</v>
      </c>
      <c r="M66" s="101">
        <f>VLOOKUP($C66,'Experiment Design'!$B$3:$H$66,'Experiment Results'!M$1,FALSE)</f>
        <v>15</v>
      </c>
      <c r="N66" s="102">
        <f t="shared" si="2"/>
        <v>39.699074074074076</v>
      </c>
      <c r="P66" s="103">
        <f t="shared" si="3"/>
        <v>-1</v>
      </c>
      <c r="Q66" s="101">
        <f t="shared" si="4"/>
        <v>1</v>
      </c>
      <c r="R66" s="101">
        <f t="shared" si="5"/>
        <v>1</v>
      </c>
      <c r="S66" s="101">
        <f t="shared" si="6"/>
        <v>1</v>
      </c>
      <c r="T66" s="101">
        <f t="shared" si="7"/>
        <v>1</v>
      </c>
      <c r="U66" s="101">
        <f t="shared" si="8"/>
        <v>1</v>
      </c>
      <c r="V66" s="102">
        <f t="shared" si="9"/>
        <v>39.699074074074076</v>
      </c>
    </row>
    <row r="67" spans="2:22" x14ac:dyDescent="0.25">
      <c r="B67" s="12">
        <v>1</v>
      </c>
      <c r="C67" s="12">
        <v>64</v>
      </c>
      <c r="D67" s="12">
        <v>35.500000000000021</v>
      </c>
      <c r="E67" s="12">
        <v>34.000000000000021</v>
      </c>
      <c r="F67" s="12">
        <v>28.958333333333339</v>
      </c>
      <c r="H67" s="103">
        <f>VLOOKUP($C67,'Experiment Design'!$B$3:$H$66,'Experiment Results'!H$1,FALSE)</f>
        <v>8</v>
      </c>
      <c r="I67" s="101" t="str">
        <f>VLOOKUP($C67,'Experiment Design'!$B$3:$H$66,'Experiment Results'!I$1,FALSE)</f>
        <v>Exponential</v>
      </c>
      <c r="J67" s="101">
        <f>VLOOKUP($C67,'Experiment Design'!$B$3:$H$66,'Experiment Results'!J$1,FALSE)</f>
        <v>100</v>
      </c>
      <c r="K67" s="101">
        <f>VLOOKUP($C67,'Experiment Design'!$B$3:$H$66,'Experiment Results'!K$1,FALSE)</f>
        <v>60</v>
      </c>
      <c r="L67" s="101">
        <f>VLOOKUP($C67,'Experiment Design'!$B$3:$H$66,'Experiment Results'!L$1,FALSE)</f>
        <v>36</v>
      </c>
      <c r="M67" s="101">
        <f>VLOOKUP($C67,'Experiment Design'!$B$3:$H$66,'Experiment Results'!M$1,FALSE)</f>
        <v>15</v>
      </c>
      <c r="N67" s="102">
        <f t="shared" si="2"/>
        <v>32.819444444444464</v>
      </c>
      <c r="P67" s="103">
        <f t="shared" si="3"/>
        <v>1</v>
      </c>
      <c r="Q67" s="101">
        <f t="shared" si="4"/>
        <v>1</v>
      </c>
      <c r="R67" s="101">
        <f t="shared" si="5"/>
        <v>1</v>
      </c>
      <c r="S67" s="101">
        <f t="shared" si="6"/>
        <v>1</v>
      </c>
      <c r="T67" s="101">
        <f t="shared" si="7"/>
        <v>1</v>
      </c>
      <c r="U67" s="101">
        <f t="shared" si="8"/>
        <v>1</v>
      </c>
      <c r="V67" s="102">
        <f t="shared" si="9"/>
        <v>32.819444444444464</v>
      </c>
    </row>
    <row r="68" spans="2:22" x14ac:dyDescent="0.25">
      <c r="B68" s="12">
        <v>2</v>
      </c>
      <c r="C68" s="12">
        <v>1</v>
      </c>
      <c r="D68" s="12">
        <v>28.846153846153861</v>
      </c>
      <c r="E68" s="12">
        <v>49.230769230769205</v>
      </c>
      <c r="F68" s="12">
        <v>37.5</v>
      </c>
      <c r="H68" s="103">
        <f>VLOOKUP($C68,'Experiment Design'!$B$3:$H$66,'Experiment Results'!H$1,FALSE)</f>
        <v>3</v>
      </c>
      <c r="I68" s="101" t="str">
        <f>VLOOKUP($C68,'Experiment Design'!$B$3:$H$66,'Experiment Results'!I$1,FALSE)</f>
        <v>Normal</v>
      </c>
      <c r="J68" s="101">
        <f>VLOOKUP($C68,'Experiment Design'!$B$3:$H$66,'Experiment Results'!J$1,FALSE)</f>
        <v>40</v>
      </c>
      <c r="K68" s="101">
        <f>VLOOKUP($C68,'Experiment Design'!$B$3:$H$66,'Experiment Results'!K$1,FALSE)</f>
        <v>10</v>
      </c>
      <c r="L68" s="101">
        <f>VLOOKUP($C68,'Experiment Design'!$B$3:$H$66,'Experiment Results'!L$1,FALSE)</f>
        <v>26</v>
      </c>
      <c r="M68" s="101">
        <f>VLOOKUP($C68,'Experiment Design'!$B$3:$H$66,'Experiment Results'!M$1,FALSE)</f>
        <v>10</v>
      </c>
      <c r="N68" s="102">
        <f t="shared" si="2"/>
        <v>38.525641025641022</v>
      </c>
      <c r="P68" s="103">
        <f t="shared" si="3"/>
        <v>-1</v>
      </c>
      <c r="Q68" s="101">
        <f t="shared" si="4"/>
        <v>-1</v>
      </c>
      <c r="R68" s="101">
        <f t="shared" si="5"/>
        <v>-1</v>
      </c>
      <c r="S68" s="101">
        <f t="shared" si="6"/>
        <v>-1</v>
      </c>
      <c r="T68" s="101">
        <f t="shared" si="7"/>
        <v>-1</v>
      </c>
      <c r="U68" s="101">
        <f t="shared" si="8"/>
        <v>-1</v>
      </c>
      <c r="V68" s="102">
        <f t="shared" si="9"/>
        <v>38.525641025641022</v>
      </c>
    </row>
    <row r="69" spans="2:22" x14ac:dyDescent="0.25">
      <c r="B69" s="12">
        <v>2</v>
      </c>
      <c r="C69" s="12">
        <v>2</v>
      </c>
      <c r="D69" s="12">
        <v>36.057692307692278</v>
      </c>
      <c r="E69" s="12">
        <v>49.230769230769205</v>
      </c>
      <c r="F69" s="12">
        <v>37.5</v>
      </c>
      <c r="H69" s="103">
        <f>VLOOKUP($C69,'Experiment Design'!$B$3:$H$66,'Experiment Results'!H$1,FALSE)</f>
        <v>8</v>
      </c>
      <c r="I69" s="101" t="str">
        <f>VLOOKUP($C69,'Experiment Design'!$B$3:$H$66,'Experiment Results'!I$1,FALSE)</f>
        <v>Normal</v>
      </c>
      <c r="J69" s="101">
        <f>VLOOKUP($C69,'Experiment Design'!$B$3:$H$66,'Experiment Results'!J$1,FALSE)</f>
        <v>40</v>
      </c>
      <c r="K69" s="101">
        <f>VLOOKUP($C69,'Experiment Design'!$B$3:$H$66,'Experiment Results'!K$1,FALSE)</f>
        <v>10</v>
      </c>
      <c r="L69" s="101">
        <f>VLOOKUP($C69,'Experiment Design'!$B$3:$H$66,'Experiment Results'!L$1,FALSE)</f>
        <v>26</v>
      </c>
      <c r="M69" s="101">
        <f>VLOOKUP($C69,'Experiment Design'!$B$3:$H$66,'Experiment Results'!M$1,FALSE)</f>
        <v>10</v>
      </c>
      <c r="N69" s="102">
        <f t="shared" ref="N69:N132" si="11">AVERAGE(D69:F69)</f>
        <v>40.929487179487161</v>
      </c>
      <c r="P69" s="103">
        <f t="shared" ref="P69:P132" si="12">IF(H69=H$4,-1,1)</f>
        <v>1</v>
      </c>
      <c r="Q69" s="101">
        <f t="shared" ref="Q69:Q132" si="13">IF(I69=I$4,-1,1)</f>
        <v>-1</v>
      </c>
      <c r="R69" s="101">
        <f t="shared" ref="R69:R132" si="14">IF(J69=J$4,-1,1)</f>
        <v>-1</v>
      </c>
      <c r="S69" s="101">
        <f t="shared" ref="S69:S132" si="15">IF(K69=K$4,-1,1)</f>
        <v>-1</v>
      </c>
      <c r="T69" s="101">
        <f t="shared" ref="T69:T132" si="16">IF(L69=L$4,-1,1)</f>
        <v>-1</v>
      </c>
      <c r="U69" s="101">
        <f t="shared" ref="U69:U132" si="17">IF(M69=M$4,-1,1)</f>
        <v>-1</v>
      </c>
      <c r="V69" s="102">
        <f t="shared" ref="V69:V132" si="18">N69</f>
        <v>40.929487179487161</v>
      </c>
    </row>
    <row r="70" spans="2:22" x14ac:dyDescent="0.25">
      <c r="B70" s="12">
        <v>2</v>
      </c>
      <c r="C70" s="12">
        <v>3</v>
      </c>
      <c r="D70" s="12">
        <v>29.711538461538478</v>
      </c>
      <c r="E70" s="12">
        <v>35.192307692307722</v>
      </c>
      <c r="F70" s="12">
        <v>42.11538461538462</v>
      </c>
      <c r="H70" s="103">
        <f>VLOOKUP($C70,'Experiment Design'!$B$3:$H$66,'Experiment Results'!H$1,FALSE)</f>
        <v>3</v>
      </c>
      <c r="I70" s="101" t="str">
        <f>VLOOKUP($C70,'Experiment Design'!$B$3:$H$66,'Experiment Results'!I$1,FALSE)</f>
        <v>Exponential</v>
      </c>
      <c r="J70" s="101">
        <f>VLOOKUP($C70,'Experiment Design'!$B$3:$H$66,'Experiment Results'!J$1,FALSE)</f>
        <v>40</v>
      </c>
      <c r="K70" s="101">
        <f>VLOOKUP($C70,'Experiment Design'!$B$3:$H$66,'Experiment Results'!K$1,FALSE)</f>
        <v>10</v>
      </c>
      <c r="L70" s="101">
        <f>VLOOKUP($C70,'Experiment Design'!$B$3:$H$66,'Experiment Results'!L$1,FALSE)</f>
        <v>26</v>
      </c>
      <c r="M70" s="101">
        <f>VLOOKUP($C70,'Experiment Design'!$B$3:$H$66,'Experiment Results'!M$1,FALSE)</f>
        <v>10</v>
      </c>
      <c r="N70" s="102">
        <f t="shared" si="11"/>
        <v>35.673076923076941</v>
      </c>
      <c r="P70" s="103">
        <f t="shared" si="12"/>
        <v>-1</v>
      </c>
      <c r="Q70" s="101">
        <f t="shared" si="13"/>
        <v>1</v>
      </c>
      <c r="R70" s="101">
        <f t="shared" si="14"/>
        <v>-1</v>
      </c>
      <c r="S70" s="101">
        <f t="shared" si="15"/>
        <v>-1</v>
      </c>
      <c r="T70" s="101">
        <f t="shared" si="16"/>
        <v>-1</v>
      </c>
      <c r="U70" s="101">
        <f t="shared" si="17"/>
        <v>-1</v>
      </c>
      <c r="V70" s="102">
        <f t="shared" si="18"/>
        <v>35.673076923076941</v>
      </c>
    </row>
    <row r="71" spans="2:22" x14ac:dyDescent="0.25">
      <c r="B71" s="12">
        <v>2</v>
      </c>
      <c r="C71" s="12">
        <v>4</v>
      </c>
      <c r="D71" s="12">
        <v>27.692307692307722</v>
      </c>
      <c r="E71" s="12">
        <v>34.230769230769205</v>
      </c>
      <c r="F71" s="12">
        <v>48.461538461538481</v>
      </c>
      <c r="H71" s="103">
        <f>VLOOKUP($C71,'Experiment Design'!$B$3:$H$66,'Experiment Results'!H$1,FALSE)</f>
        <v>8</v>
      </c>
      <c r="I71" s="101" t="str">
        <f>VLOOKUP($C71,'Experiment Design'!$B$3:$H$66,'Experiment Results'!I$1,FALSE)</f>
        <v>Exponential</v>
      </c>
      <c r="J71" s="101">
        <f>VLOOKUP($C71,'Experiment Design'!$B$3:$H$66,'Experiment Results'!J$1,FALSE)</f>
        <v>40</v>
      </c>
      <c r="K71" s="101">
        <f>VLOOKUP($C71,'Experiment Design'!$B$3:$H$66,'Experiment Results'!K$1,FALSE)</f>
        <v>10</v>
      </c>
      <c r="L71" s="101">
        <f>VLOOKUP($C71,'Experiment Design'!$B$3:$H$66,'Experiment Results'!L$1,FALSE)</f>
        <v>26</v>
      </c>
      <c r="M71" s="101">
        <f>VLOOKUP($C71,'Experiment Design'!$B$3:$H$66,'Experiment Results'!M$1,FALSE)</f>
        <v>10</v>
      </c>
      <c r="N71" s="102">
        <f t="shared" si="11"/>
        <v>36.794871794871803</v>
      </c>
      <c r="P71" s="103">
        <f t="shared" si="12"/>
        <v>1</v>
      </c>
      <c r="Q71" s="101">
        <f t="shared" si="13"/>
        <v>1</v>
      </c>
      <c r="R71" s="101">
        <f t="shared" si="14"/>
        <v>-1</v>
      </c>
      <c r="S71" s="101">
        <f t="shared" si="15"/>
        <v>-1</v>
      </c>
      <c r="T71" s="101">
        <f t="shared" si="16"/>
        <v>-1</v>
      </c>
      <c r="U71" s="101">
        <f t="shared" si="17"/>
        <v>-1</v>
      </c>
      <c r="V71" s="102">
        <f t="shared" si="18"/>
        <v>36.794871794871803</v>
      </c>
    </row>
    <row r="72" spans="2:22" x14ac:dyDescent="0.25">
      <c r="B72" s="12">
        <v>2</v>
      </c>
      <c r="C72" s="12">
        <v>5</v>
      </c>
      <c r="D72" s="12">
        <v>28.846153846153861</v>
      </c>
      <c r="E72" s="12">
        <v>49.230769230769205</v>
      </c>
      <c r="F72" s="12">
        <v>37.5</v>
      </c>
      <c r="H72" s="103">
        <f>VLOOKUP($C72,'Experiment Design'!$B$3:$H$66,'Experiment Results'!H$1,FALSE)</f>
        <v>3</v>
      </c>
      <c r="I72" s="101" t="str">
        <f>VLOOKUP($C72,'Experiment Design'!$B$3:$H$66,'Experiment Results'!I$1,FALSE)</f>
        <v>Normal</v>
      </c>
      <c r="J72" s="101">
        <f>VLOOKUP($C72,'Experiment Design'!$B$3:$H$66,'Experiment Results'!J$1,FALSE)</f>
        <v>100</v>
      </c>
      <c r="K72" s="101">
        <f>VLOOKUP($C72,'Experiment Design'!$B$3:$H$66,'Experiment Results'!K$1,FALSE)</f>
        <v>10</v>
      </c>
      <c r="L72" s="101">
        <f>VLOOKUP($C72,'Experiment Design'!$B$3:$H$66,'Experiment Results'!L$1,FALSE)</f>
        <v>26</v>
      </c>
      <c r="M72" s="101">
        <f>VLOOKUP($C72,'Experiment Design'!$B$3:$H$66,'Experiment Results'!M$1,FALSE)</f>
        <v>10</v>
      </c>
      <c r="N72" s="102">
        <f t="shared" si="11"/>
        <v>38.525641025641022</v>
      </c>
      <c r="P72" s="103">
        <f t="shared" si="12"/>
        <v>-1</v>
      </c>
      <c r="Q72" s="101">
        <f t="shared" si="13"/>
        <v>-1</v>
      </c>
      <c r="R72" s="101">
        <f t="shared" si="14"/>
        <v>1</v>
      </c>
      <c r="S72" s="101">
        <f t="shared" si="15"/>
        <v>-1</v>
      </c>
      <c r="T72" s="101">
        <f t="shared" si="16"/>
        <v>-1</v>
      </c>
      <c r="U72" s="101">
        <f t="shared" si="17"/>
        <v>-1</v>
      </c>
      <c r="V72" s="102">
        <f t="shared" si="18"/>
        <v>38.525641025641022</v>
      </c>
    </row>
    <row r="73" spans="2:22" x14ac:dyDescent="0.25">
      <c r="B73" s="12">
        <v>2</v>
      </c>
      <c r="C73" s="12">
        <v>6</v>
      </c>
      <c r="D73" s="12">
        <v>36.057692307692278</v>
      </c>
      <c r="E73" s="12">
        <v>49.230769230769205</v>
      </c>
      <c r="F73" s="12">
        <v>37.5</v>
      </c>
      <c r="H73" s="103">
        <f>VLOOKUP($C73,'Experiment Design'!$B$3:$H$66,'Experiment Results'!H$1,FALSE)</f>
        <v>8</v>
      </c>
      <c r="I73" s="101" t="str">
        <f>VLOOKUP($C73,'Experiment Design'!$B$3:$H$66,'Experiment Results'!I$1,FALSE)</f>
        <v>Normal</v>
      </c>
      <c r="J73" s="101">
        <f>VLOOKUP($C73,'Experiment Design'!$B$3:$H$66,'Experiment Results'!J$1,FALSE)</f>
        <v>100</v>
      </c>
      <c r="K73" s="101">
        <f>VLOOKUP($C73,'Experiment Design'!$B$3:$H$66,'Experiment Results'!K$1,FALSE)</f>
        <v>10</v>
      </c>
      <c r="L73" s="101">
        <f>VLOOKUP($C73,'Experiment Design'!$B$3:$H$66,'Experiment Results'!L$1,FALSE)</f>
        <v>26</v>
      </c>
      <c r="M73" s="101">
        <f>VLOOKUP($C73,'Experiment Design'!$B$3:$H$66,'Experiment Results'!M$1,FALSE)</f>
        <v>10</v>
      </c>
      <c r="N73" s="102">
        <f t="shared" si="11"/>
        <v>40.929487179487161</v>
      </c>
      <c r="P73" s="103">
        <f t="shared" si="12"/>
        <v>1</v>
      </c>
      <c r="Q73" s="101">
        <f t="shared" si="13"/>
        <v>-1</v>
      </c>
      <c r="R73" s="101">
        <f t="shared" si="14"/>
        <v>1</v>
      </c>
      <c r="S73" s="101">
        <f t="shared" si="15"/>
        <v>-1</v>
      </c>
      <c r="T73" s="101">
        <f t="shared" si="16"/>
        <v>-1</v>
      </c>
      <c r="U73" s="101">
        <f t="shared" si="17"/>
        <v>-1</v>
      </c>
      <c r="V73" s="102">
        <f t="shared" si="18"/>
        <v>40.929487179487161</v>
      </c>
    </row>
    <row r="74" spans="2:22" x14ac:dyDescent="0.25">
      <c r="B74" s="12">
        <v>2</v>
      </c>
      <c r="C74" s="12">
        <v>7</v>
      </c>
      <c r="D74" s="12">
        <v>29.711538461538478</v>
      </c>
      <c r="E74" s="12">
        <v>35.192307692307722</v>
      </c>
      <c r="F74" s="12">
        <v>42.11538461538462</v>
      </c>
      <c r="H74" s="103">
        <f>VLOOKUP($C74,'Experiment Design'!$B$3:$H$66,'Experiment Results'!H$1,FALSE)</f>
        <v>3</v>
      </c>
      <c r="I74" s="101" t="str">
        <f>VLOOKUP($C74,'Experiment Design'!$B$3:$H$66,'Experiment Results'!I$1,FALSE)</f>
        <v>Exponential</v>
      </c>
      <c r="J74" s="101">
        <f>VLOOKUP($C74,'Experiment Design'!$B$3:$H$66,'Experiment Results'!J$1,FALSE)</f>
        <v>100</v>
      </c>
      <c r="K74" s="101">
        <f>VLOOKUP($C74,'Experiment Design'!$B$3:$H$66,'Experiment Results'!K$1,FALSE)</f>
        <v>10</v>
      </c>
      <c r="L74" s="101">
        <f>VLOOKUP($C74,'Experiment Design'!$B$3:$H$66,'Experiment Results'!L$1,FALSE)</f>
        <v>26</v>
      </c>
      <c r="M74" s="101">
        <f>VLOOKUP($C74,'Experiment Design'!$B$3:$H$66,'Experiment Results'!M$1,FALSE)</f>
        <v>10</v>
      </c>
      <c r="N74" s="102">
        <f t="shared" si="11"/>
        <v>35.673076923076941</v>
      </c>
      <c r="P74" s="103">
        <f t="shared" si="12"/>
        <v>-1</v>
      </c>
      <c r="Q74" s="101">
        <f t="shared" si="13"/>
        <v>1</v>
      </c>
      <c r="R74" s="101">
        <f t="shared" si="14"/>
        <v>1</v>
      </c>
      <c r="S74" s="101">
        <f t="shared" si="15"/>
        <v>-1</v>
      </c>
      <c r="T74" s="101">
        <f t="shared" si="16"/>
        <v>-1</v>
      </c>
      <c r="U74" s="101">
        <f t="shared" si="17"/>
        <v>-1</v>
      </c>
      <c r="V74" s="102">
        <f t="shared" si="18"/>
        <v>35.673076923076941</v>
      </c>
    </row>
    <row r="75" spans="2:22" x14ac:dyDescent="0.25">
      <c r="B75" s="12">
        <v>2</v>
      </c>
      <c r="C75" s="12">
        <v>8</v>
      </c>
      <c r="D75" s="12">
        <v>27.692307692307722</v>
      </c>
      <c r="E75" s="12">
        <v>34.230769230769205</v>
      </c>
      <c r="F75" s="12">
        <v>48.461538461538481</v>
      </c>
      <c r="H75" s="103">
        <f>VLOOKUP($C75,'Experiment Design'!$B$3:$H$66,'Experiment Results'!H$1,FALSE)</f>
        <v>8</v>
      </c>
      <c r="I75" s="101" t="str">
        <f>VLOOKUP($C75,'Experiment Design'!$B$3:$H$66,'Experiment Results'!I$1,FALSE)</f>
        <v>Exponential</v>
      </c>
      <c r="J75" s="101">
        <f>VLOOKUP($C75,'Experiment Design'!$B$3:$H$66,'Experiment Results'!J$1,FALSE)</f>
        <v>100</v>
      </c>
      <c r="K75" s="101">
        <f>VLOOKUP($C75,'Experiment Design'!$B$3:$H$66,'Experiment Results'!K$1,FALSE)</f>
        <v>10</v>
      </c>
      <c r="L75" s="101">
        <f>VLOOKUP($C75,'Experiment Design'!$B$3:$H$66,'Experiment Results'!L$1,FALSE)</f>
        <v>26</v>
      </c>
      <c r="M75" s="101">
        <f>VLOOKUP($C75,'Experiment Design'!$B$3:$H$66,'Experiment Results'!M$1,FALSE)</f>
        <v>10</v>
      </c>
      <c r="N75" s="102">
        <f t="shared" si="11"/>
        <v>36.794871794871803</v>
      </c>
      <c r="P75" s="103">
        <f t="shared" si="12"/>
        <v>1</v>
      </c>
      <c r="Q75" s="101">
        <f t="shared" si="13"/>
        <v>1</v>
      </c>
      <c r="R75" s="101">
        <f t="shared" si="14"/>
        <v>1</v>
      </c>
      <c r="S75" s="101">
        <f t="shared" si="15"/>
        <v>-1</v>
      </c>
      <c r="T75" s="101">
        <f t="shared" si="16"/>
        <v>-1</v>
      </c>
      <c r="U75" s="101">
        <f t="shared" si="17"/>
        <v>-1</v>
      </c>
      <c r="V75" s="102">
        <f t="shared" si="18"/>
        <v>36.794871794871803</v>
      </c>
    </row>
    <row r="76" spans="2:22" x14ac:dyDescent="0.25">
      <c r="B76" s="12">
        <v>2</v>
      </c>
      <c r="C76" s="12">
        <v>9</v>
      </c>
      <c r="D76" s="12">
        <v>28.846153846153861</v>
      </c>
      <c r="E76" s="12">
        <v>49.230769230769205</v>
      </c>
      <c r="F76" s="12">
        <v>37.5</v>
      </c>
      <c r="H76" s="103">
        <f>VLOOKUP($C76,'Experiment Design'!$B$3:$H$66,'Experiment Results'!H$1,FALSE)</f>
        <v>3</v>
      </c>
      <c r="I76" s="101" t="str">
        <f>VLOOKUP($C76,'Experiment Design'!$B$3:$H$66,'Experiment Results'!I$1,FALSE)</f>
        <v>Normal</v>
      </c>
      <c r="J76" s="101">
        <f>VLOOKUP($C76,'Experiment Design'!$B$3:$H$66,'Experiment Results'!J$1,FALSE)</f>
        <v>40</v>
      </c>
      <c r="K76" s="101">
        <f>VLOOKUP($C76,'Experiment Design'!$B$3:$H$66,'Experiment Results'!K$1,FALSE)</f>
        <v>60</v>
      </c>
      <c r="L76" s="101">
        <f>VLOOKUP($C76,'Experiment Design'!$B$3:$H$66,'Experiment Results'!L$1,FALSE)</f>
        <v>26</v>
      </c>
      <c r="M76" s="101">
        <f>VLOOKUP($C76,'Experiment Design'!$B$3:$H$66,'Experiment Results'!M$1,FALSE)</f>
        <v>10</v>
      </c>
      <c r="N76" s="102">
        <f t="shared" si="11"/>
        <v>38.525641025641022</v>
      </c>
      <c r="P76" s="103">
        <f t="shared" si="12"/>
        <v>-1</v>
      </c>
      <c r="Q76" s="101">
        <f t="shared" si="13"/>
        <v>-1</v>
      </c>
      <c r="R76" s="101">
        <f t="shared" si="14"/>
        <v>-1</v>
      </c>
      <c r="S76" s="101">
        <f t="shared" si="15"/>
        <v>1</v>
      </c>
      <c r="T76" s="101">
        <f t="shared" si="16"/>
        <v>-1</v>
      </c>
      <c r="U76" s="101">
        <f t="shared" si="17"/>
        <v>-1</v>
      </c>
      <c r="V76" s="102">
        <f t="shared" si="18"/>
        <v>38.525641025641022</v>
      </c>
    </row>
    <row r="77" spans="2:22" x14ac:dyDescent="0.25">
      <c r="B77" s="12">
        <v>2</v>
      </c>
      <c r="C77" s="12">
        <v>10</v>
      </c>
      <c r="D77" s="12">
        <v>36.057692307692278</v>
      </c>
      <c r="E77" s="12">
        <v>49.230769230769205</v>
      </c>
      <c r="F77" s="12">
        <v>37.5</v>
      </c>
      <c r="H77" s="103">
        <f>VLOOKUP($C77,'Experiment Design'!$B$3:$H$66,'Experiment Results'!H$1,FALSE)</f>
        <v>8</v>
      </c>
      <c r="I77" s="101" t="str">
        <f>VLOOKUP($C77,'Experiment Design'!$B$3:$H$66,'Experiment Results'!I$1,FALSE)</f>
        <v>Normal</v>
      </c>
      <c r="J77" s="101">
        <f>VLOOKUP($C77,'Experiment Design'!$B$3:$H$66,'Experiment Results'!J$1,FALSE)</f>
        <v>40</v>
      </c>
      <c r="K77" s="101">
        <f>VLOOKUP($C77,'Experiment Design'!$B$3:$H$66,'Experiment Results'!K$1,FALSE)</f>
        <v>60</v>
      </c>
      <c r="L77" s="101">
        <f>VLOOKUP($C77,'Experiment Design'!$B$3:$H$66,'Experiment Results'!L$1,FALSE)</f>
        <v>26</v>
      </c>
      <c r="M77" s="101">
        <f>VLOOKUP($C77,'Experiment Design'!$B$3:$H$66,'Experiment Results'!M$1,FALSE)</f>
        <v>10</v>
      </c>
      <c r="N77" s="102">
        <f t="shared" si="11"/>
        <v>40.929487179487161</v>
      </c>
      <c r="P77" s="103">
        <f t="shared" si="12"/>
        <v>1</v>
      </c>
      <c r="Q77" s="101">
        <f t="shared" si="13"/>
        <v>-1</v>
      </c>
      <c r="R77" s="101">
        <f t="shared" si="14"/>
        <v>-1</v>
      </c>
      <c r="S77" s="101">
        <f t="shared" si="15"/>
        <v>1</v>
      </c>
      <c r="T77" s="101">
        <f t="shared" si="16"/>
        <v>-1</v>
      </c>
      <c r="U77" s="101">
        <f t="shared" si="17"/>
        <v>-1</v>
      </c>
      <c r="V77" s="102">
        <f t="shared" si="18"/>
        <v>40.929487179487161</v>
      </c>
    </row>
    <row r="78" spans="2:22" x14ac:dyDescent="0.25">
      <c r="B78" s="12">
        <v>2</v>
      </c>
      <c r="C78" s="12">
        <v>11</v>
      </c>
      <c r="D78" s="12">
        <v>29.711538461538478</v>
      </c>
      <c r="E78" s="12">
        <v>35.192307692307722</v>
      </c>
      <c r="F78" s="12">
        <v>42.11538461538462</v>
      </c>
      <c r="H78" s="103">
        <f>VLOOKUP($C78,'Experiment Design'!$B$3:$H$66,'Experiment Results'!H$1,FALSE)</f>
        <v>3</v>
      </c>
      <c r="I78" s="101" t="str">
        <f>VLOOKUP($C78,'Experiment Design'!$B$3:$H$66,'Experiment Results'!I$1,FALSE)</f>
        <v>Exponential</v>
      </c>
      <c r="J78" s="101">
        <f>VLOOKUP($C78,'Experiment Design'!$B$3:$H$66,'Experiment Results'!J$1,FALSE)</f>
        <v>40</v>
      </c>
      <c r="K78" s="101">
        <f>VLOOKUP($C78,'Experiment Design'!$B$3:$H$66,'Experiment Results'!K$1,FALSE)</f>
        <v>60</v>
      </c>
      <c r="L78" s="101">
        <f>VLOOKUP($C78,'Experiment Design'!$B$3:$H$66,'Experiment Results'!L$1,FALSE)</f>
        <v>26</v>
      </c>
      <c r="M78" s="101">
        <f>VLOOKUP($C78,'Experiment Design'!$B$3:$H$66,'Experiment Results'!M$1,FALSE)</f>
        <v>10</v>
      </c>
      <c r="N78" s="102">
        <f t="shared" si="11"/>
        <v>35.673076923076941</v>
      </c>
      <c r="P78" s="103">
        <f t="shared" si="12"/>
        <v>-1</v>
      </c>
      <c r="Q78" s="101">
        <f t="shared" si="13"/>
        <v>1</v>
      </c>
      <c r="R78" s="101">
        <f t="shared" si="14"/>
        <v>-1</v>
      </c>
      <c r="S78" s="101">
        <f t="shared" si="15"/>
        <v>1</v>
      </c>
      <c r="T78" s="101">
        <f t="shared" si="16"/>
        <v>-1</v>
      </c>
      <c r="U78" s="101">
        <f t="shared" si="17"/>
        <v>-1</v>
      </c>
      <c r="V78" s="102">
        <f t="shared" si="18"/>
        <v>35.673076923076941</v>
      </c>
    </row>
    <row r="79" spans="2:22" x14ac:dyDescent="0.25">
      <c r="B79" s="12">
        <v>2</v>
      </c>
      <c r="C79" s="12">
        <v>12</v>
      </c>
      <c r="D79" s="12">
        <v>27.692307692307722</v>
      </c>
      <c r="E79" s="12">
        <v>34.230769230769205</v>
      </c>
      <c r="F79" s="12">
        <v>48.461538461538481</v>
      </c>
      <c r="H79" s="103">
        <f>VLOOKUP($C79,'Experiment Design'!$B$3:$H$66,'Experiment Results'!H$1,FALSE)</f>
        <v>8</v>
      </c>
      <c r="I79" s="101" t="str">
        <f>VLOOKUP($C79,'Experiment Design'!$B$3:$H$66,'Experiment Results'!I$1,FALSE)</f>
        <v>Exponential</v>
      </c>
      <c r="J79" s="101">
        <f>VLOOKUP($C79,'Experiment Design'!$B$3:$H$66,'Experiment Results'!J$1,FALSE)</f>
        <v>40</v>
      </c>
      <c r="K79" s="101">
        <f>VLOOKUP($C79,'Experiment Design'!$B$3:$H$66,'Experiment Results'!K$1,FALSE)</f>
        <v>60</v>
      </c>
      <c r="L79" s="101">
        <f>VLOOKUP($C79,'Experiment Design'!$B$3:$H$66,'Experiment Results'!L$1,FALSE)</f>
        <v>26</v>
      </c>
      <c r="M79" s="101">
        <f>VLOOKUP($C79,'Experiment Design'!$B$3:$H$66,'Experiment Results'!M$1,FALSE)</f>
        <v>10</v>
      </c>
      <c r="N79" s="102">
        <f t="shared" si="11"/>
        <v>36.794871794871803</v>
      </c>
      <c r="P79" s="103">
        <f t="shared" si="12"/>
        <v>1</v>
      </c>
      <c r="Q79" s="101">
        <f t="shared" si="13"/>
        <v>1</v>
      </c>
      <c r="R79" s="101">
        <f t="shared" si="14"/>
        <v>-1</v>
      </c>
      <c r="S79" s="101">
        <f t="shared" si="15"/>
        <v>1</v>
      </c>
      <c r="T79" s="101">
        <f t="shared" si="16"/>
        <v>-1</v>
      </c>
      <c r="U79" s="101">
        <f t="shared" si="17"/>
        <v>-1</v>
      </c>
      <c r="V79" s="102">
        <f t="shared" si="18"/>
        <v>36.794871794871803</v>
      </c>
    </row>
    <row r="80" spans="2:22" x14ac:dyDescent="0.25">
      <c r="B80" s="12">
        <v>2</v>
      </c>
      <c r="C80" s="12">
        <v>13</v>
      </c>
      <c r="D80" s="12">
        <v>28.846153846153861</v>
      </c>
      <c r="E80" s="12">
        <v>49.230769230769205</v>
      </c>
      <c r="F80" s="12">
        <v>37.5</v>
      </c>
      <c r="H80" s="103">
        <f>VLOOKUP($C80,'Experiment Design'!$B$3:$H$66,'Experiment Results'!H$1,FALSE)</f>
        <v>3</v>
      </c>
      <c r="I80" s="101" t="str">
        <f>VLOOKUP($C80,'Experiment Design'!$B$3:$H$66,'Experiment Results'!I$1,FALSE)</f>
        <v>Normal</v>
      </c>
      <c r="J80" s="101">
        <f>VLOOKUP($C80,'Experiment Design'!$B$3:$H$66,'Experiment Results'!J$1,FALSE)</f>
        <v>100</v>
      </c>
      <c r="K80" s="101">
        <f>VLOOKUP($C80,'Experiment Design'!$B$3:$H$66,'Experiment Results'!K$1,FALSE)</f>
        <v>60</v>
      </c>
      <c r="L80" s="101">
        <f>VLOOKUP($C80,'Experiment Design'!$B$3:$H$66,'Experiment Results'!L$1,FALSE)</f>
        <v>26</v>
      </c>
      <c r="M80" s="101">
        <f>VLOOKUP($C80,'Experiment Design'!$B$3:$H$66,'Experiment Results'!M$1,FALSE)</f>
        <v>10</v>
      </c>
      <c r="N80" s="102">
        <f t="shared" si="11"/>
        <v>38.525641025641022</v>
      </c>
      <c r="P80" s="103">
        <f t="shared" si="12"/>
        <v>-1</v>
      </c>
      <c r="Q80" s="101">
        <f t="shared" si="13"/>
        <v>-1</v>
      </c>
      <c r="R80" s="101">
        <f t="shared" si="14"/>
        <v>1</v>
      </c>
      <c r="S80" s="101">
        <f t="shared" si="15"/>
        <v>1</v>
      </c>
      <c r="T80" s="101">
        <f t="shared" si="16"/>
        <v>-1</v>
      </c>
      <c r="U80" s="101">
        <f t="shared" si="17"/>
        <v>-1</v>
      </c>
      <c r="V80" s="102">
        <f t="shared" si="18"/>
        <v>38.525641025641022</v>
      </c>
    </row>
    <row r="81" spans="2:33" x14ac:dyDescent="0.25">
      <c r="B81" s="12">
        <v>2</v>
      </c>
      <c r="C81" s="12">
        <v>14</v>
      </c>
      <c r="D81" s="12">
        <v>36.057692307692278</v>
      </c>
      <c r="E81" s="12">
        <v>49.230769230769205</v>
      </c>
      <c r="F81" s="12">
        <v>37.5</v>
      </c>
      <c r="H81" s="103">
        <f>VLOOKUP($C81,'Experiment Design'!$B$3:$H$66,'Experiment Results'!H$1,FALSE)</f>
        <v>8</v>
      </c>
      <c r="I81" s="101" t="str">
        <f>VLOOKUP($C81,'Experiment Design'!$B$3:$H$66,'Experiment Results'!I$1,FALSE)</f>
        <v>Normal</v>
      </c>
      <c r="J81" s="101">
        <f>VLOOKUP($C81,'Experiment Design'!$B$3:$H$66,'Experiment Results'!J$1,FALSE)</f>
        <v>100</v>
      </c>
      <c r="K81" s="101">
        <f>VLOOKUP($C81,'Experiment Design'!$B$3:$H$66,'Experiment Results'!K$1,FALSE)</f>
        <v>60</v>
      </c>
      <c r="L81" s="101">
        <f>VLOOKUP($C81,'Experiment Design'!$B$3:$H$66,'Experiment Results'!L$1,FALSE)</f>
        <v>26</v>
      </c>
      <c r="M81" s="101">
        <f>VLOOKUP($C81,'Experiment Design'!$B$3:$H$66,'Experiment Results'!M$1,FALSE)</f>
        <v>10</v>
      </c>
      <c r="N81" s="102">
        <f t="shared" si="11"/>
        <v>40.929487179487161</v>
      </c>
      <c r="P81" s="103">
        <f t="shared" si="12"/>
        <v>1</v>
      </c>
      <c r="Q81" s="101">
        <f t="shared" si="13"/>
        <v>-1</v>
      </c>
      <c r="R81" s="101">
        <f t="shared" si="14"/>
        <v>1</v>
      </c>
      <c r="S81" s="101">
        <f t="shared" si="15"/>
        <v>1</v>
      </c>
      <c r="T81" s="101">
        <f t="shared" si="16"/>
        <v>-1</v>
      </c>
      <c r="U81" s="101">
        <f t="shared" si="17"/>
        <v>-1</v>
      </c>
      <c r="V81" s="102">
        <f t="shared" si="18"/>
        <v>40.929487179487161</v>
      </c>
    </row>
    <row r="82" spans="2:33" x14ac:dyDescent="0.25">
      <c r="B82" s="12">
        <v>2</v>
      </c>
      <c r="C82" s="12">
        <v>15</v>
      </c>
      <c r="D82" s="12">
        <v>29.711538461538478</v>
      </c>
      <c r="E82" s="12">
        <v>35.192307692307722</v>
      </c>
      <c r="F82" s="12">
        <v>42.11538461538462</v>
      </c>
      <c r="H82" s="103">
        <f>VLOOKUP($C82,'Experiment Design'!$B$3:$H$66,'Experiment Results'!H$1,FALSE)</f>
        <v>3</v>
      </c>
      <c r="I82" s="101" t="str">
        <f>VLOOKUP($C82,'Experiment Design'!$B$3:$H$66,'Experiment Results'!I$1,FALSE)</f>
        <v>Exponential</v>
      </c>
      <c r="J82" s="101">
        <f>VLOOKUP($C82,'Experiment Design'!$B$3:$H$66,'Experiment Results'!J$1,FALSE)</f>
        <v>100</v>
      </c>
      <c r="K82" s="101">
        <f>VLOOKUP($C82,'Experiment Design'!$B$3:$H$66,'Experiment Results'!K$1,FALSE)</f>
        <v>60</v>
      </c>
      <c r="L82" s="101">
        <f>VLOOKUP($C82,'Experiment Design'!$B$3:$H$66,'Experiment Results'!L$1,FALSE)</f>
        <v>26</v>
      </c>
      <c r="M82" s="101">
        <f>VLOOKUP($C82,'Experiment Design'!$B$3:$H$66,'Experiment Results'!M$1,FALSE)</f>
        <v>10</v>
      </c>
      <c r="N82" s="102">
        <f t="shared" si="11"/>
        <v>35.673076923076941</v>
      </c>
      <c r="P82" s="103">
        <f t="shared" si="12"/>
        <v>-1</v>
      </c>
      <c r="Q82" s="101">
        <f t="shared" si="13"/>
        <v>1</v>
      </c>
      <c r="R82" s="101">
        <f t="shared" si="14"/>
        <v>1</v>
      </c>
      <c r="S82" s="101">
        <f t="shared" si="15"/>
        <v>1</v>
      </c>
      <c r="T82" s="101">
        <f t="shared" si="16"/>
        <v>-1</v>
      </c>
      <c r="U82" s="101">
        <f t="shared" si="17"/>
        <v>-1</v>
      </c>
      <c r="V82" s="102">
        <f t="shared" si="18"/>
        <v>35.673076923076941</v>
      </c>
    </row>
    <row r="83" spans="2:33" x14ac:dyDescent="0.25">
      <c r="B83" s="12">
        <v>2</v>
      </c>
      <c r="C83" s="12">
        <v>16</v>
      </c>
      <c r="D83" s="12">
        <v>27.692307692307722</v>
      </c>
      <c r="E83" s="12">
        <v>34.230769230769205</v>
      </c>
      <c r="F83" s="12">
        <v>48.461538461538481</v>
      </c>
      <c r="H83" s="103">
        <f>VLOOKUP($C83,'Experiment Design'!$B$3:$H$66,'Experiment Results'!H$1,FALSE)</f>
        <v>8</v>
      </c>
      <c r="I83" s="101" t="str">
        <f>VLOOKUP($C83,'Experiment Design'!$B$3:$H$66,'Experiment Results'!I$1,FALSE)</f>
        <v>Exponential</v>
      </c>
      <c r="J83" s="101">
        <f>VLOOKUP($C83,'Experiment Design'!$B$3:$H$66,'Experiment Results'!J$1,FALSE)</f>
        <v>100</v>
      </c>
      <c r="K83" s="101">
        <f>VLOOKUP($C83,'Experiment Design'!$B$3:$H$66,'Experiment Results'!K$1,FALSE)</f>
        <v>60</v>
      </c>
      <c r="L83" s="101">
        <f>VLOOKUP($C83,'Experiment Design'!$B$3:$H$66,'Experiment Results'!L$1,FALSE)</f>
        <v>26</v>
      </c>
      <c r="M83" s="101">
        <f>VLOOKUP($C83,'Experiment Design'!$B$3:$H$66,'Experiment Results'!M$1,FALSE)</f>
        <v>10</v>
      </c>
      <c r="N83" s="102">
        <f t="shared" si="11"/>
        <v>36.794871794871803</v>
      </c>
      <c r="P83" s="103">
        <f t="shared" si="12"/>
        <v>1</v>
      </c>
      <c r="Q83" s="101">
        <f t="shared" si="13"/>
        <v>1</v>
      </c>
      <c r="R83" s="101">
        <f t="shared" si="14"/>
        <v>1</v>
      </c>
      <c r="S83" s="101">
        <f t="shared" si="15"/>
        <v>1</v>
      </c>
      <c r="T83" s="101">
        <f t="shared" si="16"/>
        <v>-1</v>
      </c>
      <c r="U83" s="101">
        <f t="shared" si="17"/>
        <v>-1</v>
      </c>
      <c r="V83" s="102">
        <f t="shared" si="18"/>
        <v>36.794871794871803</v>
      </c>
    </row>
    <row r="84" spans="2:33" x14ac:dyDescent="0.25">
      <c r="B84" s="12">
        <v>2</v>
      </c>
      <c r="C84" s="12">
        <v>17</v>
      </c>
      <c r="D84" s="12">
        <v>42.499999999999986</v>
      </c>
      <c r="E84" s="12">
        <v>60.8333333333334</v>
      </c>
      <c r="F84" s="12">
        <v>46.666666666666679</v>
      </c>
      <c r="H84" s="103">
        <f>VLOOKUP($C84,'Experiment Design'!$B$3:$H$66,'Experiment Results'!H$1,FALSE)</f>
        <v>3</v>
      </c>
      <c r="I84" s="101" t="str">
        <f>VLOOKUP($C84,'Experiment Design'!$B$3:$H$66,'Experiment Results'!I$1,FALSE)</f>
        <v>Normal</v>
      </c>
      <c r="J84" s="101">
        <f>VLOOKUP($C84,'Experiment Design'!$B$3:$H$66,'Experiment Results'!J$1,FALSE)</f>
        <v>40</v>
      </c>
      <c r="K84" s="101">
        <f>VLOOKUP($C84,'Experiment Design'!$B$3:$H$66,'Experiment Results'!K$1,FALSE)</f>
        <v>10</v>
      </c>
      <c r="L84" s="101">
        <f>VLOOKUP($C84,'Experiment Design'!$B$3:$H$66,'Experiment Results'!L$1,FALSE)</f>
        <v>36</v>
      </c>
      <c r="M84" s="101">
        <f>VLOOKUP($C84,'Experiment Design'!$B$3:$H$66,'Experiment Results'!M$1,FALSE)</f>
        <v>10</v>
      </c>
      <c r="N84" s="102">
        <f t="shared" si="11"/>
        <v>50.000000000000021</v>
      </c>
      <c r="P84" s="103">
        <f t="shared" si="12"/>
        <v>-1</v>
      </c>
      <c r="Q84" s="101">
        <f t="shared" si="13"/>
        <v>-1</v>
      </c>
      <c r="R84" s="101">
        <f t="shared" si="14"/>
        <v>-1</v>
      </c>
      <c r="S84" s="101">
        <f t="shared" si="15"/>
        <v>-1</v>
      </c>
      <c r="T84" s="101">
        <f t="shared" si="16"/>
        <v>1</v>
      </c>
      <c r="U84" s="101">
        <f t="shared" si="17"/>
        <v>-1</v>
      </c>
      <c r="V84" s="102">
        <f t="shared" si="18"/>
        <v>50.000000000000021</v>
      </c>
    </row>
    <row r="85" spans="2:33" x14ac:dyDescent="0.25">
      <c r="B85" s="12">
        <v>2</v>
      </c>
      <c r="C85" s="12">
        <v>18</v>
      </c>
      <c r="D85" s="12">
        <v>38.055555555555536</v>
      </c>
      <c r="E85" s="12">
        <v>60.8333333333334</v>
      </c>
      <c r="F85" s="12">
        <v>46.666666666666679</v>
      </c>
      <c r="H85" s="103">
        <f>VLOOKUP($C85,'Experiment Design'!$B$3:$H$66,'Experiment Results'!H$1,FALSE)</f>
        <v>8</v>
      </c>
      <c r="I85" s="101" t="str">
        <f>VLOOKUP($C85,'Experiment Design'!$B$3:$H$66,'Experiment Results'!I$1,FALSE)</f>
        <v>Normal</v>
      </c>
      <c r="J85" s="101">
        <f>VLOOKUP($C85,'Experiment Design'!$B$3:$H$66,'Experiment Results'!J$1,FALSE)</f>
        <v>40</v>
      </c>
      <c r="K85" s="101">
        <f>VLOOKUP($C85,'Experiment Design'!$B$3:$H$66,'Experiment Results'!K$1,FALSE)</f>
        <v>10</v>
      </c>
      <c r="L85" s="101">
        <f>VLOOKUP($C85,'Experiment Design'!$B$3:$H$66,'Experiment Results'!L$1,FALSE)</f>
        <v>36</v>
      </c>
      <c r="M85" s="101">
        <f>VLOOKUP($C85,'Experiment Design'!$B$3:$H$66,'Experiment Results'!M$1,FALSE)</f>
        <v>10</v>
      </c>
      <c r="N85" s="102">
        <f t="shared" si="11"/>
        <v>48.51851851851854</v>
      </c>
      <c r="P85" s="103">
        <f t="shared" si="12"/>
        <v>1</v>
      </c>
      <c r="Q85" s="101">
        <f t="shared" si="13"/>
        <v>-1</v>
      </c>
      <c r="R85" s="101">
        <f t="shared" si="14"/>
        <v>-1</v>
      </c>
      <c r="S85" s="101">
        <f t="shared" si="15"/>
        <v>-1</v>
      </c>
      <c r="T85" s="101">
        <f t="shared" si="16"/>
        <v>1</v>
      </c>
      <c r="U85" s="101">
        <f t="shared" si="17"/>
        <v>-1</v>
      </c>
      <c r="V85" s="102">
        <f t="shared" si="18"/>
        <v>48.51851851851854</v>
      </c>
    </row>
    <row r="86" spans="2:33" x14ac:dyDescent="0.25">
      <c r="B86" s="12">
        <v>2</v>
      </c>
      <c r="C86" s="12">
        <v>19</v>
      </c>
      <c r="D86" s="12">
        <v>56.041666666666679</v>
      </c>
      <c r="E86" s="12">
        <v>60.2777777777778</v>
      </c>
      <c r="F86" s="12">
        <v>58.333333333333321</v>
      </c>
      <c r="H86" s="103">
        <f>VLOOKUP($C86,'Experiment Design'!$B$3:$H$66,'Experiment Results'!H$1,FALSE)</f>
        <v>3</v>
      </c>
      <c r="I86" s="101" t="str">
        <f>VLOOKUP($C86,'Experiment Design'!$B$3:$H$66,'Experiment Results'!I$1,FALSE)</f>
        <v>Exponential</v>
      </c>
      <c r="J86" s="101">
        <f>VLOOKUP($C86,'Experiment Design'!$B$3:$H$66,'Experiment Results'!J$1,FALSE)</f>
        <v>40</v>
      </c>
      <c r="K86" s="101">
        <f>VLOOKUP($C86,'Experiment Design'!$B$3:$H$66,'Experiment Results'!K$1,FALSE)</f>
        <v>10</v>
      </c>
      <c r="L86" s="101">
        <f>VLOOKUP($C86,'Experiment Design'!$B$3:$H$66,'Experiment Results'!L$1,FALSE)</f>
        <v>36</v>
      </c>
      <c r="M86" s="101">
        <f>VLOOKUP($C86,'Experiment Design'!$B$3:$H$66,'Experiment Results'!M$1,FALSE)</f>
        <v>10</v>
      </c>
      <c r="N86" s="102">
        <f t="shared" si="11"/>
        <v>58.217592592592602</v>
      </c>
      <c r="P86" s="103">
        <f t="shared" si="12"/>
        <v>-1</v>
      </c>
      <c r="Q86" s="101">
        <f t="shared" si="13"/>
        <v>1</v>
      </c>
      <c r="R86" s="101">
        <f t="shared" si="14"/>
        <v>-1</v>
      </c>
      <c r="S86" s="101">
        <f t="shared" si="15"/>
        <v>-1</v>
      </c>
      <c r="T86" s="101">
        <f t="shared" si="16"/>
        <v>1</v>
      </c>
      <c r="U86" s="101">
        <f t="shared" si="17"/>
        <v>-1</v>
      </c>
      <c r="V86" s="102">
        <f t="shared" si="18"/>
        <v>58.217592592592602</v>
      </c>
    </row>
    <row r="87" spans="2:33" x14ac:dyDescent="0.25">
      <c r="B87" s="12">
        <v>2</v>
      </c>
      <c r="C87" s="12">
        <v>20</v>
      </c>
      <c r="D87" s="12">
        <v>56.25</v>
      </c>
      <c r="E87" s="12">
        <v>60.2777777777778</v>
      </c>
      <c r="F87" s="12">
        <v>58.333333333333321</v>
      </c>
      <c r="H87" s="103">
        <f>VLOOKUP($C87,'Experiment Design'!$B$3:$H$66,'Experiment Results'!H$1,FALSE)</f>
        <v>8</v>
      </c>
      <c r="I87" s="101" t="str">
        <f>VLOOKUP($C87,'Experiment Design'!$B$3:$H$66,'Experiment Results'!I$1,FALSE)</f>
        <v>Exponential</v>
      </c>
      <c r="J87" s="101">
        <f>VLOOKUP($C87,'Experiment Design'!$B$3:$H$66,'Experiment Results'!J$1,FALSE)</f>
        <v>40</v>
      </c>
      <c r="K87" s="101">
        <f>VLOOKUP($C87,'Experiment Design'!$B$3:$H$66,'Experiment Results'!K$1,FALSE)</f>
        <v>10</v>
      </c>
      <c r="L87" s="101">
        <f>VLOOKUP($C87,'Experiment Design'!$B$3:$H$66,'Experiment Results'!L$1,FALSE)</f>
        <v>36</v>
      </c>
      <c r="M87" s="101">
        <f>VLOOKUP($C87,'Experiment Design'!$B$3:$H$66,'Experiment Results'!M$1,FALSE)</f>
        <v>10</v>
      </c>
      <c r="N87" s="102">
        <f t="shared" si="11"/>
        <v>58.287037037037038</v>
      </c>
      <c r="P87" s="103">
        <f t="shared" si="12"/>
        <v>1</v>
      </c>
      <c r="Q87" s="101">
        <f t="shared" si="13"/>
        <v>1</v>
      </c>
      <c r="R87" s="101">
        <f t="shared" si="14"/>
        <v>-1</v>
      </c>
      <c r="S87" s="101">
        <f t="shared" si="15"/>
        <v>-1</v>
      </c>
      <c r="T87" s="101">
        <f t="shared" si="16"/>
        <v>1</v>
      </c>
      <c r="U87" s="101">
        <f t="shared" si="17"/>
        <v>-1</v>
      </c>
      <c r="V87" s="102">
        <f t="shared" si="18"/>
        <v>58.287037037037038</v>
      </c>
      <c r="AE87" s="12">
        <v>82.26</v>
      </c>
      <c r="AF87" s="12">
        <v>81.790000000000006</v>
      </c>
      <c r="AG87" s="12">
        <f>ABS(AF87-AE87)</f>
        <v>0.46999999999999886</v>
      </c>
    </row>
    <row r="88" spans="2:33" x14ac:dyDescent="0.25">
      <c r="B88" s="12">
        <v>2</v>
      </c>
      <c r="C88" s="12">
        <v>21</v>
      </c>
      <c r="D88" s="12">
        <v>42.499999999999986</v>
      </c>
      <c r="E88" s="12">
        <v>60.8333333333334</v>
      </c>
      <c r="F88" s="12">
        <v>46.666666666666679</v>
      </c>
      <c r="H88" s="103">
        <f>VLOOKUP($C88,'Experiment Design'!$B$3:$H$66,'Experiment Results'!H$1,FALSE)</f>
        <v>3</v>
      </c>
      <c r="I88" s="101" t="str">
        <f>VLOOKUP($C88,'Experiment Design'!$B$3:$H$66,'Experiment Results'!I$1,FALSE)</f>
        <v>Normal</v>
      </c>
      <c r="J88" s="101">
        <f>VLOOKUP($C88,'Experiment Design'!$B$3:$H$66,'Experiment Results'!J$1,FALSE)</f>
        <v>100</v>
      </c>
      <c r="K88" s="101">
        <f>VLOOKUP($C88,'Experiment Design'!$B$3:$H$66,'Experiment Results'!K$1,FALSE)</f>
        <v>10</v>
      </c>
      <c r="L88" s="101">
        <f>VLOOKUP($C88,'Experiment Design'!$B$3:$H$66,'Experiment Results'!L$1,FALSE)</f>
        <v>36</v>
      </c>
      <c r="M88" s="101">
        <f>VLOOKUP($C88,'Experiment Design'!$B$3:$H$66,'Experiment Results'!M$1,FALSE)</f>
        <v>10</v>
      </c>
      <c r="N88" s="102">
        <f t="shared" si="11"/>
        <v>50.000000000000021</v>
      </c>
      <c r="P88" s="103">
        <f t="shared" si="12"/>
        <v>-1</v>
      </c>
      <c r="Q88" s="101">
        <f t="shared" si="13"/>
        <v>-1</v>
      </c>
      <c r="R88" s="101">
        <f t="shared" si="14"/>
        <v>1</v>
      </c>
      <c r="S88" s="101">
        <f t="shared" si="15"/>
        <v>-1</v>
      </c>
      <c r="T88" s="101">
        <f t="shared" si="16"/>
        <v>1</v>
      </c>
      <c r="U88" s="101">
        <f t="shared" si="17"/>
        <v>-1</v>
      </c>
      <c r="V88" s="102">
        <f t="shared" si="18"/>
        <v>50.000000000000021</v>
      </c>
      <c r="AE88" s="12">
        <f>AE87</f>
        <v>82.26</v>
      </c>
      <c r="AF88" s="12">
        <v>82.03</v>
      </c>
      <c r="AG88" s="12">
        <f>ABS(AF88-AE88)</f>
        <v>0.23000000000000398</v>
      </c>
    </row>
    <row r="89" spans="2:33" x14ac:dyDescent="0.25">
      <c r="B89" s="12">
        <v>2</v>
      </c>
      <c r="C89" s="12">
        <v>22</v>
      </c>
      <c r="D89" s="12">
        <v>38.055555555555536</v>
      </c>
      <c r="E89" s="12">
        <v>60.8333333333334</v>
      </c>
      <c r="F89" s="12">
        <v>46.666666666666679</v>
      </c>
      <c r="H89" s="103">
        <f>VLOOKUP($C89,'Experiment Design'!$B$3:$H$66,'Experiment Results'!H$1,FALSE)</f>
        <v>8</v>
      </c>
      <c r="I89" s="101" t="str">
        <f>VLOOKUP($C89,'Experiment Design'!$B$3:$H$66,'Experiment Results'!I$1,FALSE)</f>
        <v>Normal</v>
      </c>
      <c r="J89" s="101">
        <f>VLOOKUP($C89,'Experiment Design'!$B$3:$H$66,'Experiment Results'!J$1,FALSE)</f>
        <v>100</v>
      </c>
      <c r="K89" s="101">
        <f>VLOOKUP($C89,'Experiment Design'!$B$3:$H$66,'Experiment Results'!K$1,FALSE)</f>
        <v>10</v>
      </c>
      <c r="L89" s="101">
        <f>VLOOKUP($C89,'Experiment Design'!$B$3:$H$66,'Experiment Results'!L$1,FALSE)</f>
        <v>36</v>
      </c>
      <c r="M89" s="101">
        <f>VLOOKUP($C89,'Experiment Design'!$B$3:$H$66,'Experiment Results'!M$1,FALSE)</f>
        <v>10</v>
      </c>
      <c r="N89" s="102">
        <f t="shared" si="11"/>
        <v>48.51851851851854</v>
      </c>
      <c r="P89" s="103">
        <f t="shared" si="12"/>
        <v>1</v>
      </c>
      <c r="Q89" s="101">
        <f t="shared" si="13"/>
        <v>-1</v>
      </c>
      <c r="R89" s="101">
        <f t="shared" si="14"/>
        <v>1</v>
      </c>
      <c r="S89" s="101">
        <f t="shared" si="15"/>
        <v>-1</v>
      </c>
      <c r="T89" s="101">
        <f t="shared" si="16"/>
        <v>1</v>
      </c>
      <c r="U89" s="101">
        <f t="shared" si="17"/>
        <v>-1</v>
      </c>
      <c r="V89" s="102">
        <f t="shared" si="18"/>
        <v>48.51851851851854</v>
      </c>
      <c r="AG89" s="12">
        <f>AG87-AG88</f>
        <v>0.23999999999999488</v>
      </c>
    </row>
    <row r="90" spans="2:33" x14ac:dyDescent="0.25">
      <c r="B90" s="12">
        <v>2</v>
      </c>
      <c r="C90" s="12">
        <v>23</v>
      </c>
      <c r="D90" s="12">
        <v>56.041666666666679</v>
      </c>
      <c r="E90" s="12">
        <v>60.2777777777778</v>
      </c>
      <c r="F90" s="12">
        <v>58.333333333333321</v>
      </c>
      <c r="H90" s="103">
        <f>VLOOKUP($C90,'Experiment Design'!$B$3:$H$66,'Experiment Results'!H$1,FALSE)</f>
        <v>3</v>
      </c>
      <c r="I90" s="101" t="str">
        <f>VLOOKUP($C90,'Experiment Design'!$B$3:$H$66,'Experiment Results'!I$1,FALSE)</f>
        <v>Exponential</v>
      </c>
      <c r="J90" s="101">
        <f>VLOOKUP($C90,'Experiment Design'!$B$3:$H$66,'Experiment Results'!J$1,FALSE)</f>
        <v>100</v>
      </c>
      <c r="K90" s="101">
        <f>VLOOKUP($C90,'Experiment Design'!$B$3:$H$66,'Experiment Results'!K$1,FALSE)</f>
        <v>10</v>
      </c>
      <c r="L90" s="101">
        <f>VLOOKUP($C90,'Experiment Design'!$B$3:$H$66,'Experiment Results'!L$1,FALSE)</f>
        <v>36</v>
      </c>
      <c r="M90" s="101">
        <f>VLOOKUP($C90,'Experiment Design'!$B$3:$H$66,'Experiment Results'!M$1,FALSE)</f>
        <v>10</v>
      </c>
      <c r="N90" s="102">
        <f t="shared" si="11"/>
        <v>58.217592592592602</v>
      </c>
      <c r="P90" s="103">
        <f t="shared" si="12"/>
        <v>-1</v>
      </c>
      <c r="Q90" s="101">
        <f t="shared" si="13"/>
        <v>1</v>
      </c>
      <c r="R90" s="101">
        <f t="shared" si="14"/>
        <v>1</v>
      </c>
      <c r="S90" s="101">
        <f t="shared" si="15"/>
        <v>-1</v>
      </c>
      <c r="T90" s="101">
        <f t="shared" si="16"/>
        <v>1</v>
      </c>
      <c r="U90" s="101">
        <f t="shared" si="17"/>
        <v>-1</v>
      </c>
      <c r="V90" s="102">
        <f t="shared" si="18"/>
        <v>58.217592592592602</v>
      </c>
    </row>
    <row r="91" spans="2:33" x14ac:dyDescent="0.25">
      <c r="B91" s="12">
        <v>2</v>
      </c>
      <c r="C91" s="12">
        <v>24</v>
      </c>
      <c r="D91" s="12">
        <v>56.25</v>
      </c>
      <c r="E91" s="12">
        <v>60.2777777777778</v>
      </c>
      <c r="F91" s="12">
        <v>58.333333333333321</v>
      </c>
      <c r="H91" s="103">
        <f>VLOOKUP($C91,'Experiment Design'!$B$3:$H$66,'Experiment Results'!H$1,FALSE)</f>
        <v>8</v>
      </c>
      <c r="I91" s="101" t="str">
        <f>VLOOKUP($C91,'Experiment Design'!$B$3:$H$66,'Experiment Results'!I$1,FALSE)</f>
        <v>Exponential</v>
      </c>
      <c r="J91" s="101">
        <f>VLOOKUP($C91,'Experiment Design'!$B$3:$H$66,'Experiment Results'!J$1,FALSE)</f>
        <v>100</v>
      </c>
      <c r="K91" s="101">
        <f>VLOOKUP($C91,'Experiment Design'!$B$3:$H$66,'Experiment Results'!K$1,FALSE)</f>
        <v>10</v>
      </c>
      <c r="L91" s="101">
        <f>VLOOKUP($C91,'Experiment Design'!$B$3:$H$66,'Experiment Results'!L$1,FALSE)</f>
        <v>36</v>
      </c>
      <c r="M91" s="101">
        <f>VLOOKUP($C91,'Experiment Design'!$B$3:$H$66,'Experiment Results'!M$1,FALSE)</f>
        <v>10</v>
      </c>
      <c r="N91" s="102">
        <f t="shared" si="11"/>
        <v>58.287037037037038</v>
      </c>
      <c r="P91" s="103">
        <f t="shared" si="12"/>
        <v>1</v>
      </c>
      <c r="Q91" s="101">
        <f t="shared" si="13"/>
        <v>1</v>
      </c>
      <c r="R91" s="101">
        <f t="shared" si="14"/>
        <v>1</v>
      </c>
      <c r="S91" s="101">
        <f t="shared" si="15"/>
        <v>-1</v>
      </c>
      <c r="T91" s="101">
        <f t="shared" si="16"/>
        <v>1</v>
      </c>
      <c r="U91" s="101">
        <f t="shared" si="17"/>
        <v>-1</v>
      </c>
      <c r="V91" s="102">
        <f t="shared" si="18"/>
        <v>58.287037037037038</v>
      </c>
    </row>
    <row r="92" spans="2:33" x14ac:dyDescent="0.25">
      <c r="B92" s="12">
        <v>2</v>
      </c>
      <c r="C92" s="12">
        <v>25</v>
      </c>
      <c r="D92" s="12">
        <v>42.499999999999986</v>
      </c>
      <c r="E92" s="12">
        <v>60.8333333333334</v>
      </c>
      <c r="F92" s="12">
        <v>46.666666666666679</v>
      </c>
      <c r="H92" s="103">
        <f>VLOOKUP($C92,'Experiment Design'!$B$3:$H$66,'Experiment Results'!H$1,FALSE)</f>
        <v>3</v>
      </c>
      <c r="I92" s="101" t="str">
        <f>VLOOKUP($C92,'Experiment Design'!$B$3:$H$66,'Experiment Results'!I$1,FALSE)</f>
        <v>Normal</v>
      </c>
      <c r="J92" s="101">
        <f>VLOOKUP($C92,'Experiment Design'!$B$3:$H$66,'Experiment Results'!J$1,FALSE)</f>
        <v>40</v>
      </c>
      <c r="K92" s="101">
        <f>VLOOKUP($C92,'Experiment Design'!$B$3:$H$66,'Experiment Results'!K$1,FALSE)</f>
        <v>60</v>
      </c>
      <c r="L92" s="101">
        <f>VLOOKUP($C92,'Experiment Design'!$B$3:$H$66,'Experiment Results'!L$1,FALSE)</f>
        <v>36</v>
      </c>
      <c r="M92" s="101">
        <f>VLOOKUP($C92,'Experiment Design'!$B$3:$H$66,'Experiment Results'!M$1,FALSE)</f>
        <v>10</v>
      </c>
      <c r="N92" s="102">
        <f t="shared" si="11"/>
        <v>50.000000000000021</v>
      </c>
      <c r="P92" s="103">
        <f t="shared" si="12"/>
        <v>-1</v>
      </c>
      <c r="Q92" s="101">
        <f t="shared" si="13"/>
        <v>-1</v>
      </c>
      <c r="R92" s="101">
        <f t="shared" si="14"/>
        <v>-1</v>
      </c>
      <c r="S92" s="101">
        <f t="shared" si="15"/>
        <v>1</v>
      </c>
      <c r="T92" s="101">
        <f t="shared" si="16"/>
        <v>1</v>
      </c>
      <c r="U92" s="101">
        <f t="shared" si="17"/>
        <v>-1</v>
      </c>
      <c r="V92" s="102">
        <f t="shared" si="18"/>
        <v>50.000000000000021</v>
      </c>
    </row>
    <row r="93" spans="2:33" x14ac:dyDescent="0.25">
      <c r="B93" s="12">
        <v>2</v>
      </c>
      <c r="C93" s="12">
        <v>26</v>
      </c>
      <c r="D93" s="12">
        <v>38.055555555555536</v>
      </c>
      <c r="E93" s="12">
        <v>60.8333333333334</v>
      </c>
      <c r="F93" s="12">
        <v>46.666666666666679</v>
      </c>
      <c r="H93" s="103">
        <f>VLOOKUP($C93,'Experiment Design'!$B$3:$H$66,'Experiment Results'!H$1,FALSE)</f>
        <v>8</v>
      </c>
      <c r="I93" s="101" t="str">
        <f>VLOOKUP($C93,'Experiment Design'!$B$3:$H$66,'Experiment Results'!I$1,FALSE)</f>
        <v>Normal</v>
      </c>
      <c r="J93" s="101">
        <f>VLOOKUP($C93,'Experiment Design'!$B$3:$H$66,'Experiment Results'!J$1,FALSE)</f>
        <v>40</v>
      </c>
      <c r="K93" s="101">
        <f>VLOOKUP($C93,'Experiment Design'!$B$3:$H$66,'Experiment Results'!K$1,FALSE)</f>
        <v>60</v>
      </c>
      <c r="L93" s="101">
        <f>VLOOKUP($C93,'Experiment Design'!$B$3:$H$66,'Experiment Results'!L$1,FALSE)</f>
        <v>36</v>
      </c>
      <c r="M93" s="101">
        <f>VLOOKUP($C93,'Experiment Design'!$B$3:$H$66,'Experiment Results'!M$1,FALSE)</f>
        <v>10</v>
      </c>
      <c r="N93" s="102">
        <f t="shared" si="11"/>
        <v>48.51851851851854</v>
      </c>
      <c r="P93" s="103">
        <f t="shared" si="12"/>
        <v>1</v>
      </c>
      <c r="Q93" s="101">
        <f t="shared" si="13"/>
        <v>-1</v>
      </c>
      <c r="R93" s="101">
        <f t="shared" si="14"/>
        <v>-1</v>
      </c>
      <c r="S93" s="101">
        <f t="shared" si="15"/>
        <v>1</v>
      </c>
      <c r="T93" s="101">
        <f t="shared" si="16"/>
        <v>1</v>
      </c>
      <c r="U93" s="101">
        <f t="shared" si="17"/>
        <v>-1</v>
      </c>
      <c r="V93" s="102">
        <f t="shared" si="18"/>
        <v>48.51851851851854</v>
      </c>
    </row>
    <row r="94" spans="2:33" x14ac:dyDescent="0.25">
      <c r="B94" s="12">
        <v>2</v>
      </c>
      <c r="C94" s="12">
        <v>27</v>
      </c>
      <c r="D94" s="12">
        <v>56.041666666666679</v>
      </c>
      <c r="E94" s="12">
        <v>60.2777777777778</v>
      </c>
      <c r="F94" s="12">
        <v>58.333333333333321</v>
      </c>
      <c r="H94" s="103">
        <f>VLOOKUP($C94,'Experiment Design'!$B$3:$H$66,'Experiment Results'!H$1,FALSE)</f>
        <v>3</v>
      </c>
      <c r="I94" s="101" t="str">
        <f>VLOOKUP($C94,'Experiment Design'!$B$3:$H$66,'Experiment Results'!I$1,FALSE)</f>
        <v>Exponential</v>
      </c>
      <c r="J94" s="101">
        <f>VLOOKUP($C94,'Experiment Design'!$B$3:$H$66,'Experiment Results'!J$1,FALSE)</f>
        <v>40</v>
      </c>
      <c r="K94" s="101">
        <f>VLOOKUP($C94,'Experiment Design'!$B$3:$H$66,'Experiment Results'!K$1,FALSE)</f>
        <v>60</v>
      </c>
      <c r="L94" s="101">
        <f>VLOOKUP($C94,'Experiment Design'!$B$3:$H$66,'Experiment Results'!L$1,FALSE)</f>
        <v>36</v>
      </c>
      <c r="M94" s="101">
        <f>VLOOKUP($C94,'Experiment Design'!$B$3:$H$66,'Experiment Results'!M$1,FALSE)</f>
        <v>10</v>
      </c>
      <c r="N94" s="102">
        <f t="shared" si="11"/>
        <v>58.217592592592602</v>
      </c>
      <c r="P94" s="103">
        <f t="shared" si="12"/>
        <v>-1</v>
      </c>
      <c r="Q94" s="101">
        <f t="shared" si="13"/>
        <v>1</v>
      </c>
      <c r="R94" s="101">
        <f t="shared" si="14"/>
        <v>-1</v>
      </c>
      <c r="S94" s="101">
        <f t="shared" si="15"/>
        <v>1</v>
      </c>
      <c r="T94" s="101">
        <f t="shared" si="16"/>
        <v>1</v>
      </c>
      <c r="U94" s="101">
        <f t="shared" si="17"/>
        <v>-1</v>
      </c>
      <c r="V94" s="102">
        <f t="shared" si="18"/>
        <v>58.217592592592602</v>
      </c>
    </row>
    <row r="95" spans="2:33" x14ac:dyDescent="0.25">
      <c r="B95" s="12">
        <v>2</v>
      </c>
      <c r="C95" s="12">
        <v>28</v>
      </c>
      <c r="D95" s="12">
        <v>56.25</v>
      </c>
      <c r="E95" s="12">
        <v>60.2777777777778</v>
      </c>
      <c r="F95" s="12">
        <v>58.333333333333321</v>
      </c>
      <c r="H95" s="103">
        <f>VLOOKUP($C95,'Experiment Design'!$B$3:$H$66,'Experiment Results'!H$1,FALSE)</f>
        <v>8</v>
      </c>
      <c r="I95" s="101" t="str">
        <f>VLOOKUP($C95,'Experiment Design'!$B$3:$H$66,'Experiment Results'!I$1,FALSE)</f>
        <v>Exponential</v>
      </c>
      <c r="J95" s="101">
        <f>VLOOKUP($C95,'Experiment Design'!$B$3:$H$66,'Experiment Results'!J$1,FALSE)</f>
        <v>40</v>
      </c>
      <c r="K95" s="101">
        <f>VLOOKUP($C95,'Experiment Design'!$B$3:$H$66,'Experiment Results'!K$1,FALSE)</f>
        <v>60</v>
      </c>
      <c r="L95" s="101">
        <f>VLOOKUP($C95,'Experiment Design'!$B$3:$H$66,'Experiment Results'!L$1,FALSE)</f>
        <v>36</v>
      </c>
      <c r="M95" s="101">
        <f>VLOOKUP($C95,'Experiment Design'!$B$3:$H$66,'Experiment Results'!M$1,FALSE)</f>
        <v>10</v>
      </c>
      <c r="N95" s="102">
        <f t="shared" si="11"/>
        <v>58.287037037037038</v>
      </c>
      <c r="P95" s="103">
        <f t="shared" si="12"/>
        <v>1</v>
      </c>
      <c r="Q95" s="101">
        <f t="shared" si="13"/>
        <v>1</v>
      </c>
      <c r="R95" s="101">
        <f t="shared" si="14"/>
        <v>-1</v>
      </c>
      <c r="S95" s="101">
        <f t="shared" si="15"/>
        <v>1</v>
      </c>
      <c r="T95" s="101">
        <f t="shared" si="16"/>
        <v>1</v>
      </c>
      <c r="U95" s="101">
        <f t="shared" si="17"/>
        <v>-1</v>
      </c>
      <c r="V95" s="102">
        <f t="shared" si="18"/>
        <v>58.287037037037038</v>
      </c>
    </row>
    <row r="96" spans="2:33" x14ac:dyDescent="0.25">
      <c r="B96" s="12">
        <v>2</v>
      </c>
      <c r="C96" s="12">
        <v>29</v>
      </c>
      <c r="D96" s="12">
        <v>42.499999999999986</v>
      </c>
      <c r="E96" s="12">
        <v>60.8333333333334</v>
      </c>
      <c r="F96" s="12">
        <v>46.666666666666679</v>
      </c>
      <c r="H96" s="103">
        <f>VLOOKUP($C96,'Experiment Design'!$B$3:$H$66,'Experiment Results'!H$1,FALSE)</f>
        <v>3</v>
      </c>
      <c r="I96" s="101" t="str">
        <f>VLOOKUP($C96,'Experiment Design'!$B$3:$H$66,'Experiment Results'!I$1,FALSE)</f>
        <v>Normal</v>
      </c>
      <c r="J96" s="101">
        <f>VLOOKUP($C96,'Experiment Design'!$B$3:$H$66,'Experiment Results'!J$1,FALSE)</f>
        <v>100</v>
      </c>
      <c r="K96" s="101">
        <f>VLOOKUP($C96,'Experiment Design'!$B$3:$H$66,'Experiment Results'!K$1,FALSE)</f>
        <v>60</v>
      </c>
      <c r="L96" s="101">
        <f>VLOOKUP($C96,'Experiment Design'!$B$3:$H$66,'Experiment Results'!L$1,FALSE)</f>
        <v>36</v>
      </c>
      <c r="M96" s="101">
        <f>VLOOKUP($C96,'Experiment Design'!$B$3:$H$66,'Experiment Results'!M$1,FALSE)</f>
        <v>10</v>
      </c>
      <c r="N96" s="102">
        <f t="shared" si="11"/>
        <v>50.000000000000021</v>
      </c>
      <c r="P96" s="103">
        <f t="shared" si="12"/>
        <v>-1</v>
      </c>
      <c r="Q96" s="101">
        <f t="shared" si="13"/>
        <v>-1</v>
      </c>
      <c r="R96" s="101">
        <f t="shared" si="14"/>
        <v>1</v>
      </c>
      <c r="S96" s="101">
        <f t="shared" si="15"/>
        <v>1</v>
      </c>
      <c r="T96" s="101">
        <f t="shared" si="16"/>
        <v>1</v>
      </c>
      <c r="U96" s="101">
        <f t="shared" si="17"/>
        <v>-1</v>
      </c>
      <c r="V96" s="102">
        <f t="shared" si="18"/>
        <v>50.000000000000021</v>
      </c>
    </row>
    <row r="97" spans="2:22" x14ac:dyDescent="0.25">
      <c r="B97" s="12">
        <v>2</v>
      </c>
      <c r="C97" s="12">
        <v>30</v>
      </c>
      <c r="D97" s="12">
        <v>38.055555555555536</v>
      </c>
      <c r="E97" s="12">
        <v>60.8333333333334</v>
      </c>
      <c r="F97" s="12">
        <v>46.666666666666679</v>
      </c>
      <c r="H97" s="103">
        <f>VLOOKUP($C97,'Experiment Design'!$B$3:$H$66,'Experiment Results'!H$1,FALSE)</f>
        <v>8</v>
      </c>
      <c r="I97" s="101" t="str">
        <f>VLOOKUP($C97,'Experiment Design'!$B$3:$H$66,'Experiment Results'!I$1,FALSE)</f>
        <v>Normal</v>
      </c>
      <c r="J97" s="101">
        <f>VLOOKUP($C97,'Experiment Design'!$B$3:$H$66,'Experiment Results'!J$1,FALSE)</f>
        <v>100</v>
      </c>
      <c r="K97" s="101">
        <f>VLOOKUP($C97,'Experiment Design'!$B$3:$H$66,'Experiment Results'!K$1,FALSE)</f>
        <v>60</v>
      </c>
      <c r="L97" s="101">
        <f>VLOOKUP($C97,'Experiment Design'!$B$3:$H$66,'Experiment Results'!L$1,FALSE)</f>
        <v>36</v>
      </c>
      <c r="M97" s="101">
        <f>VLOOKUP($C97,'Experiment Design'!$B$3:$H$66,'Experiment Results'!M$1,FALSE)</f>
        <v>10</v>
      </c>
      <c r="N97" s="102">
        <f t="shared" si="11"/>
        <v>48.51851851851854</v>
      </c>
      <c r="P97" s="103">
        <f t="shared" si="12"/>
        <v>1</v>
      </c>
      <c r="Q97" s="101">
        <f t="shared" si="13"/>
        <v>-1</v>
      </c>
      <c r="R97" s="101">
        <f t="shared" si="14"/>
        <v>1</v>
      </c>
      <c r="S97" s="101">
        <f t="shared" si="15"/>
        <v>1</v>
      </c>
      <c r="T97" s="101">
        <f t="shared" si="16"/>
        <v>1</v>
      </c>
      <c r="U97" s="101">
        <f t="shared" si="17"/>
        <v>-1</v>
      </c>
      <c r="V97" s="102">
        <f t="shared" si="18"/>
        <v>48.51851851851854</v>
      </c>
    </row>
    <row r="98" spans="2:22" x14ac:dyDescent="0.25">
      <c r="B98" s="12">
        <v>2</v>
      </c>
      <c r="C98" s="12">
        <v>31</v>
      </c>
      <c r="D98" s="12">
        <v>56.041666666666679</v>
      </c>
      <c r="E98" s="12">
        <v>60.2777777777778</v>
      </c>
      <c r="F98" s="12">
        <v>58.333333333333321</v>
      </c>
      <c r="H98" s="103">
        <f>VLOOKUP($C98,'Experiment Design'!$B$3:$H$66,'Experiment Results'!H$1,FALSE)</f>
        <v>3</v>
      </c>
      <c r="I98" s="101" t="str">
        <f>VLOOKUP($C98,'Experiment Design'!$B$3:$H$66,'Experiment Results'!I$1,FALSE)</f>
        <v>Exponential</v>
      </c>
      <c r="J98" s="101">
        <f>VLOOKUP($C98,'Experiment Design'!$B$3:$H$66,'Experiment Results'!J$1,FALSE)</f>
        <v>100</v>
      </c>
      <c r="K98" s="101">
        <f>VLOOKUP($C98,'Experiment Design'!$B$3:$H$66,'Experiment Results'!K$1,FALSE)</f>
        <v>60</v>
      </c>
      <c r="L98" s="101">
        <f>VLOOKUP($C98,'Experiment Design'!$B$3:$H$66,'Experiment Results'!L$1,FALSE)</f>
        <v>36</v>
      </c>
      <c r="M98" s="101">
        <f>VLOOKUP($C98,'Experiment Design'!$B$3:$H$66,'Experiment Results'!M$1,FALSE)</f>
        <v>10</v>
      </c>
      <c r="N98" s="102">
        <f t="shared" si="11"/>
        <v>58.217592592592602</v>
      </c>
      <c r="P98" s="103">
        <f t="shared" si="12"/>
        <v>-1</v>
      </c>
      <c r="Q98" s="101">
        <f t="shared" si="13"/>
        <v>1</v>
      </c>
      <c r="R98" s="101">
        <f t="shared" si="14"/>
        <v>1</v>
      </c>
      <c r="S98" s="101">
        <f t="shared" si="15"/>
        <v>1</v>
      </c>
      <c r="T98" s="101">
        <f t="shared" si="16"/>
        <v>1</v>
      </c>
      <c r="U98" s="101">
        <f t="shared" si="17"/>
        <v>-1</v>
      </c>
      <c r="V98" s="102">
        <f t="shared" si="18"/>
        <v>58.217592592592602</v>
      </c>
    </row>
    <row r="99" spans="2:22" x14ac:dyDescent="0.25">
      <c r="B99" s="12">
        <v>2</v>
      </c>
      <c r="C99" s="12">
        <v>32</v>
      </c>
      <c r="D99" s="12">
        <v>56.25</v>
      </c>
      <c r="E99" s="12">
        <v>60.2777777777778</v>
      </c>
      <c r="F99" s="12">
        <v>58.333333333333321</v>
      </c>
      <c r="H99" s="103">
        <f>VLOOKUP($C99,'Experiment Design'!$B$3:$H$66,'Experiment Results'!H$1,FALSE)</f>
        <v>8</v>
      </c>
      <c r="I99" s="101" t="str">
        <f>VLOOKUP($C99,'Experiment Design'!$B$3:$H$66,'Experiment Results'!I$1,FALSE)</f>
        <v>Exponential</v>
      </c>
      <c r="J99" s="101">
        <f>VLOOKUP($C99,'Experiment Design'!$B$3:$H$66,'Experiment Results'!J$1,FALSE)</f>
        <v>100</v>
      </c>
      <c r="K99" s="101">
        <f>VLOOKUP($C99,'Experiment Design'!$B$3:$H$66,'Experiment Results'!K$1,FALSE)</f>
        <v>60</v>
      </c>
      <c r="L99" s="101">
        <f>VLOOKUP($C99,'Experiment Design'!$B$3:$H$66,'Experiment Results'!L$1,FALSE)</f>
        <v>36</v>
      </c>
      <c r="M99" s="101">
        <f>VLOOKUP($C99,'Experiment Design'!$B$3:$H$66,'Experiment Results'!M$1,FALSE)</f>
        <v>10</v>
      </c>
      <c r="N99" s="102">
        <f t="shared" si="11"/>
        <v>58.287037037037038</v>
      </c>
      <c r="P99" s="103">
        <f t="shared" si="12"/>
        <v>1</v>
      </c>
      <c r="Q99" s="101">
        <f t="shared" si="13"/>
        <v>1</v>
      </c>
      <c r="R99" s="101">
        <f t="shared" si="14"/>
        <v>1</v>
      </c>
      <c r="S99" s="101">
        <f t="shared" si="15"/>
        <v>1</v>
      </c>
      <c r="T99" s="101">
        <f t="shared" si="16"/>
        <v>1</v>
      </c>
      <c r="U99" s="101">
        <f t="shared" si="17"/>
        <v>-1</v>
      </c>
      <c r="V99" s="102">
        <f t="shared" si="18"/>
        <v>58.287037037037038</v>
      </c>
    </row>
    <row r="100" spans="2:22" x14ac:dyDescent="0.25">
      <c r="B100" s="12">
        <v>2</v>
      </c>
      <c r="C100" s="12">
        <v>33</v>
      </c>
      <c r="D100" s="12">
        <v>31.153846153846143</v>
      </c>
      <c r="E100" s="12">
        <v>25.000000000000021</v>
      </c>
      <c r="F100" s="12">
        <v>20.384615384615397</v>
      </c>
      <c r="H100" s="103">
        <f>VLOOKUP($C100,'Experiment Design'!$B$3:$H$66,'Experiment Results'!H$1,FALSE)</f>
        <v>3</v>
      </c>
      <c r="I100" s="101" t="str">
        <f>VLOOKUP($C100,'Experiment Design'!$B$3:$H$66,'Experiment Results'!I$1,FALSE)</f>
        <v>Normal</v>
      </c>
      <c r="J100" s="101">
        <f>VLOOKUP($C100,'Experiment Design'!$B$3:$H$66,'Experiment Results'!J$1,FALSE)</f>
        <v>40</v>
      </c>
      <c r="K100" s="101">
        <f>VLOOKUP($C100,'Experiment Design'!$B$3:$H$66,'Experiment Results'!K$1,FALSE)</f>
        <v>10</v>
      </c>
      <c r="L100" s="101">
        <f>VLOOKUP($C100,'Experiment Design'!$B$3:$H$66,'Experiment Results'!L$1,FALSE)</f>
        <v>26</v>
      </c>
      <c r="M100" s="101">
        <f>VLOOKUP($C100,'Experiment Design'!$B$3:$H$66,'Experiment Results'!M$1,FALSE)</f>
        <v>15</v>
      </c>
      <c r="N100" s="102">
        <f t="shared" si="11"/>
        <v>25.512820512820522</v>
      </c>
      <c r="P100" s="103">
        <f t="shared" si="12"/>
        <v>-1</v>
      </c>
      <c r="Q100" s="101">
        <f t="shared" si="13"/>
        <v>-1</v>
      </c>
      <c r="R100" s="101">
        <f t="shared" si="14"/>
        <v>-1</v>
      </c>
      <c r="S100" s="101">
        <f t="shared" si="15"/>
        <v>-1</v>
      </c>
      <c r="T100" s="101">
        <f t="shared" si="16"/>
        <v>-1</v>
      </c>
      <c r="U100" s="101">
        <f t="shared" si="17"/>
        <v>1</v>
      </c>
      <c r="V100" s="102">
        <f t="shared" si="18"/>
        <v>25.512820512820522</v>
      </c>
    </row>
    <row r="101" spans="2:22" x14ac:dyDescent="0.25">
      <c r="B101" s="12">
        <v>2</v>
      </c>
      <c r="C101" s="12">
        <v>34</v>
      </c>
      <c r="D101" s="12">
        <v>23.846153846153822</v>
      </c>
      <c r="E101" s="12">
        <v>20.769230769230759</v>
      </c>
      <c r="F101" s="12">
        <v>23.076923076923102</v>
      </c>
      <c r="H101" s="103">
        <f>VLOOKUP($C101,'Experiment Design'!$B$3:$H$66,'Experiment Results'!H$1,FALSE)</f>
        <v>8</v>
      </c>
      <c r="I101" s="101" t="str">
        <f>VLOOKUP($C101,'Experiment Design'!$B$3:$H$66,'Experiment Results'!I$1,FALSE)</f>
        <v>Normal</v>
      </c>
      <c r="J101" s="101">
        <f>VLOOKUP($C101,'Experiment Design'!$B$3:$H$66,'Experiment Results'!J$1,FALSE)</f>
        <v>40</v>
      </c>
      <c r="K101" s="101">
        <f>VLOOKUP($C101,'Experiment Design'!$B$3:$H$66,'Experiment Results'!K$1,FALSE)</f>
        <v>10</v>
      </c>
      <c r="L101" s="101">
        <f>VLOOKUP($C101,'Experiment Design'!$B$3:$H$66,'Experiment Results'!L$1,FALSE)</f>
        <v>26</v>
      </c>
      <c r="M101" s="101">
        <f>VLOOKUP($C101,'Experiment Design'!$B$3:$H$66,'Experiment Results'!M$1,FALSE)</f>
        <v>15</v>
      </c>
      <c r="N101" s="102">
        <f t="shared" si="11"/>
        <v>22.564102564102559</v>
      </c>
      <c r="P101" s="103">
        <f t="shared" si="12"/>
        <v>1</v>
      </c>
      <c r="Q101" s="101">
        <f t="shared" si="13"/>
        <v>-1</v>
      </c>
      <c r="R101" s="101">
        <f t="shared" si="14"/>
        <v>-1</v>
      </c>
      <c r="S101" s="101">
        <f t="shared" si="15"/>
        <v>-1</v>
      </c>
      <c r="T101" s="101">
        <f t="shared" si="16"/>
        <v>-1</v>
      </c>
      <c r="U101" s="101">
        <f t="shared" si="17"/>
        <v>1</v>
      </c>
      <c r="V101" s="102">
        <f t="shared" si="18"/>
        <v>22.564102564102559</v>
      </c>
    </row>
    <row r="102" spans="2:22" x14ac:dyDescent="0.25">
      <c r="B102" s="12">
        <v>2</v>
      </c>
      <c r="C102" s="12">
        <v>35</v>
      </c>
      <c r="D102" s="12">
        <v>34.999999999999986</v>
      </c>
      <c r="E102" s="12">
        <v>34.999999999999986</v>
      </c>
      <c r="F102" s="12">
        <v>25.000000000000021</v>
      </c>
      <c r="H102" s="103">
        <f>VLOOKUP($C102,'Experiment Design'!$B$3:$H$66,'Experiment Results'!H$1,FALSE)</f>
        <v>3</v>
      </c>
      <c r="I102" s="101" t="str">
        <f>VLOOKUP($C102,'Experiment Design'!$B$3:$H$66,'Experiment Results'!I$1,FALSE)</f>
        <v>Exponential</v>
      </c>
      <c r="J102" s="101">
        <f>VLOOKUP($C102,'Experiment Design'!$B$3:$H$66,'Experiment Results'!J$1,FALSE)</f>
        <v>40</v>
      </c>
      <c r="K102" s="101">
        <f>VLOOKUP($C102,'Experiment Design'!$B$3:$H$66,'Experiment Results'!K$1,FALSE)</f>
        <v>10</v>
      </c>
      <c r="L102" s="101">
        <f>VLOOKUP($C102,'Experiment Design'!$B$3:$H$66,'Experiment Results'!L$1,FALSE)</f>
        <v>26</v>
      </c>
      <c r="M102" s="101">
        <f>VLOOKUP($C102,'Experiment Design'!$B$3:$H$66,'Experiment Results'!M$1,FALSE)</f>
        <v>15</v>
      </c>
      <c r="N102" s="102">
        <f t="shared" si="11"/>
        <v>31.666666666666668</v>
      </c>
      <c r="P102" s="103">
        <f t="shared" si="12"/>
        <v>-1</v>
      </c>
      <c r="Q102" s="101">
        <f t="shared" si="13"/>
        <v>1</v>
      </c>
      <c r="R102" s="101">
        <f t="shared" si="14"/>
        <v>-1</v>
      </c>
      <c r="S102" s="101">
        <f t="shared" si="15"/>
        <v>-1</v>
      </c>
      <c r="T102" s="101">
        <f t="shared" si="16"/>
        <v>-1</v>
      </c>
      <c r="U102" s="101">
        <f t="shared" si="17"/>
        <v>1</v>
      </c>
      <c r="V102" s="102">
        <f t="shared" si="18"/>
        <v>31.666666666666668</v>
      </c>
    </row>
    <row r="103" spans="2:22" x14ac:dyDescent="0.25">
      <c r="B103" s="12">
        <v>2</v>
      </c>
      <c r="C103" s="12">
        <v>36</v>
      </c>
      <c r="D103" s="12">
        <v>31.923076923076923</v>
      </c>
      <c r="E103" s="12">
        <v>28.653846153846178</v>
      </c>
      <c r="F103" s="12">
        <v>23.24175824175822</v>
      </c>
      <c r="H103" s="103">
        <f>VLOOKUP($C103,'Experiment Design'!$B$3:$H$66,'Experiment Results'!H$1,FALSE)</f>
        <v>8</v>
      </c>
      <c r="I103" s="101" t="str">
        <f>VLOOKUP($C103,'Experiment Design'!$B$3:$H$66,'Experiment Results'!I$1,FALSE)</f>
        <v>Exponential</v>
      </c>
      <c r="J103" s="101">
        <f>VLOOKUP($C103,'Experiment Design'!$B$3:$H$66,'Experiment Results'!J$1,FALSE)</f>
        <v>40</v>
      </c>
      <c r="K103" s="101">
        <f>VLOOKUP($C103,'Experiment Design'!$B$3:$H$66,'Experiment Results'!K$1,FALSE)</f>
        <v>10</v>
      </c>
      <c r="L103" s="101">
        <f>VLOOKUP($C103,'Experiment Design'!$B$3:$H$66,'Experiment Results'!L$1,FALSE)</f>
        <v>26</v>
      </c>
      <c r="M103" s="101">
        <f>VLOOKUP($C103,'Experiment Design'!$B$3:$H$66,'Experiment Results'!M$1,FALSE)</f>
        <v>15</v>
      </c>
      <c r="N103" s="102">
        <f t="shared" si="11"/>
        <v>27.939560439560438</v>
      </c>
      <c r="P103" s="103">
        <f t="shared" si="12"/>
        <v>1</v>
      </c>
      <c r="Q103" s="101">
        <f t="shared" si="13"/>
        <v>1</v>
      </c>
      <c r="R103" s="101">
        <f t="shared" si="14"/>
        <v>-1</v>
      </c>
      <c r="S103" s="101">
        <f t="shared" si="15"/>
        <v>-1</v>
      </c>
      <c r="T103" s="101">
        <f t="shared" si="16"/>
        <v>-1</v>
      </c>
      <c r="U103" s="101">
        <f t="shared" si="17"/>
        <v>1</v>
      </c>
      <c r="V103" s="102">
        <f t="shared" si="18"/>
        <v>27.939560439560438</v>
      </c>
    </row>
    <row r="104" spans="2:22" x14ac:dyDescent="0.25">
      <c r="B104" s="12">
        <v>2</v>
      </c>
      <c r="C104" s="12">
        <v>37</v>
      </c>
      <c r="D104" s="12">
        <v>31.153846153846143</v>
      </c>
      <c r="E104" s="12">
        <v>25.000000000000021</v>
      </c>
      <c r="F104" s="12">
        <v>20.384615384615397</v>
      </c>
      <c r="H104" s="103">
        <f>VLOOKUP($C104,'Experiment Design'!$B$3:$H$66,'Experiment Results'!H$1,FALSE)</f>
        <v>3</v>
      </c>
      <c r="I104" s="101" t="str">
        <f>VLOOKUP($C104,'Experiment Design'!$B$3:$H$66,'Experiment Results'!I$1,FALSE)</f>
        <v>Normal</v>
      </c>
      <c r="J104" s="101">
        <f>VLOOKUP($C104,'Experiment Design'!$B$3:$H$66,'Experiment Results'!J$1,FALSE)</f>
        <v>100</v>
      </c>
      <c r="K104" s="101">
        <f>VLOOKUP($C104,'Experiment Design'!$B$3:$H$66,'Experiment Results'!K$1,FALSE)</f>
        <v>10</v>
      </c>
      <c r="L104" s="101">
        <f>VLOOKUP($C104,'Experiment Design'!$B$3:$H$66,'Experiment Results'!L$1,FALSE)</f>
        <v>26</v>
      </c>
      <c r="M104" s="101">
        <f>VLOOKUP($C104,'Experiment Design'!$B$3:$H$66,'Experiment Results'!M$1,FALSE)</f>
        <v>15</v>
      </c>
      <c r="N104" s="102">
        <f t="shared" si="11"/>
        <v>25.512820512820522</v>
      </c>
      <c r="P104" s="103">
        <f t="shared" si="12"/>
        <v>-1</v>
      </c>
      <c r="Q104" s="101">
        <f t="shared" si="13"/>
        <v>-1</v>
      </c>
      <c r="R104" s="101">
        <f t="shared" si="14"/>
        <v>1</v>
      </c>
      <c r="S104" s="101">
        <f t="shared" si="15"/>
        <v>-1</v>
      </c>
      <c r="T104" s="101">
        <f t="shared" si="16"/>
        <v>-1</v>
      </c>
      <c r="U104" s="101">
        <f t="shared" si="17"/>
        <v>1</v>
      </c>
      <c r="V104" s="102">
        <f t="shared" si="18"/>
        <v>25.512820512820522</v>
      </c>
    </row>
    <row r="105" spans="2:22" x14ac:dyDescent="0.25">
      <c r="B105" s="12">
        <v>2</v>
      </c>
      <c r="C105" s="12">
        <v>38</v>
      </c>
      <c r="D105" s="12">
        <v>23.846153846153822</v>
      </c>
      <c r="E105" s="12">
        <v>20.769230769230759</v>
      </c>
      <c r="F105" s="12">
        <v>23.076923076923102</v>
      </c>
      <c r="H105" s="103">
        <f>VLOOKUP($C105,'Experiment Design'!$B$3:$H$66,'Experiment Results'!H$1,FALSE)</f>
        <v>8</v>
      </c>
      <c r="I105" s="101" t="str">
        <f>VLOOKUP($C105,'Experiment Design'!$B$3:$H$66,'Experiment Results'!I$1,FALSE)</f>
        <v>Normal</v>
      </c>
      <c r="J105" s="101">
        <f>VLOOKUP($C105,'Experiment Design'!$B$3:$H$66,'Experiment Results'!J$1,FALSE)</f>
        <v>100</v>
      </c>
      <c r="K105" s="101">
        <f>VLOOKUP($C105,'Experiment Design'!$B$3:$H$66,'Experiment Results'!K$1,FALSE)</f>
        <v>10</v>
      </c>
      <c r="L105" s="101">
        <f>VLOOKUP($C105,'Experiment Design'!$B$3:$H$66,'Experiment Results'!L$1,FALSE)</f>
        <v>26</v>
      </c>
      <c r="M105" s="101">
        <f>VLOOKUP($C105,'Experiment Design'!$B$3:$H$66,'Experiment Results'!M$1,FALSE)</f>
        <v>15</v>
      </c>
      <c r="N105" s="102">
        <f t="shared" si="11"/>
        <v>22.564102564102559</v>
      </c>
      <c r="P105" s="103">
        <f t="shared" si="12"/>
        <v>1</v>
      </c>
      <c r="Q105" s="101">
        <f t="shared" si="13"/>
        <v>-1</v>
      </c>
      <c r="R105" s="101">
        <f t="shared" si="14"/>
        <v>1</v>
      </c>
      <c r="S105" s="101">
        <f t="shared" si="15"/>
        <v>-1</v>
      </c>
      <c r="T105" s="101">
        <f t="shared" si="16"/>
        <v>-1</v>
      </c>
      <c r="U105" s="101">
        <f t="shared" si="17"/>
        <v>1</v>
      </c>
      <c r="V105" s="102">
        <f t="shared" si="18"/>
        <v>22.564102564102559</v>
      </c>
    </row>
    <row r="106" spans="2:22" x14ac:dyDescent="0.25">
      <c r="B106" s="12">
        <v>2</v>
      </c>
      <c r="C106" s="12">
        <v>39</v>
      </c>
      <c r="D106" s="12">
        <v>34.999999999999986</v>
      </c>
      <c r="E106" s="12">
        <v>34.999999999999986</v>
      </c>
      <c r="F106" s="12">
        <v>28.806847360993441</v>
      </c>
      <c r="H106" s="103">
        <f>VLOOKUP($C106,'Experiment Design'!$B$3:$H$66,'Experiment Results'!H$1,FALSE)</f>
        <v>3</v>
      </c>
      <c r="I106" s="101" t="str">
        <f>VLOOKUP($C106,'Experiment Design'!$B$3:$H$66,'Experiment Results'!I$1,FALSE)</f>
        <v>Exponential</v>
      </c>
      <c r="J106" s="101">
        <f>VLOOKUP($C106,'Experiment Design'!$B$3:$H$66,'Experiment Results'!J$1,FALSE)</f>
        <v>100</v>
      </c>
      <c r="K106" s="101">
        <f>VLOOKUP($C106,'Experiment Design'!$B$3:$H$66,'Experiment Results'!K$1,FALSE)</f>
        <v>10</v>
      </c>
      <c r="L106" s="101">
        <f>VLOOKUP($C106,'Experiment Design'!$B$3:$H$66,'Experiment Results'!L$1,FALSE)</f>
        <v>26</v>
      </c>
      <c r="M106" s="101">
        <f>VLOOKUP($C106,'Experiment Design'!$B$3:$H$66,'Experiment Results'!M$1,FALSE)</f>
        <v>15</v>
      </c>
      <c r="N106" s="102">
        <f t="shared" si="11"/>
        <v>32.935615786997808</v>
      </c>
      <c r="P106" s="103">
        <f t="shared" si="12"/>
        <v>-1</v>
      </c>
      <c r="Q106" s="101">
        <f t="shared" si="13"/>
        <v>1</v>
      </c>
      <c r="R106" s="101">
        <f t="shared" si="14"/>
        <v>1</v>
      </c>
      <c r="S106" s="101">
        <f t="shared" si="15"/>
        <v>-1</v>
      </c>
      <c r="T106" s="101">
        <f t="shared" si="16"/>
        <v>-1</v>
      </c>
      <c r="U106" s="101">
        <f t="shared" si="17"/>
        <v>1</v>
      </c>
      <c r="V106" s="102">
        <f t="shared" si="18"/>
        <v>32.935615786997808</v>
      </c>
    </row>
    <row r="107" spans="2:22" x14ac:dyDescent="0.25">
      <c r="B107" s="12">
        <v>2</v>
      </c>
      <c r="C107" s="12">
        <v>40</v>
      </c>
      <c r="D107" s="12">
        <v>31.923076923076923</v>
      </c>
      <c r="E107" s="12">
        <v>28.653846153846178</v>
      </c>
      <c r="F107" s="12">
        <v>23.24175824175822</v>
      </c>
      <c r="H107" s="103">
        <f>VLOOKUP($C107,'Experiment Design'!$B$3:$H$66,'Experiment Results'!H$1,FALSE)</f>
        <v>8</v>
      </c>
      <c r="I107" s="101" t="str">
        <f>VLOOKUP($C107,'Experiment Design'!$B$3:$H$66,'Experiment Results'!I$1,FALSE)</f>
        <v>Exponential</v>
      </c>
      <c r="J107" s="101">
        <f>VLOOKUP($C107,'Experiment Design'!$B$3:$H$66,'Experiment Results'!J$1,FALSE)</f>
        <v>100</v>
      </c>
      <c r="K107" s="101">
        <f>VLOOKUP($C107,'Experiment Design'!$B$3:$H$66,'Experiment Results'!K$1,FALSE)</f>
        <v>10</v>
      </c>
      <c r="L107" s="101">
        <f>VLOOKUP($C107,'Experiment Design'!$B$3:$H$66,'Experiment Results'!L$1,FALSE)</f>
        <v>26</v>
      </c>
      <c r="M107" s="101">
        <f>VLOOKUP($C107,'Experiment Design'!$B$3:$H$66,'Experiment Results'!M$1,FALSE)</f>
        <v>15</v>
      </c>
      <c r="N107" s="102">
        <f t="shared" si="11"/>
        <v>27.939560439560438</v>
      </c>
      <c r="P107" s="103">
        <f t="shared" si="12"/>
        <v>1</v>
      </c>
      <c r="Q107" s="101">
        <f t="shared" si="13"/>
        <v>1</v>
      </c>
      <c r="R107" s="101">
        <f t="shared" si="14"/>
        <v>1</v>
      </c>
      <c r="S107" s="101">
        <f t="shared" si="15"/>
        <v>-1</v>
      </c>
      <c r="T107" s="101">
        <f t="shared" si="16"/>
        <v>-1</v>
      </c>
      <c r="U107" s="101">
        <f t="shared" si="17"/>
        <v>1</v>
      </c>
      <c r="V107" s="102">
        <f t="shared" si="18"/>
        <v>27.939560439560438</v>
      </c>
    </row>
    <row r="108" spans="2:22" x14ac:dyDescent="0.25">
      <c r="B108" s="12">
        <v>2</v>
      </c>
      <c r="C108" s="12">
        <v>41</v>
      </c>
      <c r="D108" s="12">
        <v>31.153846153846143</v>
      </c>
      <c r="E108" s="12">
        <v>25.000000000000021</v>
      </c>
      <c r="F108" s="12">
        <v>20.384615384615397</v>
      </c>
      <c r="H108" s="103">
        <f>VLOOKUP($C108,'Experiment Design'!$B$3:$H$66,'Experiment Results'!H$1,FALSE)</f>
        <v>3</v>
      </c>
      <c r="I108" s="101" t="str">
        <f>VLOOKUP($C108,'Experiment Design'!$B$3:$H$66,'Experiment Results'!I$1,FALSE)</f>
        <v>Normal</v>
      </c>
      <c r="J108" s="101">
        <f>VLOOKUP($C108,'Experiment Design'!$B$3:$H$66,'Experiment Results'!J$1,FALSE)</f>
        <v>40</v>
      </c>
      <c r="K108" s="101">
        <f>VLOOKUP($C108,'Experiment Design'!$B$3:$H$66,'Experiment Results'!K$1,FALSE)</f>
        <v>60</v>
      </c>
      <c r="L108" s="101">
        <f>VLOOKUP($C108,'Experiment Design'!$B$3:$H$66,'Experiment Results'!L$1,FALSE)</f>
        <v>26</v>
      </c>
      <c r="M108" s="101">
        <f>VLOOKUP($C108,'Experiment Design'!$B$3:$H$66,'Experiment Results'!M$1,FALSE)</f>
        <v>15</v>
      </c>
      <c r="N108" s="102">
        <f t="shared" si="11"/>
        <v>25.512820512820522</v>
      </c>
      <c r="P108" s="103">
        <f t="shared" si="12"/>
        <v>-1</v>
      </c>
      <c r="Q108" s="101">
        <f t="shared" si="13"/>
        <v>-1</v>
      </c>
      <c r="R108" s="101">
        <f t="shared" si="14"/>
        <v>-1</v>
      </c>
      <c r="S108" s="101">
        <f t="shared" si="15"/>
        <v>1</v>
      </c>
      <c r="T108" s="101">
        <f t="shared" si="16"/>
        <v>-1</v>
      </c>
      <c r="U108" s="101">
        <f t="shared" si="17"/>
        <v>1</v>
      </c>
      <c r="V108" s="102">
        <f t="shared" si="18"/>
        <v>25.512820512820522</v>
      </c>
    </row>
    <row r="109" spans="2:22" x14ac:dyDescent="0.25">
      <c r="B109" s="12">
        <v>2</v>
      </c>
      <c r="C109" s="12">
        <v>42</v>
      </c>
      <c r="D109" s="12">
        <v>23.846153846153822</v>
      </c>
      <c r="E109" s="12">
        <v>20.769230769230759</v>
      </c>
      <c r="F109" s="12">
        <v>23.076923076923102</v>
      </c>
      <c r="H109" s="103">
        <f>VLOOKUP($C109,'Experiment Design'!$B$3:$H$66,'Experiment Results'!H$1,FALSE)</f>
        <v>8</v>
      </c>
      <c r="I109" s="101" t="str">
        <f>VLOOKUP($C109,'Experiment Design'!$B$3:$H$66,'Experiment Results'!I$1,FALSE)</f>
        <v>Normal</v>
      </c>
      <c r="J109" s="101">
        <f>VLOOKUP($C109,'Experiment Design'!$B$3:$H$66,'Experiment Results'!J$1,FALSE)</f>
        <v>40</v>
      </c>
      <c r="K109" s="101">
        <f>VLOOKUP($C109,'Experiment Design'!$B$3:$H$66,'Experiment Results'!K$1,FALSE)</f>
        <v>60</v>
      </c>
      <c r="L109" s="101">
        <f>VLOOKUP($C109,'Experiment Design'!$B$3:$H$66,'Experiment Results'!L$1,FALSE)</f>
        <v>26</v>
      </c>
      <c r="M109" s="101">
        <f>VLOOKUP($C109,'Experiment Design'!$B$3:$H$66,'Experiment Results'!M$1,FALSE)</f>
        <v>15</v>
      </c>
      <c r="N109" s="102">
        <f t="shared" si="11"/>
        <v>22.564102564102559</v>
      </c>
      <c r="P109" s="103">
        <f t="shared" si="12"/>
        <v>1</v>
      </c>
      <c r="Q109" s="101">
        <f t="shared" si="13"/>
        <v>-1</v>
      </c>
      <c r="R109" s="101">
        <f t="shared" si="14"/>
        <v>-1</v>
      </c>
      <c r="S109" s="101">
        <f t="shared" si="15"/>
        <v>1</v>
      </c>
      <c r="T109" s="101">
        <f t="shared" si="16"/>
        <v>-1</v>
      </c>
      <c r="U109" s="101">
        <f t="shared" si="17"/>
        <v>1</v>
      </c>
      <c r="V109" s="102">
        <f t="shared" si="18"/>
        <v>22.564102564102559</v>
      </c>
    </row>
    <row r="110" spans="2:22" x14ac:dyDescent="0.25">
      <c r="B110" s="12">
        <v>2</v>
      </c>
      <c r="C110" s="12">
        <v>43</v>
      </c>
      <c r="D110" s="12">
        <v>34.999999999999986</v>
      </c>
      <c r="E110" s="12">
        <v>34.999999999999986</v>
      </c>
      <c r="F110" s="12">
        <v>25.000000000000021</v>
      </c>
      <c r="H110" s="103">
        <f>VLOOKUP($C110,'Experiment Design'!$B$3:$H$66,'Experiment Results'!H$1,FALSE)</f>
        <v>3</v>
      </c>
      <c r="I110" s="101" t="str">
        <f>VLOOKUP($C110,'Experiment Design'!$B$3:$H$66,'Experiment Results'!I$1,FALSE)</f>
        <v>Exponential</v>
      </c>
      <c r="J110" s="101">
        <f>VLOOKUP($C110,'Experiment Design'!$B$3:$H$66,'Experiment Results'!J$1,FALSE)</f>
        <v>40</v>
      </c>
      <c r="K110" s="101">
        <f>VLOOKUP($C110,'Experiment Design'!$B$3:$H$66,'Experiment Results'!K$1,FALSE)</f>
        <v>60</v>
      </c>
      <c r="L110" s="101">
        <f>VLOOKUP($C110,'Experiment Design'!$B$3:$H$66,'Experiment Results'!L$1,FALSE)</f>
        <v>26</v>
      </c>
      <c r="M110" s="101">
        <f>VLOOKUP($C110,'Experiment Design'!$B$3:$H$66,'Experiment Results'!M$1,FALSE)</f>
        <v>15</v>
      </c>
      <c r="N110" s="102">
        <f t="shared" si="11"/>
        <v>31.666666666666668</v>
      </c>
      <c r="P110" s="103">
        <f t="shared" si="12"/>
        <v>-1</v>
      </c>
      <c r="Q110" s="101">
        <f t="shared" si="13"/>
        <v>1</v>
      </c>
      <c r="R110" s="101">
        <f t="shared" si="14"/>
        <v>-1</v>
      </c>
      <c r="S110" s="101">
        <f t="shared" si="15"/>
        <v>1</v>
      </c>
      <c r="T110" s="101">
        <f t="shared" si="16"/>
        <v>-1</v>
      </c>
      <c r="U110" s="101">
        <f t="shared" si="17"/>
        <v>1</v>
      </c>
      <c r="V110" s="102">
        <f t="shared" si="18"/>
        <v>31.666666666666668</v>
      </c>
    </row>
    <row r="111" spans="2:22" x14ac:dyDescent="0.25">
      <c r="B111" s="12">
        <v>2</v>
      </c>
      <c r="C111" s="12">
        <v>44</v>
      </c>
      <c r="D111" s="12">
        <v>31.923076923076923</v>
      </c>
      <c r="E111" s="12">
        <v>28.653846153846178</v>
      </c>
      <c r="F111" s="12">
        <v>23.24175824175822</v>
      </c>
      <c r="H111" s="103">
        <f>VLOOKUP($C111,'Experiment Design'!$B$3:$H$66,'Experiment Results'!H$1,FALSE)</f>
        <v>8</v>
      </c>
      <c r="I111" s="101" t="str">
        <f>VLOOKUP($C111,'Experiment Design'!$B$3:$H$66,'Experiment Results'!I$1,FALSE)</f>
        <v>Exponential</v>
      </c>
      <c r="J111" s="101">
        <f>VLOOKUP($C111,'Experiment Design'!$B$3:$H$66,'Experiment Results'!J$1,FALSE)</f>
        <v>40</v>
      </c>
      <c r="K111" s="101">
        <f>VLOOKUP($C111,'Experiment Design'!$B$3:$H$66,'Experiment Results'!K$1,FALSE)</f>
        <v>60</v>
      </c>
      <c r="L111" s="101">
        <f>VLOOKUP($C111,'Experiment Design'!$B$3:$H$66,'Experiment Results'!L$1,FALSE)</f>
        <v>26</v>
      </c>
      <c r="M111" s="101">
        <f>VLOOKUP($C111,'Experiment Design'!$B$3:$H$66,'Experiment Results'!M$1,FALSE)</f>
        <v>15</v>
      </c>
      <c r="N111" s="102">
        <f t="shared" si="11"/>
        <v>27.939560439560438</v>
      </c>
      <c r="P111" s="103">
        <f t="shared" si="12"/>
        <v>1</v>
      </c>
      <c r="Q111" s="101">
        <f t="shared" si="13"/>
        <v>1</v>
      </c>
      <c r="R111" s="101">
        <f t="shared" si="14"/>
        <v>-1</v>
      </c>
      <c r="S111" s="101">
        <f t="shared" si="15"/>
        <v>1</v>
      </c>
      <c r="T111" s="101">
        <f t="shared" si="16"/>
        <v>-1</v>
      </c>
      <c r="U111" s="101">
        <f t="shared" si="17"/>
        <v>1</v>
      </c>
      <c r="V111" s="102">
        <f t="shared" si="18"/>
        <v>27.939560439560438</v>
      </c>
    </row>
    <row r="112" spans="2:22" x14ac:dyDescent="0.25">
      <c r="B112" s="12">
        <v>2</v>
      </c>
      <c r="C112" s="12">
        <v>45</v>
      </c>
      <c r="D112" s="12">
        <v>31.153846153846143</v>
      </c>
      <c r="E112" s="12">
        <v>25.000000000000021</v>
      </c>
      <c r="F112" s="12">
        <v>20.384615384615397</v>
      </c>
      <c r="H112" s="103">
        <f>VLOOKUP($C112,'Experiment Design'!$B$3:$H$66,'Experiment Results'!H$1,FALSE)</f>
        <v>3</v>
      </c>
      <c r="I112" s="101" t="str">
        <f>VLOOKUP($C112,'Experiment Design'!$B$3:$H$66,'Experiment Results'!I$1,FALSE)</f>
        <v>Normal</v>
      </c>
      <c r="J112" s="101">
        <f>VLOOKUP($C112,'Experiment Design'!$B$3:$H$66,'Experiment Results'!J$1,FALSE)</f>
        <v>100</v>
      </c>
      <c r="K112" s="101">
        <f>VLOOKUP($C112,'Experiment Design'!$B$3:$H$66,'Experiment Results'!K$1,FALSE)</f>
        <v>60</v>
      </c>
      <c r="L112" s="101">
        <f>VLOOKUP($C112,'Experiment Design'!$B$3:$H$66,'Experiment Results'!L$1,FALSE)</f>
        <v>26</v>
      </c>
      <c r="M112" s="101">
        <f>VLOOKUP($C112,'Experiment Design'!$B$3:$H$66,'Experiment Results'!M$1,FALSE)</f>
        <v>15</v>
      </c>
      <c r="N112" s="102">
        <f t="shared" si="11"/>
        <v>25.512820512820522</v>
      </c>
      <c r="P112" s="103">
        <f t="shared" si="12"/>
        <v>-1</v>
      </c>
      <c r="Q112" s="101">
        <f t="shared" si="13"/>
        <v>-1</v>
      </c>
      <c r="R112" s="101">
        <f t="shared" si="14"/>
        <v>1</v>
      </c>
      <c r="S112" s="101">
        <f t="shared" si="15"/>
        <v>1</v>
      </c>
      <c r="T112" s="101">
        <f t="shared" si="16"/>
        <v>-1</v>
      </c>
      <c r="U112" s="101">
        <f t="shared" si="17"/>
        <v>1</v>
      </c>
      <c r="V112" s="102">
        <f t="shared" si="18"/>
        <v>25.512820512820522</v>
      </c>
    </row>
    <row r="113" spans="2:22" x14ac:dyDescent="0.25">
      <c r="B113" s="12">
        <v>2</v>
      </c>
      <c r="C113" s="12">
        <v>46</v>
      </c>
      <c r="D113" s="12">
        <v>23.846153846153822</v>
      </c>
      <c r="E113" s="12">
        <v>20.769230769230759</v>
      </c>
      <c r="F113" s="12">
        <v>23.076923076923102</v>
      </c>
      <c r="H113" s="103">
        <f>VLOOKUP($C113,'Experiment Design'!$B$3:$H$66,'Experiment Results'!H$1,FALSE)</f>
        <v>8</v>
      </c>
      <c r="I113" s="101" t="str">
        <f>VLOOKUP($C113,'Experiment Design'!$B$3:$H$66,'Experiment Results'!I$1,FALSE)</f>
        <v>Normal</v>
      </c>
      <c r="J113" s="101">
        <f>VLOOKUP($C113,'Experiment Design'!$B$3:$H$66,'Experiment Results'!J$1,FALSE)</f>
        <v>100</v>
      </c>
      <c r="K113" s="101">
        <f>VLOOKUP($C113,'Experiment Design'!$B$3:$H$66,'Experiment Results'!K$1,FALSE)</f>
        <v>60</v>
      </c>
      <c r="L113" s="101">
        <f>VLOOKUP($C113,'Experiment Design'!$B$3:$H$66,'Experiment Results'!L$1,FALSE)</f>
        <v>26</v>
      </c>
      <c r="M113" s="101">
        <f>VLOOKUP($C113,'Experiment Design'!$B$3:$H$66,'Experiment Results'!M$1,FALSE)</f>
        <v>15</v>
      </c>
      <c r="N113" s="102">
        <f t="shared" si="11"/>
        <v>22.564102564102559</v>
      </c>
      <c r="P113" s="103">
        <f t="shared" si="12"/>
        <v>1</v>
      </c>
      <c r="Q113" s="101">
        <f t="shared" si="13"/>
        <v>-1</v>
      </c>
      <c r="R113" s="101">
        <f t="shared" si="14"/>
        <v>1</v>
      </c>
      <c r="S113" s="101">
        <f t="shared" si="15"/>
        <v>1</v>
      </c>
      <c r="T113" s="101">
        <f t="shared" si="16"/>
        <v>-1</v>
      </c>
      <c r="U113" s="101">
        <f t="shared" si="17"/>
        <v>1</v>
      </c>
      <c r="V113" s="102">
        <f t="shared" si="18"/>
        <v>22.564102564102559</v>
      </c>
    </row>
    <row r="114" spans="2:22" x14ac:dyDescent="0.25">
      <c r="B114" s="12">
        <v>2</v>
      </c>
      <c r="C114" s="12">
        <v>47</v>
      </c>
      <c r="D114" s="12">
        <v>34.999999999999986</v>
      </c>
      <c r="E114" s="12">
        <v>34.999999999999986</v>
      </c>
      <c r="F114" s="12">
        <v>28.806847360993441</v>
      </c>
      <c r="H114" s="103">
        <f>VLOOKUP($C114,'Experiment Design'!$B$3:$H$66,'Experiment Results'!H$1,FALSE)</f>
        <v>3</v>
      </c>
      <c r="I114" s="101" t="str">
        <f>VLOOKUP($C114,'Experiment Design'!$B$3:$H$66,'Experiment Results'!I$1,FALSE)</f>
        <v>Exponential</v>
      </c>
      <c r="J114" s="101">
        <f>VLOOKUP($C114,'Experiment Design'!$B$3:$H$66,'Experiment Results'!J$1,FALSE)</f>
        <v>100</v>
      </c>
      <c r="K114" s="101">
        <f>VLOOKUP($C114,'Experiment Design'!$B$3:$H$66,'Experiment Results'!K$1,FALSE)</f>
        <v>60</v>
      </c>
      <c r="L114" s="101">
        <f>VLOOKUP($C114,'Experiment Design'!$B$3:$H$66,'Experiment Results'!L$1,FALSE)</f>
        <v>26</v>
      </c>
      <c r="M114" s="101">
        <f>VLOOKUP($C114,'Experiment Design'!$B$3:$H$66,'Experiment Results'!M$1,FALSE)</f>
        <v>15</v>
      </c>
      <c r="N114" s="102">
        <f t="shared" si="11"/>
        <v>32.935615786997808</v>
      </c>
      <c r="P114" s="103">
        <f t="shared" si="12"/>
        <v>-1</v>
      </c>
      <c r="Q114" s="101">
        <f t="shared" si="13"/>
        <v>1</v>
      </c>
      <c r="R114" s="101">
        <f t="shared" si="14"/>
        <v>1</v>
      </c>
      <c r="S114" s="101">
        <f t="shared" si="15"/>
        <v>1</v>
      </c>
      <c r="T114" s="101">
        <f t="shared" si="16"/>
        <v>-1</v>
      </c>
      <c r="U114" s="101">
        <f t="shared" si="17"/>
        <v>1</v>
      </c>
      <c r="V114" s="102">
        <f t="shared" si="18"/>
        <v>32.935615786997808</v>
      </c>
    </row>
    <row r="115" spans="2:22" x14ac:dyDescent="0.25">
      <c r="B115" s="12">
        <v>2</v>
      </c>
      <c r="C115" s="12">
        <v>48</v>
      </c>
      <c r="D115" s="12">
        <v>31.923076923076923</v>
      </c>
      <c r="E115" s="12">
        <v>28.653846153846178</v>
      </c>
      <c r="F115" s="12">
        <v>23.24175824175822</v>
      </c>
      <c r="H115" s="103">
        <f>VLOOKUP($C115,'Experiment Design'!$B$3:$H$66,'Experiment Results'!H$1,FALSE)</f>
        <v>8</v>
      </c>
      <c r="I115" s="101" t="str">
        <f>VLOOKUP($C115,'Experiment Design'!$B$3:$H$66,'Experiment Results'!I$1,FALSE)</f>
        <v>Exponential</v>
      </c>
      <c r="J115" s="101">
        <f>VLOOKUP($C115,'Experiment Design'!$B$3:$H$66,'Experiment Results'!J$1,FALSE)</f>
        <v>100</v>
      </c>
      <c r="K115" s="101">
        <f>VLOOKUP($C115,'Experiment Design'!$B$3:$H$66,'Experiment Results'!K$1,FALSE)</f>
        <v>60</v>
      </c>
      <c r="L115" s="101">
        <f>VLOOKUP($C115,'Experiment Design'!$B$3:$H$66,'Experiment Results'!L$1,FALSE)</f>
        <v>26</v>
      </c>
      <c r="M115" s="101">
        <f>VLOOKUP($C115,'Experiment Design'!$B$3:$H$66,'Experiment Results'!M$1,FALSE)</f>
        <v>15</v>
      </c>
      <c r="N115" s="102">
        <f t="shared" si="11"/>
        <v>27.939560439560438</v>
      </c>
      <c r="P115" s="103">
        <f t="shared" si="12"/>
        <v>1</v>
      </c>
      <c r="Q115" s="101">
        <f t="shared" si="13"/>
        <v>1</v>
      </c>
      <c r="R115" s="101">
        <f t="shared" si="14"/>
        <v>1</v>
      </c>
      <c r="S115" s="101">
        <f t="shared" si="15"/>
        <v>1</v>
      </c>
      <c r="T115" s="101">
        <f t="shared" si="16"/>
        <v>-1</v>
      </c>
      <c r="U115" s="101">
        <f t="shared" si="17"/>
        <v>1</v>
      </c>
      <c r="V115" s="102">
        <f t="shared" si="18"/>
        <v>27.939560439560438</v>
      </c>
    </row>
    <row r="116" spans="2:22" x14ac:dyDescent="0.25">
      <c r="B116" s="12">
        <v>2</v>
      </c>
      <c r="C116" s="12">
        <v>49</v>
      </c>
      <c r="D116" s="12">
        <v>34.166666666666636</v>
      </c>
      <c r="E116" s="12">
        <v>40.416666666666664</v>
      </c>
      <c r="F116" s="12">
        <v>35.208333333333364</v>
      </c>
      <c r="H116" s="103">
        <f>VLOOKUP($C116,'Experiment Design'!$B$3:$H$66,'Experiment Results'!H$1,FALSE)</f>
        <v>3</v>
      </c>
      <c r="I116" s="101" t="str">
        <f>VLOOKUP($C116,'Experiment Design'!$B$3:$H$66,'Experiment Results'!I$1,FALSE)</f>
        <v>Normal</v>
      </c>
      <c r="J116" s="101">
        <f>VLOOKUP($C116,'Experiment Design'!$B$3:$H$66,'Experiment Results'!J$1,FALSE)</f>
        <v>40</v>
      </c>
      <c r="K116" s="101">
        <f>VLOOKUP($C116,'Experiment Design'!$B$3:$H$66,'Experiment Results'!K$1,FALSE)</f>
        <v>10</v>
      </c>
      <c r="L116" s="101">
        <f>VLOOKUP($C116,'Experiment Design'!$B$3:$H$66,'Experiment Results'!L$1,FALSE)</f>
        <v>36</v>
      </c>
      <c r="M116" s="101">
        <f>VLOOKUP($C116,'Experiment Design'!$B$3:$H$66,'Experiment Results'!M$1,FALSE)</f>
        <v>15</v>
      </c>
      <c r="N116" s="102">
        <f t="shared" si="11"/>
        <v>36.597222222222221</v>
      </c>
      <c r="P116" s="103">
        <f t="shared" si="12"/>
        <v>-1</v>
      </c>
      <c r="Q116" s="101">
        <f t="shared" si="13"/>
        <v>-1</v>
      </c>
      <c r="R116" s="101">
        <f t="shared" si="14"/>
        <v>-1</v>
      </c>
      <c r="S116" s="101">
        <f t="shared" si="15"/>
        <v>-1</v>
      </c>
      <c r="T116" s="101">
        <f t="shared" si="16"/>
        <v>1</v>
      </c>
      <c r="U116" s="101">
        <f t="shared" si="17"/>
        <v>1</v>
      </c>
      <c r="V116" s="102">
        <f t="shared" si="18"/>
        <v>36.597222222222221</v>
      </c>
    </row>
    <row r="117" spans="2:22" x14ac:dyDescent="0.25">
      <c r="B117" s="12">
        <v>2</v>
      </c>
      <c r="C117" s="12">
        <v>50</v>
      </c>
      <c r="D117" s="12">
        <v>37.708333333333321</v>
      </c>
      <c r="E117" s="12">
        <v>38.541666666666664</v>
      </c>
      <c r="F117" s="12">
        <v>32.500000000000014</v>
      </c>
      <c r="H117" s="103">
        <f>VLOOKUP($C117,'Experiment Design'!$B$3:$H$66,'Experiment Results'!H$1,FALSE)</f>
        <v>8</v>
      </c>
      <c r="I117" s="101" t="str">
        <f>VLOOKUP($C117,'Experiment Design'!$B$3:$H$66,'Experiment Results'!I$1,FALSE)</f>
        <v>Normal</v>
      </c>
      <c r="J117" s="101">
        <f>VLOOKUP($C117,'Experiment Design'!$B$3:$H$66,'Experiment Results'!J$1,FALSE)</f>
        <v>40</v>
      </c>
      <c r="K117" s="101">
        <f>VLOOKUP($C117,'Experiment Design'!$B$3:$H$66,'Experiment Results'!K$1,FALSE)</f>
        <v>10</v>
      </c>
      <c r="L117" s="101">
        <f>VLOOKUP($C117,'Experiment Design'!$B$3:$H$66,'Experiment Results'!L$1,FALSE)</f>
        <v>36</v>
      </c>
      <c r="M117" s="101">
        <f>VLOOKUP($C117,'Experiment Design'!$B$3:$H$66,'Experiment Results'!M$1,FALSE)</f>
        <v>15</v>
      </c>
      <c r="N117" s="102">
        <f t="shared" si="11"/>
        <v>36.25</v>
      </c>
      <c r="P117" s="103">
        <f t="shared" si="12"/>
        <v>1</v>
      </c>
      <c r="Q117" s="101">
        <f t="shared" si="13"/>
        <v>-1</v>
      </c>
      <c r="R117" s="101">
        <f t="shared" si="14"/>
        <v>-1</v>
      </c>
      <c r="S117" s="101">
        <f t="shared" si="15"/>
        <v>-1</v>
      </c>
      <c r="T117" s="101">
        <f t="shared" si="16"/>
        <v>1</v>
      </c>
      <c r="U117" s="101">
        <f t="shared" si="17"/>
        <v>1</v>
      </c>
      <c r="V117" s="102">
        <f t="shared" si="18"/>
        <v>36.25</v>
      </c>
    </row>
    <row r="118" spans="2:22" x14ac:dyDescent="0.25">
      <c r="B118" s="12">
        <v>2</v>
      </c>
      <c r="C118" s="12">
        <v>51</v>
      </c>
      <c r="D118" s="12">
        <v>34.791666666666664</v>
      </c>
      <c r="E118" s="12">
        <v>35.625</v>
      </c>
      <c r="F118" s="12">
        <v>33.124999999999986</v>
      </c>
      <c r="H118" s="103">
        <f>VLOOKUP($C118,'Experiment Design'!$B$3:$H$66,'Experiment Results'!H$1,FALSE)</f>
        <v>3</v>
      </c>
      <c r="I118" s="101" t="str">
        <f>VLOOKUP($C118,'Experiment Design'!$B$3:$H$66,'Experiment Results'!I$1,FALSE)</f>
        <v>Exponential</v>
      </c>
      <c r="J118" s="101">
        <f>VLOOKUP($C118,'Experiment Design'!$B$3:$H$66,'Experiment Results'!J$1,FALSE)</f>
        <v>40</v>
      </c>
      <c r="K118" s="101">
        <f>VLOOKUP($C118,'Experiment Design'!$B$3:$H$66,'Experiment Results'!K$1,FALSE)</f>
        <v>10</v>
      </c>
      <c r="L118" s="101">
        <f>VLOOKUP($C118,'Experiment Design'!$B$3:$H$66,'Experiment Results'!L$1,FALSE)</f>
        <v>36</v>
      </c>
      <c r="M118" s="101">
        <f>VLOOKUP($C118,'Experiment Design'!$B$3:$H$66,'Experiment Results'!M$1,FALSE)</f>
        <v>15</v>
      </c>
      <c r="N118" s="102">
        <f t="shared" si="11"/>
        <v>34.513888888888879</v>
      </c>
      <c r="P118" s="103">
        <f t="shared" si="12"/>
        <v>-1</v>
      </c>
      <c r="Q118" s="101">
        <f t="shared" si="13"/>
        <v>1</v>
      </c>
      <c r="R118" s="101">
        <f t="shared" si="14"/>
        <v>-1</v>
      </c>
      <c r="S118" s="101">
        <f t="shared" si="15"/>
        <v>-1</v>
      </c>
      <c r="T118" s="101">
        <f t="shared" si="16"/>
        <v>1</v>
      </c>
      <c r="U118" s="101">
        <f t="shared" si="17"/>
        <v>1</v>
      </c>
      <c r="V118" s="102">
        <f t="shared" si="18"/>
        <v>34.513888888888879</v>
      </c>
    </row>
    <row r="119" spans="2:22" x14ac:dyDescent="0.25">
      <c r="B119" s="12">
        <v>2</v>
      </c>
      <c r="C119" s="12">
        <v>52</v>
      </c>
      <c r="D119" s="12">
        <v>29.374999999999979</v>
      </c>
      <c r="E119" s="12">
        <v>42.499999999999986</v>
      </c>
      <c r="F119" s="12">
        <v>28.833333333333361</v>
      </c>
      <c r="H119" s="103">
        <f>VLOOKUP($C119,'Experiment Design'!$B$3:$H$66,'Experiment Results'!H$1,FALSE)</f>
        <v>8</v>
      </c>
      <c r="I119" s="101" t="str">
        <f>VLOOKUP($C119,'Experiment Design'!$B$3:$H$66,'Experiment Results'!I$1,FALSE)</f>
        <v>Exponential</v>
      </c>
      <c r="J119" s="101">
        <f>VLOOKUP($C119,'Experiment Design'!$B$3:$H$66,'Experiment Results'!J$1,FALSE)</f>
        <v>40</v>
      </c>
      <c r="K119" s="101">
        <f>VLOOKUP($C119,'Experiment Design'!$B$3:$H$66,'Experiment Results'!K$1,FALSE)</f>
        <v>10</v>
      </c>
      <c r="L119" s="101">
        <f>VLOOKUP($C119,'Experiment Design'!$B$3:$H$66,'Experiment Results'!L$1,FALSE)</f>
        <v>36</v>
      </c>
      <c r="M119" s="101">
        <f>VLOOKUP($C119,'Experiment Design'!$B$3:$H$66,'Experiment Results'!M$1,FALSE)</f>
        <v>15</v>
      </c>
      <c r="N119" s="102">
        <f t="shared" si="11"/>
        <v>33.569444444444443</v>
      </c>
      <c r="P119" s="103">
        <f t="shared" si="12"/>
        <v>1</v>
      </c>
      <c r="Q119" s="101">
        <f t="shared" si="13"/>
        <v>1</v>
      </c>
      <c r="R119" s="101">
        <f t="shared" si="14"/>
        <v>-1</v>
      </c>
      <c r="S119" s="101">
        <f t="shared" si="15"/>
        <v>-1</v>
      </c>
      <c r="T119" s="101">
        <f t="shared" si="16"/>
        <v>1</v>
      </c>
      <c r="U119" s="101">
        <f t="shared" si="17"/>
        <v>1</v>
      </c>
      <c r="V119" s="102">
        <f t="shared" si="18"/>
        <v>33.569444444444443</v>
      </c>
    </row>
    <row r="120" spans="2:22" x14ac:dyDescent="0.25">
      <c r="B120" s="12">
        <v>2</v>
      </c>
      <c r="C120" s="12">
        <v>53</v>
      </c>
      <c r="D120" s="12">
        <v>34.166666666666636</v>
      </c>
      <c r="E120" s="12">
        <v>40.416666666666664</v>
      </c>
      <c r="F120" s="12">
        <v>35.208333333333364</v>
      </c>
      <c r="H120" s="103">
        <f>VLOOKUP($C120,'Experiment Design'!$B$3:$H$66,'Experiment Results'!H$1,FALSE)</f>
        <v>3</v>
      </c>
      <c r="I120" s="101" t="str">
        <f>VLOOKUP($C120,'Experiment Design'!$B$3:$H$66,'Experiment Results'!I$1,FALSE)</f>
        <v>Normal</v>
      </c>
      <c r="J120" s="101">
        <f>VLOOKUP($C120,'Experiment Design'!$B$3:$H$66,'Experiment Results'!J$1,FALSE)</f>
        <v>100</v>
      </c>
      <c r="K120" s="101">
        <f>VLOOKUP($C120,'Experiment Design'!$B$3:$H$66,'Experiment Results'!K$1,FALSE)</f>
        <v>10</v>
      </c>
      <c r="L120" s="101">
        <f>VLOOKUP($C120,'Experiment Design'!$B$3:$H$66,'Experiment Results'!L$1,FALSE)</f>
        <v>36</v>
      </c>
      <c r="M120" s="101">
        <f>VLOOKUP($C120,'Experiment Design'!$B$3:$H$66,'Experiment Results'!M$1,FALSE)</f>
        <v>15</v>
      </c>
      <c r="N120" s="102">
        <f t="shared" si="11"/>
        <v>36.597222222222221</v>
      </c>
      <c r="P120" s="103">
        <f t="shared" si="12"/>
        <v>-1</v>
      </c>
      <c r="Q120" s="101">
        <f t="shared" si="13"/>
        <v>-1</v>
      </c>
      <c r="R120" s="101">
        <f t="shared" si="14"/>
        <v>1</v>
      </c>
      <c r="S120" s="101">
        <f t="shared" si="15"/>
        <v>-1</v>
      </c>
      <c r="T120" s="101">
        <f t="shared" si="16"/>
        <v>1</v>
      </c>
      <c r="U120" s="101">
        <f t="shared" si="17"/>
        <v>1</v>
      </c>
      <c r="V120" s="102">
        <f t="shared" si="18"/>
        <v>36.597222222222221</v>
      </c>
    </row>
    <row r="121" spans="2:22" x14ac:dyDescent="0.25">
      <c r="B121" s="12">
        <v>2</v>
      </c>
      <c r="C121" s="12">
        <v>54</v>
      </c>
      <c r="D121" s="12">
        <v>37.708333333333321</v>
      </c>
      <c r="E121" s="12">
        <v>38.541666666666664</v>
      </c>
      <c r="F121" s="12">
        <v>32.500000000000014</v>
      </c>
      <c r="H121" s="103">
        <f>VLOOKUP($C121,'Experiment Design'!$B$3:$H$66,'Experiment Results'!H$1,FALSE)</f>
        <v>8</v>
      </c>
      <c r="I121" s="101" t="str">
        <f>VLOOKUP($C121,'Experiment Design'!$B$3:$H$66,'Experiment Results'!I$1,FALSE)</f>
        <v>Normal</v>
      </c>
      <c r="J121" s="101">
        <f>VLOOKUP($C121,'Experiment Design'!$B$3:$H$66,'Experiment Results'!J$1,FALSE)</f>
        <v>100</v>
      </c>
      <c r="K121" s="101">
        <f>VLOOKUP($C121,'Experiment Design'!$B$3:$H$66,'Experiment Results'!K$1,FALSE)</f>
        <v>10</v>
      </c>
      <c r="L121" s="101">
        <f>VLOOKUP($C121,'Experiment Design'!$B$3:$H$66,'Experiment Results'!L$1,FALSE)</f>
        <v>36</v>
      </c>
      <c r="M121" s="101">
        <f>VLOOKUP($C121,'Experiment Design'!$B$3:$H$66,'Experiment Results'!M$1,FALSE)</f>
        <v>15</v>
      </c>
      <c r="N121" s="102">
        <f t="shared" si="11"/>
        <v>36.25</v>
      </c>
      <c r="P121" s="103">
        <f t="shared" si="12"/>
        <v>1</v>
      </c>
      <c r="Q121" s="101">
        <f t="shared" si="13"/>
        <v>-1</v>
      </c>
      <c r="R121" s="101">
        <f t="shared" si="14"/>
        <v>1</v>
      </c>
      <c r="S121" s="101">
        <f t="shared" si="15"/>
        <v>-1</v>
      </c>
      <c r="T121" s="101">
        <f t="shared" si="16"/>
        <v>1</v>
      </c>
      <c r="U121" s="101">
        <f t="shared" si="17"/>
        <v>1</v>
      </c>
      <c r="V121" s="102">
        <f t="shared" si="18"/>
        <v>36.25</v>
      </c>
    </row>
    <row r="122" spans="2:22" x14ac:dyDescent="0.25">
      <c r="B122" s="12">
        <v>2</v>
      </c>
      <c r="C122" s="12">
        <v>55</v>
      </c>
      <c r="D122" s="12">
        <v>34.791666666666664</v>
      </c>
      <c r="E122" s="12">
        <v>40.54308737179764</v>
      </c>
      <c r="F122" s="12">
        <v>33.124999999999986</v>
      </c>
      <c r="H122" s="103">
        <f>VLOOKUP($C122,'Experiment Design'!$B$3:$H$66,'Experiment Results'!H$1,FALSE)</f>
        <v>3</v>
      </c>
      <c r="I122" s="101" t="str">
        <f>VLOOKUP($C122,'Experiment Design'!$B$3:$H$66,'Experiment Results'!I$1,FALSE)</f>
        <v>Exponential</v>
      </c>
      <c r="J122" s="101">
        <f>VLOOKUP($C122,'Experiment Design'!$B$3:$H$66,'Experiment Results'!J$1,FALSE)</f>
        <v>100</v>
      </c>
      <c r="K122" s="101">
        <f>VLOOKUP($C122,'Experiment Design'!$B$3:$H$66,'Experiment Results'!K$1,FALSE)</f>
        <v>10</v>
      </c>
      <c r="L122" s="101">
        <f>VLOOKUP($C122,'Experiment Design'!$B$3:$H$66,'Experiment Results'!L$1,FALSE)</f>
        <v>36</v>
      </c>
      <c r="M122" s="101">
        <f>VLOOKUP($C122,'Experiment Design'!$B$3:$H$66,'Experiment Results'!M$1,FALSE)</f>
        <v>15</v>
      </c>
      <c r="N122" s="102">
        <f t="shared" si="11"/>
        <v>36.153251346154761</v>
      </c>
      <c r="P122" s="103">
        <f t="shared" si="12"/>
        <v>-1</v>
      </c>
      <c r="Q122" s="101">
        <f t="shared" si="13"/>
        <v>1</v>
      </c>
      <c r="R122" s="101">
        <f t="shared" si="14"/>
        <v>1</v>
      </c>
      <c r="S122" s="101">
        <f t="shared" si="15"/>
        <v>-1</v>
      </c>
      <c r="T122" s="101">
        <f t="shared" si="16"/>
        <v>1</v>
      </c>
      <c r="U122" s="101">
        <f t="shared" si="17"/>
        <v>1</v>
      </c>
      <c r="V122" s="102">
        <f t="shared" si="18"/>
        <v>36.153251346154761</v>
      </c>
    </row>
    <row r="123" spans="2:22" x14ac:dyDescent="0.25">
      <c r="B123" s="12">
        <v>2</v>
      </c>
      <c r="C123" s="12">
        <v>56</v>
      </c>
      <c r="D123" s="12">
        <v>29.374999999999979</v>
      </c>
      <c r="E123" s="12">
        <v>42.499999999999986</v>
      </c>
      <c r="F123" s="12">
        <v>28.833333333333361</v>
      </c>
      <c r="H123" s="103">
        <f>VLOOKUP($C123,'Experiment Design'!$B$3:$H$66,'Experiment Results'!H$1,FALSE)</f>
        <v>8</v>
      </c>
      <c r="I123" s="101" t="str">
        <f>VLOOKUP($C123,'Experiment Design'!$B$3:$H$66,'Experiment Results'!I$1,FALSE)</f>
        <v>Exponential</v>
      </c>
      <c r="J123" s="101">
        <f>VLOOKUP($C123,'Experiment Design'!$B$3:$H$66,'Experiment Results'!J$1,FALSE)</f>
        <v>100</v>
      </c>
      <c r="K123" s="101">
        <f>VLOOKUP($C123,'Experiment Design'!$B$3:$H$66,'Experiment Results'!K$1,FALSE)</f>
        <v>10</v>
      </c>
      <c r="L123" s="101">
        <f>VLOOKUP($C123,'Experiment Design'!$B$3:$H$66,'Experiment Results'!L$1,FALSE)</f>
        <v>36</v>
      </c>
      <c r="M123" s="101">
        <f>VLOOKUP($C123,'Experiment Design'!$B$3:$H$66,'Experiment Results'!M$1,FALSE)</f>
        <v>15</v>
      </c>
      <c r="N123" s="102">
        <f t="shared" si="11"/>
        <v>33.569444444444443</v>
      </c>
      <c r="P123" s="103">
        <f t="shared" si="12"/>
        <v>1</v>
      </c>
      <c r="Q123" s="101">
        <f t="shared" si="13"/>
        <v>1</v>
      </c>
      <c r="R123" s="101">
        <f t="shared" si="14"/>
        <v>1</v>
      </c>
      <c r="S123" s="101">
        <f t="shared" si="15"/>
        <v>-1</v>
      </c>
      <c r="T123" s="101">
        <f t="shared" si="16"/>
        <v>1</v>
      </c>
      <c r="U123" s="101">
        <f t="shared" si="17"/>
        <v>1</v>
      </c>
      <c r="V123" s="102">
        <f t="shared" si="18"/>
        <v>33.569444444444443</v>
      </c>
    </row>
    <row r="124" spans="2:22" x14ac:dyDescent="0.25">
      <c r="B124" s="12">
        <v>2</v>
      </c>
      <c r="C124" s="12">
        <v>57</v>
      </c>
      <c r="D124" s="12">
        <v>34.166666666666636</v>
      </c>
      <c r="E124" s="12">
        <v>40.416666666666664</v>
      </c>
      <c r="F124" s="12">
        <v>35.208333333333364</v>
      </c>
      <c r="H124" s="103">
        <f>VLOOKUP($C124,'Experiment Design'!$B$3:$H$66,'Experiment Results'!H$1,FALSE)</f>
        <v>3</v>
      </c>
      <c r="I124" s="101" t="str">
        <f>VLOOKUP($C124,'Experiment Design'!$B$3:$H$66,'Experiment Results'!I$1,FALSE)</f>
        <v>Normal</v>
      </c>
      <c r="J124" s="101">
        <f>VLOOKUP($C124,'Experiment Design'!$B$3:$H$66,'Experiment Results'!J$1,FALSE)</f>
        <v>40</v>
      </c>
      <c r="K124" s="101">
        <f>VLOOKUP($C124,'Experiment Design'!$B$3:$H$66,'Experiment Results'!K$1,FALSE)</f>
        <v>60</v>
      </c>
      <c r="L124" s="101">
        <f>VLOOKUP($C124,'Experiment Design'!$B$3:$H$66,'Experiment Results'!L$1,FALSE)</f>
        <v>36</v>
      </c>
      <c r="M124" s="101">
        <f>VLOOKUP($C124,'Experiment Design'!$B$3:$H$66,'Experiment Results'!M$1,FALSE)</f>
        <v>15</v>
      </c>
      <c r="N124" s="102">
        <f t="shared" si="11"/>
        <v>36.597222222222221</v>
      </c>
      <c r="P124" s="103">
        <f t="shared" si="12"/>
        <v>-1</v>
      </c>
      <c r="Q124" s="101">
        <f t="shared" si="13"/>
        <v>-1</v>
      </c>
      <c r="R124" s="101">
        <f t="shared" si="14"/>
        <v>-1</v>
      </c>
      <c r="S124" s="101">
        <f t="shared" si="15"/>
        <v>1</v>
      </c>
      <c r="T124" s="101">
        <f t="shared" si="16"/>
        <v>1</v>
      </c>
      <c r="U124" s="101">
        <f t="shared" si="17"/>
        <v>1</v>
      </c>
      <c r="V124" s="102">
        <f t="shared" si="18"/>
        <v>36.597222222222221</v>
      </c>
    </row>
    <row r="125" spans="2:22" x14ac:dyDescent="0.25">
      <c r="B125" s="12">
        <v>2</v>
      </c>
      <c r="C125" s="12">
        <v>58</v>
      </c>
      <c r="D125" s="12">
        <v>37.708333333333321</v>
      </c>
      <c r="E125" s="12">
        <v>38.541666666666664</v>
      </c>
      <c r="F125" s="12">
        <v>32.500000000000014</v>
      </c>
      <c r="H125" s="103">
        <f>VLOOKUP($C125,'Experiment Design'!$B$3:$H$66,'Experiment Results'!H$1,FALSE)</f>
        <v>8</v>
      </c>
      <c r="I125" s="101" t="str">
        <f>VLOOKUP($C125,'Experiment Design'!$B$3:$H$66,'Experiment Results'!I$1,FALSE)</f>
        <v>Normal</v>
      </c>
      <c r="J125" s="101">
        <f>VLOOKUP($C125,'Experiment Design'!$B$3:$H$66,'Experiment Results'!J$1,FALSE)</f>
        <v>40</v>
      </c>
      <c r="K125" s="101">
        <f>VLOOKUP($C125,'Experiment Design'!$B$3:$H$66,'Experiment Results'!K$1,FALSE)</f>
        <v>60</v>
      </c>
      <c r="L125" s="101">
        <f>VLOOKUP($C125,'Experiment Design'!$B$3:$H$66,'Experiment Results'!L$1,FALSE)</f>
        <v>36</v>
      </c>
      <c r="M125" s="101">
        <f>VLOOKUP($C125,'Experiment Design'!$B$3:$H$66,'Experiment Results'!M$1,FALSE)</f>
        <v>15</v>
      </c>
      <c r="N125" s="102">
        <f t="shared" si="11"/>
        <v>36.25</v>
      </c>
      <c r="P125" s="103">
        <f t="shared" si="12"/>
        <v>1</v>
      </c>
      <c r="Q125" s="101">
        <f t="shared" si="13"/>
        <v>-1</v>
      </c>
      <c r="R125" s="101">
        <f t="shared" si="14"/>
        <v>-1</v>
      </c>
      <c r="S125" s="101">
        <f t="shared" si="15"/>
        <v>1</v>
      </c>
      <c r="T125" s="101">
        <f t="shared" si="16"/>
        <v>1</v>
      </c>
      <c r="U125" s="101">
        <f t="shared" si="17"/>
        <v>1</v>
      </c>
      <c r="V125" s="102">
        <f t="shared" si="18"/>
        <v>36.25</v>
      </c>
    </row>
    <row r="126" spans="2:22" x14ac:dyDescent="0.25">
      <c r="B126" s="12">
        <v>2</v>
      </c>
      <c r="C126" s="12">
        <v>59</v>
      </c>
      <c r="D126" s="12">
        <v>34.791666666666664</v>
      </c>
      <c r="E126" s="12">
        <v>35.625</v>
      </c>
      <c r="F126" s="12">
        <v>33.124999999999986</v>
      </c>
      <c r="H126" s="103">
        <f>VLOOKUP($C126,'Experiment Design'!$B$3:$H$66,'Experiment Results'!H$1,FALSE)</f>
        <v>3</v>
      </c>
      <c r="I126" s="101" t="str">
        <f>VLOOKUP($C126,'Experiment Design'!$B$3:$H$66,'Experiment Results'!I$1,FALSE)</f>
        <v>Exponential</v>
      </c>
      <c r="J126" s="101">
        <f>VLOOKUP($C126,'Experiment Design'!$B$3:$H$66,'Experiment Results'!J$1,FALSE)</f>
        <v>40</v>
      </c>
      <c r="K126" s="101">
        <f>VLOOKUP($C126,'Experiment Design'!$B$3:$H$66,'Experiment Results'!K$1,FALSE)</f>
        <v>60</v>
      </c>
      <c r="L126" s="101">
        <f>VLOOKUP($C126,'Experiment Design'!$B$3:$H$66,'Experiment Results'!L$1,FALSE)</f>
        <v>36</v>
      </c>
      <c r="M126" s="101">
        <f>VLOOKUP($C126,'Experiment Design'!$B$3:$H$66,'Experiment Results'!M$1,FALSE)</f>
        <v>15</v>
      </c>
      <c r="N126" s="102">
        <f t="shared" si="11"/>
        <v>34.513888888888879</v>
      </c>
      <c r="P126" s="103">
        <f t="shared" si="12"/>
        <v>-1</v>
      </c>
      <c r="Q126" s="101">
        <f t="shared" si="13"/>
        <v>1</v>
      </c>
      <c r="R126" s="101">
        <f t="shared" si="14"/>
        <v>-1</v>
      </c>
      <c r="S126" s="101">
        <f t="shared" si="15"/>
        <v>1</v>
      </c>
      <c r="T126" s="101">
        <f t="shared" si="16"/>
        <v>1</v>
      </c>
      <c r="U126" s="101">
        <f t="shared" si="17"/>
        <v>1</v>
      </c>
      <c r="V126" s="102">
        <f t="shared" si="18"/>
        <v>34.513888888888879</v>
      </c>
    </row>
    <row r="127" spans="2:22" x14ac:dyDescent="0.25">
      <c r="B127" s="12">
        <v>2</v>
      </c>
      <c r="C127" s="12">
        <v>60</v>
      </c>
      <c r="D127" s="12">
        <v>29.374999999999979</v>
      </c>
      <c r="E127" s="12">
        <v>42.499999999999986</v>
      </c>
      <c r="F127" s="12">
        <v>28.833333333333361</v>
      </c>
      <c r="H127" s="103">
        <f>VLOOKUP($C127,'Experiment Design'!$B$3:$H$66,'Experiment Results'!H$1,FALSE)</f>
        <v>8</v>
      </c>
      <c r="I127" s="101" t="str">
        <f>VLOOKUP($C127,'Experiment Design'!$B$3:$H$66,'Experiment Results'!I$1,FALSE)</f>
        <v>Exponential</v>
      </c>
      <c r="J127" s="101">
        <f>VLOOKUP($C127,'Experiment Design'!$B$3:$H$66,'Experiment Results'!J$1,FALSE)</f>
        <v>40</v>
      </c>
      <c r="K127" s="101">
        <f>VLOOKUP($C127,'Experiment Design'!$B$3:$H$66,'Experiment Results'!K$1,FALSE)</f>
        <v>60</v>
      </c>
      <c r="L127" s="101">
        <f>VLOOKUP($C127,'Experiment Design'!$B$3:$H$66,'Experiment Results'!L$1,FALSE)</f>
        <v>36</v>
      </c>
      <c r="M127" s="101">
        <f>VLOOKUP($C127,'Experiment Design'!$B$3:$H$66,'Experiment Results'!M$1,FALSE)</f>
        <v>15</v>
      </c>
      <c r="N127" s="102">
        <f t="shared" si="11"/>
        <v>33.569444444444443</v>
      </c>
      <c r="P127" s="103">
        <f t="shared" si="12"/>
        <v>1</v>
      </c>
      <c r="Q127" s="101">
        <f t="shared" si="13"/>
        <v>1</v>
      </c>
      <c r="R127" s="101">
        <f t="shared" si="14"/>
        <v>-1</v>
      </c>
      <c r="S127" s="101">
        <f t="shared" si="15"/>
        <v>1</v>
      </c>
      <c r="T127" s="101">
        <f t="shared" si="16"/>
        <v>1</v>
      </c>
      <c r="U127" s="101">
        <f t="shared" si="17"/>
        <v>1</v>
      </c>
      <c r="V127" s="102">
        <f t="shared" si="18"/>
        <v>33.569444444444443</v>
      </c>
    </row>
    <row r="128" spans="2:22" x14ac:dyDescent="0.25">
      <c r="B128" s="12">
        <v>2</v>
      </c>
      <c r="C128" s="12">
        <v>61</v>
      </c>
      <c r="D128" s="12">
        <v>34.166666666666636</v>
      </c>
      <c r="E128" s="12">
        <v>40.416666666666664</v>
      </c>
      <c r="F128" s="12">
        <v>35.208333333333364</v>
      </c>
      <c r="H128" s="103">
        <f>VLOOKUP($C128,'Experiment Design'!$B$3:$H$66,'Experiment Results'!H$1,FALSE)</f>
        <v>3</v>
      </c>
      <c r="I128" s="101" t="str">
        <f>VLOOKUP($C128,'Experiment Design'!$B$3:$H$66,'Experiment Results'!I$1,FALSE)</f>
        <v>Normal</v>
      </c>
      <c r="J128" s="101">
        <f>VLOOKUP($C128,'Experiment Design'!$B$3:$H$66,'Experiment Results'!J$1,FALSE)</f>
        <v>100</v>
      </c>
      <c r="K128" s="101">
        <f>VLOOKUP($C128,'Experiment Design'!$B$3:$H$66,'Experiment Results'!K$1,FALSE)</f>
        <v>60</v>
      </c>
      <c r="L128" s="101">
        <f>VLOOKUP($C128,'Experiment Design'!$B$3:$H$66,'Experiment Results'!L$1,FALSE)</f>
        <v>36</v>
      </c>
      <c r="M128" s="101">
        <f>VLOOKUP($C128,'Experiment Design'!$B$3:$H$66,'Experiment Results'!M$1,FALSE)</f>
        <v>15</v>
      </c>
      <c r="N128" s="102">
        <f t="shared" si="11"/>
        <v>36.597222222222221</v>
      </c>
      <c r="P128" s="103">
        <f t="shared" si="12"/>
        <v>-1</v>
      </c>
      <c r="Q128" s="101">
        <f t="shared" si="13"/>
        <v>-1</v>
      </c>
      <c r="R128" s="101">
        <f t="shared" si="14"/>
        <v>1</v>
      </c>
      <c r="S128" s="101">
        <f t="shared" si="15"/>
        <v>1</v>
      </c>
      <c r="T128" s="101">
        <f t="shared" si="16"/>
        <v>1</v>
      </c>
      <c r="U128" s="101">
        <f t="shared" si="17"/>
        <v>1</v>
      </c>
      <c r="V128" s="102">
        <f t="shared" si="18"/>
        <v>36.597222222222221</v>
      </c>
    </row>
    <row r="129" spans="2:22" x14ac:dyDescent="0.25">
      <c r="B129" s="12">
        <v>2</v>
      </c>
      <c r="C129" s="12">
        <v>62</v>
      </c>
      <c r="D129" s="12">
        <v>37.708333333333321</v>
      </c>
      <c r="E129" s="12">
        <v>38.541666666666664</v>
      </c>
      <c r="F129" s="12">
        <v>32.500000000000014</v>
      </c>
      <c r="H129" s="103">
        <f>VLOOKUP($C129,'Experiment Design'!$B$3:$H$66,'Experiment Results'!H$1,FALSE)</f>
        <v>8</v>
      </c>
      <c r="I129" s="101" t="str">
        <f>VLOOKUP($C129,'Experiment Design'!$B$3:$H$66,'Experiment Results'!I$1,FALSE)</f>
        <v>Normal</v>
      </c>
      <c r="J129" s="101">
        <f>VLOOKUP($C129,'Experiment Design'!$B$3:$H$66,'Experiment Results'!J$1,FALSE)</f>
        <v>100</v>
      </c>
      <c r="K129" s="101">
        <f>VLOOKUP($C129,'Experiment Design'!$B$3:$H$66,'Experiment Results'!K$1,FALSE)</f>
        <v>60</v>
      </c>
      <c r="L129" s="101">
        <f>VLOOKUP($C129,'Experiment Design'!$B$3:$H$66,'Experiment Results'!L$1,FALSE)</f>
        <v>36</v>
      </c>
      <c r="M129" s="101">
        <f>VLOOKUP($C129,'Experiment Design'!$B$3:$H$66,'Experiment Results'!M$1,FALSE)</f>
        <v>15</v>
      </c>
      <c r="N129" s="102">
        <f t="shared" si="11"/>
        <v>36.25</v>
      </c>
      <c r="P129" s="103">
        <f t="shared" si="12"/>
        <v>1</v>
      </c>
      <c r="Q129" s="101">
        <f t="shared" si="13"/>
        <v>-1</v>
      </c>
      <c r="R129" s="101">
        <f t="shared" si="14"/>
        <v>1</v>
      </c>
      <c r="S129" s="101">
        <f t="shared" si="15"/>
        <v>1</v>
      </c>
      <c r="T129" s="101">
        <f t="shared" si="16"/>
        <v>1</v>
      </c>
      <c r="U129" s="101">
        <f t="shared" si="17"/>
        <v>1</v>
      </c>
      <c r="V129" s="102">
        <f t="shared" si="18"/>
        <v>36.25</v>
      </c>
    </row>
    <row r="130" spans="2:22" x14ac:dyDescent="0.25">
      <c r="B130" s="12">
        <v>2</v>
      </c>
      <c r="C130" s="12">
        <v>63</v>
      </c>
      <c r="D130" s="12">
        <v>34.791666666666664</v>
      </c>
      <c r="E130" s="12">
        <v>40.54308737179764</v>
      </c>
      <c r="F130" s="12">
        <v>33.124999999999986</v>
      </c>
      <c r="H130" s="103">
        <f>VLOOKUP($C130,'Experiment Design'!$B$3:$H$66,'Experiment Results'!H$1,FALSE)</f>
        <v>3</v>
      </c>
      <c r="I130" s="101" t="str">
        <f>VLOOKUP($C130,'Experiment Design'!$B$3:$H$66,'Experiment Results'!I$1,FALSE)</f>
        <v>Exponential</v>
      </c>
      <c r="J130" s="101">
        <f>VLOOKUP($C130,'Experiment Design'!$B$3:$H$66,'Experiment Results'!J$1,FALSE)</f>
        <v>100</v>
      </c>
      <c r="K130" s="101">
        <f>VLOOKUP($C130,'Experiment Design'!$B$3:$H$66,'Experiment Results'!K$1,FALSE)</f>
        <v>60</v>
      </c>
      <c r="L130" s="101">
        <f>VLOOKUP($C130,'Experiment Design'!$B$3:$H$66,'Experiment Results'!L$1,FALSE)</f>
        <v>36</v>
      </c>
      <c r="M130" s="101">
        <f>VLOOKUP($C130,'Experiment Design'!$B$3:$H$66,'Experiment Results'!M$1,FALSE)</f>
        <v>15</v>
      </c>
      <c r="N130" s="102">
        <f t="shared" si="11"/>
        <v>36.153251346154761</v>
      </c>
      <c r="P130" s="103">
        <f t="shared" si="12"/>
        <v>-1</v>
      </c>
      <c r="Q130" s="101">
        <f t="shared" si="13"/>
        <v>1</v>
      </c>
      <c r="R130" s="101">
        <f t="shared" si="14"/>
        <v>1</v>
      </c>
      <c r="S130" s="101">
        <f t="shared" si="15"/>
        <v>1</v>
      </c>
      <c r="T130" s="101">
        <f t="shared" si="16"/>
        <v>1</v>
      </c>
      <c r="U130" s="101">
        <f t="shared" si="17"/>
        <v>1</v>
      </c>
      <c r="V130" s="102">
        <f t="shared" si="18"/>
        <v>36.153251346154761</v>
      </c>
    </row>
    <row r="131" spans="2:22" x14ac:dyDescent="0.25">
      <c r="B131" s="12">
        <v>2</v>
      </c>
      <c r="C131" s="12">
        <v>64</v>
      </c>
      <c r="D131" s="12">
        <v>29.374999999999979</v>
      </c>
      <c r="E131" s="12">
        <v>42.499999999999986</v>
      </c>
      <c r="F131" s="12">
        <v>28.833333333333361</v>
      </c>
      <c r="H131" s="103">
        <f>VLOOKUP($C131,'Experiment Design'!$B$3:$H$66,'Experiment Results'!H$1,FALSE)</f>
        <v>8</v>
      </c>
      <c r="I131" s="101" t="str">
        <f>VLOOKUP($C131,'Experiment Design'!$B$3:$H$66,'Experiment Results'!I$1,FALSE)</f>
        <v>Exponential</v>
      </c>
      <c r="J131" s="101">
        <f>VLOOKUP($C131,'Experiment Design'!$B$3:$H$66,'Experiment Results'!J$1,FALSE)</f>
        <v>100</v>
      </c>
      <c r="K131" s="101">
        <f>VLOOKUP($C131,'Experiment Design'!$B$3:$H$66,'Experiment Results'!K$1,FALSE)</f>
        <v>60</v>
      </c>
      <c r="L131" s="101">
        <f>VLOOKUP($C131,'Experiment Design'!$B$3:$H$66,'Experiment Results'!L$1,FALSE)</f>
        <v>36</v>
      </c>
      <c r="M131" s="101">
        <f>VLOOKUP($C131,'Experiment Design'!$B$3:$H$66,'Experiment Results'!M$1,FALSE)</f>
        <v>15</v>
      </c>
      <c r="N131" s="102">
        <f t="shared" si="11"/>
        <v>33.569444444444443</v>
      </c>
      <c r="P131" s="103">
        <f t="shared" si="12"/>
        <v>1</v>
      </c>
      <c r="Q131" s="101">
        <f t="shared" si="13"/>
        <v>1</v>
      </c>
      <c r="R131" s="101">
        <f t="shared" si="14"/>
        <v>1</v>
      </c>
      <c r="S131" s="101">
        <f t="shared" si="15"/>
        <v>1</v>
      </c>
      <c r="T131" s="101">
        <f t="shared" si="16"/>
        <v>1</v>
      </c>
      <c r="U131" s="101">
        <f t="shared" si="17"/>
        <v>1</v>
      </c>
      <c r="V131" s="102">
        <f t="shared" si="18"/>
        <v>33.569444444444443</v>
      </c>
    </row>
    <row r="132" spans="2:22" x14ac:dyDescent="0.25">
      <c r="B132" s="12">
        <v>3</v>
      </c>
      <c r="C132" s="12">
        <v>1</v>
      </c>
      <c r="D132" s="12">
        <v>35.307692307692285</v>
      </c>
      <c r="E132" s="12">
        <v>33.461538461538481</v>
      </c>
      <c r="F132" s="12">
        <v>46.730769230769241</v>
      </c>
      <c r="H132" s="103">
        <f>VLOOKUP($C132,'Experiment Design'!$B$3:$H$66,'Experiment Results'!H$1,FALSE)</f>
        <v>3</v>
      </c>
      <c r="I132" s="101" t="str">
        <f>VLOOKUP($C132,'Experiment Design'!$B$3:$H$66,'Experiment Results'!I$1,FALSE)</f>
        <v>Normal</v>
      </c>
      <c r="J132" s="101">
        <f>VLOOKUP($C132,'Experiment Design'!$B$3:$H$66,'Experiment Results'!J$1,FALSE)</f>
        <v>40</v>
      </c>
      <c r="K132" s="101">
        <f>VLOOKUP($C132,'Experiment Design'!$B$3:$H$66,'Experiment Results'!K$1,FALSE)</f>
        <v>10</v>
      </c>
      <c r="L132" s="101">
        <f>VLOOKUP($C132,'Experiment Design'!$B$3:$H$66,'Experiment Results'!L$1,FALSE)</f>
        <v>26</v>
      </c>
      <c r="M132" s="101">
        <f>VLOOKUP($C132,'Experiment Design'!$B$3:$H$66,'Experiment Results'!M$1,FALSE)</f>
        <v>10</v>
      </c>
      <c r="N132" s="102">
        <f t="shared" si="11"/>
        <v>38.500000000000007</v>
      </c>
      <c r="P132" s="103">
        <f t="shared" si="12"/>
        <v>-1</v>
      </c>
      <c r="Q132" s="101">
        <f t="shared" si="13"/>
        <v>-1</v>
      </c>
      <c r="R132" s="101">
        <f t="shared" si="14"/>
        <v>-1</v>
      </c>
      <c r="S132" s="101">
        <f t="shared" si="15"/>
        <v>-1</v>
      </c>
      <c r="T132" s="101">
        <f t="shared" si="16"/>
        <v>-1</v>
      </c>
      <c r="U132" s="101">
        <f t="shared" si="17"/>
        <v>-1</v>
      </c>
      <c r="V132" s="102">
        <f t="shared" si="18"/>
        <v>38.500000000000007</v>
      </c>
    </row>
    <row r="133" spans="2:22" x14ac:dyDescent="0.25">
      <c r="B133" s="12">
        <v>3</v>
      </c>
      <c r="C133" s="12">
        <v>2</v>
      </c>
      <c r="D133" s="12">
        <v>38.942307692307722</v>
      </c>
      <c r="E133" s="12">
        <v>30.923076923076898</v>
      </c>
      <c r="F133" s="12">
        <v>46.730769230769241</v>
      </c>
      <c r="H133" s="103">
        <f>VLOOKUP($C133,'Experiment Design'!$B$3:$H$66,'Experiment Results'!H$1,FALSE)</f>
        <v>8</v>
      </c>
      <c r="I133" s="101" t="str">
        <f>VLOOKUP($C133,'Experiment Design'!$B$3:$H$66,'Experiment Results'!I$1,FALSE)</f>
        <v>Normal</v>
      </c>
      <c r="J133" s="101">
        <f>VLOOKUP($C133,'Experiment Design'!$B$3:$H$66,'Experiment Results'!J$1,FALSE)</f>
        <v>40</v>
      </c>
      <c r="K133" s="101">
        <f>VLOOKUP($C133,'Experiment Design'!$B$3:$H$66,'Experiment Results'!K$1,FALSE)</f>
        <v>10</v>
      </c>
      <c r="L133" s="101">
        <f>VLOOKUP($C133,'Experiment Design'!$B$3:$H$66,'Experiment Results'!L$1,FALSE)</f>
        <v>26</v>
      </c>
      <c r="M133" s="101">
        <f>VLOOKUP($C133,'Experiment Design'!$B$3:$H$66,'Experiment Results'!M$1,FALSE)</f>
        <v>10</v>
      </c>
      <c r="N133" s="102">
        <f t="shared" ref="N133:N196" si="19">AVERAGE(D133:F133)</f>
        <v>38.86538461538462</v>
      </c>
      <c r="P133" s="103">
        <f t="shared" ref="P133:P196" si="20">IF(H133=H$4,-1,1)</f>
        <v>1</v>
      </c>
      <c r="Q133" s="101">
        <f t="shared" ref="Q133:Q196" si="21">IF(I133=I$4,-1,1)</f>
        <v>-1</v>
      </c>
      <c r="R133" s="101">
        <f t="shared" ref="R133:R196" si="22">IF(J133=J$4,-1,1)</f>
        <v>-1</v>
      </c>
      <c r="S133" s="101">
        <f t="shared" ref="S133:S196" si="23">IF(K133=K$4,-1,1)</f>
        <v>-1</v>
      </c>
      <c r="T133" s="101">
        <f t="shared" ref="T133:T196" si="24">IF(L133=L$4,-1,1)</f>
        <v>-1</v>
      </c>
      <c r="U133" s="101">
        <f t="shared" ref="U133:U196" si="25">IF(M133=M$4,-1,1)</f>
        <v>-1</v>
      </c>
      <c r="V133" s="102">
        <f t="shared" ref="V133:V196" si="26">N133</f>
        <v>38.86538461538462</v>
      </c>
    </row>
    <row r="134" spans="2:22" x14ac:dyDescent="0.25">
      <c r="B134" s="12">
        <v>3</v>
      </c>
      <c r="C134" s="12">
        <v>3</v>
      </c>
      <c r="D134" s="12">
        <v>34.326923076923102</v>
      </c>
      <c r="E134" s="12">
        <v>28.846153846153861</v>
      </c>
      <c r="F134" s="12">
        <v>35.769230769230759</v>
      </c>
      <c r="H134" s="103">
        <f>VLOOKUP($C134,'Experiment Design'!$B$3:$H$66,'Experiment Results'!H$1,FALSE)</f>
        <v>3</v>
      </c>
      <c r="I134" s="101" t="str">
        <f>VLOOKUP($C134,'Experiment Design'!$B$3:$H$66,'Experiment Results'!I$1,FALSE)</f>
        <v>Exponential</v>
      </c>
      <c r="J134" s="101">
        <f>VLOOKUP($C134,'Experiment Design'!$B$3:$H$66,'Experiment Results'!J$1,FALSE)</f>
        <v>40</v>
      </c>
      <c r="K134" s="101">
        <f>VLOOKUP($C134,'Experiment Design'!$B$3:$H$66,'Experiment Results'!K$1,FALSE)</f>
        <v>10</v>
      </c>
      <c r="L134" s="101">
        <f>VLOOKUP($C134,'Experiment Design'!$B$3:$H$66,'Experiment Results'!L$1,FALSE)</f>
        <v>26</v>
      </c>
      <c r="M134" s="101">
        <f>VLOOKUP($C134,'Experiment Design'!$B$3:$H$66,'Experiment Results'!M$1,FALSE)</f>
        <v>10</v>
      </c>
      <c r="N134" s="102">
        <f t="shared" si="19"/>
        <v>32.980769230769241</v>
      </c>
      <c r="P134" s="103">
        <f t="shared" si="20"/>
        <v>-1</v>
      </c>
      <c r="Q134" s="101">
        <f t="shared" si="21"/>
        <v>1</v>
      </c>
      <c r="R134" s="101">
        <f t="shared" si="22"/>
        <v>-1</v>
      </c>
      <c r="S134" s="101">
        <f t="shared" si="23"/>
        <v>-1</v>
      </c>
      <c r="T134" s="101">
        <f t="shared" si="24"/>
        <v>-1</v>
      </c>
      <c r="U134" s="101">
        <f t="shared" si="25"/>
        <v>-1</v>
      </c>
      <c r="V134" s="102">
        <f t="shared" si="26"/>
        <v>32.980769230769241</v>
      </c>
    </row>
    <row r="135" spans="2:22" x14ac:dyDescent="0.25">
      <c r="B135" s="12">
        <v>3</v>
      </c>
      <c r="C135" s="12">
        <v>4</v>
      </c>
      <c r="D135" s="12">
        <v>34.61538461538462</v>
      </c>
      <c r="E135" s="12">
        <v>31.730769230769237</v>
      </c>
      <c r="F135" s="12">
        <v>43.846153846153854</v>
      </c>
      <c r="H135" s="103">
        <f>VLOOKUP($C135,'Experiment Design'!$B$3:$H$66,'Experiment Results'!H$1,FALSE)</f>
        <v>8</v>
      </c>
      <c r="I135" s="101" t="str">
        <f>VLOOKUP($C135,'Experiment Design'!$B$3:$H$66,'Experiment Results'!I$1,FALSE)</f>
        <v>Exponential</v>
      </c>
      <c r="J135" s="101">
        <f>VLOOKUP($C135,'Experiment Design'!$B$3:$H$66,'Experiment Results'!J$1,FALSE)</f>
        <v>40</v>
      </c>
      <c r="K135" s="101">
        <f>VLOOKUP($C135,'Experiment Design'!$B$3:$H$66,'Experiment Results'!K$1,FALSE)</f>
        <v>10</v>
      </c>
      <c r="L135" s="101">
        <f>VLOOKUP($C135,'Experiment Design'!$B$3:$H$66,'Experiment Results'!L$1,FALSE)</f>
        <v>26</v>
      </c>
      <c r="M135" s="101">
        <f>VLOOKUP($C135,'Experiment Design'!$B$3:$H$66,'Experiment Results'!M$1,FALSE)</f>
        <v>10</v>
      </c>
      <c r="N135" s="102">
        <f t="shared" si="19"/>
        <v>36.730769230769234</v>
      </c>
      <c r="P135" s="103">
        <f t="shared" si="20"/>
        <v>1</v>
      </c>
      <c r="Q135" s="101">
        <f t="shared" si="21"/>
        <v>1</v>
      </c>
      <c r="R135" s="101">
        <f t="shared" si="22"/>
        <v>-1</v>
      </c>
      <c r="S135" s="101">
        <f t="shared" si="23"/>
        <v>-1</v>
      </c>
      <c r="T135" s="101">
        <f t="shared" si="24"/>
        <v>-1</v>
      </c>
      <c r="U135" s="101">
        <f t="shared" si="25"/>
        <v>-1</v>
      </c>
      <c r="V135" s="102">
        <f t="shared" si="26"/>
        <v>36.730769230769234</v>
      </c>
    </row>
    <row r="136" spans="2:22" x14ac:dyDescent="0.25">
      <c r="B136" s="12">
        <v>3</v>
      </c>
      <c r="C136" s="12">
        <v>5</v>
      </c>
      <c r="D136" s="12">
        <v>35.307692307692285</v>
      </c>
      <c r="E136" s="12">
        <v>33.461538461538481</v>
      </c>
      <c r="F136" s="12">
        <v>46.730769230769241</v>
      </c>
      <c r="H136" s="103">
        <f>VLOOKUP($C136,'Experiment Design'!$B$3:$H$66,'Experiment Results'!H$1,FALSE)</f>
        <v>3</v>
      </c>
      <c r="I136" s="101" t="str">
        <f>VLOOKUP($C136,'Experiment Design'!$B$3:$H$66,'Experiment Results'!I$1,FALSE)</f>
        <v>Normal</v>
      </c>
      <c r="J136" s="101">
        <f>VLOOKUP($C136,'Experiment Design'!$B$3:$H$66,'Experiment Results'!J$1,FALSE)</f>
        <v>100</v>
      </c>
      <c r="K136" s="101">
        <f>VLOOKUP($C136,'Experiment Design'!$B$3:$H$66,'Experiment Results'!K$1,FALSE)</f>
        <v>10</v>
      </c>
      <c r="L136" s="101">
        <f>VLOOKUP($C136,'Experiment Design'!$B$3:$H$66,'Experiment Results'!L$1,FALSE)</f>
        <v>26</v>
      </c>
      <c r="M136" s="101">
        <f>VLOOKUP($C136,'Experiment Design'!$B$3:$H$66,'Experiment Results'!M$1,FALSE)</f>
        <v>10</v>
      </c>
      <c r="N136" s="102">
        <f t="shared" si="19"/>
        <v>38.500000000000007</v>
      </c>
      <c r="P136" s="103">
        <f t="shared" si="20"/>
        <v>-1</v>
      </c>
      <c r="Q136" s="101">
        <f t="shared" si="21"/>
        <v>-1</v>
      </c>
      <c r="R136" s="101">
        <f t="shared" si="22"/>
        <v>1</v>
      </c>
      <c r="S136" s="101">
        <f t="shared" si="23"/>
        <v>-1</v>
      </c>
      <c r="T136" s="101">
        <f t="shared" si="24"/>
        <v>-1</v>
      </c>
      <c r="U136" s="101">
        <f t="shared" si="25"/>
        <v>-1</v>
      </c>
      <c r="V136" s="102">
        <f t="shared" si="26"/>
        <v>38.500000000000007</v>
      </c>
    </row>
    <row r="137" spans="2:22" x14ac:dyDescent="0.25">
      <c r="B137" s="12">
        <v>3</v>
      </c>
      <c r="C137" s="12">
        <v>6</v>
      </c>
      <c r="D137" s="12">
        <v>38.36538461538462</v>
      </c>
      <c r="E137" s="12">
        <v>30.692307692307722</v>
      </c>
      <c r="F137" s="12">
        <v>51.057692307692278</v>
      </c>
      <c r="H137" s="103">
        <f>VLOOKUP($C137,'Experiment Design'!$B$3:$H$66,'Experiment Results'!H$1,FALSE)</f>
        <v>8</v>
      </c>
      <c r="I137" s="101" t="str">
        <f>VLOOKUP($C137,'Experiment Design'!$B$3:$H$66,'Experiment Results'!I$1,FALSE)</f>
        <v>Normal</v>
      </c>
      <c r="J137" s="101">
        <f>VLOOKUP($C137,'Experiment Design'!$B$3:$H$66,'Experiment Results'!J$1,FALSE)</f>
        <v>100</v>
      </c>
      <c r="K137" s="101">
        <f>VLOOKUP($C137,'Experiment Design'!$B$3:$H$66,'Experiment Results'!K$1,FALSE)</f>
        <v>10</v>
      </c>
      <c r="L137" s="101">
        <f>VLOOKUP($C137,'Experiment Design'!$B$3:$H$66,'Experiment Results'!L$1,FALSE)</f>
        <v>26</v>
      </c>
      <c r="M137" s="101">
        <f>VLOOKUP($C137,'Experiment Design'!$B$3:$H$66,'Experiment Results'!M$1,FALSE)</f>
        <v>10</v>
      </c>
      <c r="N137" s="102">
        <f t="shared" si="19"/>
        <v>40.03846153846154</v>
      </c>
      <c r="P137" s="103">
        <f t="shared" si="20"/>
        <v>1</v>
      </c>
      <c r="Q137" s="101">
        <f t="shared" si="21"/>
        <v>-1</v>
      </c>
      <c r="R137" s="101">
        <f t="shared" si="22"/>
        <v>1</v>
      </c>
      <c r="S137" s="101">
        <f t="shared" si="23"/>
        <v>-1</v>
      </c>
      <c r="T137" s="101">
        <f t="shared" si="24"/>
        <v>-1</v>
      </c>
      <c r="U137" s="101">
        <f t="shared" si="25"/>
        <v>-1</v>
      </c>
      <c r="V137" s="102">
        <f t="shared" si="26"/>
        <v>40.03846153846154</v>
      </c>
    </row>
    <row r="138" spans="2:22" x14ac:dyDescent="0.25">
      <c r="B138" s="12">
        <v>3</v>
      </c>
      <c r="C138" s="12">
        <v>7</v>
      </c>
      <c r="D138" s="12">
        <v>45.077945531318278</v>
      </c>
      <c r="E138" s="12">
        <v>28.846153846153861</v>
      </c>
      <c r="F138" s="12">
        <v>44.581996501157398</v>
      </c>
      <c r="H138" s="103">
        <f>VLOOKUP($C138,'Experiment Design'!$B$3:$H$66,'Experiment Results'!H$1,FALSE)</f>
        <v>3</v>
      </c>
      <c r="I138" s="101" t="str">
        <f>VLOOKUP($C138,'Experiment Design'!$B$3:$H$66,'Experiment Results'!I$1,FALSE)</f>
        <v>Exponential</v>
      </c>
      <c r="J138" s="101">
        <f>VLOOKUP($C138,'Experiment Design'!$B$3:$H$66,'Experiment Results'!J$1,FALSE)</f>
        <v>100</v>
      </c>
      <c r="K138" s="101">
        <f>VLOOKUP($C138,'Experiment Design'!$B$3:$H$66,'Experiment Results'!K$1,FALSE)</f>
        <v>10</v>
      </c>
      <c r="L138" s="101">
        <f>VLOOKUP($C138,'Experiment Design'!$B$3:$H$66,'Experiment Results'!L$1,FALSE)</f>
        <v>26</v>
      </c>
      <c r="M138" s="101">
        <f>VLOOKUP($C138,'Experiment Design'!$B$3:$H$66,'Experiment Results'!M$1,FALSE)</f>
        <v>10</v>
      </c>
      <c r="N138" s="102">
        <f t="shared" si="19"/>
        <v>39.502031959543181</v>
      </c>
      <c r="P138" s="103">
        <f t="shared" si="20"/>
        <v>-1</v>
      </c>
      <c r="Q138" s="101">
        <f t="shared" si="21"/>
        <v>1</v>
      </c>
      <c r="R138" s="101">
        <f t="shared" si="22"/>
        <v>1</v>
      </c>
      <c r="S138" s="101">
        <f t="shared" si="23"/>
        <v>-1</v>
      </c>
      <c r="T138" s="101">
        <f t="shared" si="24"/>
        <v>-1</v>
      </c>
      <c r="U138" s="101">
        <f t="shared" si="25"/>
        <v>-1</v>
      </c>
      <c r="V138" s="102">
        <f t="shared" si="26"/>
        <v>39.502031959543181</v>
      </c>
    </row>
    <row r="139" spans="2:22" x14ac:dyDescent="0.25">
      <c r="B139" s="12">
        <v>3</v>
      </c>
      <c r="C139" s="12">
        <v>8</v>
      </c>
      <c r="D139" s="12">
        <v>35.480769230769241</v>
      </c>
      <c r="E139" s="12">
        <v>31.730769230769237</v>
      </c>
      <c r="F139" s="12">
        <v>43.846153846153854</v>
      </c>
      <c r="H139" s="103">
        <f>VLOOKUP($C139,'Experiment Design'!$B$3:$H$66,'Experiment Results'!H$1,FALSE)</f>
        <v>8</v>
      </c>
      <c r="I139" s="101" t="str">
        <f>VLOOKUP($C139,'Experiment Design'!$B$3:$H$66,'Experiment Results'!I$1,FALSE)</f>
        <v>Exponential</v>
      </c>
      <c r="J139" s="101">
        <f>VLOOKUP($C139,'Experiment Design'!$B$3:$H$66,'Experiment Results'!J$1,FALSE)</f>
        <v>100</v>
      </c>
      <c r="K139" s="101">
        <f>VLOOKUP($C139,'Experiment Design'!$B$3:$H$66,'Experiment Results'!K$1,FALSE)</f>
        <v>10</v>
      </c>
      <c r="L139" s="101">
        <f>VLOOKUP($C139,'Experiment Design'!$B$3:$H$66,'Experiment Results'!L$1,FALSE)</f>
        <v>26</v>
      </c>
      <c r="M139" s="101">
        <f>VLOOKUP($C139,'Experiment Design'!$B$3:$H$66,'Experiment Results'!M$1,FALSE)</f>
        <v>10</v>
      </c>
      <c r="N139" s="102">
        <f t="shared" si="19"/>
        <v>37.019230769230781</v>
      </c>
      <c r="P139" s="103">
        <f t="shared" si="20"/>
        <v>1</v>
      </c>
      <c r="Q139" s="101">
        <f t="shared" si="21"/>
        <v>1</v>
      </c>
      <c r="R139" s="101">
        <f t="shared" si="22"/>
        <v>1</v>
      </c>
      <c r="S139" s="101">
        <f t="shared" si="23"/>
        <v>-1</v>
      </c>
      <c r="T139" s="101">
        <f t="shared" si="24"/>
        <v>-1</v>
      </c>
      <c r="U139" s="101">
        <f t="shared" si="25"/>
        <v>-1</v>
      </c>
      <c r="V139" s="102">
        <f t="shared" si="26"/>
        <v>37.019230769230781</v>
      </c>
    </row>
    <row r="140" spans="2:22" x14ac:dyDescent="0.25">
      <c r="B140" s="12">
        <v>3</v>
      </c>
      <c r="C140" s="12">
        <v>9</v>
      </c>
      <c r="D140" s="12">
        <v>35.307692307692285</v>
      </c>
      <c r="E140" s="12">
        <v>33.461538461538481</v>
      </c>
      <c r="F140" s="12">
        <v>46.730769230769241</v>
      </c>
      <c r="H140" s="103">
        <f>VLOOKUP($C140,'Experiment Design'!$B$3:$H$66,'Experiment Results'!H$1,FALSE)</f>
        <v>3</v>
      </c>
      <c r="I140" s="101" t="str">
        <f>VLOOKUP($C140,'Experiment Design'!$B$3:$H$66,'Experiment Results'!I$1,FALSE)</f>
        <v>Normal</v>
      </c>
      <c r="J140" s="101">
        <f>VLOOKUP($C140,'Experiment Design'!$B$3:$H$66,'Experiment Results'!J$1,FALSE)</f>
        <v>40</v>
      </c>
      <c r="K140" s="101">
        <f>VLOOKUP($C140,'Experiment Design'!$B$3:$H$66,'Experiment Results'!K$1,FALSE)</f>
        <v>60</v>
      </c>
      <c r="L140" s="101">
        <f>VLOOKUP($C140,'Experiment Design'!$B$3:$H$66,'Experiment Results'!L$1,FALSE)</f>
        <v>26</v>
      </c>
      <c r="M140" s="101">
        <f>VLOOKUP($C140,'Experiment Design'!$B$3:$H$66,'Experiment Results'!M$1,FALSE)</f>
        <v>10</v>
      </c>
      <c r="N140" s="102">
        <f t="shared" si="19"/>
        <v>38.500000000000007</v>
      </c>
      <c r="P140" s="103">
        <f t="shared" si="20"/>
        <v>-1</v>
      </c>
      <c r="Q140" s="101">
        <f t="shared" si="21"/>
        <v>-1</v>
      </c>
      <c r="R140" s="101">
        <f t="shared" si="22"/>
        <v>-1</v>
      </c>
      <c r="S140" s="101">
        <f t="shared" si="23"/>
        <v>1</v>
      </c>
      <c r="T140" s="101">
        <f t="shared" si="24"/>
        <v>-1</v>
      </c>
      <c r="U140" s="101">
        <f t="shared" si="25"/>
        <v>-1</v>
      </c>
      <c r="V140" s="102">
        <f t="shared" si="26"/>
        <v>38.500000000000007</v>
      </c>
    </row>
    <row r="141" spans="2:22" x14ac:dyDescent="0.25">
      <c r="B141" s="12">
        <v>3</v>
      </c>
      <c r="C141" s="12">
        <v>10</v>
      </c>
      <c r="D141" s="12">
        <v>38.36538461538462</v>
      </c>
      <c r="E141" s="12">
        <v>30.692307692307722</v>
      </c>
      <c r="F141" s="12">
        <v>51.057692307692278</v>
      </c>
      <c r="H141" s="103">
        <f>VLOOKUP($C141,'Experiment Design'!$B$3:$H$66,'Experiment Results'!H$1,FALSE)</f>
        <v>8</v>
      </c>
      <c r="I141" s="101" t="str">
        <f>VLOOKUP($C141,'Experiment Design'!$B$3:$H$66,'Experiment Results'!I$1,FALSE)</f>
        <v>Normal</v>
      </c>
      <c r="J141" s="101">
        <f>VLOOKUP($C141,'Experiment Design'!$B$3:$H$66,'Experiment Results'!J$1,FALSE)</f>
        <v>40</v>
      </c>
      <c r="K141" s="101">
        <f>VLOOKUP($C141,'Experiment Design'!$B$3:$H$66,'Experiment Results'!K$1,FALSE)</f>
        <v>60</v>
      </c>
      <c r="L141" s="101">
        <f>VLOOKUP($C141,'Experiment Design'!$B$3:$H$66,'Experiment Results'!L$1,FALSE)</f>
        <v>26</v>
      </c>
      <c r="M141" s="101">
        <f>VLOOKUP($C141,'Experiment Design'!$B$3:$H$66,'Experiment Results'!M$1,FALSE)</f>
        <v>10</v>
      </c>
      <c r="N141" s="102">
        <f t="shared" si="19"/>
        <v>40.03846153846154</v>
      </c>
      <c r="P141" s="103">
        <f t="shared" si="20"/>
        <v>1</v>
      </c>
      <c r="Q141" s="101">
        <f t="shared" si="21"/>
        <v>-1</v>
      </c>
      <c r="R141" s="101">
        <f t="shared" si="22"/>
        <v>-1</v>
      </c>
      <c r="S141" s="101">
        <f t="shared" si="23"/>
        <v>1</v>
      </c>
      <c r="T141" s="101">
        <f t="shared" si="24"/>
        <v>-1</v>
      </c>
      <c r="U141" s="101">
        <f t="shared" si="25"/>
        <v>-1</v>
      </c>
      <c r="V141" s="102">
        <f t="shared" si="26"/>
        <v>40.03846153846154</v>
      </c>
    </row>
    <row r="142" spans="2:22" x14ac:dyDescent="0.25">
      <c r="B142" s="12">
        <v>3</v>
      </c>
      <c r="C142" s="12">
        <v>11</v>
      </c>
      <c r="D142" s="12">
        <v>34.326923076923102</v>
      </c>
      <c r="E142" s="12">
        <v>28.846153846153861</v>
      </c>
      <c r="F142" s="12">
        <v>35.769230769230759</v>
      </c>
      <c r="H142" s="103">
        <f>VLOOKUP($C142,'Experiment Design'!$B$3:$H$66,'Experiment Results'!H$1,FALSE)</f>
        <v>3</v>
      </c>
      <c r="I142" s="101" t="str">
        <f>VLOOKUP($C142,'Experiment Design'!$B$3:$H$66,'Experiment Results'!I$1,FALSE)</f>
        <v>Exponential</v>
      </c>
      <c r="J142" s="101">
        <f>VLOOKUP($C142,'Experiment Design'!$B$3:$H$66,'Experiment Results'!J$1,FALSE)</f>
        <v>40</v>
      </c>
      <c r="K142" s="101">
        <f>VLOOKUP($C142,'Experiment Design'!$B$3:$H$66,'Experiment Results'!K$1,FALSE)</f>
        <v>60</v>
      </c>
      <c r="L142" s="101">
        <f>VLOOKUP($C142,'Experiment Design'!$B$3:$H$66,'Experiment Results'!L$1,FALSE)</f>
        <v>26</v>
      </c>
      <c r="M142" s="101">
        <f>VLOOKUP($C142,'Experiment Design'!$B$3:$H$66,'Experiment Results'!M$1,FALSE)</f>
        <v>10</v>
      </c>
      <c r="N142" s="102">
        <f t="shared" si="19"/>
        <v>32.980769230769241</v>
      </c>
      <c r="P142" s="103">
        <f t="shared" si="20"/>
        <v>-1</v>
      </c>
      <c r="Q142" s="101">
        <f t="shared" si="21"/>
        <v>1</v>
      </c>
      <c r="R142" s="101">
        <f t="shared" si="22"/>
        <v>-1</v>
      </c>
      <c r="S142" s="101">
        <f t="shared" si="23"/>
        <v>1</v>
      </c>
      <c r="T142" s="101">
        <f t="shared" si="24"/>
        <v>-1</v>
      </c>
      <c r="U142" s="101">
        <f t="shared" si="25"/>
        <v>-1</v>
      </c>
      <c r="V142" s="102">
        <f t="shared" si="26"/>
        <v>32.980769230769241</v>
      </c>
    </row>
    <row r="143" spans="2:22" x14ac:dyDescent="0.25">
      <c r="B143" s="12">
        <v>3</v>
      </c>
      <c r="C143" s="12">
        <v>12</v>
      </c>
      <c r="D143" s="12">
        <v>35.480769230769241</v>
      </c>
      <c r="E143" s="12">
        <v>31.730769230769237</v>
      </c>
      <c r="F143" s="12">
        <v>43.557692307692278</v>
      </c>
      <c r="H143" s="103">
        <f>VLOOKUP($C143,'Experiment Design'!$B$3:$H$66,'Experiment Results'!H$1,FALSE)</f>
        <v>8</v>
      </c>
      <c r="I143" s="101" t="str">
        <f>VLOOKUP($C143,'Experiment Design'!$B$3:$H$66,'Experiment Results'!I$1,FALSE)</f>
        <v>Exponential</v>
      </c>
      <c r="J143" s="101">
        <f>VLOOKUP($C143,'Experiment Design'!$B$3:$H$66,'Experiment Results'!J$1,FALSE)</f>
        <v>40</v>
      </c>
      <c r="K143" s="101">
        <f>VLOOKUP($C143,'Experiment Design'!$B$3:$H$66,'Experiment Results'!K$1,FALSE)</f>
        <v>60</v>
      </c>
      <c r="L143" s="101">
        <f>VLOOKUP($C143,'Experiment Design'!$B$3:$H$66,'Experiment Results'!L$1,FALSE)</f>
        <v>26</v>
      </c>
      <c r="M143" s="101">
        <f>VLOOKUP($C143,'Experiment Design'!$B$3:$H$66,'Experiment Results'!M$1,FALSE)</f>
        <v>10</v>
      </c>
      <c r="N143" s="102">
        <f t="shared" si="19"/>
        <v>36.92307692307692</v>
      </c>
      <c r="P143" s="103">
        <f t="shared" si="20"/>
        <v>1</v>
      </c>
      <c r="Q143" s="101">
        <f t="shared" si="21"/>
        <v>1</v>
      </c>
      <c r="R143" s="101">
        <f t="shared" si="22"/>
        <v>-1</v>
      </c>
      <c r="S143" s="101">
        <f t="shared" si="23"/>
        <v>1</v>
      </c>
      <c r="T143" s="101">
        <f t="shared" si="24"/>
        <v>-1</v>
      </c>
      <c r="U143" s="101">
        <f t="shared" si="25"/>
        <v>-1</v>
      </c>
      <c r="V143" s="102">
        <f t="shared" si="26"/>
        <v>36.92307692307692</v>
      </c>
    </row>
    <row r="144" spans="2:22" x14ac:dyDescent="0.25">
      <c r="B144" s="12">
        <v>3</v>
      </c>
      <c r="C144" s="12">
        <v>13</v>
      </c>
      <c r="D144" s="12">
        <v>35.307692307692285</v>
      </c>
      <c r="E144" s="12">
        <v>33.461538461538481</v>
      </c>
      <c r="F144" s="12">
        <v>46.730769230769241</v>
      </c>
      <c r="H144" s="103">
        <f>VLOOKUP($C144,'Experiment Design'!$B$3:$H$66,'Experiment Results'!H$1,FALSE)</f>
        <v>3</v>
      </c>
      <c r="I144" s="101" t="str">
        <f>VLOOKUP($C144,'Experiment Design'!$B$3:$H$66,'Experiment Results'!I$1,FALSE)</f>
        <v>Normal</v>
      </c>
      <c r="J144" s="101">
        <f>VLOOKUP($C144,'Experiment Design'!$B$3:$H$66,'Experiment Results'!J$1,FALSE)</f>
        <v>100</v>
      </c>
      <c r="K144" s="101">
        <f>VLOOKUP($C144,'Experiment Design'!$B$3:$H$66,'Experiment Results'!K$1,FALSE)</f>
        <v>60</v>
      </c>
      <c r="L144" s="101">
        <f>VLOOKUP($C144,'Experiment Design'!$B$3:$H$66,'Experiment Results'!L$1,FALSE)</f>
        <v>26</v>
      </c>
      <c r="M144" s="101">
        <f>VLOOKUP($C144,'Experiment Design'!$B$3:$H$66,'Experiment Results'!M$1,FALSE)</f>
        <v>10</v>
      </c>
      <c r="N144" s="102">
        <f t="shared" si="19"/>
        <v>38.500000000000007</v>
      </c>
      <c r="P144" s="103">
        <f t="shared" si="20"/>
        <v>-1</v>
      </c>
      <c r="Q144" s="101">
        <f t="shared" si="21"/>
        <v>-1</v>
      </c>
      <c r="R144" s="101">
        <f t="shared" si="22"/>
        <v>1</v>
      </c>
      <c r="S144" s="101">
        <f t="shared" si="23"/>
        <v>1</v>
      </c>
      <c r="T144" s="101">
        <f t="shared" si="24"/>
        <v>-1</v>
      </c>
      <c r="U144" s="101">
        <f t="shared" si="25"/>
        <v>-1</v>
      </c>
      <c r="V144" s="102">
        <f t="shared" si="26"/>
        <v>38.500000000000007</v>
      </c>
    </row>
    <row r="145" spans="2:22" x14ac:dyDescent="0.25">
      <c r="B145" s="12">
        <v>3</v>
      </c>
      <c r="C145" s="12">
        <v>14</v>
      </c>
      <c r="D145" s="12">
        <v>38.36538461538462</v>
      </c>
      <c r="E145" s="12">
        <v>30.692307692307722</v>
      </c>
      <c r="F145" s="12">
        <v>51.057692307692278</v>
      </c>
      <c r="H145" s="103">
        <f>VLOOKUP($C145,'Experiment Design'!$B$3:$H$66,'Experiment Results'!H$1,FALSE)</f>
        <v>8</v>
      </c>
      <c r="I145" s="101" t="str">
        <f>VLOOKUP($C145,'Experiment Design'!$B$3:$H$66,'Experiment Results'!I$1,FALSE)</f>
        <v>Normal</v>
      </c>
      <c r="J145" s="101">
        <f>VLOOKUP($C145,'Experiment Design'!$B$3:$H$66,'Experiment Results'!J$1,FALSE)</f>
        <v>100</v>
      </c>
      <c r="K145" s="101">
        <f>VLOOKUP($C145,'Experiment Design'!$B$3:$H$66,'Experiment Results'!K$1,FALSE)</f>
        <v>60</v>
      </c>
      <c r="L145" s="101">
        <f>VLOOKUP($C145,'Experiment Design'!$B$3:$H$66,'Experiment Results'!L$1,FALSE)</f>
        <v>26</v>
      </c>
      <c r="M145" s="101">
        <f>VLOOKUP($C145,'Experiment Design'!$B$3:$H$66,'Experiment Results'!M$1,FALSE)</f>
        <v>10</v>
      </c>
      <c r="N145" s="102">
        <f t="shared" si="19"/>
        <v>40.03846153846154</v>
      </c>
      <c r="P145" s="103">
        <f t="shared" si="20"/>
        <v>1</v>
      </c>
      <c r="Q145" s="101">
        <f t="shared" si="21"/>
        <v>-1</v>
      </c>
      <c r="R145" s="101">
        <f t="shared" si="22"/>
        <v>1</v>
      </c>
      <c r="S145" s="101">
        <f t="shared" si="23"/>
        <v>1</v>
      </c>
      <c r="T145" s="101">
        <f t="shared" si="24"/>
        <v>-1</v>
      </c>
      <c r="U145" s="101">
        <f t="shared" si="25"/>
        <v>-1</v>
      </c>
      <c r="V145" s="102">
        <f t="shared" si="26"/>
        <v>40.03846153846154</v>
      </c>
    </row>
    <row r="146" spans="2:22" x14ac:dyDescent="0.25">
      <c r="B146" s="12">
        <v>3</v>
      </c>
      <c r="C146" s="12">
        <v>15</v>
      </c>
      <c r="D146" s="12">
        <v>45.077945531318278</v>
      </c>
      <c r="E146" s="12">
        <v>28.846153846153861</v>
      </c>
      <c r="F146" s="12">
        <v>44.581996501157398</v>
      </c>
      <c r="H146" s="103">
        <f>VLOOKUP($C146,'Experiment Design'!$B$3:$H$66,'Experiment Results'!H$1,FALSE)</f>
        <v>3</v>
      </c>
      <c r="I146" s="101" t="str">
        <f>VLOOKUP($C146,'Experiment Design'!$B$3:$H$66,'Experiment Results'!I$1,FALSE)</f>
        <v>Exponential</v>
      </c>
      <c r="J146" s="101">
        <f>VLOOKUP($C146,'Experiment Design'!$B$3:$H$66,'Experiment Results'!J$1,FALSE)</f>
        <v>100</v>
      </c>
      <c r="K146" s="101">
        <f>VLOOKUP($C146,'Experiment Design'!$B$3:$H$66,'Experiment Results'!K$1,FALSE)</f>
        <v>60</v>
      </c>
      <c r="L146" s="101">
        <f>VLOOKUP($C146,'Experiment Design'!$B$3:$H$66,'Experiment Results'!L$1,FALSE)</f>
        <v>26</v>
      </c>
      <c r="M146" s="101">
        <f>VLOOKUP($C146,'Experiment Design'!$B$3:$H$66,'Experiment Results'!M$1,FALSE)</f>
        <v>10</v>
      </c>
      <c r="N146" s="102">
        <f t="shared" si="19"/>
        <v>39.502031959543181</v>
      </c>
      <c r="P146" s="103">
        <f t="shared" si="20"/>
        <v>-1</v>
      </c>
      <c r="Q146" s="101">
        <f t="shared" si="21"/>
        <v>1</v>
      </c>
      <c r="R146" s="101">
        <f t="shared" si="22"/>
        <v>1</v>
      </c>
      <c r="S146" s="101">
        <f t="shared" si="23"/>
        <v>1</v>
      </c>
      <c r="T146" s="101">
        <f t="shared" si="24"/>
        <v>-1</v>
      </c>
      <c r="U146" s="101">
        <f t="shared" si="25"/>
        <v>-1</v>
      </c>
      <c r="V146" s="102">
        <f t="shared" si="26"/>
        <v>39.502031959543181</v>
      </c>
    </row>
    <row r="147" spans="2:22" x14ac:dyDescent="0.25">
      <c r="B147" s="12">
        <v>3</v>
      </c>
      <c r="C147" s="12">
        <v>16</v>
      </c>
      <c r="D147" s="12">
        <v>35.480769230769241</v>
      </c>
      <c r="E147" s="12">
        <v>31.730769230769237</v>
      </c>
      <c r="F147" s="12">
        <v>43.846153846153854</v>
      </c>
      <c r="H147" s="103">
        <f>VLOOKUP($C147,'Experiment Design'!$B$3:$H$66,'Experiment Results'!H$1,FALSE)</f>
        <v>8</v>
      </c>
      <c r="I147" s="101" t="str">
        <f>VLOOKUP($C147,'Experiment Design'!$B$3:$H$66,'Experiment Results'!I$1,FALSE)</f>
        <v>Exponential</v>
      </c>
      <c r="J147" s="101">
        <f>VLOOKUP($C147,'Experiment Design'!$B$3:$H$66,'Experiment Results'!J$1,FALSE)</f>
        <v>100</v>
      </c>
      <c r="K147" s="101">
        <f>VLOOKUP($C147,'Experiment Design'!$B$3:$H$66,'Experiment Results'!K$1,FALSE)</f>
        <v>60</v>
      </c>
      <c r="L147" s="101">
        <f>VLOOKUP($C147,'Experiment Design'!$B$3:$H$66,'Experiment Results'!L$1,FALSE)</f>
        <v>26</v>
      </c>
      <c r="M147" s="101">
        <f>VLOOKUP($C147,'Experiment Design'!$B$3:$H$66,'Experiment Results'!M$1,FALSE)</f>
        <v>10</v>
      </c>
      <c r="N147" s="102">
        <f t="shared" si="19"/>
        <v>37.019230769230781</v>
      </c>
      <c r="P147" s="103">
        <f t="shared" si="20"/>
        <v>1</v>
      </c>
      <c r="Q147" s="101">
        <f t="shared" si="21"/>
        <v>1</v>
      </c>
      <c r="R147" s="101">
        <f t="shared" si="22"/>
        <v>1</v>
      </c>
      <c r="S147" s="101">
        <f t="shared" si="23"/>
        <v>1</v>
      </c>
      <c r="T147" s="101">
        <f t="shared" si="24"/>
        <v>-1</v>
      </c>
      <c r="U147" s="101">
        <f t="shared" si="25"/>
        <v>-1</v>
      </c>
      <c r="V147" s="102">
        <f t="shared" si="26"/>
        <v>37.019230769230781</v>
      </c>
    </row>
    <row r="148" spans="2:22" x14ac:dyDescent="0.25">
      <c r="B148" s="12">
        <v>3</v>
      </c>
      <c r="C148" s="12">
        <v>17</v>
      </c>
      <c r="D148" s="12">
        <v>48.8888888888889</v>
      </c>
      <c r="E148" s="12">
        <v>52.7777777777778</v>
      </c>
      <c r="F148" s="12">
        <v>47.777777777777757</v>
      </c>
      <c r="H148" s="103">
        <f>VLOOKUP($C148,'Experiment Design'!$B$3:$H$66,'Experiment Results'!H$1,FALSE)</f>
        <v>3</v>
      </c>
      <c r="I148" s="101" t="str">
        <f>VLOOKUP($C148,'Experiment Design'!$B$3:$H$66,'Experiment Results'!I$1,FALSE)</f>
        <v>Normal</v>
      </c>
      <c r="J148" s="101">
        <f>VLOOKUP($C148,'Experiment Design'!$B$3:$H$66,'Experiment Results'!J$1,FALSE)</f>
        <v>40</v>
      </c>
      <c r="K148" s="101">
        <f>VLOOKUP($C148,'Experiment Design'!$B$3:$H$66,'Experiment Results'!K$1,FALSE)</f>
        <v>10</v>
      </c>
      <c r="L148" s="101">
        <f>VLOOKUP($C148,'Experiment Design'!$B$3:$H$66,'Experiment Results'!L$1,FALSE)</f>
        <v>36</v>
      </c>
      <c r="M148" s="101">
        <f>VLOOKUP($C148,'Experiment Design'!$B$3:$H$66,'Experiment Results'!M$1,FALSE)</f>
        <v>10</v>
      </c>
      <c r="N148" s="102">
        <f t="shared" si="19"/>
        <v>49.814814814814817</v>
      </c>
      <c r="P148" s="103">
        <f t="shared" si="20"/>
        <v>-1</v>
      </c>
      <c r="Q148" s="101">
        <f t="shared" si="21"/>
        <v>-1</v>
      </c>
      <c r="R148" s="101">
        <f t="shared" si="22"/>
        <v>-1</v>
      </c>
      <c r="S148" s="101">
        <f t="shared" si="23"/>
        <v>-1</v>
      </c>
      <c r="T148" s="101">
        <f t="shared" si="24"/>
        <v>1</v>
      </c>
      <c r="U148" s="101">
        <f t="shared" si="25"/>
        <v>-1</v>
      </c>
      <c r="V148" s="102">
        <f t="shared" si="26"/>
        <v>49.814814814814817</v>
      </c>
    </row>
    <row r="149" spans="2:22" x14ac:dyDescent="0.25">
      <c r="B149" s="12">
        <v>3</v>
      </c>
      <c r="C149" s="12">
        <v>18</v>
      </c>
      <c r="D149" s="12">
        <v>48.8888888888889</v>
      </c>
      <c r="E149" s="12">
        <v>50.208333333333364</v>
      </c>
      <c r="F149" s="12">
        <v>47.777777777777757</v>
      </c>
      <c r="H149" s="103">
        <f>VLOOKUP($C149,'Experiment Design'!$B$3:$H$66,'Experiment Results'!H$1,FALSE)</f>
        <v>8</v>
      </c>
      <c r="I149" s="101" t="str">
        <f>VLOOKUP($C149,'Experiment Design'!$B$3:$H$66,'Experiment Results'!I$1,FALSE)</f>
        <v>Normal</v>
      </c>
      <c r="J149" s="101">
        <f>VLOOKUP($C149,'Experiment Design'!$B$3:$H$66,'Experiment Results'!J$1,FALSE)</f>
        <v>40</v>
      </c>
      <c r="K149" s="101">
        <f>VLOOKUP($C149,'Experiment Design'!$B$3:$H$66,'Experiment Results'!K$1,FALSE)</f>
        <v>10</v>
      </c>
      <c r="L149" s="101">
        <f>VLOOKUP($C149,'Experiment Design'!$B$3:$H$66,'Experiment Results'!L$1,FALSE)</f>
        <v>36</v>
      </c>
      <c r="M149" s="101">
        <f>VLOOKUP($C149,'Experiment Design'!$B$3:$H$66,'Experiment Results'!M$1,FALSE)</f>
        <v>10</v>
      </c>
      <c r="N149" s="102">
        <f t="shared" si="19"/>
        <v>48.958333333333336</v>
      </c>
      <c r="P149" s="103">
        <f t="shared" si="20"/>
        <v>1</v>
      </c>
      <c r="Q149" s="101">
        <f t="shared" si="21"/>
        <v>-1</v>
      </c>
      <c r="R149" s="101">
        <f t="shared" si="22"/>
        <v>-1</v>
      </c>
      <c r="S149" s="101">
        <f t="shared" si="23"/>
        <v>-1</v>
      </c>
      <c r="T149" s="101">
        <f t="shared" si="24"/>
        <v>1</v>
      </c>
      <c r="U149" s="101">
        <f t="shared" si="25"/>
        <v>-1</v>
      </c>
      <c r="V149" s="102">
        <f t="shared" si="26"/>
        <v>48.958333333333336</v>
      </c>
    </row>
    <row r="150" spans="2:22" x14ac:dyDescent="0.25">
      <c r="B150" s="12">
        <v>3</v>
      </c>
      <c r="C150" s="12">
        <v>19</v>
      </c>
      <c r="D150" s="12">
        <v>57.222222222222243</v>
      </c>
      <c r="E150" s="12">
        <v>51.666666666666664</v>
      </c>
      <c r="F150" s="12">
        <v>44.374999999999986</v>
      </c>
      <c r="H150" s="103">
        <f>VLOOKUP($C150,'Experiment Design'!$B$3:$H$66,'Experiment Results'!H$1,FALSE)</f>
        <v>3</v>
      </c>
      <c r="I150" s="101" t="str">
        <f>VLOOKUP($C150,'Experiment Design'!$B$3:$H$66,'Experiment Results'!I$1,FALSE)</f>
        <v>Exponential</v>
      </c>
      <c r="J150" s="101">
        <f>VLOOKUP($C150,'Experiment Design'!$B$3:$H$66,'Experiment Results'!J$1,FALSE)</f>
        <v>40</v>
      </c>
      <c r="K150" s="101">
        <f>VLOOKUP($C150,'Experiment Design'!$B$3:$H$66,'Experiment Results'!K$1,FALSE)</f>
        <v>10</v>
      </c>
      <c r="L150" s="101">
        <f>VLOOKUP($C150,'Experiment Design'!$B$3:$H$66,'Experiment Results'!L$1,FALSE)</f>
        <v>36</v>
      </c>
      <c r="M150" s="101">
        <f>VLOOKUP($C150,'Experiment Design'!$B$3:$H$66,'Experiment Results'!M$1,FALSE)</f>
        <v>10</v>
      </c>
      <c r="N150" s="102">
        <f t="shared" si="19"/>
        <v>51.087962962962969</v>
      </c>
      <c r="P150" s="103">
        <f t="shared" si="20"/>
        <v>-1</v>
      </c>
      <c r="Q150" s="101">
        <f t="shared" si="21"/>
        <v>1</v>
      </c>
      <c r="R150" s="101">
        <f t="shared" si="22"/>
        <v>-1</v>
      </c>
      <c r="S150" s="101">
        <f t="shared" si="23"/>
        <v>-1</v>
      </c>
      <c r="T150" s="101">
        <f t="shared" si="24"/>
        <v>1</v>
      </c>
      <c r="U150" s="101">
        <f t="shared" si="25"/>
        <v>-1</v>
      </c>
      <c r="V150" s="102">
        <f t="shared" si="26"/>
        <v>51.087962962962969</v>
      </c>
    </row>
    <row r="151" spans="2:22" x14ac:dyDescent="0.25">
      <c r="B151" s="12">
        <v>3</v>
      </c>
      <c r="C151" s="12">
        <v>20</v>
      </c>
      <c r="D151" s="12">
        <v>56.666666666666636</v>
      </c>
      <c r="E151" s="12">
        <v>51.666666666666664</v>
      </c>
      <c r="F151" s="12">
        <v>44.374999999999986</v>
      </c>
      <c r="H151" s="103">
        <f>VLOOKUP($C151,'Experiment Design'!$B$3:$H$66,'Experiment Results'!H$1,FALSE)</f>
        <v>8</v>
      </c>
      <c r="I151" s="101" t="str">
        <f>VLOOKUP($C151,'Experiment Design'!$B$3:$H$66,'Experiment Results'!I$1,FALSE)</f>
        <v>Exponential</v>
      </c>
      <c r="J151" s="101">
        <f>VLOOKUP($C151,'Experiment Design'!$B$3:$H$66,'Experiment Results'!J$1,FALSE)</f>
        <v>40</v>
      </c>
      <c r="K151" s="101">
        <f>VLOOKUP($C151,'Experiment Design'!$B$3:$H$66,'Experiment Results'!K$1,FALSE)</f>
        <v>10</v>
      </c>
      <c r="L151" s="101">
        <f>VLOOKUP($C151,'Experiment Design'!$B$3:$H$66,'Experiment Results'!L$1,FALSE)</f>
        <v>36</v>
      </c>
      <c r="M151" s="101">
        <f>VLOOKUP($C151,'Experiment Design'!$B$3:$H$66,'Experiment Results'!M$1,FALSE)</f>
        <v>10</v>
      </c>
      <c r="N151" s="102">
        <f t="shared" si="19"/>
        <v>50.902777777777764</v>
      </c>
      <c r="P151" s="103">
        <f t="shared" si="20"/>
        <v>1</v>
      </c>
      <c r="Q151" s="101">
        <f t="shared" si="21"/>
        <v>1</v>
      </c>
      <c r="R151" s="101">
        <f t="shared" si="22"/>
        <v>-1</v>
      </c>
      <c r="S151" s="101">
        <f t="shared" si="23"/>
        <v>-1</v>
      </c>
      <c r="T151" s="101">
        <f t="shared" si="24"/>
        <v>1</v>
      </c>
      <c r="U151" s="101">
        <f t="shared" si="25"/>
        <v>-1</v>
      </c>
      <c r="V151" s="102">
        <f t="shared" si="26"/>
        <v>50.902777777777764</v>
      </c>
    </row>
    <row r="152" spans="2:22" x14ac:dyDescent="0.25">
      <c r="B152" s="12">
        <v>3</v>
      </c>
      <c r="C152" s="12">
        <v>21</v>
      </c>
      <c r="D152" s="12">
        <v>48.8888888888889</v>
      </c>
      <c r="E152" s="12">
        <v>52.7777777777778</v>
      </c>
      <c r="F152" s="12">
        <v>47.777777777777757</v>
      </c>
      <c r="H152" s="103">
        <f>VLOOKUP($C152,'Experiment Design'!$B$3:$H$66,'Experiment Results'!H$1,FALSE)</f>
        <v>3</v>
      </c>
      <c r="I152" s="101" t="str">
        <f>VLOOKUP($C152,'Experiment Design'!$B$3:$H$66,'Experiment Results'!I$1,FALSE)</f>
        <v>Normal</v>
      </c>
      <c r="J152" s="101">
        <f>VLOOKUP($C152,'Experiment Design'!$B$3:$H$66,'Experiment Results'!J$1,FALSE)</f>
        <v>100</v>
      </c>
      <c r="K152" s="101">
        <f>VLOOKUP($C152,'Experiment Design'!$B$3:$H$66,'Experiment Results'!K$1,FALSE)</f>
        <v>10</v>
      </c>
      <c r="L152" s="101">
        <f>VLOOKUP($C152,'Experiment Design'!$B$3:$H$66,'Experiment Results'!L$1,FALSE)</f>
        <v>36</v>
      </c>
      <c r="M152" s="101">
        <f>VLOOKUP($C152,'Experiment Design'!$B$3:$H$66,'Experiment Results'!M$1,FALSE)</f>
        <v>10</v>
      </c>
      <c r="N152" s="102">
        <f t="shared" si="19"/>
        <v>49.814814814814817</v>
      </c>
      <c r="P152" s="103">
        <f t="shared" si="20"/>
        <v>-1</v>
      </c>
      <c r="Q152" s="101">
        <f t="shared" si="21"/>
        <v>-1</v>
      </c>
      <c r="R152" s="101">
        <f t="shared" si="22"/>
        <v>1</v>
      </c>
      <c r="S152" s="101">
        <f t="shared" si="23"/>
        <v>-1</v>
      </c>
      <c r="T152" s="101">
        <f t="shared" si="24"/>
        <v>1</v>
      </c>
      <c r="U152" s="101">
        <f t="shared" si="25"/>
        <v>-1</v>
      </c>
      <c r="V152" s="102">
        <f t="shared" si="26"/>
        <v>49.814814814814817</v>
      </c>
    </row>
    <row r="153" spans="2:22" x14ac:dyDescent="0.25">
      <c r="B153" s="12">
        <v>3</v>
      </c>
      <c r="C153" s="12">
        <v>22</v>
      </c>
      <c r="D153" s="12">
        <v>48.8888888888889</v>
      </c>
      <c r="E153" s="12">
        <v>50.208333333333364</v>
      </c>
      <c r="F153" s="12">
        <v>47.777777777777757</v>
      </c>
      <c r="H153" s="103">
        <f>VLOOKUP($C153,'Experiment Design'!$B$3:$H$66,'Experiment Results'!H$1,FALSE)</f>
        <v>8</v>
      </c>
      <c r="I153" s="101" t="str">
        <f>VLOOKUP($C153,'Experiment Design'!$B$3:$H$66,'Experiment Results'!I$1,FALSE)</f>
        <v>Normal</v>
      </c>
      <c r="J153" s="101">
        <f>VLOOKUP($C153,'Experiment Design'!$B$3:$H$66,'Experiment Results'!J$1,FALSE)</f>
        <v>100</v>
      </c>
      <c r="K153" s="101">
        <f>VLOOKUP($C153,'Experiment Design'!$B$3:$H$66,'Experiment Results'!K$1,FALSE)</f>
        <v>10</v>
      </c>
      <c r="L153" s="101">
        <f>VLOOKUP($C153,'Experiment Design'!$B$3:$H$66,'Experiment Results'!L$1,FALSE)</f>
        <v>36</v>
      </c>
      <c r="M153" s="101">
        <f>VLOOKUP($C153,'Experiment Design'!$B$3:$H$66,'Experiment Results'!M$1,FALSE)</f>
        <v>10</v>
      </c>
      <c r="N153" s="102">
        <f t="shared" si="19"/>
        <v>48.958333333333336</v>
      </c>
      <c r="P153" s="103">
        <f t="shared" si="20"/>
        <v>1</v>
      </c>
      <c r="Q153" s="101">
        <f t="shared" si="21"/>
        <v>-1</v>
      </c>
      <c r="R153" s="101">
        <f t="shared" si="22"/>
        <v>1</v>
      </c>
      <c r="S153" s="101">
        <f t="shared" si="23"/>
        <v>-1</v>
      </c>
      <c r="T153" s="101">
        <f t="shared" si="24"/>
        <v>1</v>
      </c>
      <c r="U153" s="101">
        <f t="shared" si="25"/>
        <v>-1</v>
      </c>
      <c r="V153" s="102">
        <f t="shared" si="26"/>
        <v>48.958333333333336</v>
      </c>
    </row>
    <row r="154" spans="2:22" x14ac:dyDescent="0.25">
      <c r="B154" s="12">
        <v>3</v>
      </c>
      <c r="C154" s="12">
        <v>23</v>
      </c>
      <c r="D154" s="12">
        <v>57.222222222222243</v>
      </c>
      <c r="E154" s="12">
        <v>51.666666666666664</v>
      </c>
      <c r="F154" s="12">
        <v>44.374999999999986</v>
      </c>
      <c r="H154" s="103">
        <f>VLOOKUP($C154,'Experiment Design'!$B$3:$H$66,'Experiment Results'!H$1,FALSE)</f>
        <v>3</v>
      </c>
      <c r="I154" s="101" t="str">
        <f>VLOOKUP($C154,'Experiment Design'!$B$3:$H$66,'Experiment Results'!I$1,FALSE)</f>
        <v>Exponential</v>
      </c>
      <c r="J154" s="101">
        <f>VLOOKUP($C154,'Experiment Design'!$B$3:$H$66,'Experiment Results'!J$1,FALSE)</f>
        <v>100</v>
      </c>
      <c r="K154" s="101">
        <f>VLOOKUP($C154,'Experiment Design'!$B$3:$H$66,'Experiment Results'!K$1,FALSE)</f>
        <v>10</v>
      </c>
      <c r="L154" s="101">
        <f>VLOOKUP($C154,'Experiment Design'!$B$3:$H$66,'Experiment Results'!L$1,FALSE)</f>
        <v>36</v>
      </c>
      <c r="M154" s="101">
        <f>VLOOKUP($C154,'Experiment Design'!$B$3:$H$66,'Experiment Results'!M$1,FALSE)</f>
        <v>10</v>
      </c>
      <c r="N154" s="102">
        <f t="shared" si="19"/>
        <v>51.087962962962969</v>
      </c>
      <c r="P154" s="103">
        <f t="shared" si="20"/>
        <v>-1</v>
      </c>
      <c r="Q154" s="101">
        <f t="shared" si="21"/>
        <v>1</v>
      </c>
      <c r="R154" s="101">
        <f t="shared" si="22"/>
        <v>1</v>
      </c>
      <c r="S154" s="101">
        <f t="shared" si="23"/>
        <v>-1</v>
      </c>
      <c r="T154" s="101">
        <f t="shared" si="24"/>
        <v>1</v>
      </c>
      <c r="U154" s="101">
        <f t="shared" si="25"/>
        <v>-1</v>
      </c>
      <c r="V154" s="102">
        <f t="shared" si="26"/>
        <v>51.087962962962969</v>
      </c>
    </row>
    <row r="155" spans="2:22" x14ac:dyDescent="0.25">
      <c r="B155" s="12">
        <v>3</v>
      </c>
      <c r="C155" s="12">
        <v>24</v>
      </c>
      <c r="D155" s="12">
        <v>56.666666666666636</v>
      </c>
      <c r="E155" s="12">
        <v>51.666666666666664</v>
      </c>
      <c r="F155" s="12">
        <v>44.374999999999986</v>
      </c>
      <c r="H155" s="103">
        <f>VLOOKUP($C155,'Experiment Design'!$B$3:$H$66,'Experiment Results'!H$1,FALSE)</f>
        <v>8</v>
      </c>
      <c r="I155" s="101" t="str">
        <f>VLOOKUP($C155,'Experiment Design'!$B$3:$H$66,'Experiment Results'!I$1,FALSE)</f>
        <v>Exponential</v>
      </c>
      <c r="J155" s="101">
        <f>VLOOKUP($C155,'Experiment Design'!$B$3:$H$66,'Experiment Results'!J$1,FALSE)</f>
        <v>100</v>
      </c>
      <c r="K155" s="101">
        <f>VLOOKUP($C155,'Experiment Design'!$B$3:$H$66,'Experiment Results'!K$1,FALSE)</f>
        <v>10</v>
      </c>
      <c r="L155" s="101">
        <f>VLOOKUP($C155,'Experiment Design'!$B$3:$H$66,'Experiment Results'!L$1,FALSE)</f>
        <v>36</v>
      </c>
      <c r="M155" s="101">
        <f>VLOOKUP($C155,'Experiment Design'!$B$3:$H$66,'Experiment Results'!M$1,FALSE)</f>
        <v>10</v>
      </c>
      <c r="N155" s="102">
        <f t="shared" si="19"/>
        <v>50.902777777777764</v>
      </c>
      <c r="P155" s="103">
        <f t="shared" si="20"/>
        <v>1</v>
      </c>
      <c r="Q155" s="101">
        <f t="shared" si="21"/>
        <v>1</v>
      </c>
      <c r="R155" s="101">
        <f t="shared" si="22"/>
        <v>1</v>
      </c>
      <c r="S155" s="101">
        <f t="shared" si="23"/>
        <v>-1</v>
      </c>
      <c r="T155" s="101">
        <f t="shared" si="24"/>
        <v>1</v>
      </c>
      <c r="U155" s="101">
        <f t="shared" si="25"/>
        <v>-1</v>
      </c>
      <c r="V155" s="102">
        <f t="shared" si="26"/>
        <v>50.902777777777764</v>
      </c>
    </row>
    <row r="156" spans="2:22" x14ac:dyDescent="0.25">
      <c r="B156" s="12">
        <v>3</v>
      </c>
      <c r="C156" s="12">
        <v>25</v>
      </c>
      <c r="D156" s="12">
        <v>48.8888888888889</v>
      </c>
      <c r="E156" s="12">
        <v>52.7777777777778</v>
      </c>
      <c r="F156" s="12">
        <v>47.777777777777757</v>
      </c>
      <c r="H156" s="103">
        <f>VLOOKUP($C156,'Experiment Design'!$B$3:$H$66,'Experiment Results'!H$1,FALSE)</f>
        <v>3</v>
      </c>
      <c r="I156" s="101" t="str">
        <f>VLOOKUP($C156,'Experiment Design'!$B$3:$H$66,'Experiment Results'!I$1,FALSE)</f>
        <v>Normal</v>
      </c>
      <c r="J156" s="101">
        <f>VLOOKUP($C156,'Experiment Design'!$B$3:$H$66,'Experiment Results'!J$1,FALSE)</f>
        <v>40</v>
      </c>
      <c r="K156" s="101">
        <f>VLOOKUP($C156,'Experiment Design'!$B$3:$H$66,'Experiment Results'!K$1,FALSE)</f>
        <v>60</v>
      </c>
      <c r="L156" s="101">
        <f>VLOOKUP($C156,'Experiment Design'!$B$3:$H$66,'Experiment Results'!L$1,FALSE)</f>
        <v>36</v>
      </c>
      <c r="M156" s="101">
        <f>VLOOKUP($C156,'Experiment Design'!$B$3:$H$66,'Experiment Results'!M$1,FALSE)</f>
        <v>10</v>
      </c>
      <c r="N156" s="102">
        <f t="shared" si="19"/>
        <v>49.814814814814817</v>
      </c>
      <c r="P156" s="103">
        <f t="shared" si="20"/>
        <v>-1</v>
      </c>
      <c r="Q156" s="101">
        <f t="shared" si="21"/>
        <v>-1</v>
      </c>
      <c r="R156" s="101">
        <f t="shared" si="22"/>
        <v>-1</v>
      </c>
      <c r="S156" s="101">
        <f t="shared" si="23"/>
        <v>1</v>
      </c>
      <c r="T156" s="101">
        <f t="shared" si="24"/>
        <v>1</v>
      </c>
      <c r="U156" s="101">
        <f t="shared" si="25"/>
        <v>-1</v>
      </c>
      <c r="V156" s="102">
        <f t="shared" si="26"/>
        <v>49.814814814814817</v>
      </c>
    </row>
    <row r="157" spans="2:22" x14ac:dyDescent="0.25">
      <c r="B157" s="12">
        <v>3</v>
      </c>
      <c r="C157" s="12">
        <v>26</v>
      </c>
      <c r="D157" s="12">
        <v>48.8888888888889</v>
      </c>
      <c r="E157" s="12">
        <v>50.208333333333364</v>
      </c>
      <c r="F157" s="12">
        <v>47.777777777777757</v>
      </c>
      <c r="H157" s="103">
        <f>VLOOKUP($C157,'Experiment Design'!$B$3:$H$66,'Experiment Results'!H$1,FALSE)</f>
        <v>8</v>
      </c>
      <c r="I157" s="101" t="str">
        <f>VLOOKUP($C157,'Experiment Design'!$B$3:$H$66,'Experiment Results'!I$1,FALSE)</f>
        <v>Normal</v>
      </c>
      <c r="J157" s="101">
        <f>VLOOKUP($C157,'Experiment Design'!$B$3:$H$66,'Experiment Results'!J$1,FALSE)</f>
        <v>40</v>
      </c>
      <c r="K157" s="101">
        <f>VLOOKUP($C157,'Experiment Design'!$B$3:$H$66,'Experiment Results'!K$1,FALSE)</f>
        <v>60</v>
      </c>
      <c r="L157" s="101">
        <f>VLOOKUP($C157,'Experiment Design'!$B$3:$H$66,'Experiment Results'!L$1,FALSE)</f>
        <v>36</v>
      </c>
      <c r="M157" s="101">
        <f>VLOOKUP($C157,'Experiment Design'!$B$3:$H$66,'Experiment Results'!M$1,FALSE)</f>
        <v>10</v>
      </c>
      <c r="N157" s="102">
        <f t="shared" si="19"/>
        <v>48.958333333333336</v>
      </c>
      <c r="P157" s="103">
        <f t="shared" si="20"/>
        <v>1</v>
      </c>
      <c r="Q157" s="101">
        <f t="shared" si="21"/>
        <v>-1</v>
      </c>
      <c r="R157" s="101">
        <f t="shared" si="22"/>
        <v>-1</v>
      </c>
      <c r="S157" s="101">
        <f t="shared" si="23"/>
        <v>1</v>
      </c>
      <c r="T157" s="101">
        <f t="shared" si="24"/>
        <v>1</v>
      </c>
      <c r="U157" s="101">
        <f t="shared" si="25"/>
        <v>-1</v>
      </c>
      <c r="V157" s="102">
        <f t="shared" si="26"/>
        <v>48.958333333333336</v>
      </c>
    </row>
    <row r="158" spans="2:22" x14ac:dyDescent="0.25">
      <c r="B158" s="12">
        <v>3</v>
      </c>
      <c r="C158" s="12">
        <v>27</v>
      </c>
      <c r="D158" s="12">
        <v>57.222222222222243</v>
      </c>
      <c r="E158" s="12">
        <v>51.666666666666664</v>
      </c>
      <c r="F158" s="12">
        <v>44.374999999999986</v>
      </c>
      <c r="H158" s="103">
        <f>VLOOKUP($C158,'Experiment Design'!$B$3:$H$66,'Experiment Results'!H$1,FALSE)</f>
        <v>3</v>
      </c>
      <c r="I158" s="101" t="str">
        <f>VLOOKUP($C158,'Experiment Design'!$B$3:$H$66,'Experiment Results'!I$1,FALSE)</f>
        <v>Exponential</v>
      </c>
      <c r="J158" s="101">
        <f>VLOOKUP($C158,'Experiment Design'!$B$3:$H$66,'Experiment Results'!J$1,FALSE)</f>
        <v>40</v>
      </c>
      <c r="K158" s="101">
        <f>VLOOKUP($C158,'Experiment Design'!$B$3:$H$66,'Experiment Results'!K$1,FALSE)</f>
        <v>60</v>
      </c>
      <c r="L158" s="101">
        <f>VLOOKUP($C158,'Experiment Design'!$B$3:$H$66,'Experiment Results'!L$1,FALSE)</f>
        <v>36</v>
      </c>
      <c r="M158" s="101">
        <f>VLOOKUP($C158,'Experiment Design'!$B$3:$H$66,'Experiment Results'!M$1,FALSE)</f>
        <v>10</v>
      </c>
      <c r="N158" s="102">
        <f t="shared" si="19"/>
        <v>51.087962962962969</v>
      </c>
      <c r="P158" s="103">
        <f t="shared" si="20"/>
        <v>-1</v>
      </c>
      <c r="Q158" s="101">
        <f t="shared" si="21"/>
        <v>1</v>
      </c>
      <c r="R158" s="101">
        <f t="shared" si="22"/>
        <v>-1</v>
      </c>
      <c r="S158" s="101">
        <f t="shared" si="23"/>
        <v>1</v>
      </c>
      <c r="T158" s="101">
        <f t="shared" si="24"/>
        <v>1</v>
      </c>
      <c r="U158" s="101">
        <f t="shared" si="25"/>
        <v>-1</v>
      </c>
      <c r="V158" s="102">
        <f t="shared" si="26"/>
        <v>51.087962962962969</v>
      </c>
    </row>
    <row r="159" spans="2:22" x14ac:dyDescent="0.25">
      <c r="B159" s="12">
        <v>3</v>
      </c>
      <c r="C159" s="12">
        <v>28</v>
      </c>
      <c r="D159" s="12">
        <v>56.666666666666636</v>
      </c>
      <c r="E159" s="12">
        <v>51.666666666666664</v>
      </c>
      <c r="F159" s="12">
        <v>44.374999999999986</v>
      </c>
      <c r="H159" s="103">
        <f>VLOOKUP($C159,'Experiment Design'!$B$3:$H$66,'Experiment Results'!H$1,FALSE)</f>
        <v>8</v>
      </c>
      <c r="I159" s="101" t="str">
        <f>VLOOKUP($C159,'Experiment Design'!$B$3:$H$66,'Experiment Results'!I$1,FALSE)</f>
        <v>Exponential</v>
      </c>
      <c r="J159" s="101">
        <f>VLOOKUP($C159,'Experiment Design'!$B$3:$H$66,'Experiment Results'!J$1,FALSE)</f>
        <v>40</v>
      </c>
      <c r="K159" s="101">
        <f>VLOOKUP($C159,'Experiment Design'!$B$3:$H$66,'Experiment Results'!K$1,FALSE)</f>
        <v>60</v>
      </c>
      <c r="L159" s="101">
        <f>VLOOKUP($C159,'Experiment Design'!$B$3:$H$66,'Experiment Results'!L$1,FALSE)</f>
        <v>36</v>
      </c>
      <c r="M159" s="101">
        <f>VLOOKUP($C159,'Experiment Design'!$B$3:$H$66,'Experiment Results'!M$1,FALSE)</f>
        <v>10</v>
      </c>
      <c r="N159" s="102">
        <f t="shared" si="19"/>
        <v>50.902777777777764</v>
      </c>
      <c r="P159" s="103">
        <f t="shared" si="20"/>
        <v>1</v>
      </c>
      <c r="Q159" s="101">
        <f t="shared" si="21"/>
        <v>1</v>
      </c>
      <c r="R159" s="101">
        <f t="shared" si="22"/>
        <v>-1</v>
      </c>
      <c r="S159" s="101">
        <f t="shared" si="23"/>
        <v>1</v>
      </c>
      <c r="T159" s="101">
        <f t="shared" si="24"/>
        <v>1</v>
      </c>
      <c r="U159" s="101">
        <f t="shared" si="25"/>
        <v>-1</v>
      </c>
      <c r="V159" s="102">
        <f t="shared" si="26"/>
        <v>50.902777777777764</v>
      </c>
    </row>
    <row r="160" spans="2:22" x14ac:dyDescent="0.25">
      <c r="B160" s="12">
        <v>3</v>
      </c>
      <c r="C160" s="12">
        <v>29</v>
      </c>
      <c r="D160" s="12">
        <v>48.8888888888889</v>
      </c>
      <c r="E160" s="12">
        <v>52.7777777777778</v>
      </c>
      <c r="F160" s="12">
        <v>47.777777777777757</v>
      </c>
      <c r="H160" s="103">
        <f>VLOOKUP($C160,'Experiment Design'!$B$3:$H$66,'Experiment Results'!H$1,FALSE)</f>
        <v>3</v>
      </c>
      <c r="I160" s="101" t="str">
        <f>VLOOKUP($C160,'Experiment Design'!$B$3:$H$66,'Experiment Results'!I$1,FALSE)</f>
        <v>Normal</v>
      </c>
      <c r="J160" s="101">
        <f>VLOOKUP($C160,'Experiment Design'!$B$3:$H$66,'Experiment Results'!J$1,FALSE)</f>
        <v>100</v>
      </c>
      <c r="K160" s="101">
        <f>VLOOKUP($C160,'Experiment Design'!$B$3:$H$66,'Experiment Results'!K$1,FALSE)</f>
        <v>60</v>
      </c>
      <c r="L160" s="101">
        <f>VLOOKUP($C160,'Experiment Design'!$B$3:$H$66,'Experiment Results'!L$1,FALSE)</f>
        <v>36</v>
      </c>
      <c r="M160" s="101">
        <f>VLOOKUP($C160,'Experiment Design'!$B$3:$H$66,'Experiment Results'!M$1,FALSE)</f>
        <v>10</v>
      </c>
      <c r="N160" s="102">
        <f t="shared" si="19"/>
        <v>49.814814814814817</v>
      </c>
      <c r="P160" s="103">
        <f t="shared" si="20"/>
        <v>-1</v>
      </c>
      <c r="Q160" s="101">
        <f t="shared" si="21"/>
        <v>-1</v>
      </c>
      <c r="R160" s="101">
        <f t="shared" si="22"/>
        <v>1</v>
      </c>
      <c r="S160" s="101">
        <f t="shared" si="23"/>
        <v>1</v>
      </c>
      <c r="T160" s="101">
        <f t="shared" si="24"/>
        <v>1</v>
      </c>
      <c r="U160" s="101">
        <f t="shared" si="25"/>
        <v>-1</v>
      </c>
      <c r="V160" s="102">
        <f t="shared" si="26"/>
        <v>49.814814814814817</v>
      </c>
    </row>
    <row r="161" spans="2:22" x14ac:dyDescent="0.25">
      <c r="B161" s="12">
        <v>3</v>
      </c>
      <c r="C161" s="12">
        <v>30</v>
      </c>
      <c r="D161" s="12">
        <v>48.8888888888889</v>
      </c>
      <c r="E161" s="12">
        <v>50.208333333333364</v>
      </c>
      <c r="F161" s="12">
        <v>47.777777777777757</v>
      </c>
      <c r="H161" s="103">
        <f>VLOOKUP($C161,'Experiment Design'!$B$3:$H$66,'Experiment Results'!H$1,FALSE)</f>
        <v>8</v>
      </c>
      <c r="I161" s="101" t="str">
        <f>VLOOKUP($C161,'Experiment Design'!$B$3:$H$66,'Experiment Results'!I$1,FALSE)</f>
        <v>Normal</v>
      </c>
      <c r="J161" s="101">
        <f>VLOOKUP($C161,'Experiment Design'!$B$3:$H$66,'Experiment Results'!J$1,FALSE)</f>
        <v>100</v>
      </c>
      <c r="K161" s="101">
        <f>VLOOKUP($C161,'Experiment Design'!$B$3:$H$66,'Experiment Results'!K$1,FALSE)</f>
        <v>60</v>
      </c>
      <c r="L161" s="101">
        <f>VLOOKUP($C161,'Experiment Design'!$B$3:$H$66,'Experiment Results'!L$1,FALSE)</f>
        <v>36</v>
      </c>
      <c r="M161" s="101">
        <f>VLOOKUP($C161,'Experiment Design'!$B$3:$H$66,'Experiment Results'!M$1,FALSE)</f>
        <v>10</v>
      </c>
      <c r="N161" s="102">
        <f t="shared" si="19"/>
        <v>48.958333333333336</v>
      </c>
      <c r="P161" s="103">
        <f t="shared" si="20"/>
        <v>1</v>
      </c>
      <c r="Q161" s="101">
        <f t="shared" si="21"/>
        <v>-1</v>
      </c>
      <c r="R161" s="101">
        <f t="shared" si="22"/>
        <v>1</v>
      </c>
      <c r="S161" s="101">
        <f t="shared" si="23"/>
        <v>1</v>
      </c>
      <c r="T161" s="101">
        <f t="shared" si="24"/>
        <v>1</v>
      </c>
      <c r="U161" s="101">
        <f t="shared" si="25"/>
        <v>-1</v>
      </c>
      <c r="V161" s="102">
        <f t="shared" si="26"/>
        <v>48.958333333333336</v>
      </c>
    </row>
    <row r="162" spans="2:22" x14ac:dyDescent="0.25">
      <c r="B162" s="12">
        <v>3</v>
      </c>
      <c r="C162" s="12">
        <v>31</v>
      </c>
      <c r="D162" s="12">
        <v>57.222222222222243</v>
      </c>
      <c r="E162" s="12">
        <v>51.666666666666664</v>
      </c>
      <c r="F162" s="12">
        <v>44.374999999999986</v>
      </c>
      <c r="H162" s="103">
        <f>VLOOKUP($C162,'Experiment Design'!$B$3:$H$66,'Experiment Results'!H$1,FALSE)</f>
        <v>3</v>
      </c>
      <c r="I162" s="101" t="str">
        <f>VLOOKUP($C162,'Experiment Design'!$B$3:$H$66,'Experiment Results'!I$1,FALSE)</f>
        <v>Exponential</v>
      </c>
      <c r="J162" s="101">
        <f>VLOOKUP($C162,'Experiment Design'!$B$3:$H$66,'Experiment Results'!J$1,FALSE)</f>
        <v>100</v>
      </c>
      <c r="K162" s="101">
        <f>VLOOKUP($C162,'Experiment Design'!$B$3:$H$66,'Experiment Results'!K$1,FALSE)</f>
        <v>60</v>
      </c>
      <c r="L162" s="101">
        <f>VLOOKUP($C162,'Experiment Design'!$B$3:$H$66,'Experiment Results'!L$1,FALSE)</f>
        <v>36</v>
      </c>
      <c r="M162" s="101">
        <f>VLOOKUP($C162,'Experiment Design'!$B$3:$H$66,'Experiment Results'!M$1,FALSE)</f>
        <v>10</v>
      </c>
      <c r="N162" s="102">
        <f t="shared" si="19"/>
        <v>51.087962962962969</v>
      </c>
      <c r="P162" s="103">
        <f t="shared" si="20"/>
        <v>-1</v>
      </c>
      <c r="Q162" s="101">
        <f t="shared" si="21"/>
        <v>1</v>
      </c>
      <c r="R162" s="101">
        <f t="shared" si="22"/>
        <v>1</v>
      </c>
      <c r="S162" s="101">
        <f t="shared" si="23"/>
        <v>1</v>
      </c>
      <c r="T162" s="101">
        <f t="shared" si="24"/>
        <v>1</v>
      </c>
      <c r="U162" s="101">
        <f t="shared" si="25"/>
        <v>-1</v>
      </c>
      <c r="V162" s="102">
        <f t="shared" si="26"/>
        <v>51.087962962962969</v>
      </c>
    </row>
    <row r="163" spans="2:22" x14ac:dyDescent="0.25">
      <c r="B163" s="12">
        <v>3</v>
      </c>
      <c r="C163" s="12">
        <v>32</v>
      </c>
      <c r="D163" s="12">
        <v>56.666666666666636</v>
      </c>
      <c r="E163" s="12">
        <v>51.666666666666664</v>
      </c>
      <c r="F163" s="12">
        <v>44.374999999999986</v>
      </c>
      <c r="H163" s="103">
        <f>VLOOKUP($C163,'Experiment Design'!$B$3:$H$66,'Experiment Results'!H$1,FALSE)</f>
        <v>8</v>
      </c>
      <c r="I163" s="101" t="str">
        <f>VLOOKUP($C163,'Experiment Design'!$B$3:$H$66,'Experiment Results'!I$1,FALSE)</f>
        <v>Exponential</v>
      </c>
      <c r="J163" s="101">
        <f>VLOOKUP($C163,'Experiment Design'!$B$3:$H$66,'Experiment Results'!J$1,FALSE)</f>
        <v>100</v>
      </c>
      <c r="K163" s="101">
        <f>VLOOKUP($C163,'Experiment Design'!$B$3:$H$66,'Experiment Results'!K$1,FALSE)</f>
        <v>60</v>
      </c>
      <c r="L163" s="101">
        <f>VLOOKUP($C163,'Experiment Design'!$B$3:$H$66,'Experiment Results'!L$1,FALSE)</f>
        <v>36</v>
      </c>
      <c r="M163" s="101">
        <f>VLOOKUP($C163,'Experiment Design'!$B$3:$H$66,'Experiment Results'!M$1,FALSE)</f>
        <v>10</v>
      </c>
      <c r="N163" s="102">
        <f t="shared" si="19"/>
        <v>50.902777777777764</v>
      </c>
      <c r="P163" s="103">
        <f t="shared" si="20"/>
        <v>1</v>
      </c>
      <c r="Q163" s="101">
        <f t="shared" si="21"/>
        <v>1</v>
      </c>
      <c r="R163" s="101">
        <f t="shared" si="22"/>
        <v>1</v>
      </c>
      <c r="S163" s="101">
        <f t="shared" si="23"/>
        <v>1</v>
      </c>
      <c r="T163" s="101">
        <f t="shared" si="24"/>
        <v>1</v>
      </c>
      <c r="U163" s="101">
        <f t="shared" si="25"/>
        <v>-1</v>
      </c>
      <c r="V163" s="102">
        <f t="shared" si="26"/>
        <v>50.902777777777764</v>
      </c>
    </row>
    <row r="164" spans="2:22" x14ac:dyDescent="0.25">
      <c r="B164" s="12">
        <v>3</v>
      </c>
      <c r="C164" s="12">
        <v>33</v>
      </c>
      <c r="D164" s="12">
        <v>31.538461538461561</v>
      </c>
      <c r="E164" s="12">
        <v>26.15384615384616</v>
      </c>
      <c r="F164" s="12">
        <v>19.999999999999979</v>
      </c>
      <c r="H164" s="103">
        <f>VLOOKUP($C164,'Experiment Design'!$B$3:$H$66,'Experiment Results'!H$1,FALSE)</f>
        <v>3</v>
      </c>
      <c r="I164" s="101" t="str">
        <f>VLOOKUP($C164,'Experiment Design'!$B$3:$H$66,'Experiment Results'!I$1,FALSE)</f>
        <v>Normal</v>
      </c>
      <c r="J164" s="101">
        <f>VLOOKUP($C164,'Experiment Design'!$B$3:$H$66,'Experiment Results'!J$1,FALSE)</f>
        <v>40</v>
      </c>
      <c r="K164" s="101">
        <f>VLOOKUP($C164,'Experiment Design'!$B$3:$H$66,'Experiment Results'!K$1,FALSE)</f>
        <v>10</v>
      </c>
      <c r="L164" s="101">
        <f>VLOOKUP($C164,'Experiment Design'!$B$3:$H$66,'Experiment Results'!L$1,FALSE)</f>
        <v>26</v>
      </c>
      <c r="M164" s="101">
        <f>VLOOKUP($C164,'Experiment Design'!$B$3:$H$66,'Experiment Results'!M$1,FALSE)</f>
        <v>15</v>
      </c>
      <c r="N164" s="102">
        <f t="shared" si="19"/>
        <v>25.897435897435901</v>
      </c>
      <c r="P164" s="103">
        <f t="shared" si="20"/>
        <v>-1</v>
      </c>
      <c r="Q164" s="101">
        <f t="shared" si="21"/>
        <v>-1</v>
      </c>
      <c r="R164" s="101">
        <f t="shared" si="22"/>
        <v>-1</v>
      </c>
      <c r="S164" s="101">
        <f t="shared" si="23"/>
        <v>-1</v>
      </c>
      <c r="T164" s="101">
        <f t="shared" si="24"/>
        <v>-1</v>
      </c>
      <c r="U164" s="101">
        <f t="shared" si="25"/>
        <v>1</v>
      </c>
      <c r="V164" s="102">
        <f t="shared" si="26"/>
        <v>25.897435897435901</v>
      </c>
    </row>
    <row r="165" spans="2:22" x14ac:dyDescent="0.25">
      <c r="B165" s="12">
        <v>3</v>
      </c>
      <c r="C165" s="12">
        <v>34</v>
      </c>
      <c r="D165" s="12">
        <v>23.46153846153846</v>
      </c>
      <c r="E165" s="12">
        <v>19.038461538461522</v>
      </c>
      <c r="F165" s="12">
        <v>21.593406593406598</v>
      </c>
      <c r="H165" s="103">
        <f>VLOOKUP($C165,'Experiment Design'!$B$3:$H$66,'Experiment Results'!H$1,FALSE)</f>
        <v>8</v>
      </c>
      <c r="I165" s="101" t="str">
        <f>VLOOKUP($C165,'Experiment Design'!$B$3:$H$66,'Experiment Results'!I$1,FALSE)</f>
        <v>Normal</v>
      </c>
      <c r="J165" s="101">
        <f>VLOOKUP($C165,'Experiment Design'!$B$3:$H$66,'Experiment Results'!J$1,FALSE)</f>
        <v>40</v>
      </c>
      <c r="K165" s="101">
        <f>VLOOKUP($C165,'Experiment Design'!$B$3:$H$66,'Experiment Results'!K$1,FALSE)</f>
        <v>10</v>
      </c>
      <c r="L165" s="101">
        <f>VLOOKUP($C165,'Experiment Design'!$B$3:$H$66,'Experiment Results'!L$1,FALSE)</f>
        <v>26</v>
      </c>
      <c r="M165" s="101">
        <f>VLOOKUP($C165,'Experiment Design'!$B$3:$H$66,'Experiment Results'!M$1,FALSE)</f>
        <v>15</v>
      </c>
      <c r="N165" s="102">
        <f t="shared" si="19"/>
        <v>21.364468864468861</v>
      </c>
      <c r="P165" s="103">
        <f t="shared" si="20"/>
        <v>1</v>
      </c>
      <c r="Q165" s="101">
        <f t="shared" si="21"/>
        <v>-1</v>
      </c>
      <c r="R165" s="101">
        <f t="shared" si="22"/>
        <v>-1</v>
      </c>
      <c r="S165" s="101">
        <f t="shared" si="23"/>
        <v>-1</v>
      </c>
      <c r="T165" s="101">
        <f t="shared" si="24"/>
        <v>-1</v>
      </c>
      <c r="U165" s="101">
        <f t="shared" si="25"/>
        <v>1</v>
      </c>
      <c r="V165" s="102">
        <f t="shared" si="26"/>
        <v>21.364468864468861</v>
      </c>
    </row>
    <row r="166" spans="2:22" x14ac:dyDescent="0.25">
      <c r="B166" s="12">
        <v>3</v>
      </c>
      <c r="C166" s="12">
        <v>35</v>
      </c>
      <c r="D166" s="12">
        <v>24.615384615384603</v>
      </c>
      <c r="E166" s="12">
        <v>38.846153846153818</v>
      </c>
      <c r="F166" s="12">
        <v>28.461538461538439</v>
      </c>
      <c r="H166" s="103">
        <f>VLOOKUP($C166,'Experiment Design'!$B$3:$H$66,'Experiment Results'!H$1,FALSE)</f>
        <v>3</v>
      </c>
      <c r="I166" s="101" t="str">
        <f>VLOOKUP($C166,'Experiment Design'!$B$3:$H$66,'Experiment Results'!I$1,FALSE)</f>
        <v>Exponential</v>
      </c>
      <c r="J166" s="101">
        <f>VLOOKUP($C166,'Experiment Design'!$B$3:$H$66,'Experiment Results'!J$1,FALSE)</f>
        <v>40</v>
      </c>
      <c r="K166" s="101">
        <f>VLOOKUP($C166,'Experiment Design'!$B$3:$H$66,'Experiment Results'!K$1,FALSE)</f>
        <v>10</v>
      </c>
      <c r="L166" s="101">
        <f>VLOOKUP($C166,'Experiment Design'!$B$3:$H$66,'Experiment Results'!L$1,FALSE)</f>
        <v>26</v>
      </c>
      <c r="M166" s="101">
        <f>VLOOKUP($C166,'Experiment Design'!$B$3:$H$66,'Experiment Results'!M$1,FALSE)</f>
        <v>15</v>
      </c>
      <c r="N166" s="102">
        <f t="shared" si="19"/>
        <v>30.641025641025621</v>
      </c>
      <c r="P166" s="103">
        <f t="shared" si="20"/>
        <v>-1</v>
      </c>
      <c r="Q166" s="101">
        <f t="shared" si="21"/>
        <v>1</v>
      </c>
      <c r="R166" s="101">
        <f t="shared" si="22"/>
        <v>-1</v>
      </c>
      <c r="S166" s="101">
        <f t="shared" si="23"/>
        <v>-1</v>
      </c>
      <c r="T166" s="101">
        <f t="shared" si="24"/>
        <v>-1</v>
      </c>
      <c r="U166" s="101">
        <f t="shared" si="25"/>
        <v>1</v>
      </c>
      <c r="V166" s="102">
        <f t="shared" si="26"/>
        <v>30.641025641025621</v>
      </c>
    </row>
    <row r="167" spans="2:22" x14ac:dyDescent="0.25">
      <c r="B167" s="12">
        <v>3</v>
      </c>
      <c r="C167" s="12">
        <v>36</v>
      </c>
      <c r="D167" s="12">
        <v>23.736263736263759</v>
      </c>
      <c r="E167" s="12">
        <v>28.653846153846178</v>
      </c>
      <c r="F167" s="12">
        <v>24.615384615384603</v>
      </c>
      <c r="H167" s="103">
        <f>VLOOKUP($C167,'Experiment Design'!$B$3:$H$66,'Experiment Results'!H$1,FALSE)</f>
        <v>8</v>
      </c>
      <c r="I167" s="101" t="str">
        <f>VLOOKUP($C167,'Experiment Design'!$B$3:$H$66,'Experiment Results'!I$1,FALSE)</f>
        <v>Exponential</v>
      </c>
      <c r="J167" s="101">
        <f>VLOOKUP($C167,'Experiment Design'!$B$3:$H$66,'Experiment Results'!J$1,FALSE)</f>
        <v>40</v>
      </c>
      <c r="K167" s="101">
        <f>VLOOKUP($C167,'Experiment Design'!$B$3:$H$66,'Experiment Results'!K$1,FALSE)</f>
        <v>10</v>
      </c>
      <c r="L167" s="101">
        <f>VLOOKUP($C167,'Experiment Design'!$B$3:$H$66,'Experiment Results'!L$1,FALSE)</f>
        <v>26</v>
      </c>
      <c r="M167" s="101">
        <f>VLOOKUP($C167,'Experiment Design'!$B$3:$H$66,'Experiment Results'!M$1,FALSE)</f>
        <v>15</v>
      </c>
      <c r="N167" s="102">
        <f t="shared" si="19"/>
        <v>25.668498168498179</v>
      </c>
      <c r="P167" s="103">
        <f t="shared" si="20"/>
        <v>1</v>
      </c>
      <c r="Q167" s="101">
        <f t="shared" si="21"/>
        <v>1</v>
      </c>
      <c r="R167" s="101">
        <f t="shared" si="22"/>
        <v>-1</v>
      </c>
      <c r="S167" s="101">
        <f t="shared" si="23"/>
        <v>-1</v>
      </c>
      <c r="T167" s="101">
        <f t="shared" si="24"/>
        <v>-1</v>
      </c>
      <c r="U167" s="101">
        <f t="shared" si="25"/>
        <v>1</v>
      </c>
      <c r="V167" s="102">
        <f t="shared" si="26"/>
        <v>25.668498168498179</v>
      </c>
    </row>
    <row r="168" spans="2:22" x14ac:dyDescent="0.25">
      <c r="B168" s="12">
        <v>3</v>
      </c>
      <c r="C168" s="12">
        <v>37</v>
      </c>
      <c r="D168" s="12">
        <v>31.538461538461561</v>
      </c>
      <c r="E168" s="12">
        <v>26.15384615384616</v>
      </c>
      <c r="F168" s="12">
        <v>19.999999999999979</v>
      </c>
      <c r="H168" s="103">
        <f>VLOOKUP($C168,'Experiment Design'!$B$3:$H$66,'Experiment Results'!H$1,FALSE)</f>
        <v>3</v>
      </c>
      <c r="I168" s="101" t="str">
        <f>VLOOKUP($C168,'Experiment Design'!$B$3:$H$66,'Experiment Results'!I$1,FALSE)</f>
        <v>Normal</v>
      </c>
      <c r="J168" s="101">
        <f>VLOOKUP($C168,'Experiment Design'!$B$3:$H$66,'Experiment Results'!J$1,FALSE)</f>
        <v>100</v>
      </c>
      <c r="K168" s="101">
        <f>VLOOKUP($C168,'Experiment Design'!$B$3:$H$66,'Experiment Results'!K$1,FALSE)</f>
        <v>10</v>
      </c>
      <c r="L168" s="101">
        <f>VLOOKUP($C168,'Experiment Design'!$B$3:$H$66,'Experiment Results'!L$1,FALSE)</f>
        <v>26</v>
      </c>
      <c r="M168" s="101">
        <f>VLOOKUP($C168,'Experiment Design'!$B$3:$H$66,'Experiment Results'!M$1,FALSE)</f>
        <v>15</v>
      </c>
      <c r="N168" s="102">
        <f t="shared" si="19"/>
        <v>25.897435897435901</v>
      </c>
      <c r="P168" s="103">
        <f t="shared" si="20"/>
        <v>-1</v>
      </c>
      <c r="Q168" s="101">
        <f t="shared" si="21"/>
        <v>-1</v>
      </c>
      <c r="R168" s="101">
        <f t="shared" si="22"/>
        <v>1</v>
      </c>
      <c r="S168" s="101">
        <f t="shared" si="23"/>
        <v>-1</v>
      </c>
      <c r="T168" s="101">
        <f t="shared" si="24"/>
        <v>-1</v>
      </c>
      <c r="U168" s="101">
        <f t="shared" si="25"/>
        <v>1</v>
      </c>
      <c r="V168" s="102">
        <f t="shared" si="26"/>
        <v>25.897435897435901</v>
      </c>
    </row>
    <row r="169" spans="2:22" x14ac:dyDescent="0.25">
      <c r="B169" s="12">
        <v>3</v>
      </c>
      <c r="C169" s="12">
        <v>38</v>
      </c>
      <c r="D169" s="12">
        <v>27.692307692307722</v>
      </c>
      <c r="E169" s="12">
        <v>25.769230769230742</v>
      </c>
      <c r="F169" s="12">
        <v>25.71428571428574</v>
      </c>
      <c r="H169" s="103">
        <f>VLOOKUP($C169,'Experiment Design'!$B$3:$H$66,'Experiment Results'!H$1,FALSE)</f>
        <v>8</v>
      </c>
      <c r="I169" s="101" t="str">
        <f>VLOOKUP($C169,'Experiment Design'!$B$3:$H$66,'Experiment Results'!I$1,FALSE)</f>
        <v>Normal</v>
      </c>
      <c r="J169" s="101">
        <f>VLOOKUP($C169,'Experiment Design'!$B$3:$H$66,'Experiment Results'!J$1,FALSE)</f>
        <v>100</v>
      </c>
      <c r="K169" s="101">
        <f>VLOOKUP($C169,'Experiment Design'!$B$3:$H$66,'Experiment Results'!K$1,FALSE)</f>
        <v>10</v>
      </c>
      <c r="L169" s="101">
        <f>VLOOKUP($C169,'Experiment Design'!$B$3:$H$66,'Experiment Results'!L$1,FALSE)</f>
        <v>26</v>
      </c>
      <c r="M169" s="101">
        <f>VLOOKUP($C169,'Experiment Design'!$B$3:$H$66,'Experiment Results'!M$1,FALSE)</f>
        <v>15</v>
      </c>
      <c r="N169" s="102">
        <f t="shared" si="19"/>
        <v>26.391941391941401</v>
      </c>
      <c r="P169" s="103">
        <f t="shared" si="20"/>
        <v>1</v>
      </c>
      <c r="Q169" s="101">
        <f t="shared" si="21"/>
        <v>-1</v>
      </c>
      <c r="R169" s="101">
        <f t="shared" si="22"/>
        <v>1</v>
      </c>
      <c r="S169" s="101">
        <f t="shared" si="23"/>
        <v>-1</v>
      </c>
      <c r="T169" s="101">
        <f t="shared" si="24"/>
        <v>-1</v>
      </c>
      <c r="U169" s="101">
        <f t="shared" si="25"/>
        <v>1</v>
      </c>
      <c r="V169" s="102">
        <f t="shared" si="26"/>
        <v>26.391941391941401</v>
      </c>
    </row>
    <row r="170" spans="2:22" x14ac:dyDescent="0.25">
      <c r="B170" s="12">
        <v>3</v>
      </c>
      <c r="C170" s="12">
        <v>39</v>
      </c>
      <c r="D170" s="12">
        <v>24.615384615384603</v>
      </c>
      <c r="E170" s="12">
        <v>38.846153846153818</v>
      </c>
      <c r="F170" s="12">
        <v>28.461538461538439</v>
      </c>
      <c r="H170" s="103">
        <f>VLOOKUP($C170,'Experiment Design'!$B$3:$H$66,'Experiment Results'!H$1,FALSE)</f>
        <v>3</v>
      </c>
      <c r="I170" s="101" t="str">
        <f>VLOOKUP($C170,'Experiment Design'!$B$3:$H$66,'Experiment Results'!I$1,FALSE)</f>
        <v>Exponential</v>
      </c>
      <c r="J170" s="101">
        <f>VLOOKUP($C170,'Experiment Design'!$B$3:$H$66,'Experiment Results'!J$1,FALSE)</f>
        <v>100</v>
      </c>
      <c r="K170" s="101">
        <f>VLOOKUP($C170,'Experiment Design'!$B$3:$H$66,'Experiment Results'!K$1,FALSE)</f>
        <v>10</v>
      </c>
      <c r="L170" s="101">
        <f>VLOOKUP($C170,'Experiment Design'!$B$3:$H$66,'Experiment Results'!L$1,FALSE)</f>
        <v>26</v>
      </c>
      <c r="M170" s="101">
        <f>VLOOKUP($C170,'Experiment Design'!$B$3:$H$66,'Experiment Results'!M$1,FALSE)</f>
        <v>15</v>
      </c>
      <c r="N170" s="102">
        <f t="shared" si="19"/>
        <v>30.641025641025621</v>
      </c>
      <c r="P170" s="103">
        <f t="shared" si="20"/>
        <v>-1</v>
      </c>
      <c r="Q170" s="101">
        <f t="shared" si="21"/>
        <v>1</v>
      </c>
      <c r="R170" s="101">
        <f t="shared" si="22"/>
        <v>1</v>
      </c>
      <c r="S170" s="101">
        <f t="shared" si="23"/>
        <v>-1</v>
      </c>
      <c r="T170" s="101">
        <f t="shared" si="24"/>
        <v>-1</v>
      </c>
      <c r="U170" s="101">
        <f t="shared" si="25"/>
        <v>1</v>
      </c>
      <c r="V170" s="102">
        <f t="shared" si="26"/>
        <v>30.641025641025621</v>
      </c>
    </row>
    <row r="171" spans="2:22" x14ac:dyDescent="0.25">
      <c r="B171" s="12">
        <v>3</v>
      </c>
      <c r="C171" s="12">
        <v>40</v>
      </c>
      <c r="D171" s="12">
        <v>24.065934065934059</v>
      </c>
      <c r="E171" s="12">
        <v>28.653846153846178</v>
      </c>
      <c r="F171" s="12">
        <v>24.615384615384603</v>
      </c>
      <c r="H171" s="103">
        <f>VLOOKUP($C171,'Experiment Design'!$B$3:$H$66,'Experiment Results'!H$1,FALSE)</f>
        <v>8</v>
      </c>
      <c r="I171" s="101" t="str">
        <f>VLOOKUP($C171,'Experiment Design'!$B$3:$H$66,'Experiment Results'!I$1,FALSE)</f>
        <v>Exponential</v>
      </c>
      <c r="J171" s="101">
        <f>VLOOKUP($C171,'Experiment Design'!$B$3:$H$66,'Experiment Results'!J$1,FALSE)</f>
        <v>100</v>
      </c>
      <c r="K171" s="101">
        <f>VLOOKUP($C171,'Experiment Design'!$B$3:$H$66,'Experiment Results'!K$1,FALSE)</f>
        <v>10</v>
      </c>
      <c r="L171" s="101">
        <f>VLOOKUP($C171,'Experiment Design'!$B$3:$H$66,'Experiment Results'!L$1,FALSE)</f>
        <v>26</v>
      </c>
      <c r="M171" s="101">
        <f>VLOOKUP($C171,'Experiment Design'!$B$3:$H$66,'Experiment Results'!M$1,FALSE)</f>
        <v>15</v>
      </c>
      <c r="N171" s="102">
        <f t="shared" si="19"/>
        <v>25.778388278388277</v>
      </c>
      <c r="P171" s="103">
        <f t="shared" si="20"/>
        <v>1</v>
      </c>
      <c r="Q171" s="101">
        <f t="shared" si="21"/>
        <v>1</v>
      </c>
      <c r="R171" s="101">
        <f t="shared" si="22"/>
        <v>1</v>
      </c>
      <c r="S171" s="101">
        <f t="shared" si="23"/>
        <v>-1</v>
      </c>
      <c r="T171" s="101">
        <f t="shared" si="24"/>
        <v>-1</v>
      </c>
      <c r="U171" s="101">
        <f t="shared" si="25"/>
        <v>1</v>
      </c>
      <c r="V171" s="102">
        <f t="shared" si="26"/>
        <v>25.778388278388277</v>
      </c>
    </row>
    <row r="172" spans="2:22" x14ac:dyDescent="0.25">
      <c r="B172" s="12">
        <v>3</v>
      </c>
      <c r="C172" s="12">
        <v>41</v>
      </c>
      <c r="D172" s="12">
        <v>31.538461538461561</v>
      </c>
      <c r="E172" s="12">
        <v>26.15384615384616</v>
      </c>
      <c r="F172" s="12">
        <v>19.999999999999979</v>
      </c>
      <c r="H172" s="103">
        <f>VLOOKUP($C172,'Experiment Design'!$B$3:$H$66,'Experiment Results'!H$1,FALSE)</f>
        <v>3</v>
      </c>
      <c r="I172" s="101" t="str">
        <f>VLOOKUP($C172,'Experiment Design'!$B$3:$H$66,'Experiment Results'!I$1,FALSE)</f>
        <v>Normal</v>
      </c>
      <c r="J172" s="101">
        <f>VLOOKUP($C172,'Experiment Design'!$B$3:$H$66,'Experiment Results'!J$1,FALSE)</f>
        <v>40</v>
      </c>
      <c r="K172" s="101">
        <f>VLOOKUP($C172,'Experiment Design'!$B$3:$H$66,'Experiment Results'!K$1,FALSE)</f>
        <v>60</v>
      </c>
      <c r="L172" s="101">
        <f>VLOOKUP($C172,'Experiment Design'!$B$3:$H$66,'Experiment Results'!L$1,FALSE)</f>
        <v>26</v>
      </c>
      <c r="M172" s="101">
        <f>VLOOKUP($C172,'Experiment Design'!$B$3:$H$66,'Experiment Results'!M$1,FALSE)</f>
        <v>15</v>
      </c>
      <c r="N172" s="102">
        <f t="shared" si="19"/>
        <v>25.897435897435901</v>
      </c>
      <c r="P172" s="103">
        <f t="shared" si="20"/>
        <v>-1</v>
      </c>
      <c r="Q172" s="101">
        <f t="shared" si="21"/>
        <v>-1</v>
      </c>
      <c r="R172" s="101">
        <f t="shared" si="22"/>
        <v>-1</v>
      </c>
      <c r="S172" s="101">
        <f t="shared" si="23"/>
        <v>1</v>
      </c>
      <c r="T172" s="101">
        <f t="shared" si="24"/>
        <v>-1</v>
      </c>
      <c r="U172" s="101">
        <f t="shared" si="25"/>
        <v>1</v>
      </c>
      <c r="V172" s="102">
        <f t="shared" si="26"/>
        <v>25.897435897435901</v>
      </c>
    </row>
    <row r="173" spans="2:22" x14ac:dyDescent="0.25">
      <c r="B173" s="12">
        <v>3</v>
      </c>
      <c r="C173" s="12">
        <v>42</v>
      </c>
      <c r="D173" s="12">
        <v>27.692307692307722</v>
      </c>
      <c r="E173" s="12">
        <v>25.769230769230742</v>
      </c>
      <c r="F173" s="12">
        <v>25.71428571428574</v>
      </c>
      <c r="H173" s="103">
        <f>VLOOKUP($C173,'Experiment Design'!$B$3:$H$66,'Experiment Results'!H$1,FALSE)</f>
        <v>8</v>
      </c>
      <c r="I173" s="101" t="str">
        <f>VLOOKUP($C173,'Experiment Design'!$B$3:$H$66,'Experiment Results'!I$1,FALSE)</f>
        <v>Normal</v>
      </c>
      <c r="J173" s="101">
        <f>VLOOKUP($C173,'Experiment Design'!$B$3:$H$66,'Experiment Results'!J$1,FALSE)</f>
        <v>40</v>
      </c>
      <c r="K173" s="101">
        <f>VLOOKUP($C173,'Experiment Design'!$B$3:$H$66,'Experiment Results'!K$1,FALSE)</f>
        <v>60</v>
      </c>
      <c r="L173" s="101">
        <f>VLOOKUP($C173,'Experiment Design'!$B$3:$H$66,'Experiment Results'!L$1,FALSE)</f>
        <v>26</v>
      </c>
      <c r="M173" s="101">
        <f>VLOOKUP($C173,'Experiment Design'!$B$3:$H$66,'Experiment Results'!M$1,FALSE)</f>
        <v>15</v>
      </c>
      <c r="N173" s="102">
        <f t="shared" si="19"/>
        <v>26.391941391941401</v>
      </c>
      <c r="P173" s="103">
        <f t="shared" si="20"/>
        <v>1</v>
      </c>
      <c r="Q173" s="101">
        <f t="shared" si="21"/>
        <v>-1</v>
      </c>
      <c r="R173" s="101">
        <f t="shared" si="22"/>
        <v>-1</v>
      </c>
      <c r="S173" s="101">
        <f t="shared" si="23"/>
        <v>1</v>
      </c>
      <c r="T173" s="101">
        <f t="shared" si="24"/>
        <v>-1</v>
      </c>
      <c r="U173" s="101">
        <f t="shared" si="25"/>
        <v>1</v>
      </c>
      <c r="V173" s="102">
        <f t="shared" si="26"/>
        <v>26.391941391941401</v>
      </c>
    </row>
    <row r="174" spans="2:22" x14ac:dyDescent="0.25">
      <c r="B174" s="12">
        <v>3</v>
      </c>
      <c r="C174" s="12">
        <v>43</v>
      </c>
      <c r="D174" s="12">
        <v>24.615384615384603</v>
      </c>
      <c r="E174" s="12">
        <v>38.846153846153818</v>
      </c>
      <c r="F174" s="12">
        <v>28.461538461538439</v>
      </c>
      <c r="H174" s="103">
        <f>VLOOKUP($C174,'Experiment Design'!$B$3:$H$66,'Experiment Results'!H$1,FALSE)</f>
        <v>3</v>
      </c>
      <c r="I174" s="101" t="str">
        <f>VLOOKUP($C174,'Experiment Design'!$B$3:$H$66,'Experiment Results'!I$1,FALSE)</f>
        <v>Exponential</v>
      </c>
      <c r="J174" s="101">
        <f>VLOOKUP($C174,'Experiment Design'!$B$3:$H$66,'Experiment Results'!J$1,FALSE)</f>
        <v>40</v>
      </c>
      <c r="K174" s="101">
        <f>VLOOKUP($C174,'Experiment Design'!$B$3:$H$66,'Experiment Results'!K$1,FALSE)</f>
        <v>60</v>
      </c>
      <c r="L174" s="101">
        <f>VLOOKUP($C174,'Experiment Design'!$B$3:$H$66,'Experiment Results'!L$1,FALSE)</f>
        <v>26</v>
      </c>
      <c r="M174" s="101">
        <f>VLOOKUP($C174,'Experiment Design'!$B$3:$H$66,'Experiment Results'!M$1,FALSE)</f>
        <v>15</v>
      </c>
      <c r="N174" s="102">
        <f t="shared" si="19"/>
        <v>30.641025641025621</v>
      </c>
      <c r="P174" s="103">
        <f t="shared" si="20"/>
        <v>-1</v>
      </c>
      <c r="Q174" s="101">
        <f t="shared" si="21"/>
        <v>1</v>
      </c>
      <c r="R174" s="101">
        <f t="shared" si="22"/>
        <v>-1</v>
      </c>
      <c r="S174" s="101">
        <f t="shared" si="23"/>
        <v>1</v>
      </c>
      <c r="T174" s="101">
        <f t="shared" si="24"/>
        <v>-1</v>
      </c>
      <c r="U174" s="101">
        <f t="shared" si="25"/>
        <v>1</v>
      </c>
      <c r="V174" s="102">
        <f t="shared" si="26"/>
        <v>30.641025641025621</v>
      </c>
    </row>
    <row r="175" spans="2:22" x14ac:dyDescent="0.25">
      <c r="B175" s="12">
        <v>3</v>
      </c>
      <c r="C175" s="12">
        <v>44</v>
      </c>
      <c r="D175" s="12">
        <v>24.065934065934059</v>
      </c>
      <c r="E175" s="12">
        <v>28.653846153846178</v>
      </c>
      <c r="F175" s="12">
        <v>24.615384615384603</v>
      </c>
      <c r="H175" s="103">
        <f>VLOOKUP($C175,'Experiment Design'!$B$3:$H$66,'Experiment Results'!H$1,FALSE)</f>
        <v>8</v>
      </c>
      <c r="I175" s="101" t="str">
        <f>VLOOKUP($C175,'Experiment Design'!$B$3:$H$66,'Experiment Results'!I$1,FALSE)</f>
        <v>Exponential</v>
      </c>
      <c r="J175" s="101">
        <f>VLOOKUP($C175,'Experiment Design'!$B$3:$H$66,'Experiment Results'!J$1,FALSE)</f>
        <v>40</v>
      </c>
      <c r="K175" s="101">
        <f>VLOOKUP($C175,'Experiment Design'!$B$3:$H$66,'Experiment Results'!K$1,FALSE)</f>
        <v>60</v>
      </c>
      <c r="L175" s="101">
        <f>VLOOKUP($C175,'Experiment Design'!$B$3:$H$66,'Experiment Results'!L$1,FALSE)</f>
        <v>26</v>
      </c>
      <c r="M175" s="101">
        <f>VLOOKUP($C175,'Experiment Design'!$B$3:$H$66,'Experiment Results'!M$1,FALSE)</f>
        <v>15</v>
      </c>
      <c r="N175" s="102">
        <f t="shared" si="19"/>
        <v>25.778388278388277</v>
      </c>
      <c r="P175" s="103">
        <f t="shared" si="20"/>
        <v>1</v>
      </c>
      <c r="Q175" s="101">
        <f t="shared" si="21"/>
        <v>1</v>
      </c>
      <c r="R175" s="101">
        <f t="shared" si="22"/>
        <v>-1</v>
      </c>
      <c r="S175" s="101">
        <f t="shared" si="23"/>
        <v>1</v>
      </c>
      <c r="T175" s="101">
        <f t="shared" si="24"/>
        <v>-1</v>
      </c>
      <c r="U175" s="101">
        <f t="shared" si="25"/>
        <v>1</v>
      </c>
      <c r="V175" s="102">
        <f t="shared" si="26"/>
        <v>25.778388278388277</v>
      </c>
    </row>
    <row r="176" spans="2:22" x14ac:dyDescent="0.25">
      <c r="B176" s="12">
        <v>3</v>
      </c>
      <c r="C176" s="12">
        <v>45</v>
      </c>
      <c r="D176" s="12">
        <v>31.538461538461561</v>
      </c>
      <c r="E176" s="12">
        <v>26.15384615384616</v>
      </c>
      <c r="F176" s="12">
        <v>19.999999999999979</v>
      </c>
      <c r="H176" s="103">
        <f>VLOOKUP($C176,'Experiment Design'!$B$3:$H$66,'Experiment Results'!H$1,FALSE)</f>
        <v>3</v>
      </c>
      <c r="I176" s="101" t="str">
        <f>VLOOKUP($C176,'Experiment Design'!$B$3:$H$66,'Experiment Results'!I$1,FALSE)</f>
        <v>Normal</v>
      </c>
      <c r="J176" s="101">
        <f>VLOOKUP($C176,'Experiment Design'!$B$3:$H$66,'Experiment Results'!J$1,FALSE)</f>
        <v>100</v>
      </c>
      <c r="K176" s="101">
        <f>VLOOKUP($C176,'Experiment Design'!$B$3:$H$66,'Experiment Results'!K$1,FALSE)</f>
        <v>60</v>
      </c>
      <c r="L176" s="101">
        <f>VLOOKUP($C176,'Experiment Design'!$B$3:$H$66,'Experiment Results'!L$1,FALSE)</f>
        <v>26</v>
      </c>
      <c r="M176" s="101">
        <f>VLOOKUP($C176,'Experiment Design'!$B$3:$H$66,'Experiment Results'!M$1,FALSE)</f>
        <v>15</v>
      </c>
      <c r="N176" s="102">
        <f t="shared" si="19"/>
        <v>25.897435897435901</v>
      </c>
      <c r="P176" s="103">
        <f t="shared" si="20"/>
        <v>-1</v>
      </c>
      <c r="Q176" s="101">
        <f t="shared" si="21"/>
        <v>-1</v>
      </c>
      <c r="R176" s="101">
        <f t="shared" si="22"/>
        <v>1</v>
      </c>
      <c r="S176" s="101">
        <f t="shared" si="23"/>
        <v>1</v>
      </c>
      <c r="T176" s="101">
        <f t="shared" si="24"/>
        <v>-1</v>
      </c>
      <c r="U176" s="101">
        <f t="shared" si="25"/>
        <v>1</v>
      </c>
      <c r="V176" s="102">
        <f t="shared" si="26"/>
        <v>25.897435897435901</v>
      </c>
    </row>
    <row r="177" spans="2:22" x14ac:dyDescent="0.25">
      <c r="B177" s="12">
        <v>3</v>
      </c>
      <c r="C177" s="12">
        <v>46</v>
      </c>
      <c r="D177" s="12">
        <v>28.07692307692308</v>
      </c>
      <c r="E177" s="12">
        <v>25.769230769230742</v>
      </c>
      <c r="F177" s="12">
        <v>25.71428571428574</v>
      </c>
      <c r="H177" s="103">
        <f>VLOOKUP($C177,'Experiment Design'!$B$3:$H$66,'Experiment Results'!H$1,FALSE)</f>
        <v>8</v>
      </c>
      <c r="I177" s="101" t="str">
        <f>VLOOKUP($C177,'Experiment Design'!$B$3:$H$66,'Experiment Results'!I$1,FALSE)</f>
        <v>Normal</v>
      </c>
      <c r="J177" s="101">
        <f>VLOOKUP($C177,'Experiment Design'!$B$3:$H$66,'Experiment Results'!J$1,FALSE)</f>
        <v>100</v>
      </c>
      <c r="K177" s="101">
        <f>VLOOKUP($C177,'Experiment Design'!$B$3:$H$66,'Experiment Results'!K$1,FALSE)</f>
        <v>60</v>
      </c>
      <c r="L177" s="101">
        <f>VLOOKUP($C177,'Experiment Design'!$B$3:$H$66,'Experiment Results'!L$1,FALSE)</f>
        <v>26</v>
      </c>
      <c r="M177" s="101">
        <f>VLOOKUP($C177,'Experiment Design'!$B$3:$H$66,'Experiment Results'!M$1,FALSE)</f>
        <v>15</v>
      </c>
      <c r="N177" s="102">
        <f t="shared" si="19"/>
        <v>26.520146520146522</v>
      </c>
      <c r="P177" s="103">
        <f t="shared" si="20"/>
        <v>1</v>
      </c>
      <c r="Q177" s="101">
        <f t="shared" si="21"/>
        <v>-1</v>
      </c>
      <c r="R177" s="101">
        <f t="shared" si="22"/>
        <v>1</v>
      </c>
      <c r="S177" s="101">
        <f t="shared" si="23"/>
        <v>1</v>
      </c>
      <c r="T177" s="101">
        <f t="shared" si="24"/>
        <v>-1</v>
      </c>
      <c r="U177" s="101">
        <f t="shared" si="25"/>
        <v>1</v>
      </c>
      <c r="V177" s="102">
        <f t="shared" si="26"/>
        <v>26.520146520146522</v>
      </c>
    </row>
    <row r="178" spans="2:22" x14ac:dyDescent="0.25">
      <c r="B178" s="12">
        <v>3</v>
      </c>
      <c r="C178" s="12">
        <v>47</v>
      </c>
      <c r="D178" s="12">
        <v>24.615384615384603</v>
      </c>
      <c r="E178" s="12">
        <v>38.846153846153818</v>
      </c>
      <c r="F178" s="12">
        <v>28.461538461538439</v>
      </c>
      <c r="H178" s="103">
        <f>VLOOKUP($C178,'Experiment Design'!$B$3:$H$66,'Experiment Results'!H$1,FALSE)</f>
        <v>3</v>
      </c>
      <c r="I178" s="101" t="str">
        <f>VLOOKUP($C178,'Experiment Design'!$B$3:$H$66,'Experiment Results'!I$1,FALSE)</f>
        <v>Exponential</v>
      </c>
      <c r="J178" s="101">
        <f>VLOOKUP($C178,'Experiment Design'!$B$3:$H$66,'Experiment Results'!J$1,FALSE)</f>
        <v>100</v>
      </c>
      <c r="K178" s="101">
        <f>VLOOKUP($C178,'Experiment Design'!$B$3:$H$66,'Experiment Results'!K$1,FALSE)</f>
        <v>60</v>
      </c>
      <c r="L178" s="101">
        <f>VLOOKUP($C178,'Experiment Design'!$B$3:$H$66,'Experiment Results'!L$1,FALSE)</f>
        <v>26</v>
      </c>
      <c r="M178" s="101">
        <f>VLOOKUP($C178,'Experiment Design'!$B$3:$H$66,'Experiment Results'!M$1,FALSE)</f>
        <v>15</v>
      </c>
      <c r="N178" s="102">
        <f t="shared" si="19"/>
        <v>30.641025641025621</v>
      </c>
      <c r="P178" s="103">
        <f t="shared" si="20"/>
        <v>-1</v>
      </c>
      <c r="Q178" s="101">
        <f t="shared" si="21"/>
        <v>1</v>
      </c>
      <c r="R178" s="101">
        <f t="shared" si="22"/>
        <v>1</v>
      </c>
      <c r="S178" s="101">
        <f t="shared" si="23"/>
        <v>1</v>
      </c>
      <c r="T178" s="101">
        <f t="shared" si="24"/>
        <v>-1</v>
      </c>
      <c r="U178" s="101">
        <f t="shared" si="25"/>
        <v>1</v>
      </c>
      <c r="V178" s="102">
        <f t="shared" si="26"/>
        <v>30.641025641025621</v>
      </c>
    </row>
    <row r="179" spans="2:22" x14ac:dyDescent="0.25">
      <c r="B179" s="12">
        <v>3</v>
      </c>
      <c r="C179" s="12">
        <v>48</v>
      </c>
      <c r="D179" s="12">
        <v>24.395604395604419</v>
      </c>
      <c r="E179" s="12">
        <v>28.653846153846178</v>
      </c>
      <c r="F179" s="12">
        <v>24.615384615384603</v>
      </c>
      <c r="H179" s="103">
        <f>VLOOKUP($C179,'Experiment Design'!$B$3:$H$66,'Experiment Results'!H$1,FALSE)</f>
        <v>8</v>
      </c>
      <c r="I179" s="101" t="str">
        <f>VLOOKUP($C179,'Experiment Design'!$B$3:$H$66,'Experiment Results'!I$1,FALSE)</f>
        <v>Exponential</v>
      </c>
      <c r="J179" s="101">
        <f>VLOOKUP($C179,'Experiment Design'!$B$3:$H$66,'Experiment Results'!J$1,FALSE)</f>
        <v>100</v>
      </c>
      <c r="K179" s="101">
        <f>VLOOKUP($C179,'Experiment Design'!$B$3:$H$66,'Experiment Results'!K$1,FALSE)</f>
        <v>60</v>
      </c>
      <c r="L179" s="101">
        <f>VLOOKUP($C179,'Experiment Design'!$B$3:$H$66,'Experiment Results'!L$1,FALSE)</f>
        <v>26</v>
      </c>
      <c r="M179" s="101">
        <f>VLOOKUP($C179,'Experiment Design'!$B$3:$H$66,'Experiment Results'!M$1,FALSE)</f>
        <v>15</v>
      </c>
      <c r="N179" s="102">
        <f t="shared" si="19"/>
        <v>25.888278388278398</v>
      </c>
      <c r="P179" s="103">
        <f t="shared" si="20"/>
        <v>1</v>
      </c>
      <c r="Q179" s="101">
        <f t="shared" si="21"/>
        <v>1</v>
      </c>
      <c r="R179" s="101">
        <f t="shared" si="22"/>
        <v>1</v>
      </c>
      <c r="S179" s="101">
        <f t="shared" si="23"/>
        <v>1</v>
      </c>
      <c r="T179" s="101">
        <f t="shared" si="24"/>
        <v>-1</v>
      </c>
      <c r="U179" s="101">
        <f t="shared" si="25"/>
        <v>1</v>
      </c>
      <c r="V179" s="102">
        <f t="shared" si="26"/>
        <v>25.888278388278398</v>
      </c>
    </row>
    <row r="180" spans="2:22" x14ac:dyDescent="0.25">
      <c r="B180" s="12">
        <v>3</v>
      </c>
      <c r="C180" s="12">
        <v>49</v>
      </c>
      <c r="D180" s="12">
        <v>42.291666666666664</v>
      </c>
      <c r="E180" s="12">
        <v>40.416666666666664</v>
      </c>
      <c r="F180" s="12">
        <v>32.916666666666664</v>
      </c>
      <c r="H180" s="103">
        <f>VLOOKUP($C180,'Experiment Design'!$B$3:$H$66,'Experiment Results'!H$1,FALSE)</f>
        <v>3</v>
      </c>
      <c r="I180" s="101" t="str">
        <f>VLOOKUP($C180,'Experiment Design'!$B$3:$H$66,'Experiment Results'!I$1,FALSE)</f>
        <v>Normal</v>
      </c>
      <c r="J180" s="101">
        <f>VLOOKUP($C180,'Experiment Design'!$B$3:$H$66,'Experiment Results'!J$1,FALSE)</f>
        <v>40</v>
      </c>
      <c r="K180" s="101">
        <f>VLOOKUP($C180,'Experiment Design'!$B$3:$H$66,'Experiment Results'!K$1,FALSE)</f>
        <v>10</v>
      </c>
      <c r="L180" s="101">
        <f>VLOOKUP($C180,'Experiment Design'!$B$3:$H$66,'Experiment Results'!L$1,FALSE)</f>
        <v>36</v>
      </c>
      <c r="M180" s="101">
        <f>VLOOKUP($C180,'Experiment Design'!$B$3:$H$66,'Experiment Results'!M$1,FALSE)</f>
        <v>15</v>
      </c>
      <c r="N180" s="102">
        <f t="shared" si="19"/>
        <v>38.541666666666664</v>
      </c>
      <c r="P180" s="103">
        <f t="shared" si="20"/>
        <v>-1</v>
      </c>
      <c r="Q180" s="101">
        <f t="shared" si="21"/>
        <v>-1</v>
      </c>
      <c r="R180" s="101">
        <f t="shared" si="22"/>
        <v>-1</v>
      </c>
      <c r="S180" s="101">
        <f t="shared" si="23"/>
        <v>-1</v>
      </c>
      <c r="T180" s="101">
        <f t="shared" si="24"/>
        <v>1</v>
      </c>
      <c r="U180" s="101">
        <f t="shared" si="25"/>
        <v>1</v>
      </c>
      <c r="V180" s="102">
        <f t="shared" si="26"/>
        <v>38.541666666666664</v>
      </c>
    </row>
    <row r="181" spans="2:22" x14ac:dyDescent="0.25">
      <c r="B181" s="12">
        <v>3</v>
      </c>
      <c r="C181" s="12">
        <v>50</v>
      </c>
      <c r="D181" s="12">
        <v>39</v>
      </c>
      <c r="E181" s="12">
        <v>32.500000000000014</v>
      </c>
      <c r="F181" s="12">
        <v>39.166666666666679</v>
      </c>
      <c r="H181" s="103">
        <f>VLOOKUP($C181,'Experiment Design'!$B$3:$H$66,'Experiment Results'!H$1,FALSE)</f>
        <v>8</v>
      </c>
      <c r="I181" s="101" t="str">
        <f>VLOOKUP($C181,'Experiment Design'!$B$3:$H$66,'Experiment Results'!I$1,FALSE)</f>
        <v>Normal</v>
      </c>
      <c r="J181" s="101">
        <f>VLOOKUP($C181,'Experiment Design'!$B$3:$H$66,'Experiment Results'!J$1,FALSE)</f>
        <v>40</v>
      </c>
      <c r="K181" s="101">
        <f>VLOOKUP($C181,'Experiment Design'!$B$3:$H$66,'Experiment Results'!K$1,FALSE)</f>
        <v>10</v>
      </c>
      <c r="L181" s="101">
        <f>VLOOKUP($C181,'Experiment Design'!$B$3:$H$66,'Experiment Results'!L$1,FALSE)</f>
        <v>36</v>
      </c>
      <c r="M181" s="101">
        <f>VLOOKUP($C181,'Experiment Design'!$B$3:$H$66,'Experiment Results'!M$1,FALSE)</f>
        <v>15</v>
      </c>
      <c r="N181" s="102">
        <f t="shared" si="19"/>
        <v>36.888888888888893</v>
      </c>
      <c r="P181" s="103">
        <f t="shared" si="20"/>
        <v>1</v>
      </c>
      <c r="Q181" s="101">
        <f t="shared" si="21"/>
        <v>-1</v>
      </c>
      <c r="R181" s="101">
        <f t="shared" si="22"/>
        <v>-1</v>
      </c>
      <c r="S181" s="101">
        <f t="shared" si="23"/>
        <v>-1</v>
      </c>
      <c r="T181" s="101">
        <f t="shared" si="24"/>
        <v>1</v>
      </c>
      <c r="U181" s="101">
        <f t="shared" si="25"/>
        <v>1</v>
      </c>
      <c r="V181" s="102">
        <f t="shared" si="26"/>
        <v>36.888888888888893</v>
      </c>
    </row>
    <row r="182" spans="2:22" x14ac:dyDescent="0.25">
      <c r="B182" s="12">
        <v>3</v>
      </c>
      <c r="C182" s="12">
        <v>51</v>
      </c>
      <c r="D182" s="12">
        <v>35.416666666666679</v>
      </c>
      <c r="E182" s="12">
        <v>39.166666666666679</v>
      </c>
      <c r="F182" s="12">
        <v>27.708333333333361</v>
      </c>
      <c r="H182" s="103">
        <f>VLOOKUP($C182,'Experiment Design'!$B$3:$H$66,'Experiment Results'!H$1,FALSE)</f>
        <v>3</v>
      </c>
      <c r="I182" s="101" t="str">
        <f>VLOOKUP($C182,'Experiment Design'!$B$3:$H$66,'Experiment Results'!I$1,FALSE)</f>
        <v>Exponential</v>
      </c>
      <c r="J182" s="101">
        <f>VLOOKUP($C182,'Experiment Design'!$B$3:$H$66,'Experiment Results'!J$1,FALSE)</f>
        <v>40</v>
      </c>
      <c r="K182" s="101">
        <f>VLOOKUP($C182,'Experiment Design'!$B$3:$H$66,'Experiment Results'!K$1,FALSE)</f>
        <v>10</v>
      </c>
      <c r="L182" s="101">
        <f>VLOOKUP($C182,'Experiment Design'!$B$3:$H$66,'Experiment Results'!L$1,FALSE)</f>
        <v>36</v>
      </c>
      <c r="M182" s="101">
        <f>VLOOKUP($C182,'Experiment Design'!$B$3:$H$66,'Experiment Results'!M$1,FALSE)</f>
        <v>15</v>
      </c>
      <c r="N182" s="102">
        <f t="shared" si="19"/>
        <v>34.097222222222236</v>
      </c>
      <c r="P182" s="103">
        <f t="shared" si="20"/>
        <v>-1</v>
      </c>
      <c r="Q182" s="101">
        <f t="shared" si="21"/>
        <v>1</v>
      </c>
      <c r="R182" s="101">
        <f t="shared" si="22"/>
        <v>-1</v>
      </c>
      <c r="S182" s="101">
        <f t="shared" si="23"/>
        <v>-1</v>
      </c>
      <c r="T182" s="101">
        <f t="shared" si="24"/>
        <v>1</v>
      </c>
      <c r="U182" s="101">
        <f t="shared" si="25"/>
        <v>1</v>
      </c>
      <c r="V182" s="102">
        <f t="shared" si="26"/>
        <v>34.097222222222236</v>
      </c>
    </row>
    <row r="183" spans="2:22" x14ac:dyDescent="0.25">
      <c r="B183" s="12">
        <v>3</v>
      </c>
      <c r="C183" s="12">
        <v>52</v>
      </c>
      <c r="D183" s="12">
        <v>34.333333333333314</v>
      </c>
      <c r="E183" s="12">
        <v>35.208333333333364</v>
      </c>
      <c r="F183" s="12">
        <v>27.916666666666682</v>
      </c>
      <c r="H183" s="103">
        <f>VLOOKUP($C183,'Experiment Design'!$B$3:$H$66,'Experiment Results'!H$1,FALSE)</f>
        <v>8</v>
      </c>
      <c r="I183" s="101" t="str">
        <f>VLOOKUP($C183,'Experiment Design'!$B$3:$H$66,'Experiment Results'!I$1,FALSE)</f>
        <v>Exponential</v>
      </c>
      <c r="J183" s="101">
        <f>VLOOKUP($C183,'Experiment Design'!$B$3:$H$66,'Experiment Results'!J$1,FALSE)</f>
        <v>40</v>
      </c>
      <c r="K183" s="101">
        <f>VLOOKUP($C183,'Experiment Design'!$B$3:$H$66,'Experiment Results'!K$1,FALSE)</f>
        <v>10</v>
      </c>
      <c r="L183" s="101">
        <f>VLOOKUP($C183,'Experiment Design'!$B$3:$H$66,'Experiment Results'!L$1,FALSE)</f>
        <v>36</v>
      </c>
      <c r="M183" s="101">
        <f>VLOOKUP($C183,'Experiment Design'!$B$3:$H$66,'Experiment Results'!M$1,FALSE)</f>
        <v>15</v>
      </c>
      <c r="N183" s="102">
        <f t="shared" si="19"/>
        <v>32.486111111111121</v>
      </c>
      <c r="P183" s="103">
        <f t="shared" si="20"/>
        <v>1</v>
      </c>
      <c r="Q183" s="101">
        <f t="shared" si="21"/>
        <v>1</v>
      </c>
      <c r="R183" s="101">
        <f t="shared" si="22"/>
        <v>-1</v>
      </c>
      <c r="S183" s="101">
        <f t="shared" si="23"/>
        <v>-1</v>
      </c>
      <c r="T183" s="101">
        <f t="shared" si="24"/>
        <v>1</v>
      </c>
      <c r="U183" s="101">
        <f t="shared" si="25"/>
        <v>1</v>
      </c>
      <c r="V183" s="102">
        <f t="shared" si="26"/>
        <v>32.486111111111121</v>
      </c>
    </row>
    <row r="184" spans="2:22" x14ac:dyDescent="0.25">
      <c r="B184" s="12">
        <v>3</v>
      </c>
      <c r="C184" s="12">
        <v>53</v>
      </c>
      <c r="D184" s="12">
        <v>42.291666666666664</v>
      </c>
      <c r="E184" s="12">
        <v>40.416666666666664</v>
      </c>
      <c r="F184" s="12">
        <v>32.916666666666664</v>
      </c>
      <c r="H184" s="103">
        <f>VLOOKUP($C184,'Experiment Design'!$B$3:$H$66,'Experiment Results'!H$1,FALSE)</f>
        <v>3</v>
      </c>
      <c r="I184" s="101" t="str">
        <f>VLOOKUP($C184,'Experiment Design'!$B$3:$H$66,'Experiment Results'!I$1,FALSE)</f>
        <v>Normal</v>
      </c>
      <c r="J184" s="101">
        <f>VLOOKUP($C184,'Experiment Design'!$B$3:$H$66,'Experiment Results'!J$1,FALSE)</f>
        <v>100</v>
      </c>
      <c r="K184" s="101">
        <f>VLOOKUP($C184,'Experiment Design'!$B$3:$H$66,'Experiment Results'!K$1,FALSE)</f>
        <v>10</v>
      </c>
      <c r="L184" s="101">
        <f>VLOOKUP($C184,'Experiment Design'!$B$3:$H$66,'Experiment Results'!L$1,FALSE)</f>
        <v>36</v>
      </c>
      <c r="M184" s="101">
        <f>VLOOKUP($C184,'Experiment Design'!$B$3:$H$66,'Experiment Results'!M$1,FALSE)</f>
        <v>15</v>
      </c>
      <c r="N184" s="102">
        <f t="shared" si="19"/>
        <v>38.541666666666664</v>
      </c>
      <c r="P184" s="103">
        <f t="shared" si="20"/>
        <v>-1</v>
      </c>
      <c r="Q184" s="101">
        <f t="shared" si="21"/>
        <v>-1</v>
      </c>
      <c r="R184" s="101">
        <f t="shared" si="22"/>
        <v>1</v>
      </c>
      <c r="S184" s="101">
        <f t="shared" si="23"/>
        <v>-1</v>
      </c>
      <c r="T184" s="101">
        <f t="shared" si="24"/>
        <v>1</v>
      </c>
      <c r="U184" s="101">
        <f t="shared" si="25"/>
        <v>1</v>
      </c>
      <c r="V184" s="102">
        <f t="shared" si="26"/>
        <v>38.541666666666664</v>
      </c>
    </row>
    <row r="185" spans="2:22" x14ac:dyDescent="0.25">
      <c r="B185" s="12">
        <v>3</v>
      </c>
      <c r="C185" s="12">
        <v>54</v>
      </c>
      <c r="D185" s="12">
        <v>39.333333333333357</v>
      </c>
      <c r="E185" s="12">
        <v>32.500000000000014</v>
      </c>
      <c r="F185" s="12">
        <v>38.749999999999986</v>
      </c>
      <c r="H185" s="103">
        <f>VLOOKUP($C185,'Experiment Design'!$B$3:$H$66,'Experiment Results'!H$1,FALSE)</f>
        <v>8</v>
      </c>
      <c r="I185" s="101" t="str">
        <f>VLOOKUP($C185,'Experiment Design'!$B$3:$H$66,'Experiment Results'!I$1,FALSE)</f>
        <v>Normal</v>
      </c>
      <c r="J185" s="101">
        <f>VLOOKUP($C185,'Experiment Design'!$B$3:$H$66,'Experiment Results'!J$1,FALSE)</f>
        <v>100</v>
      </c>
      <c r="K185" s="101">
        <f>VLOOKUP($C185,'Experiment Design'!$B$3:$H$66,'Experiment Results'!K$1,FALSE)</f>
        <v>10</v>
      </c>
      <c r="L185" s="101">
        <f>VLOOKUP($C185,'Experiment Design'!$B$3:$H$66,'Experiment Results'!L$1,FALSE)</f>
        <v>36</v>
      </c>
      <c r="M185" s="101">
        <f>VLOOKUP($C185,'Experiment Design'!$B$3:$H$66,'Experiment Results'!M$1,FALSE)</f>
        <v>15</v>
      </c>
      <c r="N185" s="102">
        <f t="shared" si="19"/>
        <v>36.861111111111121</v>
      </c>
      <c r="P185" s="103">
        <f t="shared" si="20"/>
        <v>1</v>
      </c>
      <c r="Q185" s="101">
        <f t="shared" si="21"/>
        <v>-1</v>
      </c>
      <c r="R185" s="101">
        <f t="shared" si="22"/>
        <v>1</v>
      </c>
      <c r="S185" s="101">
        <f t="shared" si="23"/>
        <v>-1</v>
      </c>
      <c r="T185" s="101">
        <f t="shared" si="24"/>
        <v>1</v>
      </c>
      <c r="U185" s="101">
        <f t="shared" si="25"/>
        <v>1</v>
      </c>
      <c r="V185" s="102">
        <f t="shared" si="26"/>
        <v>36.861111111111121</v>
      </c>
    </row>
    <row r="186" spans="2:22" x14ac:dyDescent="0.25">
      <c r="B186" s="12">
        <v>3</v>
      </c>
      <c r="C186" s="12">
        <v>55</v>
      </c>
      <c r="D186" s="12">
        <v>37.2222222222222</v>
      </c>
      <c r="E186" s="12">
        <v>39.166666666666679</v>
      </c>
      <c r="F186" s="12">
        <v>27.708333333333361</v>
      </c>
      <c r="H186" s="103">
        <f>VLOOKUP($C186,'Experiment Design'!$B$3:$H$66,'Experiment Results'!H$1,FALSE)</f>
        <v>3</v>
      </c>
      <c r="I186" s="101" t="str">
        <f>VLOOKUP($C186,'Experiment Design'!$B$3:$H$66,'Experiment Results'!I$1,FALSE)</f>
        <v>Exponential</v>
      </c>
      <c r="J186" s="101">
        <f>VLOOKUP($C186,'Experiment Design'!$B$3:$H$66,'Experiment Results'!J$1,FALSE)</f>
        <v>100</v>
      </c>
      <c r="K186" s="101">
        <f>VLOOKUP($C186,'Experiment Design'!$B$3:$H$66,'Experiment Results'!K$1,FALSE)</f>
        <v>10</v>
      </c>
      <c r="L186" s="101">
        <f>VLOOKUP($C186,'Experiment Design'!$B$3:$H$66,'Experiment Results'!L$1,FALSE)</f>
        <v>36</v>
      </c>
      <c r="M186" s="101">
        <f>VLOOKUP($C186,'Experiment Design'!$B$3:$H$66,'Experiment Results'!M$1,FALSE)</f>
        <v>15</v>
      </c>
      <c r="N186" s="102">
        <f t="shared" si="19"/>
        <v>34.699074074074083</v>
      </c>
      <c r="P186" s="103">
        <f t="shared" si="20"/>
        <v>-1</v>
      </c>
      <c r="Q186" s="101">
        <f t="shared" si="21"/>
        <v>1</v>
      </c>
      <c r="R186" s="101">
        <f t="shared" si="22"/>
        <v>1</v>
      </c>
      <c r="S186" s="101">
        <f t="shared" si="23"/>
        <v>-1</v>
      </c>
      <c r="T186" s="101">
        <f t="shared" si="24"/>
        <v>1</v>
      </c>
      <c r="U186" s="101">
        <f t="shared" si="25"/>
        <v>1</v>
      </c>
      <c r="V186" s="102">
        <f t="shared" si="26"/>
        <v>34.699074074074083</v>
      </c>
    </row>
    <row r="187" spans="2:22" x14ac:dyDescent="0.25">
      <c r="B187" s="12">
        <v>3</v>
      </c>
      <c r="C187" s="12">
        <v>56</v>
      </c>
      <c r="D187" s="12">
        <v>34.5</v>
      </c>
      <c r="E187" s="12">
        <v>35.208333333333364</v>
      </c>
      <c r="F187" s="12">
        <v>27.916666666666682</v>
      </c>
      <c r="H187" s="103">
        <f>VLOOKUP($C187,'Experiment Design'!$B$3:$H$66,'Experiment Results'!H$1,FALSE)</f>
        <v>8</v>
      </c>
      <c r="I187" s="101" t="str">
        <f>VLOOKUP($C187,'Experiment Design'!$B$3:$H$66,'Experiment Results'!I$1,FALSE)</f>
        <v>Exponential</v>
      </c>
      <c r="J187" s="101">
        <f>VLOOKUP($C187,'Experiment Design'!$B$3:$H$66,'Experiment Results'!J$1,FALSE)</f>
        <v>100</v>
      </c>
      <c r="K187" s="101">
        <f>VLOOKUP($C187,'Experiment Design'!$B$3:$H$66,'Experiment Results'!K$1,FALSE)</f>
        <v>10</v>
      </c>
      <c r="L187" s="101">
        <f>VLOOKUP($C187,'Experiment Design'!$B$3:$H$66,'Experiment Results'!L$1,FALSE)</f>
        <v>36</v>
      </c>
      <c r="M187" s="101">
        <f>VLOOKUP($C187,'Experiment Design'!$B$3:$H$66,'Experiment Results'!M$1,FALSE)</f>
        <v>15</v>
      </c>
      <c r="N187" s="102">
        <f t="shared" si="19"/>
        <v>32.541666666666686</v>
      </c>
      <c r="P187" s="103">
        <f t="shared" si="20"/>
        <v>1</v>
      </c>
      <c r="Q187" s="101">
        <f t="shared" si="21"/>
        <v>1</v>
      </c>
      <c r="R187" s="101">
        <f t="shared" si="22"/>
        <v>1</v>
      </c>
      <c r="S187" s="101">
        <f t="shared" si="23"/>
        <v>-1</v>
      </c>
      <c r="T187" s="101">
        <f t="shared" si="24"/>
        <v>1</v>
      </c>
      <c r="U187" s="101">
        <f t="shared" si="25"/>
        <v>1</v>
      </c>
      <c r="V187" s="102">
        <f t="shared" si="26"/>
        <v>32.541666666666686</v>
      </c>
    </row>
    <row r="188" spans="2:22" x14ac:dyDescent="0.25">
      <c r="B188" s="12">
        <v>3</v>
      </c>
      <c r="C188" s="12">
        <v>57</v>
      </c>
      <c r="D188" s="12">
        <v>42.291666666666664</v>
      </c>
      <c r="E188" s="12">
        <v>40.416666666666664</v>
      </c>
      <c r="F188" s="12">
        <v>32.916666666666664</v>
      </c>
      <c r="H188" s="103">
        <f>VLOOKUP($C188,'Experiment Design'!$B$3:$H$66,'Experiment Results'!H$1,FALSE)</f>
        <v>3</v>
      </c>
      <c r="I188" s="101" t="str">
        <f>VLOOKUP($C188,'Experiment Design'!$B$3:$H$66,'Experiment Results'!I$1,FALSE)</f>
        <v>Normal</v>
      </c>
      <c r="J188" s="101">
        <f>VLOOKUP($C188,'Experiment Design'!$B$3:$H$66,'Experiment Results'!J$1,FALSE)</f>
        <v>40</v>
      </c>
      <c r="K188" s="101">
        <f>VLOOKUP($C188,'Experiment Design'!$B$3:$H$66,'Experiment Results'!K$1,FALSE)</f>
        <v>60</v>
      </c>
      <c r="L188" s="101">
        <f>VLOOKUP($C188,'Experiment Design'!$B$3:$H$66,'Experiment Results'!L$1,FALSE)</f>
        <v>36</v>
      </c>
      <c r="M188" s="101">
        <f>VLOOKUP($C188,'Experiment Design'!$B$3:$H$66,'Experiment Results'!M$1,FALSE)</f>
        <v>15</v>
      </c>
      <c r="N188" s="102">
        <f t="shared" si="19"/>
        <v>38.541666666666664</v>
      </c>
      <c r="P188" s="103">
        <f t="shared" si="20"/>
        <v>-1</v>
      </c>
      <c r="Q188" s="101">
        <f t="shared" si="21"/>
        <v>-1</v>
      </c>
      <c r="R188" s="101">
        <f t="shared" si="22"/>
        <v>-1</v>
      </c>
      <c r="S188" s="101">
        <f t="shared" si="23"/>
        <v>1</v>
      </c>
      <c r="T188" s="101">
        <f t="shared" si="24"/>
        <v>1</v>
      </c>
      <c r="U188" s="101">
        <f t="shared" si="25"/>
        <v>1</v>
      </c>
      <c r="V188" s="102">
        <f t="shared" si="26"/>
        <v>38.541666666666664</v>
      </c>
    </row>
    <row r="189" spans="2:22" x14ac:dyDescent="0.25">
      <c r="B189" s="12">
        <v>3</v>
      </c>
      <c r="C189" s="12">
        <v>58</v>
      </c>
      <c r="D189" s="12">
        <v>39.333333333333357</v>
      </c>
      <c r="E189" s="12">
        <v>32.500000000000014</v>
      </c>
      <c r="F189" s="12">
        <v>38.749999999999986</v>
      </c>
      <c r="H189" s="103">
        <f>VLOOKUP($C189,'Experiment Design'!$B$3:$H$66,'Experiment Results'!H$1,FALSE)</f>
        <v>8</v>
      </c>
      <c r="I189" s="101" t="str">
        <f>VLOOKUP($C189,'Experiment Design'!$B$3:$H$66,'Experiment Results'!I$1,FALSE)</f>
        <v>Normal</v>
      </c>
      <c r="J189" s="101">
        <f>VLOOKUP($C189,'Experiment Design'!$B$3:$H$66,'Experiment Results'!J$1,FALSE)</f>
        <v>40</v>
      </c>
      <c r="K189" s="101">
        <f>VLOOKUP($C189,'Experiment Design'!$B$3:$H$66,'Experiment Results'!K$1,FALSE)</f>
        <v>60</v>
      </c>
      <c r="L189" s="101">
        <f>VLOOKUP($C189,'Experiment Design'!$B$3:$H$66,'Experiment Results'!L$1,FALSE)</f>
        <v>36</v>
      </c>
      <c r="M189" s="101">
        <f>VLOOKUP($C189,'Experiment Design'!$B$3:$H$66,'Experiment Results'!M$1,FALSE)</f>
        <v>15</v>
      </c>
      <c r="N189" s="102">
        <f t="shared" si="19"/>
        <v>36.861111111111121</v>
      </c>
      <c r="P189" s="103">
        <f t="shared" si="20"/>
        <v>1</v>
      </c>
      <c r="Q189" s="101">
        <f t="shared" si="21"/>
        <v>-1</v>
      </c>
      <c r="R189" s="101">
        <f t="shared" si="22"/>
        <v>-1</v>
      </c>
      <c r="S189" s="101">
        <f t="shared" si="23"/>
        <v>1</v>
      </c>
      <c r="T189" s="101">
        <f t="shared" si="24"/>
        <v>1</v>
      </c>
      <c r="U189" s="101">
        <f t="shared" si="25"/>
        <v>1</v>
      </c>
      <c r="V189" s="102">
        <f t="shared" si="26"/>
        <v>36.861111111111121</v>
      </c>
    </row>
    <row r="190" spans="2:22" x14ac:dyDescent="0.25">
      <c r="B190" s="12">
        <v>3</v>
      </c>
      <c r="C190" s="12">
        <v>59</v>
      </c>
      <c r="D190" s="12">
        <v>35.416666666666679</v>
      </c>
      <c r="E190" s="12">
        <v>39.166666666666679</v>
      </c>
      <c r="F190" s="12">
        <v>27.708333333333361</v>
      </c>
      <c r="H190" s="103">
        <f>VLOOKUP($C190,'Experiment Design'!$B$3:$H$66,'Experiment Results'!H$1,FALSE)</f>
        <v>3</v>
      </c>
      <c r="I190" s="101" t="str">
        <f>VLOOKUP($C190,'Experiment Design'!$B$3:$H$66,'Experiment Results'!I$1,FALSE)</f>
        <v>Exponential</v>
      </c>
      <c r="J190" s="101">
        <f>VLOOKUP($C190,'Experiment Design'!$B$3:$H$66,'Experiment Results'!J$1,FALSE)</f>
        <v>40</v>
      </c>
      <c r="K190" s="101">
        <f>VLOOKUP($C190,'Experiment Design'!$B$3:$H$66,'Experiment Results'!K$1,FALSE)</f>
        <v>60</v>
      </c>
      <c r="L190" s="101">
        <f>VLOOKUP($C190,'Experiment Design'!$B$3:$H$66,'Experiment Results'!L$1,FALSE)</f>
        <v>36</v>
      </c>
      <c r="M190" s="101">
        <f>VLOOKUP($C190,'Experiment Design'!$B$3:$H$66,'Experiment Results'!M$1,FALSE)</f>
        <v>15</v>
      </c>
      <c r="N190" s="102">
        <f t="shared" si="19"/>
        <v>34.097222222222236</v>
      </c>
      <c r="P190" s="103">
        <f t="shared" si="20"/>
        <v>-1</v>
      </c>
      <c r="Q190" s="101">
        <f t="shared" si="21"/>
        <v>1</v>
      </c>
      <c r="R190" s="101">
        <f t="shared" si="22"/>
        <v>-1</v>
      </c>
      <c r="S190" s="101">
        <f t="shared" si="23"/>
        <v>1</v>
      </c>
      <c r="T190" s="101">
        <f t="shared" si="24"/>
        <v>1</v>
      </c>
      <c r="U190" s="101">
        <f t="shared" si="25"/>
        <v>1</v>
      </c>
      <c r="V190" s="102">
        <f t="shared" si="26"/>
        <v>34.097222222222236</v>
      </c>
    </row>
    <row r="191" spans="2:22" x14ac:dyDescent="0.25">
      <c r="B191" s="12">
        <v>3</v>
      </c>
      <c r="C191" s="12">
        <v>60</v>
      </c>
      <c r="D191" s="12">
        <v>34.5</v>
      </c>
      <c r="E191" s="12">
        <v>35.208333333333364</v>
      </c>
      <c r="F191" s="12">
        <v>27.916666666666682</v>
      </c>
      <c r="H191" s="103">
        <f>VLOOKUP($C191,'Experiment Design'!$B$3:$H$66,'Experiment Results'!H$1,FALSE)</f>
        <v>8</v>
      </c>
      <c r="I191" s="101" t="str">
        <f>VLOOKUP($C191,'Experiment Design'!$B$3:$H$66,'Experiment Results'!I$1,FALSE)</f>
        <v>Exponential</v>
      </c>
      <c r="J191" s="101">
        <f>VLOOKUP($C191,'Experiment Design'!$B$3:$H$66,'Experiment Results'!J$1,FALSE)</f>
        <v>40</v>
      </c>
      <c r="K191" s="101">
        <f>VLOOKUP($C191,'Experiment Design'!$B$3:$H$66,'Experiment Results'!K$1,FALSE)</f>
        <v>60</v>
      </c>
      <c r="L191" s="101">
        <f>VLOOKUP($C191,'Experiment Design'!$B$3:$H$66,'Experiment Results'!L$1,FALSE)</f>
        <v>36</v>
      </c>
      <c r="M191" s="101">
        <f>VLOOKUP($C191,'Experiment Design'!$B$3:$H$66,'Experiment Results'!M$1,FALSE)</f>
        <v>15</v>
      </c>
      <c r="N191" s="102">
        <f t="shared" si="19"/>
        <v>32.541666666666686</v>
      </c>
      <c r="P191" s="103">
        <f t="shared" si="20"/>
        <v>1</v>
      </c>
      <c r="Q191" s="101">
        <f t="shared" si="21"/>
        <v>1</v>
      </c>
      <c r="R191" s="101">
        <f t="shared" si="22"/>
        <v>-1</v>
      </c>
      <c r="S191" s="101">
        <f t="shared" si="23"/>
        <v>1</v>
      </c>
      <c r="T191" s="101">
        <f t="shared" si="24"/>
        <v>1</v>
      </c>
      <c r="U191" s="101">
        <f t="shared" si="25"/>
        <v>1</v>
      </c>
      <c r="V191" s="102">
        <f t="shared" si="26"/>
        <v>32.541666666666686</v>
      </c>
    </row>
    <row r="192" spans="2:22" x14ac:dyDescent="0.25">
      <c r="B192" s="12">
        <v>3</v>
      </c>
      <c r="C192" s="12">
        <v>61</v>
      </c>
      <c r="D192" s="12">
        <v>42.291666666666664</v>
      </c>
      <c r="E192" s="12">
        <v>40.416666666666664</v>
      </c>
      <c r="F192" s="12">
        <v>32.916666666666664</v>
      </c>
      <c r="H192" s="103">
        <f>VLOOKUP($C192,'Experiment Design'!$B$3:$H$66,'Experiment Results'!H$1,FALSE)</f>
        <v>3</v>
      </c>
      <c r="I192" s="101" t="str">
        <f>VLOOKUP($C192,'Experiment Design'!$B$3:$H$66,'Experiment Results'!I$1,FALSE)</f>
        <v>Normal</v>
      </c>
      <c r="J192" s="101">
        <f>VLOOKUP($C192,'Experiment Design'!$B$3:$H$66,'Experiment Results'!J$1,FALSE)</f>
        <v>100</v>
      </c>
      <c r="K192" s="101">
        <f>VLOOKUP($C192,'Experiment Design'!$B$3:$H$66,'Experiment Results'!K$1,FALSE)</f>
        <v>60</v>
      </c>
      <c r="L192" s="101">
        <f>VLOOKUP($C192,'Experiment Design'!$B$3:$H$66,'Experiment Results'!L$1,FALSE)</f>
        <v>36</v>
      </c>
      <c r="M192" s="101">
        <f>VLOOKUP($C192,'Experiment Design'!$B$3:$H$66,'Experiment Results'!M$1,FALSE)</f>
        <v>15</v>
      </c>
      <c r="N192" s="102">
        <f t="shared" si="19"/>
        <v>38.541666666666664</v>
      </c>
      <c r="P192" s="103">
        <f t="shared" si="20"/>
        <v>-1</v>
      </c>
      <c r="Q192" s="101">
        <f t="shared" si="21"/>
        <v>-1</v>
      </c>
      <c r="R192" s="101">
        <f t="shared" si="22"/>
        <v>1</v>
      </c>
      <c r="S192" s="101">
        <f t="shared" si="23"/>
        <v>1</v>
      </c>
      <c r="T192" s="101">
        <f t="shared" si="24"/>
        <v>1</v>
      </c>
      <c r="U192" s="101">
        <f t="shared" si="25"/>
        <v>1</v>
      </c>
      <c r="V192" s="102">
        <f t="shared" si="26"/>
        <v>38.541666666666664</v>
      </c>
    </row>
    <row r="193" spans="2:22" x14ac:dyDescent="0.25">
      <c r="B193" s="12">
        <v>3</v>
      </c>
      <c r="C193" s="12">
        <v>62</v>
      </c>
      <c r="D193" s="12">
        <v>39.333333333333357</v>
      </c>
      <c r="E193" s="12">
        <v>32.500000000000014</v>
      </c>
      <c r="F193" s="12">
        <v>38.749999999999986</v>
      </c>
      <c r="H193" s="103">
        <f>VLOOKUP($C193,'Experiment Design'!$B$3:$H$66,'Experiment Results'!H$1,FALSE)</f>
        <v>8</v>
      </c>
      <c r="I193" s="101" t="str">
        <f>VLOOKUP($C193,'Experiment Design'!$B$3:$H$66,'Experiment Results'!I$1,FALSE)</f>
        <v>Normal</v>
      </c>
      <c r="J193" s="101">
        <f>VLOOKUP($C193,'Experiment Design'!$B$3:$H$66,'Experiment Results'!J$1,FALSE)</f>
        <v>100</v>
      </c>
      <c r="K193" s="101">
        <f>VLOOKUP($C193,'Experiment Design'!$B$3:$H$66,'Experiment Results'!K$1,FALSE)</f>
        <v>60</v>
      </c>
      <c r="L193" s="101">
        <f>VLOOKUP($C193,'Experiment Design'!$B$3:$H$66,'Experiment Results'!L$1,FALSE)</f>
        <v>36</v>
      </c>
      <c r="M193" s="101">
        <f>VLOOKUP($C193,'Experiment Design'!$B$3:$H$66,'Experiment Results'!M$1,FALSE)</f>
        <v>15</v>
      </c>
      <c r="N193" s="102">
        <f t="shared" si="19"/>
        <v>36.861111111111121</v>
      </c>
      <c r="P193" s="103">
        <f t="shared" si="20"/>
        <v>1</v>
      </c>
      <c r="Q193" s="101">
        <f t="shared" si="21"/>
        <v>-1</v>
      </c>
      <c r="R193" s="101">
        <f t="shared" si="22"/>
        <v>1</v>
      </c>
      <c r="S193" s="101">
        <f t="shared" si="23"/>
        <v>1</v>
      </c>
      <c r="T193" s="101">
        <f t="shared" si="24"/>
        <v>1</v>
      </c>
      <c r="U193" s="101">
        <f t="shared" si="25"/>
        <v>1</v>
      </c>
      <c r="V193" s="102">
        <f t="shared" si="26"/>
        <v>36.861111111111121</v>
      </c>
    </row>
    <row r="194" spans="2:22" x14ac:dyDescent="0.25">
      <c r="B194" s="12">
        <v>3</v>
      </c>
      <c r="C194" s="12">
        <v>63</v>
      </c>
      <c r="D194" s="12">
        <v>37.2222222222222</v>
      </c>
      <c r="E194" s="12">
        <v>39.166666666666679</v>
      </c>
      <c r="F194" s="12">
        <v>27.708333333333361</v>
      </c>
      <c r="H194" s="103">
        <f>VLOOKUP($C194,'Experiment Design'!$B$3:$H$66,'Experiment Results'!H$1,FALSE)</f>
        <v>3</v>
      </c>
      <c r="I194" s="101" t="str">
        <f>VLOOKUP($C194,'Experiment Design'!$B$3:$H$66,'Experiment Results'!I$1,FALSE)</f>
        <v>Exponential</v>
      </c>
      <c r="J194" s="101">
        <f>VLOOKUP($C194,'Experiment Design'!$B$3:$H$66,'Experiment Results'!J$1,FALSE)</f>
        <v>100</v>
      </c>
      <c r="K194" s="101">
        <f>VLOOKUP($C194,'Experiment Design'!$B$3:$H$66,'Experiment Results'!K$1,FALSE)</f>
        <v>60</v>
      </c>
      <c r="L194" s="101">
        <f>VLOOKUP($C194,'Experiment Design'!$B$3:$H$66,'Experiment Results'!L$1,FALSE)</f>
        <v>36</v>
      </c>
      <c r="M194" s="101">
        <f>VLOOKUP($C194,'Experiment Design'!$B$3:$H$66,'Experiment Results'!M$1,FALSE)</f>
        <v>15</v>
      </c>
      <c r="N194" s="102">
        <f t="shared" si="19"/>
        <v>34.699074074074083</v>
      </c>
      <c r="P194" s="103">
        <f t="shared" si="20"/>
        <v>-1</v>
      </c>
      <c r="Q194" s="101">
        <f t="shared" si="21"/>
        <v>1</v>
      </c>
      <c r="R194" s="101">
        <f t="shared" si="22"/>
        <v>1</v>
      </c>
      <c r="S194" s="101">
        <f t="shared" si="23"/>
        <v>1</v>
      </c>
      <c r="T194" s="101">
        <f t="shared" si="24"/>
        <v>1</v>
      </c>
      <c r="U194" s="101">
        <f t="shared" si="25"/>
        <v>1</v>
      </c>
      <c r="V194" s="102">
        <f t="shared" si="26"/>
        <v>34.699074074074083</v>
      </c>
    </row>
    <row r="195" spans="2:22" x14ac:dyDescent="0.25">
      <c r="B195" s="12">
        <v>3</v>
      </c>
      <c r="C195" s="12">
        <v>64</v>
      </c>
      <c r="D195" s="12">
        <v>34.5</v>
      </c>
      <c r="E195" s="12">
        <v>35.208333333333364</v>
      </c>
      <c r="F195" s="12">
        <v>27.916666666666682</v>
      </c>
      <c r="H195" s="103">
        <f>VLOOKUP($C195,'Experiment Design'!$B$3:$H$66,'Experiment Results'!H$1,FALSE)</f>
        <v>8</v>
      </c>
      <c r="I195" s="101" t="str">
        <f>VLOOKUP($C195,'Experiment Design'!$B$3:$H$66,'Experiment Results'!I$1,FALSE)</f>
        <v>Exponential</v>
      </c>
      <c r="J195" s="101">
        <f>VLOOKUP($C195,'Experiment Design'!$B$3:$H$66,'Experiment Results'!J$1,FALSE)</f>
        <v>100</v>
      </c>
      <c r="K195" s="101">
        <f>VLOOKUP($C195,'Experiment Design'!$B$3:$H$66,'Experiment Results'!K$1,FALSE)</f>
        <v>60</v>
      </c>
      <c r="L195" s="101">
        <f>VLOOKUP($C195,'Experiment Design'!$B$3:$H$66,'Experiment Results'!L$1,FALSE)</f>
        <v>36</v>
      </c>
      <c r="M195" s="101">
        <f>VLOOKUP($C195,'Experiment Design'!$B$3:$H$66,'Experiment Results'!M$1,FALSE)</f>
        <v>15</v>
      </c>
      <c r="N195" s="102">
        <f t="shared" si="19"/>
        <v>32.541666666666686</v>
      </c>
      <c r="P195" s="103">
        <f t="shared" si="20"/>
        <v>1</v>
      </c>
      <c r="Q195" s="101">
        <f t="shared" si="21"/>
        <v>1</v>
      </c>
      <c r="R195" s="101">
        <f t="shared" si="22"/>
        <v>1</v>
      </c>
      <c r="S195" s="101">
        <f t="shared" si="23"/>
        <v>1</v>
      </c>
      <c r="T195" s="101">
        <f t="shared" si="24"/>
        <v>1</v>
      </c>
      <c r="U195" s="101">
        <f t="shared" si="25"/>
        <v>1</v>
      </c>
      <c r="V195" s="102">
        <f t="shared" si="26"/>
        <v>32.541666666666686</v>
      </c>
    </row>
    <row r="196" spans="2:22" x14ac:dyDescent="0.25">
      <c r="B196" s="12">
        <v>4</v>
      </c>
      <c r="C196" s="12">
        <v>1</v>
      </c>
      <c r="D196" s="12">
        <v>41.826923076923102</v>
      </c>
      <c r="E196" s="12">
        <v>32.307692307692278</v>
      </c>
      <c r="F196" s="12">
        <v>43.269230769230759</v>
      </c>
      <c r="H196" s="103">
        <f>VLOOKUP($C196,'Experiment Design'!$B$3:$H$66,'Experiment Results'!H$1,FALSE)</f>
        <v>3</v>
      </c>
      <c r="I196" s="101" t="str">
        <f>VLOOKUP($C196,'Experiment Design'!$B$3:$H$66,'Experiment Results'!I$1,FALSE)</f>
        <v>Normal</v>
      </c>
      <c r="J196" s="101">
        <f>VLOOKUP($C196,'Experiment Design'!$B$3:$H$66,'Experiment Results'!J$1,FALSE)</f>
        <v>40</v>
      </c>
      <c r="K196" s="101">
        <f>VLOOKUP($C196,'Experiment Design'!$B$3:$H$66,'Experiment Results'!K$1,FALSE)</f>
        <v>10</v>
      </c>
      <c r="L196" s="101">
        <f>VLOOKUP($C196,'Experiment Design'!$B$3:$H$66,'Experiment Results'!L$1,FALSE)</f>
        <v>26</v>
      </c>
      <c r="M196" s="101">
        <f>VLOOKUP($C196,'Experiment Design'!$B$3:$H$66,'Experiment Results'!M$1,FALSE)</f>
        <v>10</v>
      </c>
      <c r="N196" s="102">
        <f t="shared" si="19"/>
        <v>39.13461538461538</v>
      </c>
      <c r="P196" s="103">
        <f t="shared" si="20"/>
        <v>-1</v>
      </c>
      <c r="Q196" s="101">
        <f t="shared" si="21"/>
        <v>-1</v>
      </c>
      <c r="R196" s="101">
        <f t="shared" si="22"/>
        <v>-1</v>
      </c>
      <c r="S196" s="101">
        <f t="shared" si="23"/>
        <v>-1</v>
      </c>
      <c r="T196" s="101">
        <f t="shared" si="24"/>
        <v>-1</v>
      </c>
      <c r="U196" s="101">
        <f t="shared" si="25"/>
        <v>-1</v>
      </c>
      <c r="V196" s="102">
        <f t="shared" si="26"/>
        <v>39.13461538461538</v>
      </c>
    </row>
    <row r="197" spans="2:22" x14ac:dyDescent="0.25">
      <c r="B197" s="12">
        <v>4</v>
      </c>
      <c r="C197" s="12">
        <v>2</v>
      </c>
      <c r="D197" s="12">
        <v>39.807692307692278</v>
      </c>
      <c r="E197" s="12">
        <v>30.692307692307722</v>
      </c>
      <c r="F197" s="12">
        <v>42.11538461538462</v>
      </c>
      <c r="H197" s="103">
        <f>VLOOKUP($C197,'Experiment Design'!$B$3:$H$66,'Experiment Results'!H$1,FALSE)</f>
        <v>8</v>
      </c>
      <c r="I197" s="101" t="str">
        <f>VLOOKUP($C197,'Experiment Design'!$B$3:$H$66,'Experiment Results'!I$1,FALSE)</f>
        <v>Normal</v>
      </c>
      <c r="J197" s="101">
        <f>VLOOKUP($C197,'Experiment Design'!$B$3:$H$66,'Experiment Results'!J$1,FALSE)</f>
        <v>40</v>
      </c>
      <c r="K197" s="101">
        <f>VLOOKUP($C197,'Experiment Design'!$B$3:$H$66,'Experiment Results'!K$1,FALSE)</f>
        <v>10</v>
      </c>
      <c r="L197" s="101">
        <f>VLOOKUP($C197,'Experiment Design'!$B$3:$H$66,'Experiment Results'!L$1,FALSE)</f>
        <v>26</v>
      </c>
      <c r="M197" s="101">
        <f>VLOOKUP($C197,'Experiment Design'!$B$3:$H$66,'Experiment Results'!M$1,FALSE)</f>
        <v>10</v>
      </c>
      <c r="N197" s="102">
        <f t="shared" ref="N197:N260" si="27">AVERAGE(D197:F197)</f>
        <v>37.53846153846154</v>
      </c>
      <c r="P197" s="103">
        <f t="shared" ref="P197:P260" si="28">IF(H197=H$4,-1,1)</f>
        <v>1</v>
      </c>
      <c r="Q197" s="101">
        <f t="shared" ref="Q197:Q260" si="29">IF(I197=I$4,-1,1)</f>
        <v>-1</v>
      </c>
      <c r="R197" s="101">
        <f t="shared" ref="R197:R260" si="30">IF(J197=J$4,-1,1)</f>
        <v>-1</v>
      </c>
      <c r="S197" s="101">
        <f t="shared" ref="S197:S260" si="31">IF(K197=K$4,-1,1)</f>
        <v>-1</v>
      </c>
      <c r="T197" s="101">
        <f t="shared" ref="T197:T260" si="32">IF(L197=L$4,-1,1)</f>
        <v>-1</v>
      </c>
      <c r="U197" s="101">
        <f t="shared" ref="U197:U260" si="33">IF(M197=M$4,-1,1)</f>
        <v>-1</v>
      </c>
      <c r="V197" s="102">
        <f t="shared" ref="V197:V260" si="34">N197</f>
        <v>37.53846153846154</v>
      </c>
    </row>
    <row r="198" spans="2:22" x14ac:dyDescent="0.25">
      <c r="B198" s="12">
        <v>4</v>
      </c>
      <c r="C198" s="12">
        <v>3</v>
      </c>
      <c r="D198" s="12">
        <v>41.826923076923102</v>
      </c>
      <c r="E198" s="12">
        <v>33.75</v>
      </c>
      <c r="F198" s="12">
        <v>35.769230769230759</v>
      </c>
      <c r="H198" s="103">
        <f>VLOOKUP($C198,'Experiment Design'!$B$3:$H$66,'Experiment Results'!H$1,FALSE)</f>
        <v>3</v>
      </c>
      <c r="I198" s="101" t="str">
        <f>VLOOKUP($C198,'Experiment Design'!$B$3:$H$66,'Experiment Results'!I$1,FALSE)</f>
        <v>Exponential</v>
      </c>
      <c r="J198" s="101">
        <f>VLOOKUP($C198,'Experiment Design'!$B$3:$H$66,'Experiment Results'!J$1,FALSE)</f>
        <v>40</v>
      </c>
      <c r="K198" s="101">
        <f>VLOOKUP($C198,'Experiment Design'!$B$3:$H$66,'Experiment Results'!K$1,FALSE)</f>
        <v>10</v>
      </c>
      <c r="L198" s="101">
        <f>VLOOKUP($C198,'Experiment Design'!$B$3:$H$66,'Experiment Results'!L$1,FALSE)</f>
        <v>26</v>
      </c>
      <c r="M198" s="101">
        <f>VLOOKUP($C198,'Experiment Design'!$B$3:$H$66,'Experiment Results'!M$1,FALSE)</f>
        <v>10</v>
      </c>
      <c r="N198" s="102">
        <f t="shared" si="27"/>
        <v>37.11538461538462</v>
      </c>
      <c r="P198" s="103">
        <f t="shared" si="28"/>
        <v>-1</v>
      </c>
      <c r="Q198" s="101">
        <f t="shared" si="29"/>
        <v>1</v>
      </c>
      <c r="R198" s="101">
        <f t="shared" si="30"/>
        <v>-1</v>
      </c>
      <c r="S198" s="101">
        <f t="shared" si="31"/>
        <v>-1</v>
      </c>
      <c r="T198" s="101">
        <f t="shared" si="32"/>
        <v>-1</v>
      </c>
      <c r="U198" s="101">
        <f t="shared" si="33"/>
        <v>-1</v>
      </c>
      <c r="V198" s="102">
        <f t="shared" si="34"/>
        <v>37.11538461538462</v>
      </c>
    </row>
    <row r="199" spans="2:22" x14ac:dyDescent="0.25">
      <c r="B199" s="12">
        <v>4</v>
      </c>
      <c r="C199" s="12">
        <v>4</v>
      </c>
      <c r="D199" s="12">
        <v>43.07692307692308</v>
      </c>
      <c r="E199" s="12">
        <v>33.461538461538481</v>
      </c>
      <c r="F199" s="12">
        <v>37.5</v>
      </c>
      <c r="H199" s="103">
        <f>VLOOKUP($C199,'Experiment Design'!$B$3:$H$66,'Experiment Results'!H$1,FALSE)</f>
        <v>8</v>
      </c>
      <c r="I199" s="101" t="str">
        <f>VLOOKUP($C199,'Experiment Design'!$B$3:$H$66,'Experiment Results'!I$1,FALSE)</f>
        <v>Exponential</v>
      </c>
      <c r="J199" s="101">
        <f>VLOOKUP($C199,'Experiment Design'!$B$3:$H$66,'Experiment Results'!J$1,FALSE)</f>
        <v>40</v>
      </c>
      <c r="K199" s="101">
        <f>VLOOKUP($C199,'Experiment Design'!$B$3:$H$66,'Experiment Results'!K$1,FALSE)</f>
        <v>10</v>
      </c>
      <c r="L199" s="101">
        <f>VLOOKUP($C199,'Experiment Design'!$B$3:$H$66,'Experiment Results'!L$1,FALSE)</f>
        <v>26</v>
      </c>
      <c r="M199" s="101">
        <f>VLOOKUP($C199,'Experiment Design'!$B$3:$H$66,'Experiment Results'!M$1,FALSE)</f>
        <v>10</v>
      </c>
      <c r="N199" s="102">
        <f t="shared" si="27"/>
        <v>38.012820512820518</v>
      </c>
      <c r="P199" s="103">
        <f t="shared" si="28"/>
        <v>1</v>
      </c>
      <c r="Q199" s="101">
        <f t="shared" si="29"/>
        <v>1</v>
      </c>
      <c r="R199" s="101">
        <f t="shared" si="30"/>
        <v>-1</v>
      </c>
      <c r="S199" s="101">
        <f t="shared" si="31"/>
        <v>-1</v>
      </c>
      <c r="T199" s="101">
        <f t="shared" si="32"/>
        <v>-1</v>
      </c>
      <c r="U199" s="101">
        <f t="shared" si="33"/>
        <v>-1</v>
      </c>
      <c r="V199" s="102">
        <f t="shared" si="34"/>
        <v>38.012820512820518</v>
      </c>
    </row>
    <row r="200" spans="2:22" x14ac:dyDescent="0.25">
      <c r="B200" s="12">
        <v>4</v>
      </c>
      <c r="C200" s="12">
        <v>5</v>
      </c>
      <c r="D200" s="12">
        <v>41.826923076923102</v>
      </c>
      <c r="E200" s="12">
        <v>32.307692307692278</v>
      </c>
      <c r="F200" s="12">
        <v>43.269230769230759</v>
      </c>
      <c r="H200" s="103">
        <f>VLOOKUP($C200,'Experiment Design'!$B$3:$H$66,'Experiment Results'!H$1,FALSE)</f>
        <v>3</v>
      </c>
      <c r="I200" s="101" t="str">
        <f>VLOOKUP($C200,'Experiment Design'!$B$3:$H$66,'Experiment Results'!I$1,FALSE)</f>
        <v>Normal</v>
      </c>
      <c r="J200" s="101">
        <f>VLOOKUP($C200,'Experiment Design'!$B$3:$H$66,'Experiment Results'!J$1,FALSE)</f>
        <v>100</v>
      </c>
      <c r="K200" s="101">
        <f>VLOOKUP($C200,'Experiment Design'!$B$3:$H$66,'Experiment Results'!K$1,FALSE)</f>
        <v>10</v>
      </c>
      <c r="L200" s="101">
        <f>VLOOKUP($C200,'Experiment Design'!$B$3:$H$66,'Experiment Results'!L$1,FALSE)</f>
        <v>26</v>
      </c>
      <c r="M200" s="101">
        <f>VLOOKUP($C200,'Experiment Design'!$B$3:$H$66,'Experiment Results'!M$1,FALSE)</f>
        <v>10</v>
      </c>
      <c r="N200" s="102">
        <f t="shared" si="27"/>
        <v>39.13461538461538</v>
      </c>
      <c r="P200" s="103">
        <f t="shared" si="28"/>
        <v>-1</v>
      </c>
      <c r="Q200" s="101">
        <f t="shared" si="29"/>
        <v>-1</v>
      </c>
      <c r="R200" s="101">
        <f t="shared" si="30"/>
        <v>1</v>
      </c>
      <c r="S200" s="101">
        <f t="shared" si="31"/>
        <v>-1</v>
      </c>
      <c r="T200" s="101">
        <f t="shared" si="32"/>
        <v>-1</v>
      </c>
      <c r="U200" s="101">
        <f t="shared" si="33"/>
        <v>-1</v>
      </c>
      <c r="V200" s="102">
        <f t="shared" si="34"/>
        <v>39.13461538461538</v>
      </c>
    </row>
    <row r="201" spans="2:22" x14ac:dyDescent="0.25">
      <c r="B201" s="12">
        <v>4</v>
      </c>
      <c r="C201" s="12">
        <v>6</v>
      </c>
      <c r="D201" s="12">
        <v>39.807692307692278</v>
      </c>
      <c r="E201" s="12">
        <v>30.692307692307722</v>
      </c>
      <c r="F201" s="12">
        <v>42.11538461538462</v>
      </c>
      <c r="H201" s="103">
        <f>VLOOKUP($C201,'Experiment Design'!$B$3:$H$66,'Experiment Results'!H$1,FALSE)</f>
        <v>8</v>
      </c>
      <c r="I201" s="101" t="str">
        <f>VLOOKUP($C201,'Experiment Design'!$B$3:$H$66,'Experiment Results'!I$1,FALSE)</f>
        <v>Normal</v>
      </c>
      <c r="J201" s="101">
        <f>VLOOKUP($C201,'Experiment Design'!$B$3:$H$66,'Experiment Results'!J$1,FALSE)</f>
        <v>100</v>
      </c>
      <c r="K201" s="101">
        <f>VLOOKUP($C201,'Experiment Design'!$B$3:$H$66,'Experiment Results'!K$1,FALSE)</f>
        <v>10</v>
      </c>
      <c r="L201" s="101">
        <f>VLOOKUP($C201,'Experiment Design'!$B$3:$H$66,'Experiment Results'!L$1,FALSE)</f>
        <v>26</v>
      </c>
      <c r="M201" s="101">
        <f>VLOOKUP($C201,'Experiment Design'!$B$3:$H$66,'Experiment Results'!M$1,FALSE)</f>
        <v>10</v>
      </c>
      <c r="N201" s="102">
        <f t="shared" si="27"/>
        <v>37.53846153846154</v>
      </c>
      <c r="P201" s="103">
        <f t="shared" si="28"/>
        <v>1</v>
      </c>
      <c r="Q201" s="101">
        <f t="shared" si="29"/>
        <v>-1</v>
      </c>
      <c r="R201" s="101">
        <f t="shared" si="30"/>
        <v>1</v>
      </c>
      <c r="S201" s="101">
        <f t="shared" si="31"/>
        <v>-1</v>
      </c>
      <c r="T201" s="101">
        <f t="shared" si="32"/>
        <v>-1</v>
      </c>
      <c r="U201" s="101">
        <f t="shared" si="33"/>
        <v>-1</v>
      </c>
      <c r="V201" s="102">
        <f t="shared" si="34"/>
        <v>37.53846153846154</v>
      </c>
    </row>
    <row r="202" spans="2:22" x14ac:dyDescent="0.25">
      <c r="B202" s="12">
        <v>4</v>
      </c>
      <c r="C202" s="12">
        <v>7</v>
      </c>
      <c r="D202" s="12">
        <v>41.826923076923102</v>
      </c>
      <c r="E202" s="12">
        <v>33.75</v>
      </c>
      <c r="F202" s="12">
        <v>30</v>
      </c>
      <c r="H202" s="103">
        <f>VLOOKUP($C202,'Experiment Design'!$B$3:$H$66,'Experiment Results'!H$1,FALSE)</f>
        <v>3</v>
      </c>
      <c r="I202" s="101" t="str">
        <f>VLOOKUP($C202,'Experiment Design'!$B$3:$H$66,'Experiment Results'!I$1,FALSE)</f>
        <v>Exponential</v>
      </c>
      <c r="J202" s="101">
        <f>VLOOKUP($C202,'Experiment Design'!$B$3:$H$66,'Experiment Results'!J$1,FALSE)</f>
        <v>100</v>
      </c>
      <c r="K202" s="101">
        <f>VLOOKUP($C202,'Experiment Design'!$B$3:$H$66,'Experiment Results'!K$1,FALSE)</f>
        <v>10</v>
      </c>
      <c r="L202" s="101">
        <f>VLOOKUP($C202,'Experiment Design'!$B$3:$H$66,'Experiment Results'!L$1,FALSE)</f>
        <v>26</v>
      </c>
      <c r="M202" s="101">
        <f>VLOOKUP($C202,'Experiment Design'!$B$3:$H$66,'Experiment Results'!M$1,FALSE)</f>
        <v>10</v>
      </c>
      <c r="N202" s="102">
        <f t="shared" si="27"/>
        <v>35.192307692307701</v>
      </c>
      <c r="P202" s="103">
        <f t="shared" si="28"/>
        <v>-1</v>
      </c>
      <c r="Q202" s="101">
        <f t="shared" si="29"/>
        <v>1</v>
      </c>
      <c r="R202" s="101">
        <f t="shared" si="30"/>
        <v>1</v>
      </c>
      <c r="S202" s="101">
        <f t="shared" si="31"/>
        <v>-1</v>
      </c>
      <c r="T202" s="101">
        <f t="shared" si="32"/>
        <v>-1</v>
      </c>
      <c r="U202" s="101">
        <f t="shared" si="33"/>
        <v>-1</v>
      </c>
      <c r="V202" s="102">
        <f t="shared" si="34"/>
        <v>35.192307692307701</v>
      </c>
    </row>
    <row r="203" spans="2:22" x14ac:dyDescent="0.25">
      <c r="B203" s="12">
        <v>4</v>
      </c>
      <c r="C203" s="12">
        <v>8</v>
      </c>
      <c r="D203" s="12">
        <v>43.07692307692308</v>
      </c>
      <c r="E203" s="12">
        <v>33.461538461538481</v>
      </c>
      <c r="F203" s="12">
        <v>37.5</v>
      </c>
      <c r="H203" s="103">
        <f>VLOOKUP($C203,'Experiment Design'!$B$3:$H$66,'Experiment Results'!H$1,FALSE)</f>
        <v>8</v>
      </c>
      <c r="I203" s="101" t="str">
        <f>VLOOKUP($C203,'Experiment Design'!$B$3:$H$66,'Experiment Results'!I$1,FALSE)</f>
        <v>Exponential</v>
      </c>
      <c r="J203" s="101">
        <f>VLOOKUP($C203,'Experiment Design'!$B$3:$H$66,'Experiment Results'!J$1,FALSE)</f>
        <v>100</v>
      </c>
      <c r="K203" s="101">
        <f>VLOOKUP($C203,'Experiment Design'!$B$3:$H$66,'Experiment Results'!K$1,FALSE)</f>
        <v>10</v>
      </c>
      <c r="L203" s="101">
        <f>VLOOKUP($C203,'Experiment Design'!$B$3:$H$66,'Experiment Results'!L$1,FALSE)</f>
        <v>26</v>
      </c>
      <c r="M203" s="101">
        <f>VLOOKUP($C203,'Experiment Design'!$B$3:$H$66,'Experiment Results'!M$1,FALSE)</f>
        <v>10</v>
      </c>
      <c r="N203" s="102">
        <f t="shared" si="27"/>
        <v>38.012820512820518</v>
      </c>
      <c r="P203" s="103">
        <f t="shared" si="28"/>
        <v>1</v>
      </c>
      <c r="Q203" s="101">
        <f t="shared" si="29"/>
        <v>1</v>
      </c>
      <c r="R203" s="101">
        <f t="shared" si="30"/>
        <v>1</v>
      </c>
      <c r="S203" s="101">
        <f t="shared" si="31"/>
        <v>-1</v>
      </c>
      <c r="T203" s="101">
        <f t="shared" si="32"/>
        <v>-1</v>
      </c>
      <c r="U203" s="101">
        <f t="shared" si="33"/>
        <v>-1</v>
      </c>
      <c r="V203" s="102">
        <f t="shared" si="34"/>
        <v>38.012820512820518</v>
      </c>
    </row>
    <row r="204" spans="2:22" x14ac:dyDescent="0.25">
      <c r="B204" s="12">
        <v>4</v>
      </c>
      <c r="C204" s="12">
        <v>9</v>
      </c>
      <c r="D204" s="12">
        <v>41.826923076923102</v>
      </c>
      <c r="E204" s="12">
        <v>32.307692307692278</v>
      </c>
      <c r="F204" s="12">
        <v>43.269230769230759</v>
      </c>
      <c r="H204" s="103">
        <f>VLOOKUP($C204,'Experiment Design'!$B$3:$H$66,'Experiment Results'!H$1,FALSE)</f>
        <v>3</v>
      </c>
      <c r="I204" s="101" t="str">
        <f>VLOOKUP($C204,'Experiment Design'!$B$3:$H$66,'Experiment Results'!I$1,FALSE)</f>
        <v>Normal</v>
      </c>
      <c r="J204" s="101">
        <f>VLOOKUP($C204,'Experiment Design'!$B$3:$H$66,'Experiment Results'!J$1,FALSE)</f>
        <v>40</v>
      </c>
      <c r="K204" s="101">
        <f>VLOOKUP($C204,'Experiment Design'!$B$3:$H$66,'Experiment Results'!K$1,FALSE)</f>
        <v>60</v>
      </c>
      <c r="L204" s="101">
        <f>VLOOKUP($C204,'Experiment Design'!$B$3:$H$66,'Experiment Results'!L$1,FALSE)</f>
        <v>26</v>
      </c>
      <c r="M204" s="101">
        <f>VLOOKUP($C204,'Experiment Design'!$B$3:$H$66,'Experiment Results'!M$1,FALSE)</f>
        <v>10</v>
      </c>
      <c r="N204" s="102">
        <f t="shared" si="27"/>
        <v>39.13461538461538</v>
      </c>
      <c r="P204" s="103">
        <f t="shared" si="28"/>
        <v>-1</v>
      </c>
      <c r="Q204" s="101">
        <f t="shared" si="29"/>
        <v>-1</v>
      </c>
      <c r="R204" s="101">
        <f t="shared" si="30"/>
        <v>-1</v>
      </c>
      <c r="S204" s="101">
        <f t="shared" si="31"/>
        <v>1</v>
      </c>
      <c r="T204" s="101">
        <f t="shared" si="32"/>
        <v>-1</v>
      </c>
      <c r="U204" s="101">
        <f t="shared" si="33"/>
        <v>-1</v>
      </c>
      <c r="V204" s="102">
        <f t="shared" si="34"/>
        <v>39.13461538461538</v>
      </c>
    </row>
    <row r="205" spans="2:22" x14ac:dyDescent="0.25">
      <c r="B205" s="12">
        <v>4</v>
      </c>
      <c r="C205" s="12">
        <v>10</v>
      </c>
      <c r="D205" s="12">
        <v>39.807692307692278</v>
      </c>
      <c r="E205" s="12">
        <v>30.692307692307722</v>
      </c>
      <c r="F205" s="12">
        <v>42.11538461538462</v>
      </c>
      <c r="H205" s="103">
        <f>VLOOKUP($C205,'Experiment Design'!$B$3:$H$66,'Experiment Results'!H$1,FALSE)</f>
        <v>8</v>
      </c>
      <c r="I205" s="101" t="str">
        <f>VLOOKUP($C205,'Experiment Design'!$B$3:$H$66,'Experiment Results'!I$1,FALSE)</f>
        <v>Normal</v>
      </c>
      <c r="J205" s="101">
        <f>VLOOKUP($C205,'Experiment Design'!$B$3:$H$66,'Experiment Results'!J$1,FALSE)</f>
        <v>40</v>
      </c>
      <c r="K205" s="101">
        <f>VLOOKUP($C205,'Experiment Design'!$B$3:$H$66,'Experiment Results'!K$1,FALSE)</f>
        <v>60</v>
      </c>
      <c r="L205" s="101">
        <f>VLOOKUP($C205,'Experiment Design'!$B$3:$H$66,'Experiment Results'!L$1,FALSE)</f>
        <v>26</v>
      </c>
      <c r="M205" s="101">
        <f>VLOOKUP($C205,'Experiment Design'!$B$3:$H$66,'Experiment Results'!M$1,FALSE)</f>
        <v>10</v>
      </c>
      <c r="N205" s="102">
        <f t="shared" si="27"/>
        <v>37.53846153846154</v>
      </c>
      <c r="P205" s="103">
        <f t="shared" si="28"/>
        <v>1</v>
      </c>
      <c r="Q205" s="101">
        <f t="shared" si="29"/>
        <v>-1</v>
      </c>
      <c r="R205" s="101">
        <f t="shared" si="30"/>
        <v>-1</v>
      </c>
      <c r="S205" s="101">
        <f t="shared" si="31"/>
        <v>1</v>
      </c>
      <c r="T205" s="101">
        <f t="shared" si="32"/>
        <v>-1</v>
      </c>
      <c r="U205" s="101">
        <f t="shared" si="33"/>
        <v>-1</v>
      </c>
      <c r="V205" s="102">
        <f t="shared" si="34"/>
        <v>37.53846153846154</v>
      </c>
    </row>
    <row r="206" spans="2:22" x14ac:dyDescent="0.25">
      <c r="B206" s="12">
        <v>4</v>
      </c>
      <c r="C206" s="12">
        <v>11</v>
      </c>
      <c r="D206" s="12">
        <v>41.826923076923102</v>
      </c>
      <c r="E206" s="12">
        <v>33.75</v>
      </c>
      <c r="F206" s="12">
        <v>35.769230769230759</v>
      </c>
      <c r="H206" s="103">
        <f>VLOOKUP($C206,'Experiment Design'!$B$3:$H$66,'Experiment Results'!H$1,FALSE)</f>
        <v>3</v>
      </c>
      <c r="I206" s="101" t="str">
        <f>VLOOKUP($C206,'Experiment Design'!$B$3:$H$66,'Experiment Results'!I$1,FALSE)</f>
        <v>Exponential</v>
      </c>
      <c r="J206" s="101">
        <f>VLOOKUP($C206,'Experiment Design'!$B$3:$H$66,'Experiment Results'!J$1,FALSE)</f>
        <v>40</v>
      </c>
      <c r="K206" s="101">
        <f>VLOOKUP($C206,'Experiment Design'!$B$3:$H$66,'Experiment Results'!K$1,FALSE)</f>
        <v>60</v>
      </c>
      <c r="L206" s="101">
        <f>VLOOKUP($C206,'Experiment Design'!$B$3:$H$66,'Experiment Results'!L$1,FALSE)</f>
        <v>26</v>
      </c>
      <c r="M206" s="101">
        <f>VLOOKUP($C206,'Experiment Design'!$B$3:$H$66,'Experiment Results'!M$1,FALSE)</f>
        <v>10</v>
      </c>
      <c r="N206" s="102">
        <f t="shared" si="27"/>
        <v>37.11538461538462</v>
      </c>
      <c r="P206" s="103">
        <f t="shared" si="28"/>
        <v>-1</v>
      </c>
      <c r="Q206" s="101">
        <f t="shared" si="29"/>
        <v>1</v>
      </c>
      <c r="R206" s="101">
        <f t="shared" si="30"/>
        <v>-1</v>
      </c>
      <c r="S206" s="101">
        <f t="shared" si="31"/>
        <v>1</v>
      </c>
      <c r="T206" s="101">
        <f t="shared" si="32"/>
        <v>-1</v>
      </c>
      <c r="U206" s="101">
        <f t="shared" si="33"/>
        <v>-1</v>
      </c>
      <c r="V206" s="102">
        <f t="shared" si="34"/>
        <v>37.11538461538462</v>
      </c>
    </row>
    <row r="207" spans="2:22" x14ac:dyDescent="0.25">
      <c r="B207" s="12">
        <v>4</v>
      </c>
      <c r="C207" s="12">
        <v>12</v>
      </c>
      <c r="D207" s="12">
        <v>43.07692307692308</v>
      </c>
      <c r="E207" s="12">
        <v>33.461538461538481</v>
      </c>
      <c r="F207" s="12">
        <v>37.5</v>
      </c>
      <c r="H207" s="103">
        <f>VLOOKUP($C207,'Experiment Design'!$B$3:$H$66,'Experiment Results'!H$1,FALSE)</f>
        <v>8</v>
      </c>
      <c r="I207" s="101" t="str">
        <f>VLOOKUP($C207,'Experiment Design'!$B$3:$H$66,'Experiment Results'!I$1,FALSE)</f>
        <v>Exponential</v>
      </c>
      <c r="J207" s="101">
        <f>VLOOKUP($C207,'Experiment Design'!$B$3:$H$66,'Experiment Results'!J$1,FALSE)</f>
        <v>40</v>
      </c>
      <c r="K207" s="101">
        <f>VLOOKUP($C207,'Experiment Design'!$B$3:$H$66,'Experiment Results'!K$1,FALSE)</f>
        <v>60</v>
      </c>
      <c r="L207" s="101">
        <f>VLOOKUP($C207,'Experiment Design'!$B$3:$H$66,'Experiment Results'!L$1,FALSE)</f>
        <v>26</v>
      </c>
      <c r="M207" s="101">
        <f>VLOOKUP($C207,'Experiment Design'!$B$3:$H$66,'Experiment Results'!M$1,FALSE)</f>
        <v>10</v>
      </c>
      <c r="N207" s="102">
        <f t="shared" si="27"/>
        <v>38.012820512820518</v>
      </c>
      <c r="P207" s="103">
        <f t="shared" si="28"/>
        <v>1</v>
      </c>
      <c r="Q207" s="101">
        <f t="shared" si="29"/>
        <v>1</v>
      </c>
      <c r="R207" s="101">
        <f t="shared" si="30"/>
        <v>-1</v>
      </c>
      <c r="S207" s="101">
        <f t="shared" si="31"/>
        <v>1</v>
      </c>
      <c r="T207" s="101">
        <f t="shared" si="32"/>
        <v>-1</v>
      </c>
      <c r="U207" s="101">
        <f t="shared" si="33"/>
        <v>-1</v>
      </c>
      <c r="V207" s="102">
        <f t="shared" si="34"/>
        <v>38.012820512820518</v>
      </c>
    </row>
    <row r="208" spans="2:22" x14ac:dyDescent="0.25">
      <c r="B208" s="12">
        <v>4</v>
      </c>
      <c r="C208" s="12">
        <v>13</v>
      </c>
      <c r="D208" s="12">
        <v>41.826923076923102</v>
      </c>
      <c r="E208" s="12">
        <v>32.307692307692278</v>
      </c>
      <c r="F208" s="12">
        <v>43.269230769230759</v>
      </c>
      <c r="H208" s="103">
        <f>VLOOKUP($C208,'Experiment Design'!$B$3:$H$66,'Experiment Results'!H$1,FALSE)</f>
        <v>3</v>
      </c>
      <c r="I208" s="101" t="str">
        <f>VLOOKUP($C208,'Experiment Design'!$B$3:$H$66,'Experiment Results'!I$1,FALSE)</f>
        <v>Normal</v>
      </c>
      <c r="J208" s="101">
        <f>VLOOKUP($C208,'Experiment Design'!$B$3:$H$66,'Experiment Results'!J$1,FALSE)</f>
        <v>100</v>
      </c>
      <c r="K208" s="101">
        <f>VLOOKUP($C208,'Experiment Design'!$B$3:$H$66,'Experiment Results'!K$1,FALSE)</f>
        <v>60</v>
      </c>
      <c r="L208" s="101">
        <f>VLOOKUP($C208,'Experiment Design'!$B$3:$H$66,'Experiment Results'!L$1,FALSE)</f>
        <v>26</v>
      </c>
      <c r="M208" s="101">
        <f>VLOOKUP($C208,'Experiment Design'!$B$3:$H$66,'Experiment Results'!M$1,FALSE)</f>
        <v>10</v>
      </c>
      <c r="N208" s="102">
        <f t="shared" si="27"/>
        <v>39.13461538461538</v>
      </c>
      <c r="P208" s="103">
        <f t="shared" si="28"/>
        <v>-1</v>
      </c>
      <c r="Q208" s="101">
        <f t="shared" si="29"/>
        <v>-1</v>
      </c>
      <c r="R208" s="101">
        <f t="shared" si="30"/>
        <v>1</v>
      </c>
      <c r="S208" s="101">
        <f t="shared" si="31"/>
        <v>1</v>
      </c>
      <c r="T208" s="101">
        <f t="shared" si="32"/>
        <v>-1</v>
      </c>
      <c r="U208" s="101">
        <f t="shared" si="33"/>
        <v>-1</v>
      </c>
      <c r="V208" s="102">
        <f t="shared" si="34"/>
        <v>39.13461538461538</v>
      </c>
    </row>
    <row r="209" spans="2:22" x14ac:dyDescent="0.25">
      <c r="B209" s="12">
        <v>4</v>
      </c>
      <c r="C209" s="12">
        <v>14</v>
      </c>
      <c r="D209" s="12">
        <v>39.807692307692278</v>
      </c>
      <c r="E209" s="12">
        <v>30.692307692307722</v>
      </c>
      <c r="F209" s="12">
        <v>42.11538461538462</v>
      </c>
      <c r="H209" s="103">
        <f>VLOOKUP($C209,'Experiment Design'!$B$3:$H$66,'Experiment Results'!H$1,FALSE)</f>
        <v>8</v>
      </c>
      <c r="I209" s="101" t="str">
        <f>VLOOKUP($C209,'Experiment Design'!$B$3:$H$66,'Experiment Results'!I$1,FALSE)</f>
        <v>Normal</v>
      </c>
      <c r="J209" s="101">
        <f>VLOOKUP($C209,'Experiment Design'!$B$3:$H$66,'Experiment Results'!J$1,FALSE)</f>
        <v>100</v>
      </c>
      <c r="K209" s="101">
        <f>VLOOKUP($C209,'Experiment Design'!$B$3:$H$66,'Experiment Results'!K$1,FALSE)</f>
        <v>60</v>
      </c>
      <c r="L209" s="101">
        <f>VLOOKUP($C209,'Experiment Design'!$B$3:$H$66,'Experiment Results'!L$1,FALSE)</f>
        <v>26</v>
      </c>
      <c r="M209" s="101">
        <f>VLOOKUP($C209,'Experiment Design'!$B$3:$H$66,'Experiment Results'!M$1,FALSE)</f>
        <v>10</v>
      </c>
      <c r="N209" s="102">
        <f t="shared" si="27"/>
        <v>37.53846153846154</v>
      </c>
      <c r="P209" s="103">
        <f t="shared" si="28"/>
        <v>1</v>
      </c>
      <c r="Q209" s="101">
        <f t="shared" si="29"/>
        <v>-1</v>
      </c>
      <c r="R209" s="101">
        <f t="shared" si="30"/>
        <v>1</v>
      </c>
      <c r="S209" s="101">
        <f t="shared" si="31"/>
        <v>1</v>
      </c>
      <c r="T209" s="101">
        <f t="shared" si="32"/>
        <v>-1</v>
      </c>
      <c r="U209" s="101">
        <f t="shared" si="33"/>
        <v>-1</v>
      </c>
      <c r="V209" s="102">
        <f t="shared" si="34"/>
        <v>37.53846153846154</v>
      </c>
    </row>
    <row r="210" spans="2:22" x14ac:dyDescent="0.25">
      <c r="B210" s="12">
        <v>4</v>
      </c>
      <c r="C210" s="12">
        <v>15</v>
      </c>
      <c r="D210" s="12">
        <v>41.826923076923102</v>
      </c>
      <c r="E210" s="12">
        <v>33.75</v>
      </c>
      <c r="F210" s="12">
        <v>30</v>
      </c>
      <c r="H210" s="103">
        <f>VLOOKUP($C210,'Experiment Design'!$B$3:$H$66,'Experiment Results'!H$1,FALSE)</f>
        <v>3</v>
      </c>
      <c r="I210" s="101" t="str">
        <f>VLOOKUP($C210,'Experiment Design'!$B$3:$H$66,'Experiment Results'!I$1,FALSE)</f>
        <v>Exponential</v>
      </c>
      <c r="J210" s="101">
        <f>VLOOKUP($C210,'Experiment Design'!$B$3:$H$66,'Experiment Results'!J$1,FALSE)</f>
        <v>100</v>
      </c>
      <c r="K210" s="101">
        <f>VLOOKUP($C210,'Experiment Design'!$B$3:$H$66,'Experiment Results'!K$1,FALSE)</f>
        <v>60</v>
      </c>
      <c r="L210" s="101">
        <f>VLOOKUP($C210,'Experiment Design'!$B$3:$H$66,'Experiment Results'!L$1,FALSE)</f>
        <v>26</v>
      </c>
      <c r="M210" s="101">
        <f>VLOOKUP($C210,'Experiment Design'!$B$3:$H$66,'Experiment Results'!M$1,FALSE)</f>
        <v>10</v>
      </c>
      <c r="N210" s="102">
        <f t="shared" si="27"/>
        <v>35.192307692307701</v>
      </c>
      <c r="P210" s="103">
        <f t="shared" si="28"/>
        <v>-1</v>
      </c>
      <c r="Q210" s="101">
        <f t="shared" si="29"/>
        <v>1</v>
      </c>
      <c r="R210" s="101">
        <f t="shared" si="30"/>
        <v>1</v>
      </c>
      <c r="S210" s="101">
        <f t="shared" si="31"/>
        <v>1</v>
      </c>
      <c r="T210" s="101">
        <f t="shared" si="32"/>
        <v>-1</v>
      </c>
      <c r="U210" s="101">
        <f t="shared" si="33"/>
        <v>-1</v>
      </c>
      <c r="V210" s="102">
        <f t="shared" si="34"/>
        <v>35.192307692307701</v>
      </c>
    </row>
    <row r="211" spans="2:22" x14ac:dyDescent="0.25">
      <c r="B211" s="12">
        <v>4</v>
      </c>
      <c r="C211" s="12">
        <v>16</v>
      </c>
      <c r="D211" s="12">
        <v>43.07692307692308</v>
      </c>
      <c r="E211" s="12">
        <v>33.461538461538481</v>
      </c>
      <c r="F211" s="12">
        <v>37.5</v>
      </c>
      <c r="H211" s="103">
        <f>VLOOKUP($C211,'Experiment Design'!$B$3:$H$66,'Experiment Results'!H$1,FALSE)</f>
        <v>8</v>
      </c>
      <c r="I211" s="101" t="str">
        <f>VLOOKUP($C211,'Experiment Design'!$B$3:$H$66,'Experiment Results'!I$1,FALSE)</f>
        <v>Exponential</v>
      </c>
      <c r="J211" s="101">
        <f>VLOOKUP($C211,'Experiment Design'!$B$3:$H$66,'Experiment Results'!J$1,FALSE)</f>
        <v>100</v>
      </c>
      <c r="K211" s="101">
        <f>VLOOKUP($C211,'Experiment Design'!$B$3:$H$66,'Experiment Results'!K$1,FALSE)</f>
        <v>60</v>
      </c>
      <c r="L211" s="101">
        <f>VLOOKUP($C211,'Experiment Design'!$B$3:$H$66,'Experiment Results'!L$1,FALSE)</f>
        <v>26</v>
      </c>
      <c r="M211" s="101">
        <f>VLOOKUP($C211,'Experiment Design'!$B$3:$H$66,'Experiment Results'!M$1,FALSE)</f>
        <v>10</v>
      </c>
      <c r="N211" s="102">
        <f t="shared" si="27"/>
        <v>38.012820512820518</v>
      </c>
      <c r="P211" s="103">
        <f t="shared" si="28"/>
        <v>1</v>
      </c>
      <c r="Q211" s="101">
        <f t="shared" si="29"/>
        <v>1</v>
      </c>
      <c r="R211" s="101">
        <f t="shared" si="30"/>
        <v>1</v>
      </c>
      <c r="S211" s="101">
        <f t="shared" si="31"/>
        <v>1</v>
      </c>
      <c r="T211" s="101">
        <f t="shared" si="32"/>
        <v>-1</v>
      </c>
      <c r="U211" s="101">
        <f t="shared" si="33"/>
        <v>-1</v>
      </c>
      <c r="V211" s="102">
        <f t="shared" si="34"/>
        <v>38.012820512820518</v>
      </c>
    </row>
    <row r="212" spans="2:22" x14ac:dyDescent="0.25">
      <c r="B212" s="12">
        <v>4</v>
      </c>
      <c r="C212" s="12">
        <v>17</v>
      </c>
      <c r="D212" s="12">
        <v>58.333333333333321</v>
      </c>
      <c r="E212" s="12">
        <v>54.444444444444422</v>
      </c>
      <c r="F212" s="12">
        <v>53.055555555555536</v>
      </c>
      <c r="H212" s="103">
        <f>VLOOKUP($C212,'Experiment Design'!$B$3:$H$66,'Experiment Results'!H$1,FALSE)</f>
        <v>3</v>
      </c>
      <c r="I212" s="101" t="str">
        <f>VLOOKUP($C212,'Experiment Design'!$B$3:$H$66,'Experiment Results'!I$1,FALSE)</f>
        <v>Normal</v>
      </c>
      <c r="J212" s="101">
        <f>VLOOKUP($C212,'Experiment Design'!$B$3:$H$66,'Experiment Results'!J$1,FALSE)</f>
        <v>40</v>
      </c>
      <c r="K212" s="101">
        <f>VLOOKUP($C212,'Experiment Design'!$B$3:$H$66,'Experiment Results'!K$1,FALSE)</f>
        <v>10</v>
      </c>
      <c r="L212" s="101">
        <f>VLOOKUP($C212,'Experiment Design'!$B$3:$H$66,'Experiment Results'!L$1,FALSE)</f>
        <v>36</v>
      </c>
      <c r="M212" s="101">
        <f>VLOOKUP($C212,'Experiment Design'!$B$3:$H$66,'Experiment Results'!M$1,FALSE)</f>
        <v>10</v>
      </c>
      <c r="N212" s="102">
        <f t="shared" si="27"/>
        <v>55.277777777777764</v>
      </c>
      <c r="P212" s="103">
        <f t="shared" si="28"/>
        <v>-1</v>
      </c>
      <c r="Q212" s="101">
        <f t="shared" si="29"/>
        <v>-1</v>
      </c>
      <c r="R212" s="101">
        <f t="shared" si="30"/>
        <v>-1</v>
      </c>
      <c r="S212" s="101">
        <f t="shared" si="31"/>
        <v>-1</v>
      </c>
      <c r="T212" s="101">
        <f t="shared" si="32"/>
        <v>1</v>
      </c>
      <c r="U212" s="101">
        <f t="shared" si="33"/>
        <v>-1</v>
      </c>
      <c r="V212" s="102">
        <f t="shared" si="34"/>
        <v>55.277777777777764</v>
      </c>
    </row>
    <row r="213" spans="2:22" x14ac:dyDescent="0.25">
      <c r="B213" s="12">
        <v>4</v>
      </c>
      <c r="C213" s="12">
        <v>18</v>
      </c>
      <c r="D213" s="12">
        <v>58.333333333333321</v>
      </c>
      <c r="E213" s="12">
        <v>54.444444444444422</v>
      </c>
      <c r="F213" s="12">
        <v>53.055555555555536</v>
      </c>
      <c r="H213" s="103">
        <f>VLOOKUP($C213,'Experiment Design'!$B$3:$H$66,'Experiment Results'!H$1,FALSE)</f>
        <v>8</v>
      </c>
      <c r="I213" s="101" t="str">
        <f>VLOOKUP($C213,'Experiment Design'!$B$3:$H$66,'Experiment Results'!I$1,FALSE)</f>
        <v>Normal</v>
      </c>
      <c r="J213" s="101">
        <f>VLOOKUP($C213,'Experiment Design'!$B$3:$H$66,'Experiment Results'!J$1,FALSE)</f>
        <v>40</v>
      </c>
      <c r="K213" s="101">
        <f>VLOOKUP($C213,'Experiment Design'!$B$3:$H$66,'Experiment Results'!K$1,FALSE)</f>
        <v>10</v>
      </c>
      <c r="L213" s="101">
        <f>VLOOKUP($C213,'Experiment Design'!$B$3:$H$66,'Experiment Results'!L$1,FALSE)</f>
        <v>36</v>
      </c>
      <c r="M213" s="101">
        <f>VLOOKUP($C213,'Experiment Design'!$B$3:$H$66,'Experiment Results'!M$1,FALSE)</f>
        <v>10</v>
      </c>
      <c r="N213" s="102">
        <f t="shared" si="27"/>
        <v>55.277777777777764</v>
      </c>
      <c r="P213" s="103">
        <f t="shared" si="28"/>
        <v>1</v>
      </c>
      <c r="Q213" s="101">
        <f t="shared" si="29"/>
        <v>-1</v>
      </c>
      <c r="R213" s="101">
        <f t="shared" si="30"/>
        <v>-1</v>
      </c>
      <c r="S213" s="101">
        <f t="shared" si="31"/>
        <v>-1</v>
      </c>
      <c r="T213" s="101">
        <f t="shared" si="32"/>
        <v>1</v>
      </c>
      <c r="U213" s="101">
        <f t="shared" si="33"/>
        <v>-1</v>
      </c>
      <c r="V213" s="102">
        <f t="shared" si="34"/>
        <v>55.277777777777764</v>
      </c>
    </row>
    <row r="214" spans="2:22" x14ac:dyDescent="0.25">
      <c r="B214" s="12">
        <v>4</v>
      </c>
      <c r="C214" s="12">
        <v>19</v>
      </c>
      <c r="D214" s="12">
        <v>50.555555555555578</v>
      </c>
      <c r="E214" s="12">
        <v>60.8333333333334</v>
      </c>
      <c r="F214" s="12">
        <v>28.541666666666639</v>
      </c>
      <c r="H214" s="103">
        <f>VLOOKUP($C214,'Experiment Design'!$B$3:$H$66,'Experiment Results'!H$1,FALSE)</f>
        <v>3</v>
      </c>
      <c r="I214" s="101" t="str">
        <f>VLOOKUP($C214,'Experiment Design'!$B$3:$H$66,'Experiment Results'!I$1,FALSE)</f>
        <v>Exponential</v>
      </c>
      <c r="J214" s="101">
        <f>VLOOKUP($C214,'Experiment Design'!$B$3:$H$66,'Experiment Results'!J$1,FALSE)</f>
        <v>40</v>
      </c>
      <c r="K214" s="101">
        <f>VLOOKUP($C214,'Experiment Design'!$B$3:$H$66,'Experiment Results'!K$1,FALSE)</f>
        <v>10</v>
      </c>
      <c r="L214" s="101">
        <f>VLOOKUP($C214,'Experiment Design'!$B$3:$H$66,'Experiment Results'!L$1,FALSE)</f>
        <v>36</v>
      </c>
      <c r="M214" s="101">
        <f>VLOOKUP($C214,'Experiment Design'!$B$3:$H$66,'Experiment Results'!M$1,FALSE)</f>
        <v>10</v>
      </c>
      <c r="N214" s="102">
        <f t="shared" si="27"/>
        <v>46.643518518518533</v>
      </c>
      <c r="P214" s="103">
        <f t="shared" si="28"/>
        <v>-1</v>
      </c>
      <c r="Q214" s="101">
        <f t="shared" si="29"/>
        <v>1</v>
      </c>
      <c r="R214" s="101">
        <f t="shared" si="30"/>
        <v>-1</v>
      </c>
      <c r="S214" s="101">
        <f t="shared" si="31"/>
        <v>-1</v>
      </c>
      <c r="T214" s="101">
        <f t="shared" si="32"/>
        <v>1</v>
      </c>
      <c r="U214" s="101">
        <f t="shared" si="33"/>
        <v>-1</v>
      </c>
      <c r="V214" s="102">
        <f t="shared" si="34"/>
        <v>46.643518518518533</v>
      </c>
    </row>
    <row r="215" spans="2:22" x14ac:dyDescent="0.25">
      <c r="B215" s="12">
        <v>4</v>
      </c>
      <c r="C215" s="12">
        <v>20</v>
      </c>
      <c r="D215" s="12">
        <v>49.999999999999986</v>
      </c>
      <c r="E215" s="12">
        <v>60.8333333333334</v>
      </c>
      <c r="F215" s="12">
        <v>31.249999999999982</v>
      </c>
      <c r="H215" s="103">
        <f>VLOOKUP($C215,'Experiment Design'!$B$3:$H$66,'Experiment Results'!H$1,FALSE)</f>
        <v>8</v>
      </c>
      <c r="I215" s="101" t="str">
        <f>VLOOKUP($C215,'Experiment Design'!$B$3:$H$66,'Experiment Results'!I$1,FALSE)</f>
        <v>Exponential</v>
      </c>
      <c r="J215" s="101">
        <f>VLOOKUP($C215,'Experiment Design'!$B$3:$H$66,'Experiment Results'!J$1,FALSE)</f>
        <v>40</v>
      </c>
      <c r="K215" s="101">
        <f>VLOOKUP($C215,'Experiment Design'!$B$3:$H$66,'Experiment Results'!K$1,FALSE)</f>
        <v>10</v>
      </c>
      <c r="L215" s="101">
        <f>VLOOKUP($C215,'Experiment Design'!$B$3:$H$66,'Experiment Results'!L$1,FALSE)</f>
        <v>36</v>
      </c>
      <c r="M215" s="101">
        <f>VLOOKUP($C215,'Experiment Design'!$B$3:$H$66,'Experiment Results'!M$1,FALSE)</f>
        <v>10</v>
      </c>
      <c r="N215" s="102">
        <f t="shared" si="27"/>
        <v>47.361111111111121</v>
      </c>
      <c r="P215" s="103">
        <f t="shared" si="28"/>
        <v>1</v>
      </c>
      <c r="Q215" s="101">
        <f t="shared" si="29"/>
        <v>1</v>
      </c>
      <c r="R215" s="101">
        <f t="shared" si="30"/>
        <v>-1</v>
      </c>
      <c r="S215" s="101">
        <f t="shared" si="31"/>
        <v>-1</v>
      </c>
      <c r="T215" s="101">
        <f t="shared" si="32"/>
        <v>1</v>
      </c>
      <c r="U215" s="101">
        <f t="shared" si="33"/>
        <v>-1</v>
      </c>
      <c r="V215" s="102">
        <f t="shared" si="34"/>
        <v>47.361111111111121</v>
      </c>
    </row>
    <row r="216" spans="2:22" x14ac:dyDescent="0.25">
      <c r="B216" s="12">
        <v>4</v>
      </c>
      <c r="C216" s="12">
        <v>21</v>
      </c>
      <c r="D216" s="12">
        <v>58.333333333333321</v>
      </c>
      <c r="E216" s="12">
        <v>54.444444444444422</v>
      </c>
      <c r="F216" s="12">
        <v>53.055555555555536</v>
      </c>
      <c r="H216" s="103">
        <f>VLOOKUP($C216,'Experiment Design'!$B$3:$H$66,'Experiment Results'!H$1,FALSE)</f>
        <v>3</v>
      </c>
      <c r="I216" s="101" t="str">
        <f>VLOOKUP($C216,'Experiment Design'!$B$3:$H$66,'Experiment Results'!I$1,FALSE)</f>
        <v>Normal</v>
      </c>
      <c r="J216" s="101">
        <f>VLOOKUP($C216,'Experiment Design'!$B$3:$H$66,'Experiment Results'!J$1,FALSE)</f>
        <v>100</v>
      </c>
      <c r="K216" s="101">
        <f>VLOOKUP($C216,'Experiment Design'!$B$3:$H$66,'Experiment Results'!K$1,FALSE)</f>
        <v>10</v>
      </c>
      <c r="L216" s="101">
        <f>VLOOKUP($C216,'Experiment Design'!$B$3:$H$66,'Experiment Results'!L$1,FALSE)</f>
        <v>36</v>
      </c>
      <c r="M216" s="101">
        <f>VLOOKUP($C216,'Experiment Design'!$B$3:$H$66,'Experiment Results'!M$1,FALSE)</f>
        <v>10</v>
      </c>
      <c r="N216" s="102">
        <f t="shared" si="27"/>
        <v>55.277777777777764</v>
      </c>
      <c r="P216" s="103">
        <f t="shared" si="28"/>
        <v>-1</v>
      </c>
      <c r="Q216" s="101">
        <f t="shared" si="29"/>
        <v>-1</v>
      </c>
      <c r="R216" s="101">
        <f t="shared" si="30"/>
        <v>1</v>
      </c>
      <c r="S216" s="101">
        <f t="shared" si="31"/>
        <v>-1</v>
      </c>
      <c r="T216" s="101">
        <f t="shared" si="32"/>
        <v>1</v>
      </c>
      <c r="U216" s="101">
        <f t="shared" si="33"/>
        <v>-1</v>
      </c>
      <c r="V216" s="102">
        <f t="shared" si="34"/>
        <v>55.277777777777764</v>
      </c>
    </row>
    <row r="217" spans="2:22" x14ac:dyDescent="0.25">
      <c r="B217" s="12">
        <v>4</v>
      </c>
      <c r="C217" s="12">
        <v>22</v>
      </c>
      <c r="D217" s="12">
        <v>58.333333333333321</v>
      </c>
      <c r="E217" s="12">
        <v>54.444444444444422</v>
      </c>
      <c r="F217" s="12">
        <v>53.055555555555536</v>
      </c>
      <c r="H217" s="103">
        <f>VLOOKUP($C217,'Experiment Design'!$B$3:$H$66,'Experiment Results'!H$1,FALSE)</f>
        <v>8</v>
      </c>
      <c r="I217" s="101" t="str">
        <f>VLOOKUP($C217,'Experiment Design'!$B$3:$H$66,'Experiment Results'!I$1,FALSE)</f>
        <v>Normal</v>
      </c>
      <c r="J217" s="101">
        <f>VLOOKUP($C217,'Experiment Design'!$B$3:$H$66,'Experiment Results'!J$1,FALSE)</f>
        <v>100</v>
      </c>
      <c r="K217" s="101">
        <f>VLOOKUP($C217,'Experiment Design'!$B$3:$H$66,'Experiment Results'!K$1,FALSE)</f>
        <v>10</v>
      </c>
      <c r="L217" s="101">
        <f>VLOOKUP($C217,'Experiment Design'!$B$3:$H$66,'Experiment Results'!L$1,FALSE)</f>
        <v>36</v>
      </c>
      <c r="M217" s="101">
        <f>VLOOKUP($C217,'Experiment Design'!$B$3:$H$66,'Experiment Results'!M$1,FALSE)</f>
        <v>10</v>
      </c>
      <c r="N217" s="102">
        <f t="shared" si="27"/>
        <v>55.277777777777764</v>
      </c>
      <c r="P217" s="103">
        <f t="shared" si="28"/>
        <v>1</v>
      </c>
      <c r="Q217" s="101">
        <f t="shared" si="29"/>
        <v>-1</v>
      </c>
      <c r="R217" s="101">
        <f t="shared" si="30"/>
        <v>1</v>
      </c>
      <c r="S217" s="101">
        <f t="shared" si="31"/>
        <v>-1</v>
      </c>
      <c r="T217" s="101">
        <f t="shared" si="32"/>
        <v>1</v>
      </c>
      <c r="U217" s="101">
        <f t="shared" si="33"/>
        <v>-1</v>
      </c>
      <c r="V217" s="102">
        <f t="shared" si="34"/>
        <v>55.277777777777764</v>
      </c>
    </row>
    <row r="218" spans="2:22" x14ac:dyDescent="0.25">
      <c r="B218" s="12">
        <v>4</v>
      </c>
      <c r="C218" s="12">
        <v>23</v>
      </c>
      <c r="D218" s="12">
        <v>50.555555555555578</v>
      </c>
      <c r="E218" s="12">
        <v>60.8333333333334</v>
      </c>
      <c r="F218" s="12">
        <v>28.541666666666639</v>
      </c>
      <c r="H218" s="103">
        <f>VLOOKUP($C218,'Experiment Design'!$B$3:$H$66,'Experiment Results'!H$1,FALSE)</f>
        <v>3</v>
      </c>
      <c r="I218" s="101" t="str">
        <f>VLOOKUP($C218,'Experiment Design'!$B$3:$H$66,'Experiment Results'!I$1,FALSE)</f>
        <v>Exponential</v>
      </c>
      <c r="J218" s="101">
        <f>VLOOKUP($C218,'Experiment Design'!$B$3:$H$66,'Experiment Results'!J$1,FALSE)</f>
        <v>100</v>
      </c>
      <c r="K218" s="101">
        <f>VLOOKUP($C218,'Experiment Design'!$B$3:$H$66,'Experiment Results'!K$1,FALSE)</f>
        <v>10</v>
      </c>
      <c r="L218" s="101">
        <f>VLOOKUP($C218,'Experiment Design'!$B$3:$H$66,'Experiment Results'!L$1,FALSE)</f>
        <v>36</v>
      </c>
      <c r="M218" s="101">
        <f>VLOOKUP($C218,'Experiment Design'!$B$3:$H$66,'Experiment Results'!M$1,FALSE)</f>
        <v>10</v>
      </c>
      <c r="N218" s="102">
        <f t="shared" si="27"/>
        <v>46.643518518518533</v>
      </c>
      <c r="P218" s="103">
        <f t="shared" si="28"/>
        <v>-1</v>
      </c>
      <c r="Q218" s="101">
        <f t="shared" si="29"/>
        <v>1</v>
      </c>
      <c r="R218" s="101">
        <f t="shared" si="30"/>
        <v>1</v>
      </c>
      <c r="S218" s="101">
        <f t="shared" si="31"/>
        <v>-1</v>
      </c>
      <c r="T218" s="101">
        <f t="shared" si="32"/>
        <v>1</v>
      </c>
      <c r="U218" s="101">
        <f t="shared" si="33"/>
        <v>-1</v>
      </c>
      <c r="V218" s="102">
        <f t="shared" si="34"/>
        <v>46.643518518518533</v>
      </c>
    </row>
    <row r="219" spans="2:22" x14ac:dyDescent="0.25">
      <c r="B219" s="12">
        <v>4</v>
      </c>
      <c r="C219" s="12">
        <v>24</v>
      </c>
      <c r="D219" s="12">
        <v>49.999999999999986</v>
      </c>
      <c r="E219" s="12">
        <v>60.8333333333334</v>
      </c>
      <c r="F219" s="12">
        <v>31.249999999999982</v>
      </c>
      <c r="H219" s="103">
        <f>VLOOKUP($C219,'Experiment Design'!$B$3:$H$66,'Experiment Results'!H$1,FALSE)</f>
        <v>8</v>
      </c>
      <c r="I219" s="101" t="str">
        <f>VLOOKUP($C219,'Experiment Design'!$B$3:$H$66,'Experiment Results'!I$1,FALSE)</f>
        <v>Exponential</v>
      </c>
      <c r="J219" s="101">
        <f>VLOOKUP($C219,'Experiment Design'!$B$3:$H$66,'Experiment Results'!J$1,FALSE)</f>
        <v>100</v>
      </c>
      <c r="K219" s="101">
        <f>VLOOKUP($C219,'Experiment Design'!$B$3:$H$66,'Experiment Results'!K$1,FALSE)</f>
        <v>10</v>
      </c>
      <c r="L219" s="101">
        <f>VLOOKUP($C219,'Experiment Design'!$B$3:$H$66,'Experiment Results'!L$1,FALSE)</f>
        <v>36</v>
      </c>
      <c r="M219" s="101">
        <f>VLOOKUP($C219,'Experiment Design'!$B$3:$H$66,'Experiment Results'!M$1,FALSE)</f>
        <v>10</v>
      </c>
      <c r="N219" s="102">
        <f t="shared" si="27"/>
        <v>47.361111111111121</v>
      </c>
      <c r="P219" s="103">
        <f t="shared" si="28"/>
        <v>1</v>
      </c>
      <c r="Q219" s="101">
        <f t="shared" si="29"/>
        <v>1</v>
      </c>
      <c r="R219" s="101">
        <f t="shared" si="30"/>
        <v>1</v>
      </c>
      <c r="S219" s="101">
        <f t="shared" si="31"/>
        <v>-1</v>
      </c>
      <c r="T219" s="101">
        <f t="shared" si="32"/>
        <v>1</v>
      </c>
      <c r="U219" s="101">
        <f t="shared" si="33"/>
        <v>-1</v>
      </c>
      <c r="V219" s="102">
        <f t="shared" si="34"/>
        <v>47.361111111111121</v>
      </c>
    </row>
    <row r="220" spans="2:22" x14ac:dyDescent="0.25">
      <c r="B220" s="12">
        <v>4</v>
      </c>
      <c r="C220" s="12">
        <v>25</v>
      </c>
      <c r="D220" s="12">
        <v>58.333333333333321</v>
      </c>
      <c r="E220" s="12">
        <v>54.444444444444422</v>
      </c>
      <c r="F220" s="12">
        <v>53.055555555555536</v>
      </c>
      <c r="H220" s="103">
        <f>VLOOKUP($C220,'Experiment Design'!$B$3:$H$66,'Experiment Results'!H$1,FALSE)</f>
        <v>3</v>
      </c>
      <c r="I220" s="101" t="str">
        <f>VLOOKUP($C220,'Experiment Design'!$B$3:$H$66,'Experiment Results'!I$1,FALSE)</f>
        <v>Normal</v>
      </c>
      <c r="J220" s="101">
        <f>VLOOKUP($C220,'Experiment Design'!$B$3:$H$66,'Experiment Results'!J$1,FALSE)</f>
        <v>40</v>
      </c>
      <c r="K220" s="101">
        <f>VLOOKUP($C220,'Experiment Design'!$B$3:$H$66,'Experiment Results'!K$1,FALSE)</f>
        <v>60</v>
      </c>
      <c r="L220" s="101">
        <f>VLOOKUP($C220,'Experiment Design'!$B$3:$H$66,'Experiment Results'!L$1,FALSE)</f>
        <v>36</v>
      </c>
      <c r="M220" s="101">
        <f>VLOOKUP($C220,'Experiment Design'!$B$3:$H$66,'Experiment Results'!M$1,FALSE)</f>
        <v>10</v>
      </c>
      <c r="N220" s="102">
        <f t="shared" si="27"/>
        <v>55.277777777777764</v>
      </c>
      <c r="P220" s="103">
        <f t="shared" si="28"/>
        <v>-1</v>
      </c>
      <c r="Q220" s="101">
        <f t="shared" si="29"/>
        <v>-1</v>
      </c>
      <c r="R220" s="101">
        <f t="shared" si="30"/>
        <v>-1</v>
      </c>
      <c r="S220" s="101">
        <f t="shared" si="31"/>
        <v>1</v>
      </c>
      <c r="T220" s="101">
        <f t="shared" si="32"/>
        <v>1</v>
      </c>
      <c r="U220" s="101">
        <f t="shared" si="33"/>
        <v>-1</v>
      </c>
      <c r="V220" s="102">
        <f t="shared" si="34"/>
        <v>55.277777777777764</v>
      </c>
    </row>
    <row r="221" spans="2:22" x14ac:dyDescent="0.25">
      <c r="B221" s="12">
        <v>4</v>
      </c>
      <c r="C221" s="12">
        <v>26</v>
      </c>
      <c r="D221" s="12">
        <v>58.333333333333321</v>
      </c>
      <c r="E221" s="12">
        <v>54.444444444444422</v>
      </c>
      <c r="F221" s="12">
        <v>53.055555555555536</v>
      </c>
      <c r="H221" s="103">
        <f>VLOOKUP($C221,'Experiment Design'!$B$3:$H$66,'Experiment Results'!H$1,FALSE)</f>
        <v>8</v>
      </c>
      <c r="I221" s="101" t="str">
        <f>VLOOKUP($C221,'Experiment Design'!$B$3:$H$66,'Experiment Results'!I$1,FALSE)</f>
        <v>Normal</v>
      </c>
      <c r="J221" s="101">
        <f>VLOOKUP($C221,'Experiment Design'!$B$3:$H$66,'Experiment Results'!J$1,FALSE)</f>
        <v>40</v>
      </c>
      <c r="K221" s="101">
        <f>VLOOKUP($C221,'Experiment Design'!$B$3:$H$66,'Experiment Results'!K$1,FALSE)</f>
        <v>60</v>
      </c>
      <c r="L221" s="101">
        <f>VLOOKUP($C221,'Experiment Design'!$B$3:$H$66,'Experiment Results'!L$1,FALSE)</f>
        <v>36</v>
      </c>
      <c r="M221" s="101">
        <f>VLOOKUP($C221,'Experiment Design'!$B$3:$H$66,'Experiment Results'!M$1,FALSE)</f>
        <v>10</v>
      </c>
      <c r="N221" s="102">
        <f t="shared" si="27"/>
        <v>55.277777777777764</v>
      </c>
      <c r="P221" s="103">
        <f t="shared" si="28"/>
        <v>1</v>
      </c>
      <c r="Q221" s="101">
        <f t="shared" si="29"/>
        <v>-1</v>
      </c>
      <c r="R221" s="101">
        <f t="shared" si="30"/>
        <v>-1</v>
      </c>
      <c r="S221" s="101">
        <f t="shared" si="31"/>
        <v>1</v>
      </c>
      <c r="T221" s="101">
        <f t="shared" si="32"/>
        <v>1</v>
      </c>
      <c r="U221" s="101">
        <f t="shared" si="33"/>
        <v>-1</v>
      </c>
      <c r="V221" s="102">
        <f t="shared" si="34"/>
        <v>55.277777777777764</v>
      </c>
    </row>
    <row r="222" spans="2:22" x14ac:dyDescent="0.25">
      <c r="B222" s="12">
        <v>4</v>
      </c>
      <c r="C222" s="12">
        <v>27</v>
      </c>
      <c r="D222" s="12">
        <v>50.555555555555578</v>
      </c>
      <c r="E222" s="12">
        <v>60.8333333333334</v>
      </c>
      <c r="F222" s="12">
        <v>28.541666666666639</v>
      </c>
      <c r="H222" s="103">
        <f>VLOOKUP($C222,'Experiment Design'!$B$3:$H$66,'Experiment Results'!H$1,FALSE)</f>
        <v>3</v>
      </c>
      <c r="I222" s="101" t="str">
        <f>VLOOKUP($C222,'Experiment Design'!$B$3:$H$66,'Experiment Results'!I$1,FALSE)</f>
        <v>Exponential</v>
      </c>
      <c r="J222" s="101">
        <f>VLOOKUP($C222,'Experiment Design'!$B$3:$H$66,'Experiment Results'!J$1,FALSE)</f>
        <v>40</v>
      </c>
      <c r="K222" s="101">
        <f>VLOOKUP($C222,'Experiment Design'!$B$3:$H$66,'Experiment Results'!K$1,FALSE)</f>
        <v>60</v>
      </c>
      <c r="L222" s="101">
        <f>VLOOKUP($C222,'Experiment Design'!$B$3:$H$66,'Experiment Results'!L$1,FALSE)</f>
        <v>36</v>
      </c>
      <c r="M222" s="101">
        <f>VLOOKUP($C222,'Experiment Design'!$B$3:$H$66,'Experiment Results'!M$1,FALSE)</f>
        <v>10</v>
      </c>
      <c r="N222" s="102">
        <f t="shared" si="27"/>
        <v>46.643518518518533</v>
      </c>
      <c r="P222" s="103">
        <f t="shared" si="28"/>
        <v>-1</v>
      </c>
      <c r="Q222" s="101">
        <f t="shared" si="29"/>
        <v>1</v>
      </c>
      <c r="R222" s="101">
        <f t="shared" si="30"/>
        <v>-1</v>
      </c>
      <c r="S222" s="101">
        <f t="shared" si="31"/>
        <v>1</v>
      </c>
      <c r="T222" s="101">
        <f t="shared" si="32"/>
        <v>1</v>
      </c>
      <c r="U222" s="101">
        <f t="shared" si="33"/>
        <v>-1</v>
      </c>
      <c r="V222" s="102">
        <f t="shared" si="34"/>
        <v>46.643518518518533</v>
      </c>
    </row>
    <row r="223" spans="2:22" x14ac:dyDescent="0.25">
      <c r="B223" s="12">
        <v>4</v>
      </c>
      <c r="C223" s="12">
        <v>28</v>
      </c>
      <c r="D223" s="12">
        <v>49.999999999999986</v>
      </c>
      <c r="E223" s="12">
        <v>60.8333333333334</v>
      </c>
      <c r="F223" s="12">
        <v>31.249999999999982</v>
      </c>
      <c r="H223" s="103">
        <f>VLOOKUP($C223,'Experiment Design'!$B$3:$H$66,'Experiment Results'!H$1,FALSE)</f>
        <v>8</v>
      </c>
      <c r="I223" s="101" t="str">
        <f>VLOOKUP($C223,'Experiment Design'!$B$3:$H$66,'Experiment Results'!I$1,FALSE)</f>
        <v>Exponential</v>
      </c>
      <c r="J223" s="101">
        <f>VLOOKUP($C223,'Experiment Design'!$B$3:$H$66,'Experiment Results'!J$1,FALSE)</f>
        <v>40</v>
      </c>
      <c r="K223" s="101">
        <f>VLOOKUP($C223,'Experiment Design'!$B$3:$H$66,'Experiment Results'!K$1,FALSE)</f>
        <v>60</v>
      </c>
      <c r="L223" s="101">
        <f>VLOOKUP($C223,'Experiment Design'!$B$3:$H$66,'Experiment Results'!L$1,FALSE)</f>
        <v>36</v>
      </c>
      <c r="M223" s="101">
        <f>VLOOKUP($C223,'Experiment Design'!$B$3:$H$66,'Experiment Results'!M$1,FALSE)</f>
        <v>10</v>
      </c>
      <c r="N223" s="102">
        <f t="shared" si="27"/>
        <v>47.361111111111121</v>
      </c>
      <c r="P223" s="103">
        <f t="shared" si="28"/>
        <v>1</v>
      </c>
      <c r="Q223" s="101">
        <f t="shared" si="29"/>
        <v>1</v>
      </c>
      <c r="R223" s="101">
        <f t="shared" si="30"/>
        <v>-1</v>
      </c>
      <c r="S223" s="101">
        <f t="shared" si="31"/>
        <v>1</v>
      </c>
      <c r="T223" s="101">
        <f t="shared" si="32"/>
        <v>1</v>
      </c>
      <c r="U223" s="101">
        <f t="shared" si="33"/>
        <v>-1</v>
      </c>
      <c r="V223" s="102">
        <f t="shared" si="34"/>
        <v>47.361111111111121</v>
      </c>
    </row>
    <row r="224" spans="2:22" x14ac:dyDescent="0.25">
      <c r="B224" s="12">
        <v>4</v>
      </c>
      <c r="C224" s="12">
        <v>29</v>
      </c>
      <c r="D224" s="12">
        <v>58.333333333333321</v>
      </c>
      <c r="E224" s="12">
        <v>54.444444444444422</v>
      </c>
      <c r="F224" s="12">
        <v>53.055555555555536</v>
      </c>
      <c r="H224" s="103">
        <f>VLOOKUP($C224,'Experiment Design'!$B$3:$H$66,'Experiment Results'!H$1,FALSE)</f>
        <v>3</v>
      </c>
      <c r="I224" s="101" t="str">
        <f>VLOOKUP($C224,'Experiment Design'!$B$3:$H$66,'Experiment Results'!I$1,FALSE)</f>
        <v>Normal</v>
      </c>
      <c r="J224" s="101">
        <f>VLOOKUP($C224,'Experiment Design'!$B$3:$H$66,'Experiment Results'!J$1,FALSE)</f>
        <v>100</v>
      </c>
      <c r="K224" s="101">
        <f>VLOOKUP($C224,'Experiment Design'!$B$3:$H$66,'Experiment Results'!K$1,FALSE)</f>
        <v>60</v>
      </c>
      <c r="L224" s="101">
        <f>VLOOKUP($C224,'Experiment Design'!$B$3:$H$66,'Experiment Results'!L$1,FALSE)</f>
        <v>36</v>
      </c>
      <c r="M224" s="101">
        <f>VLOOKUP($C224,'Experiment Design'!$B$3:$H$66,'Experiment Results'!M$1,FALSE)</f>
        <v>10</v>
      </c>
      <c r="N224" s="102">
        <f t="shared" si="27"/>
        <v>55.277777777777764</v>
      </c>
      <c r="P224" s="103">
        <f t="shared" si="28"/>
        <v>-1</v>
      </c>
      <c r="Q224" s="101">
        <f t="shared" si="29"/>
        <v>-1</v>
      </c>
      <c r="R224" s="101">
        <f t="shared" si="30"/>
        <v>1</v>
      </c>
      <c r="S224" s="101">
        <f t="shared" si="31"/>
        <v>1</v>
      </c>
      <c r="T224" s="101">
        <f t="shared" si="32"/>
        <v>1</v>
      </c>
      <c r="U224" s="101">
        <f t="shared" si="33"/>
        <v>-1</v>
      </c>
      <c r="V224" s="102">
        <f t="shared" si="34"/>
        <v>55.277777777777764</v>
      </c>
    </row>
    <row r="225" spans="2:22" x14ac:dyDescent="0.25">
      <c r="B225" s="12">
        <v>4</v>
      </c>
      <c r="C225" s="12">
        <v>30</v>
      </c>
      <c r="D225" s="12">
        <v>58.333333333333321</v>
      </c>
      <c r="E225" s="12">
        <v>54.444444444444422</v>
      </c>
      <c r="F225" s="12">
        <v>53.055555555555536</v>
      </c>
      <c r="H225" s="103">
        <f>VLOOKUP($C225,'Experiment Design'!$B$3:$H$66,'Experiment Results'!H$1,FALSE)</f>
        <v>8</v>
      </c>
      <c r="I225" s="101" t="str">
        <f>VLOOKUP($C225,'Experiment Design'!$B$3:$H$66,'Experiment Results'!I$1,FALSE)</f>
        <v>Normal</v>
      </c>
      <c r="J225" s="101">
        <f>VLOOKUP($C225,'Experiment Design'!$B$3:$H$66,'Experiment Results'!J$1,FALSE)</f>
        <v>100</v>
      </c>
      <c r="K225" s="101">
        <f>VLOOKUP($C225,'Experiment Design'!$B$3:$H$66,'Experiment Results'!K$1,FALSE)</f>
        <v>60</v>
      </c>
      <c r="L225" s="101">
        <f>VLOOKUP($C225,'Experiment Design'!$B$3:$H$66,'Experiment Results'!L$1,FALSE)</f>
        <v>36</v>
      </c>
      <c r="M225" s="101">
        <f>VLOOKUP($C225,'Experiment Design'!$B$3:$H$66,'Experiment Results'!M$1,FALSE)</f>
        <v>10</v>
      </c>
      <c r="N225" s="102">
        <f t="shared" si="27"/>
        <v>55.277777777777764</v>
      </c>
      <c r="P225" s="103">
        <f t="shared" si="28"/>
        <v>1</v>
      </c>
      <c r="Q225" s="101">
        <f t="shared" si="29"/>
        <v>-1</v>
      </c>
      <c r="R225" s="101">
        <f t="shared" si="30"/>
        <v>1</v>
      </c>
      <c r="S225" s="101">
        <f t="shared" si="31"/>
        <v>1</v>
      </c>
      <c r="T225" s="101">
        <f t="shared" si="32"/>
        <v>1</v>
      </c>
      <c r="U225" s="101">
        <f t="shared" si="33"/>
        <v>-1</v>
      </c>
      <c r="V225" s="102">
        <f t="shared" si="34"/>
        <v>55.277777777777764</v>
      </c>
    </row>
    <row r="226" spans="2:22" x14ac:dyDescent="0.25">
      <c r="B226" s="12">
        <v>4</v>
      </c>
      <c r="C226" s="12">
        <v>31</v>
      </c>
      <c r="D226" s="12">
        <v>50.555555555555578</v>
      </c>
      <c r="E226" s="12">
        <v>60.8333333333334</v>
      </c>
      <c r="F226" s="12">
        <v>28.541666666666639</v>
      </c>
      <c r="H226" s="103">
        <f>VLOOKUP($C226,'Experiment Design'!$B$3:$H$66,'Experiment Results'!H$1,FALSE)</f>
        <v>3</v>
      </c>
      <c r="I226" s="101" t="str">
        <f>VLOOKUP($C226,'Experiment Design'!$B$3:$H$66,'Experiment Results'!I$1,FALSE)</f>
        <v>Exponential</v>
      </c>
      <c r="J226" s="101">
        <f>VLOOKUP($C226,'Experiment Design'!$B$3:$H$66,'Experiment Results'!J$1,FALSE)</f>
        <v>100</v>
      </c>
      <c r="K226" s="101">
        <f>VLOOKUP($C226,'Experiment Design'!$B$3:$H$66,'Experiment Results'!K$1,FALSE)</f>
        <v>60</v>
      </c>
      <c r="L226" s="101">
        <f>VLOOKUP($C226,'Experiment Design'!$B$3:$H$66,'Experiment Results'!L$1,FALSE)</f>
        <v>36</v>
      </c>
      <c r="M226" s="101">
        <f>VLOOKUP($C226,'Experiment Design'!$B$3:$H$66,'Experiment Results'!M$1,FALSE)</f>
        <v>10</v>
      </c>
      <c r="N226" s="102">
        <f t="shared" si="27"/>
        <v>46.643518518518533</v>
      </c>
      <c r="P226" s="103">
        <f t="shared" si="28"/>
        <v>-1</v>
      </c>
      <c r="Q226" s="101">
        <f t="shared" si="29"/>
        <v>1</v>
      </c>
      <c r="R226" s="101">
        <f t="shared" si="30"/>
        <v>1</v>
      </c>
      <c r="S226" s="101">
        <f t="shared" si="31"/>
        <v>1</v>
      </c>
      <c r="T226" s="101">
        <f t="shared" si="32"/>
        <v>1</v>
      </c>
      <c r="U226" s="101">
        <f t="shared" si="33"/>
        <v>-1</v>
      </c>
      <c r="V226" s="102">
        <f t="shared" si="34"/>
        <v>46.643518518518533</v>
      </c>
    </row>
    <row r="227" spans="2:22" x14ac:dyDescent="0.25">
      <c r="B227" s="12">
        <v>4</v>
      </c>
      <c r="C227" s="12">
        <v>32</v>
      </c>
      <c r="D227" s="12">
        <v>49.999999999999986</v>
      </c>
      <c r="E227" s="12">
        <v>60.8333333333334</v>
      </c>
      <c r="F227" s="12">
        <v>31.249999999999982</v>
      </c>
      <c r="H227" s="103">
        <f>VLOOKUP($C227,'Experiment Design'!$B$3:$H$66,'Experiment Results'!H$1,FALSE)</f>
        <v>8</v>
      </c>
      <c r="I227" s="101" t="str">
        <f>VLOOKUP($C227,'Experiment Design'!$B$3:$H$66,'Experiment Results'!I$1,FALSE)</f>
        <v>Exponential</v>
      </c>
      <c r="J227" s="101">
        <f>VLOOKUP($C227,'Experiment Design'!$B$3:$H$66,'Experiment Results'!J$1,FALSE)</f>
        <v>100</v>
      </c>
      <c r="K227" s="101">
        <f>VLOOKUP($C227,'Experiment Design'!$B$3:$H$66,'Experiment Results'!K$1,FALSE)</f>
        <v>60</v>
      </c>
      <c r="L227" s="101">
        <f>VLOOKUP($C227,'Experiment Design'!$B$3:$H$66,'Experiment Results'!L$1,FALSE)</f>
        <v>36</v>
      </c>
      <c r="M227" s="101">
        <f>VLOOKUP($C227,'Experiment Design'!$B$3:$H$66,'Experiment Results'!M$1,FALSE)</f>
        <v>10</v>
      </c>
      <c r="N227" s="102">
        <f t="shared" si="27"/>
        <v>47.361111111111121</v>
      </c>
      <c r="P227" s="103">
        <f t="shared" si="28"/>
        <v>1</v>
      </c>
      <c r="Q227" s="101">
        <f t="shared" si="29"/>
        <v>1</v>
      </c>
      <c r="R227" s="101">
        <f t="shared" si="30"/>
        <v>1</v>
      </c>
      <c r="S227" s="101">
        <f t="shared" si="31"/>
        <v>1</v>
      </c>
      <c r="T227" s="101">
        <f t="shared" si="32"/>
        <v>1</v>
      </c>
      <c r="U227" s="101">
        <f t="shared" si="33"/>
        <v>-1</v>
      </c>
      <c r="V227" s="102">
        <f t="shared" si="34"/>
        <v>47.361111111111121</v>
      </c>
    </row>
    <row r="228" spans="2:22" x14ac:dyDescent="0.25">
      <c r="B228" s="12">
        <v>4</v>
      </c>
      <c r="C228" s="12">
        <v>33</v>
      </c>
      <c r="D228" s="12">
        <v>21.923076923076898</v>
      </c>
      <c r="E228" s="12">
        <v>19.999999999999979</v>
      </c>
      <c r="F228" s="12">
        <v>30.288461538461519</v>
      </c>
      <c r="H228" s="103">
        <f>VLOOKUP($C228,'Experiment Design'!$B$3:$H$66,'Experiment Results'!H$1,FALSE)</f>
        <v>3</v>
      </c>
      <c r="I228" s="101" t="str">
        <f>VLOOKUP($C228,'Experiment Design'!$B$3:$H$66,'Experiment Results'!I$1,FALSE)</f>
        <v>Normal</v>
      </c>
      <c r="J228" s="101">
        <f>VLOOKUP($C228,'Experiment Design'!$B$3:$H$66,'Experiment Results'!J$1,FALSE)</f>
        <v>40</v>
      </c>
      <c r="K228" s="101">
        <f>VLOOKUP($C228,'Experiment Design'!$B$3:$H$66,'Experiment Results'!K$1,FALSE)</f>
        <v>10</v>
      </c>
      <c r="L228" s="101">
        <f>VLOOKUP($C228,'Experiment Design'!$B$3:$H$66,'Experiment Results'!L$1,FALSE)</f>
        <v>26</v>
      </c>
      <c r="M228" s="101">
        <f>VLOOKUP($C228,'Experiment Design'!$B$3:$H$66,'Experiment Results'!M$1,FALSE)</f>
        <v>15</v>
      </c>
      <c r="N228" s="102">
        <f t="shared" si="27"/>
        <v>24.0705128205128</v>
      </c>
      <c r="P228" s="103">
        <f t="shared" si="28"/>
        <v>-1</v>
      </c>
      <c r="Q228" s="101">
        <f t="shared" si="29"/>
        <v>-1</v>
      </c>
      <c r="R228" s="101">
        <f t="shared" si="30"/>
        <v>-1</v>
      </c>
      <c r="S228" s="101">
        <f t="shared" si="31"/>
        <v>-1</v>
      </c>
      <c r="T228" s="101">
        <f t="shared" si="32"/>
        <v>-1</v>
      </c>
      <c r="U228" s="101">
        <f t="shared" si="33"/>
        <v>1</v>
      </c>
      <c r="V228" s="102">
        <f t="shared" si="34"/>
        <v>24.0705128205128</v>
      </c>
    </row>
    <row r="229" spans="2:22" x14ac:dyDescent="0.25">
      <c r="B229" s="12">
        <v>4</v>
      </c>
      <c r="C229" s="12">
        <v>34</v>
      </c>
      <c r="D229" s="12">
        <v>24.230769230769241</v>
      </c>
      <c r="E229" s="12">
        <v>21.153846153846178</v>
      </c>
      <c r="F229" s="12">
        <v>24.230769230769241</v>
      </c>
      <c r="H229" s="103">
        <f>VLOOKUP($C229,'Experiment Design'!$B$3:$H$66,'Experiment Results'!H$1,FALSE)</f>
        <v>8</v>
      </c>
      <c r="I229" s="101" t="str">
        <f>VLOOKUP($C229,'Experiment Design'!$B$3:$H$66,'Experiment Results'!I$1,FALSE)</f>
        <v>Normal</v>
      </c>
      <c r="J229" s="101">
        <f>VLOOKUP($C229,'Experiment Design'!$B$3:$H$66,'Experiment Results'!J$1,FALSE)</f>
        <v>40</v>
      </c>
      <c r="K229" s="101">
        <f>VLOOKUP($C229,'Experiment Design'!$B$3:$H$66,'Experiment Results'!K$1,FALSE)</f>
        <v>10</v>
      </c>
      <c r="L229" s="101">
        <f>VLOOKUP($C229,'Experiment Design'!$B$3:$H$66,'Experiment Results'!L$1,FALSE)</f>
        <v>26</v>
      </c>
      <c r="M229" s="101">
        <f>VLOOKUP($C229,'Experiment Design'!$B$3:$H$66,'Experiment Results'!M$1,FALSE)</f>
        <v>15</v>
      </c>
      <c r="N229" s="102">
        <f t="shared" si="27"/>
        <v>23.205128205128219</v>
      </c>
      <c r="P229" s="103">
        <f t="shared" si="28"/>
        <v>1</v>
      </c>
      <c r="Q229" s="101">
        <f t="shared" si="29"/>
        <v>-1</v>
      </c>
      <c r="R229" s="101">
        <f t="shared" si="30"/>
        <v>-1</v>
      </c>
      <c r="S229" s="101">
        <f t="shared" si="31"/>
        <v>-1</v>
      </c>
      <c r="T229" s="101">
        <f t="shared" si="32"/>
        <v>-1</v>
      </c>
      <c r="U229" s="101">
        <f t="shared" si="33"/>
        <v>1</v>
      </c>
      <c r="V229" s="102">
        <f t="shared" si="34"/>
        <v>23.205128205128219</v>
      </c>
    </row>
    <row r="230" spans="2:22" x14ac:dyDescent="0.25">
      <c r="B230" s="12">
        <v>4</v>
      </c>
      <c r="C230" s="12">
        <v>35</v>
      </c>
      <c r="D230" s="12">
        <v>28.269230769230759</v>
      </c>
      <c r="E230" s="12">
        <v>29.423076923076898</v>
      </c>
      <c r="F230" s="12">
        <v>27.11538461538462</v>
      </c>
      <c r="H230" s="103">
        <f>VLOOKUP($C230,'Experiment Design'!$B$3:$H$66,'Experiment Results'!H$1,FALSE)</f>
        <v>3</v>
      </c>
      <c r="I230" s="101" t="str">
        <f>VLOOKUP($C230,'Experiment Design'!$B$3:$H$66,'Experiment Results'!I$1,FALSE)</f>
        <v>Exponential</v>
      </c>
      <c r="J230" s="101">
        <f>VLOOKUP($C230,'Experiment Design'!$B$3:$H$66,'Experiment Results'!J$1,FALSE)</f>
        <v>40</v>
      </c>
      <c r="K230" s="101">
        <f>VLOOKUP($C230,'Experiment Design'!$B$3:$H$66,'Experiment Results'!K$1,FALSE)</f>
        <v>10</v>
      </c>
      <c r="L230" s="101">
        <f>VLOOKUP($C230,'Experiment Design'!$B$3:$H$66,'Experiment Results'!L$1,FALSE)</f>
        <v>26</v>
      </c>
      <c r="M230" s="101">
        <f>VLOOKUP($C230,'Experiment Design'!$B$3:$H$66,'Experiment Results'!M$1,FALSE)</f>
        <v>15</v>
      </c>
      <c r="N230" s="102">
        <f t="shared" si="27"/>
        <v>28.269230769230759</v>
      </c>
      <c r="P230" s="103">
        <f t="shared" si="28"/>
        <v>-1</v>
      </c>
      <c r="Q230" s="101">
        <f t="shared" si="29"/>
        <v>1</v>
      </c>
      <c r="R230" s="101">
        <f t="shared" si="30"/>
        <v>-1</v>
      </c>
      <c r="S230" s="101">
        <f t="shared" si="31"/>
        <v>-1</v>
      </c>
      <c r="T230" s="101">
        <f t="shared" si="32"/>
        <v>-1</v>
      </c>
      <c r="U230" s="101">
        <f t="shared" si="33"/>
        <v>1</v>
      </c>
      <c r="V230" s="102">
        <f t="shared" si="34"/>
        <v>28.269230769230759</v>
      </c>
    </row>
    <row r="231" spans="2:22" x14ac:dyDescent="0.25">
      <c r="B231" s="12">
        <v>4</v>
      </c>
      <c r="C231" s="12">
        <v>36</v>
      </c>
      <c r="D231" s="12">
        <v>27.499999999999979</v>
      </c>
      <c r="E231" s="12">
        <v>26.373626373626401</v>
      </c>
      <c r="F231" s="12">
        <v>27.692307692307722</v>
      </c>
      <c r="H231" s="103">
        <f>VLOOKUP($C231,'Experiment Design'!$B$3:$H$66,'Experiment Results'!H$1,FALSE)</f>
        <v>8</v>
      </c>
      <c r="I231" s="101" t="str">
        <f>VLOOKUP($C231,'Experiment Design'!$B$3:$H$66,'Experiment Results'!I$1,FALSE)</f>
        <v>Exponential</v>
      </c>
      <c r="J231" s="101">
        <f>VLOOKUP($C231,'Experiment Design'!$B$3:$H$66,'Experiment Results'!J$1,FALSE)</f>
        <v>40</v>
      </c>
      <c r="K231" s="101">
        <f>VLOOKUP($C231,'Experiment Design'!$B$3:$H$66,'Experiment Results'!K$1,FALSE)</f>
        <v>10</v>
      </c>
      <c r="L231" s="101">
        <f>VLOOKUP($C231,'Experiment Design'!$B$3:$H$66,'Experiment Results'!L$1,FALSE)</f>
        <v>26</v>
      </c>
      <c r="M231" s="101">
        <f>VLOOKUP($C231,'Experiment Design'!$B$3:$H$66,'Experiment Results'!M$1,FALSE)</f>
        <v>15</v>
      </c>
      <c r="N231" s="102">
        <f t="shared" si="27"/>
        <v>27.1886446886447</v>
      </c>
      <c r="P231" s="103">
        <f t="shared" si="28"/>
        <v>1</v>
      </c>
      <c r="Q231" s="101">
        <f t="shared" si="29"/>
        <v>1</v>
      </c>
      <c r="R231" s="101">
        <f t="shared" si="30"/>
        <v>-1</v>
      </c>
      <c r="S231" s="101">
        <f t="shared" si="31"/>
        <v>-1</v>
      </c>
      <c r="T231" s="101">
        <f t="shared" si="32"/>
        <v>-1</v>
      </c>
      <c r="U231" s="101">
        <f t="shared" si="33"/>
        <v>1</v>
      </c>
      <c r="V231" s="102">
        <f t="shared" si="34"/>
        <v>27.1886446886447</v>
      </c>
    </row>
    <row r="232" spans="2:22" x14ac:dyDescent="0.25">
      <c r="B232" s="12">
        <v>4</v>
      </c>
      <c r="C232" s="12">
        <v>37</v>
      </c>
      <c r="D232" s="12">
        <v>21.923076923076898</v>
      </c>
      <c r="E232" s="12">
        <v>19.999999999999979</v>
      </c>
      <c r="F232" s="12">
        <v>30.288461538461519</v>
      </c>
      <c r="H232" s="103">
        <f>VLOOKUP($C232,'Experiment Design'!$B$3:$H$66,'Experiment Results'!H$1,FALSE)</f>
        <v>3</v>
      </c>
      <c r="I232" s="101" t="str">
        <f>VLOOKUP($C232,'Experiment Design'!$B$3:$H$66,'Experiment Results'!I$1,FALSE)</f>
        <v>Normal</v>
      </c>
      <c r="J232" s="101">
        <f>VLOOKUP($C232,'Experiment Design'!$B$3:$H$66,'Experiment Results'!J$1,FALSE)</f>
        <v>100</v>
      </c>
      <c r="K232" s="101">
        <f>VLOOKUP($C232,'Experiment Design'!$B$3:$H$66,'Experiment Results'!K$1,FALSE)</f>
        <v>10</v>
      </c>
      <c r="L232" s="101">
        <f>VLOOKUP($C232,'Experiment Design'!$B$3:$H$66,'Experiment Results'!L$1,FALSE)</f>
        <v>26</v>
      </c>
      <c r="M232" s="101">
        <f>VLOOKUP($C232,'Experiment Design'!$B$3:$H$66,'Experiment Results'!M$1,FALSE)</f>
        <v>15</v>
      </c>
      <c r="N232" s="102">
        <f t="shared" si="27"/>
        <v>24.0705128205128</v>
      </c>
      <c r="P232" s="103">
        <f t="shared" si="28"/>
        <v>-1</v>
      </c>
      <c r="Q232" s="101">
        <f t="shared" si="29"/>
        <v>-1</v>
      </c>
      <c r="R232" s="101">
        <f t="shared" si="30"/>
        <v>1</v>
      </c>
      <c r="S232" s="101">
        <f t="shared" si="31"/>
        <v>-1</v>
      </c>
      <c r="T232" s="101">
        <f t="shared" si="32"/>
        <v>-1</v>
      </c>
      <c r="U232" s="101">
        <f t="shared" si="33"/>
        <v>1</v>
      </c>
      <c r="V232" s="102">
        <f t="shared" si="34"/>
        <v>24.0705128205128</v>
      </c>
    </row>
    <row r="233" spans="2:22" x14ac:dyDescent="0.25">
      <c r="B233" s="12">
        <v>4</v>
      </c>
      <c r="C233" s="12">
        <v>38</v>
      </c>
      <c r="D233" s="12">
        <v>24.230769230769241</v>
      </c>
      <c r="E233" s="12">
        <v>21.153846153846178</v>
      </c>
      <c r="F233" s="12">
        <v>24.230769230769241</v>
      </c>
      <c r="H233" s="103">
        <f>VLOOKUP($C233,'Experiment Design'!$B$3:$H$66,'Experiment Results'!H$1,FALSE)</f>
        <v>8</v>
      </c>
      <c r="I233" s="101" t="str">
        <f>VLOOKUP($C233,'Experiment Design'!$B$3:$H$66,'Experiment Results'!I$1,FALSE)</f>
        <v>Normal</v>
      </c>
      <c r="J233" s="101">
        <f>VLOOKUP($C233,'Experiment Design'!$B$3:$H$66,'Experiment Results'!J$1,FALSE)</f>
        <v>100</v>
      </c>
      <c r="K233" s="101">
        <f>VLOOKUP($C233,'Experiment Design'!$B$3:$H$66,'Experiment Results'!K$1,FALSE)</f>
        <v>10</v>
      </c>
      <c r="L233" s="101">
        <f>VLOOKUP($C233,'Experiment Design'!$B$3:$H$66,'Experiment Results'!L$1,FALSE)</f>
        <v>26</v>
      </c>
      <c r="M233" s="101">
        <f>VLOOKUP($C233,'Experiment Design'!$B$3:$H$66,'Experiment Results'!M$1,FALSE)</f>
        <v>15</v>
      </c>
      <c r="N233" s="102">
        <f t="shared" si="27"/>
        <v>23.205128205128219</v>
      </c>
      <c r="P233" s="103">
        <f t="shared" si="28"/>
        <v>1</v>
      </c>
      <c r="Q233" s="101">
        <f t="shared" si="29"/>
        <v>-1</v>
      </c>
      <c r="R233" s="101">
        <f t="shared" si="30"/>
        <v>1</v>
      </c>
      <c r="S233" s="101">
        <f t="shared" si="31"/>
        <v>-1</v>
      </c>
      <c r="T233" s="101">
        <f t="shared" si="32"/>
        <v>-1</v>
      </c>
      <c r="U233" s="101">
        <f t="shared" si="33"/>
        <v>1</v>
      </c>
      <c r="V233" s="102">
        <f t="shared" si="34"/>
        <v>23.205128205128219</v>
      </c>
    </row>
    <row r="234" spans="2:22" x14ac:dyDescent="0.25">
      <c r="B234" s="12">
        <v>4</v>
      </c>
      <c r="C234" s="12">
        <v>39</v>
      </c>
      <c r="D234" s="12">
        <v>28.269230769230759</v>
      </c>
      <c r="E234" s="12">
        <v>29.423076923076898</v>
      </c>
      <c r="F234" s="12">
        <v>27.11538461538462</v>
      </c>
      <c r="H234" s="103">
        <f>VLOOKUP($C234,'Experiment Design'!$B$3:$H$66,'Experiment Results'!H$1,FALSE)</f>
        <v>3</v>
      </c>
      <c r="I234" s="101" t="str">
        <f>VLOOKUP($C234,'Experiment Design'!$B$3:$H$66,'Experiment Results'!I$1,FALSE)</f>
        <v>Exponential</v>
      </c>
      <c r="J234" s="101">
        <f>VLOOKUP($C234,'Experiment Design'!$B$3:$H$66,'Experiment Results'!J$1,FALSE)</f>
        <v>100</v>
      </c>
      <c r="K234" s="101">
        <f>VLOOKUP($C234,'Experiment Design'!$B$3:$H$66,'Experiment Results'!K$1,FALSE)</f>
        <v>10</v>
      </c>
      <c r="L234" s="101">
        <f>VLOOKUP($C234,'Experiment Design'!$B$3:$H$66,'Experiment Results'!L$1,FALSE)</f>
        <v>26</v>
      </c>
      <c r="M234" s="101">
        <f>VLOOKUP($C234,'Experiment Design'!$B$3:$H$66,'Experiment Results'!M$1,FALSE)</f>
        <v>15</v>
      </c>
      <c r="N234" s="102">
        <f t="shared" si="27"/>
        <v>28.269230769230759</v>
      </c>
      <c r="P234" s="103">
        <f t="shared" si="28"/>
        <v>-1</v>
      </c>
      <c r="Q234" s="101">
        <f t="shared" si="29"/>
        <v>1</v>
      </c>
      <c r="R234" s="101">
        <f t="shared" si="30"/>
        <v>1</v>
      </c>
      <c r="S234" s="101">
        <f t="shared" si="31"/>
        <v>-1</v>
      </c>
      <c r="T234" s="101">
        <f t="shared" si="32"/>
        <v>-1</v>
      </c>
      <c r="U234" s="101">
        <f t="shared" si="33"/>
        <v>1</v>
      </c>
      <c r="V234" s="102">
        <f t="shared" si="34"/>
        <v>28.269230769230759</v>
      </c>
    </row>
    <row r="235" spans="2:22" x14ac:dyDescent="0.25">
      <c r="B235" s="12">
        <v>4</v>
      </c>
      <c r="C235" s="12">
        <v>40</v>
      </c>
      <c r="D235" s="12">
        <v>27.499999999999979</v>
      </c>
      <c r="E235" s="12">
        <v>26.373626373626401</v>
      </c>
      <c r="F235" s="12">
        <v>27.692307692307722</v>
      </c>
      <c r="H235" s="103">
        <f>VLOOKUP($C235,'Experiment Design'!$B$3:$H$66,'Experiment Results'!H$1,FALSE)</f>
        <v>8</v>
      </c>
      <c r="I235" s="101" t="str">
        <f>VLOOKUP($C235,'Experiment Design'!$B$3:$H$66,'Experiment Results'!I$1,FALSE)</f>
        <v>Exponential</v>
      </c>
      <c r="J235" s="101">
        <f>VLOOKUP($C235,'Experiment Design'!$B$3:$H$66,'Experiment Results'!J$1,FALSE)</f>
        <v>100</v>
      </c>
      <c r="K235" s="101">
        <f>VLOOKUP($C235,'Experiment Design'!$B$3:$H$66,'Experiment Results'!K$1,FALSE)</f>
        <v>10</v>
      </c>
      <c r="L235" s="101">
        <f>VLOOKUP($C235,'Experiment Design'!$B$3:$H$66,'Experiment Results'!L$1,FALSE)</f>
        <v>26</v>
      </c>
      <c r="M235" s="101">
        <f>VLOOKUP($C235,'Experiment Design'!$B$3:$H$66,'Experiment Results'!M$1,FALSE)</f>
        <v>15</v>
      </c>
      <c r="N235" s="102">
        <f t="shared" si="27"/>
        <v>27.1886446886447</v>
      </c>
      <c r="P235" s="103">
        <f t="shared" si="28"/>
        <v>1</v>
      </c>
      <c r="Q235" s="101">
        <f t="shared" si="29"/>
        <v>1</v>
      </c>
      <c r="R235" s="101">
        <f t="shared" si="30"/>
        <v>1</v>
      </c>
      <c r="S235" s="101">
        <f t="shared" si="31"/>
        <v>-1</v>
      </c>
      <c r="T235" s="101">
        <f t="shared" si="32"/>
        <v>-1</v>
      </c>
      <c r="U235" s="101">
        <f t="shared" si="33"/>
        <v>1</v>
      </c>
      <c r="V235" s="102">
        <f t="shared" si="34"/>
        <v>27.1886446886447</v>
      </c>
    </row>
    <row r="236" spans="2:22" x14ac:dyDescent="0.25">
      <c r="B236" s="12">
        <v>4</v>
      </c>
      <c r="C236" s="12">
        <v>41</v>
      </c>
      <c r="D236" s="12">
        <v>21.923076923076898</v>
      </c>
      <c r="E236" s="12">
        <v>19.999999999999979</v>
      </c>
      <c r="F236" s="12">
        <v>30.288461538461519</v>
      </c>
      <c r="H236" s="103">
        <f>VLOOKUP($C236,'Experiment Design'!$B$3:$H$66,'Experiment Results'!H$1,FALSE)</f>
        <v>3</v>
      </c>
      <c r="I236" s="101" t="str">
        <f>VLOOKUP($C236,'Experiment Design'!$B$3:$H$66,'Experiment Results'!I$1,FALSE)</f>
        <v>Normal</v>
      </c>
      <c r="J236" s="101">
        <f>VLOOKUP($C236,'Experiment Design'!$B$3:$H$66,'Experiment Results'!J$1,FALSE)</f>
        <v>40</v>
      </c>
      <c r="K236" s="101">
        <f>VLOOKUP($C236,'Experiment Design'!$B$3:$H$66,'Experiment Results'!K$1,FALSE)</f>
        <v>60</v>
      </c>
      <c r="L236" s="101">
        <f>VLOOKUP($C236,'Experiment Design'!$B$3:$H$66,'Experiment Results'!L$1,FALSE)</f>
        <v>26</v>
      </c>
      <c r="M236" s="101">
        <f>VLOOKUP($C236,'Experiment Design'!$B$3:$H$66,'Experiment Results'!M$1,FALSE)</f>
        <v>15</v>
      </c>
      <c r="N236" s="102">
        <f t="shared" si="27"/>
        <v>24.0705128205128</v>
      </c>
      <c r="P236" s="103">
        <f t="shared" si="28"/>
        <v>-1</v>
      </c>
      <c r="Q236" s="101">
        <f t="shared" si="29"/>
        <v>-1</v>
      </c>
      <c r="R236" s="101">
        <f t="shared" si="30"/>
        <v>-1</v>
      </c>
      <c r="S236" s="101">
        <f t="shared" si="31"/>
        <v>1</v>
      </c>
      <c r="T236" s="101">
        <f t="shared" si="32"/>
        <v>-1</v>
      </c>
      <c r="U236" s="101">
        <f t="shared" si="33"/>
        <v>1</v>
      </c>
      <c r="V236" s="102">
        <f t="shared" si="34"/>
        <v>24.0705128205128</v>
      </c>
    </row>
    <row r="237" spans="2:22" x14ac:dyDescent="0.25">
      <c r="B237" s="12">
        <v>4</v>
      </c>
      <c r="C237" s="12">
        <v>42</v>
      </c>
      <c r="D237" s="12">
        <v>24.230769230769241</v>
      </c>
      <c r="E237" s="12">
        <v>21.153846153846178</v>
      </c>
      <c r="F237" s="12">
        <v>24.230769230769241</v>
      </c>
      <c r="H237" s="103">
        <f>VLOOKUP($C237,'Experiment Design'!$B$3:$H$66,'Experiment Results'!H$1,FALSE)</f>
        <v>8</v>
      </c>
      <c r="I237" s="101" t="str">
        <f>VLOOKUP($C237,'Experiment Design'!$B$3:$H$66,'Experiment Results'!I$1,FALSE)</f>
        <v>Normal</v>
      </c>
      <c r="J237" s="101">
        <f>VLOOKUP($C237,'Experiment Design'!$B$3:$H$66,'Experiment Results'!J$1,FALSE)</f>
        <v>40</v>
      </c>
      <c r="K237" s="101">
        <f>VLOOKUP($C237,'Experiment Design'!$B$3:$H$66,'Experiment Results'!K$1,FALSE)</f>
        <v>60</v>
      </c>
      <c r="L237" s="101">
        <f>VLOOKUP($C237,'Experiment Design'!$B$3:$H$66,'Experiment Results'!L$1,FALSE)</f>
        <v>26</v>
      </c>
      <c r="M237" s="101">
        <f>VLOOKUP($C237,'Experiment Design'!$B$3:$H$66,'Experiment Results'!M$1,FALSE)</f>
        <v>15</v>
      </c>
      <c r="N237" s="102">
        <f t="shared" si="27"/>
        <v>23.205128205128219</v>
      </c>
      <c r="P237" s="103">
        <f t="shared" si="28"/>
        <v>1</v>
      </c>
      <c r="Q237" s="101">
        <f t="shared" si="29"/>
        <v>-1</v>
      </c>
      <c r="R237" s="101">
        <f t="shared" si="30"/>
        <v>-1</v>
      </c>
      <c r="S237" s="101">
        <f t="shared" si="31"/>
        <v>1</v>
      </c>
      <c r="T237" s="101">
        <f t="shared" si="32"/>
        <v>-1</v>
      </c>
      <c r="U237" s="101">
        <f t="shared" si="33"/>
        <v>1</v>
      </c>
      <c r="V237" s="102">
        <f t="shared" si="34"/>
        <v>23.205128205128219</v>
      </c>
    </row>
    <row r="238" spans="2:22" x14ac:dyDescent="0.25">
      <c r="B238" s="12">
        <v>4</v>
      </c>
      <c r="C238" s="12">
        <v>43</v>
      </c>
      <c r="D238" s="12">
        <v>28.269230769230759</v>
      </c>
      <c r="E238" s="12">
        <v>29.423076923076898</v>
      </c>
      <c r="F238" s="12">
        <v>27.11538461538462</v>
      </c>
      <c r="H238" s="103">
        <f>VLOOKUP($C238,'Experiment Design'!$B$3:$H$66,'Experiment Results'!H$1,FALSE)</f>
        <v>3</v>
      </c>
      <c r="I238" s="101" t="str">
        <f>VLOOKUP($C238,'Experiment Design'!$B$3:$H$66,'Experiment Results'!I$1,FALSE)</f>
        <v>Exponential</v>
      </c>
      <c r="J238" s="101">
        <f>VLOOKUP($C238,'Experiment Design'!$B$3:$H$66,'Experiment Results'!J$1,FALSE)</f>
        <v>40</v>
      </c>
      <c r="K238" s="101">
        <f>VLOOKUP($C238,'Experiment Design'!$B$3:$H$66,'Experiment Results'!K$1,FALSE)</f>
        <v>60</v>
      </c>
      <c r="L238" s="101">
        <f>VLOOKUP($C238,'Experiment Design'!$B$3:$H$66,'Experiment Results'!L$1,FALSE)</f>
        <v>26</v>
      </c>
      <c r="M238" s="101">
        <f>VLOOKUP($C238,'Experiment Design'!$B$3:$H$66,'Experiment Results'!M$1,FALSE)</f>
        <v>15</v>
      </c>
      <c r="N238" s="102">
        <f t="shared" si="27"/>
        <v>28.269230769230759</v>
      </c>
      <c r="P238" s="103">
        <f t="shared" si="28"/>
        <v>-1</v>
      </c>
      <c r="Q238" s="101">
        <f t="shared" si="29"/>
        <v>1</v>
      </c>
      <c r="R238" s="101">
        <f t="shared" si="30"/>
        <v>-1</v>
      </c>
      <c r="S238" s="101">
        <f t="shared" si="31"/>
        <v>1</v>
      </c>
      <c r="T238" s="101">
        <f t="shared" si="32"/>
        <v>-1</v>
      </c>
      <c r="U238" s="101">
        <f t="shared" si="33"/>
        <v>1</v>
      </c>
      <c r="V238" s="102">
        <f t="shared" si="34"/>
        <v>28.269230769230759</v>
      </c>
    </row>
    <row r="239" spans="2:22" x14ac:dyDescent="0.25">
      <c r="B239" s="12">
        <v>4</v>
      </c>
      <c r="C239" s="12">
        <v>44</v>
      </c>
      <c r="D239" s="12">
        <v>27.499999999999979</v>
      </c>
      <c r="E239" s="12">
        <v>26.373626373626401</v>
      </c>
      <c r="F239" s="12">
        <v>27.692307692307722</v>
      </c>
      <c r="H239" s="103">
        <f>VLOOKUP($C239,'Experiment Design'!$B$3:$H$66,'Experiment Results'!H$1,FALSE)</f>
        <v>8</v>
      </c>
      <c r="I239" s="101" t="str">
        <f>VLOOKUP($C239,'Experiment Design'!$B$3:$H$66,'Experiment Results'!I$1,FALSE)</f>
        <v>Exponential</v>
      </c>
      <c r="J239" s="101">
        <f>VLOOKUP($C239,'Experiment Design'!$B$3:$H$66,'Experiment Results'!J$1,FALSE)</f>
        <v>40</v>
      </c>
      <c r="K239" s="101">
        <f>VLOOKUP($C239,'Experiment Design'!$B$3:$H$66,'Experiment Results'!K$1,FALSE)</f>
        <v>60</v>
      </c>
      <c r="L239" s="101">
        <f>VLOOKUP($C239,'Experiment Design'!$B$3:$H$66,'Experiment Results'!L$1,FALSE)</f>
        <v>26</v>
      </c>
      <c r="M239" s="101">
        <f>VLOOKUP($C239,'Experiment Design'!$B$3:$H$66,'Experiment Results'!M$1,FALSE)</f>
        <v>15</v>
      </c>
      <c r="N239" s="102">
        <f t="shared" si="27"/>
        <v>27.1886446886447</v>
      </c>
      <c r="P239" s="103">
        <f t="shared" si="28"/>
        <v>1</v>
      </c>
      <c r="Q239" s="101">
        <f t="shared" si="29"/>
        <v>1</v>
      </c>
      <c r="R239" s="101">
        <f t="shared" si="30"/>
        <v>-1</v>
      </c>
      <c r="S239" s="101">
        <f t="shared" si="31"/>
        <v>1</v>
      </c>
      <c r="T239" s="101">
        <f t="shared" si="32"/>
        <v>-1</v>
      </c>
      <c r="U239" s="101">
        <f t="shared" si="33"/>
        <v>1</v>
      </c>
      <c r="V239" s="102">
        <f t="shared" si="34"/>
        <v>27.1886446886447</v>
      </c>
    </row>
    <row r="240" spans="2:22" x14ac:dyDescent="0.25">
      <c r="B240" s="12">
        <v>4</v>
      </c>
      <c r="C240" s="12">
        <v>45</v>
      </c>
      <c r="D240" s="12">
        <v>21.923076923076898</v>
      </c>
      <c r="E240" s="12">
        <v>19.999999999999979</v>
      </c>
      <c r="F240" s="12">
        <v>30.288461538461519</v>
      </c>
      <c r="H240" s="103">
        <f>VLOOKUP($C240,'Experiment Design'!$B$3:$H$66,'Experiment Results'!H$1,FALSE)</f>
        <v>3</v>
      </c>
      <c r="I240" s="101" t="str">
        <f>VLOOKUP($C240,'Experiment Design'!$B$3:$H$66,'Experiment Results'!I$1,FALSE)</f>
        <v>Normal</v>
      </c>
      <c r="J240" s="101">
        <f>VLOOKUP($C240,'Experiment Design'!$B$3:$H$66,'Experiment Results'!J$1,FALSE)</f>
        <v>100</v>
      </c>
      <c r="K240" s="101">
        <f>VLOOKUP($C240,'Experiment Design'!$B$3:$H$66,'Experiment Results'!K$1,FALSE)</f>
        <v>60</v>
      </c>
      <c r="L240" s="101">
        <f>VLOOKUP($C240,'Experiment Design'!$B$3:$H$66,'Experiment Results'!L$1,FALSE)</f>
        <v>26</v>
      </c>
      <c r="M240" s="101">
        <f>VLOOKUP($C240,'Experiment Design'!$B$3:$H$66,'Experiment Results'!M$1,FALSE)</f>
        <v>15</v>
      </c>
      <c r="N240" s="102">
        <f t="shared" si="27"/>
        <v>24.0705128205128</v>
      </c>
      <c r="P240" s="103">
        <f t="shared" si="28"/>
        <v>-1</v>
      </c>
      <c r="Q240" s="101">
        <f t="shared" si="29"/>
        <v>-1</v>
      </c>
      <c r="R240" s="101">
        <f t="shared" si="30"/>
        <v>1</v>
      </c>
      <c r="S240" s="101">
        <f t="shared" si="31"/>
        <v>1</v>
      </c>
      <c r="T240" s="101">
        <f t="shared" si="32"/>
        <v>-1</v>
      </c>
      <c r="U240" s="101">
        <f t="shared" si="33"/>
        <v>1</v>
      </c>
      <c r="V240" s="102">
        <f t="shared" si="34"/>
        <v>24.0705128205128</v>
      </c>
    </row>
    <row r="241" spans="2:22" x14ac:dyDescent="0.25">
      <c r="B241" s="12">
        <v>4</v>
      </c>
      <c r="C241" s="12">
        <v>46</v>
      </c>
      <c r="D241" s="12">
        <v>24.230769230769241</v>
      </c>
      <c r="E241" s="12">
        <v>21.153846153846178</v>
      </c>
      <c r="F241" s="12">
        <v>24.230769230769241</v>
      </c>
      <c r="H241" s="103">
        <f>VLOOKUP($C241,'Experiment Design'!$B$3:$H$66,'Experiment Results'!H$1,FALSE)</f>
        <v>8</v>
      </c>
      <c r="I241" s="101" t="str">
        <f>VLOOKUP($C241,'Experiment Design'!$B$3:$H$66,'Experiment Results'!I$1,FALSE)</f>
        <v>Normal</v>
      </c>
      <c r="J241" s="101">
        <f>VLOOKUP($C241,'Experiment Design'!$B$3:$H$66,'Experiment Results'!J$1,FALSE)</f>
        <v>100</v>
      </c>
      <c r="K241" s="101">
        <f>VLOOKUP($C241,'Experiment Design'!$B$3:$H$66,'Experiment Results'!K$1,FALSE)</f>
        <v>60</v>
      </c>
      <c r="L241" s="101">
        <f>VLOOKUP($C241,'Experiment Design'!$B$3:$H$66,'Experiment Results'!L$1,FALSE)</f>
        <v>26</v>
      </c>
      <c r="M241" s="101">
        <f>VLOOKUP($C241,'Experiment Design'!$B$3:$H$66,'Experiment Results'!M$1,FALSE)</f>
        <v>15</v>
      </c>
      <c r="N241" s="102">
        <f t="shared" si="27"/>
        <v>23.205128205128219</v>
      </c>
      <c r="P241" s="103">
        <f t="shared" si="28"/>
        <v>1</v>
      </c>
      <c r="Q241" s="101">
        <f t="shared" si="29"/>
        <v>-1</v>
      </c>
      <c r="R241" s="101">
        <f t="shared" si="30"/>
        <v>1</v>
      </c>
      <c r="S241" s="101">
        <f t="shared" si="31"/>
        <v>1</v>
      </c>
      <c r="T241" s="101">
        <f t="shared" si="32"/>
        <v>-1</v>
      </c>
      <c r="U241" s="101">
        <f t="shared" si="33"/>
        <v>1</v>
      </c>
      <c r="V241" s="102">
        <f t="shared" si="34"/>
        <v>23.205128205128219</v>
      </c>
    </row>
    <row r="242" spans="2:22" x14ac:dyDescent="0.25">
      <c r="B242" s="12">
        <v>4</v>
      </c>
      <c r="C242" s="12">
        <v>47</v>
      </c>
      <c r="D242" s="12">
        <v>28.269230769230759</v>
      </c>
      <c r="E242" s="12">
        <v>29.423076923076898</v>
      </c>
      <c r="F242" s="12">
        <v>27.11538461538462</v>
      </c>
      <c r="H242" s="103">
        <f>VLOOKUP($C242,'Experiment Design'!$B$3:$H$66,'Experiment Results'!H$1,FALSE)</f>
        <v>3</v>
      </c>
      <c r="I242" s="101" t="str">
        <f>VLOOKUP($C242,'Experiment Design'!$B$3:$H$66,'Experiment Results'!I$1,FALSE)</f>
        <v>Exponential</v>
      </c>
      <c r="J242" s="101">
        <f>VLOOKUP($C242,'Experiment Design'!$B$3:$H$66,'Experiment Results'!J$1,FALSE)</f>
        <v>100</v>
      </c>
      <c r="K242" s="101">
        <f>VLOOKUP($C242,'Experiment Design'!$B$3:$H$66,'Experiment Results'!K$1,FALSE)</f>
        <v>60</v>
      </c>
      <c r="L242" s="101">
        <f>VLOOKUP($C242,'Experiment Design'!$B$3:$H$66,'Experiment Results'!L$1,FALSE)</f>
        <v>26</v>
      </c>
      <c r="M242" s="101">
        <f>VLOOKUP($C242,'Experiment Design'!$B$3:$H$66,'Experiment Results'!M$1,FALSE)</f>
        <v>15</v>
      </c>
      <c r="N242" s="102">
        <f t="shared" si="27"/>
        <v>28.269230769230759</v>
      </c>
      <c r="P242" s="103">
        <f t="shared" si="28"/>
        <v>-1</v>
      </c>
      <c r="Q242" s="101">
        <f t="shared" si="29"/>
        <v>1</v>
      </c>
      <c r="R242" s="101">
        <f t="shared" si="30"/>
        <v>1</v>
      </c>
      <c r="S242" s="101">
        <f t="shared" si="31"/>
        <v>1</v>
      </c>
      <c r="T242" s="101">
        <f t="shared" si="32"/>
        <v>-1</v>
      </c>
      <c r="U242" s="101">
        <f t="shared" si="33"/>
        <v>1</v>
      </c>
      <c r="V242" s="102">
        <f t="shared" si="34"/>
        <v>28.269230769230759</v>
      </c>
    </row>
    <row r="243" spans="2:22" x14ac:dyDescent="0.25">
      <c r="B243" s="12">
        <v>4</v>
      </c>
      <c r="C243" s="12">
        <v>48</v>
      </c>
      <c r="D243" s="12">
        <v>27.499999999999979</v>
      </c>
      <c r="E243" s="12">
        <v>26.373626373626401</v>
      </c>
      <c r="F243" s="12">
        <v>27.692307692307722</v>
      </c>
      <c r="H243" s="103">
        <f>VLOOKUP($C243,'Experiment Design'!$B$3:$H$66,'Experiment Results'!H$1,FALSE)</f>
        <v>8</v>
      </c>
      <c r="I243" s="101" t="str">
        <f>VLOOKUP($C243,'Experiment Design'!$B$3:$H$66,'Experiment Results'!I$1,FALSE)</f>
        <v>Exponential</v>
      </c>
      <c r="J243" s="101">
        <f>VLOOKUP($C243,'Experiment Design'!$B$3:$H$66,'Experiment Results'!J$1,FALSE)</f>
        <v>100</v>
      </c>
      <c r="K243" s="101">
        <f>VLOOKUP($C243,'Experiment Design'!$B$3:$H$66,'Experiment Results'!K$1,FALSE)</f>
        <v>60</v>
      </c>
      <c r="L243" s="101">
        <f>VLOOKUP($C243,'Experiment Design'!$B$3:$H$66,'Experiment Results'!L$1,FALSE)</f>
        <v>26</v>
      </c>
      <c r="M243" s="101">
        <f>VLOOKUP($C243,'Experiment Design'!$B$3:$H$66,'Experiment Results'!M$1,FALSE)</f>
        <v>15</v>
      </c>
      <c r="N243" s="102">
        <f t="shared" si="27"/>
        <v>27.1886446886447</v>
      </c>
      <c r="P243" s="103">
        <f t="shared" si="28"/>
        <v>1</v>
      </c>
      <c r="Q243" s="101">
        <f t="shared" si="29"/>
        <v>1</v>
      </c>
      <c r="R243" s="101">
        <f t="shared" si="30"/>
        <v>1</v>
      </c>
      <c r="S243" s="101">
        <f t="shared" si="31"/>
        <v>1</v>
      </c>
      <c r="T243" s="101">
        <f t="shared" si="32"/>
        <v>-1</v>
      </c>
      <c r="U243" s="101">
        <f t="shared" si="33"/>
        <v>1</v>
      </c>
      <c r="V243" s="102">
        <f t="shared" si="34"/>
        <v>27.1886446886447</v>
      </c>
    </row>
    <row r="244" spans="2:22" x14ac:dyDescent="0.25">
      <c r="B244" s="12">
        <v>4</v>
      </c>
      <c r="C244" s="12">
        <v>49</v>
      </c>
      <c r="D244" s="12">
        <v>34.375000000000014</v>
      </c>
      <c r="E244" s="12">
        <v>28.750000000000021</v>
      </c>
      <c r="F244" s="12">
        <v>30</v>
      </c>
      <c r="H244" s="103">
        <f>VLOOKUP($C244,'Experiment Design'!$B$3:$H$66,'Experiment Results'!H$1,FALSE)</f>
        <v>3</v>
      </c>
      <c r="I244" s="101" t="str">
        <f>VLOOKUP($C244,'Experiment Design'!$B$3:$H$66,'Experiment Results'!I$1,FALSE)</f>
        <v>Normal</v>
      </c>
      <c r="J244" s="101">
        <f>VLOOKUP($C244,'Experiment Design'!$B$3:$H$66,'Experiment Results'!J$1,FALSE)</f>
        <v>40</v>
      </c>
      <c r="K244" s="101">
        <f>VLOOKUP($C244,'Experiment Design'!$B$3:$H$66,'Experiment Results'!K$1,FALSE)</f>
        <v>10</v>
      </c>
      <c r="L244" s="101">
        <f>VLOOKUP($C244,'Experiment Design'!$B$3:$H$66,'Experiment Results'!L$1,FALSE)</f>
        <v>36</v>
      </c>
      <c r="M244" s="101">
        <f>VLOOKUP($C244,'Experiment Design'!$B$3:$H$66,'Experiment Results'!M$1,FALSE)</f>
        <v>15</v>
      </c>
      <c r="N244" s="102">
        <f t="shared" si="27"/>
        <v>31.041666666666675</v>
      </c>
      <c r="P244" s="103">
        <f t="shared" si="28"/>
        <v>-1</v>
      </c>
      <c r="Q244" s="101">
        <f t="shared" si="29"/>
        <v>-1</v>
      </c>
      <c r="R244" s="101">
        <f t="shared" si="30"/>
        <v>-1</v>
      </c>
      <c r="S244" s="101">
        <f t="shared" si="31"/>
        <v>-1</v>
      </c>
      <c r="T244" s="101">
        <f t="shared" si="32"/>
        <v>1</v>
      </c>
      <c r="U244" s="101">
        <f t="shared" si="33"/>
        <v>1</v>
      </c>
      <c r="V244" s="102">
        <f t="shared" si="34"/>
        <v>31.041666666666675</v>
      </c>
    </row>
    <row r="245" spans="2:22" x14ac:dyDescent="0.25">
      <c r="B245" s="12">
        <v>4</v>
      </c>
      <c r="C245" s="12">
        <v>50</v>
      </c>
      <c r="D245" s="12">
        <v>32.083333333333321</v>
      </c>
      <c r="E245" s="12">
        <v>23.500000000000021</v>
      </c>
      <c r="F245" s="12">
        <v>38.749999999999986</v>
      </c>
      <c r="H245" s="103">
        <f>VLOOKUP($C245,'Experiment Design'!$B$3:$H$66,'Experiment Results'!H$1,FALSE)</f>
        <v>8</v>
      </c>
      <c r="I245" s="101" t="str">
        <f>VLOOKUP($C245,'Experiment Design'!$B$3:$H$66,'Experiment Results'!I$1,FALSE)</f>
        <v>Normal</v>
      </c>
      <c r="J245" s="101">
        <f>VLOOKUP($C245,'Experiment Design'!$B$3:$H$66,'Experiment Results'!J$1,FALSE)</f>
        <v>40</v>
      </c>
      <c r="K245" s="101">
        <f>VLOOKUP($C245,'Experiment Design'!$B$3:$H$66,'Experiment Results'!K$1,FALSE)</f>
        <v>10</v>
      </c>
      <c r="L245" s="101">
        <f>VLOOKUP($C245,'Experiment Design'!$B$3:$H$66,'Experiment Results'!L$1,FALSE)</f>
        <v>36</v>
      </c>
      <c r="M245" s="101">
        <f>VLOOKUP($C245,'Experiment Design'!$B$3:$H$66,'Experiment Results'!M$1,FALSE)</f>
        <v>15</v>
      </c>
      <c r="N245" s="102">
        <f t="shared" si="27"/>
        <v>31.444444444444443</v>
      </c>
      <c r="P245" s="103">
        <f t="shared" si="28"/>
        <v>1</v>
      </c>
      <c r="Q245" s="101">
        <f t="shared" si="29"/>
        <v>-1</v>
      </c>
      <c r="R245" s="101">
        <f t="shared" si="30"/>
        <v>-1</v>
      </c>
      <c r="S245" s="101">
        <f t="shared" si="31"/>
        <v>-1</v>
      </c>
      <c r="T245" s="101">
        <f t="shared" si="32"/>
        <v>1</v>
      </c>
      <c r="U245" s="101">
        <f t="shared" si="33"/>
        <v>1</v>
      </c>
      <c r="V245" s="102">
        <f t="shared" si="34"/>
        <v>31.444444444444443</v>
      </c>
    </row>
    <row r="246" spans="2:22" x14ac:dyDescent="0.25">
      <c r="B246" s="12">
        <v>4</v>
      </c>
      <c r="C246" s="12">
        <v>51</v>
      </c>
      <c r="D246" s="12">
        <v>40.000000000000014</v>
      </c>
      <c r="E246" s="12">
        <v>36.458333333333336</v>
      </c>
      <c r="F246" s="12">
        <v>31.666666666666682</v>
      </c>
      <c r="H246" s="103">
        <f>VLOOKUP($C246,'Experiment Design'!$B$3:$H$66,'Experiment Results'!H$1,FALSE)</f>
        <v>3</v>
      </c>
      <c r="I246" s="101" t="str">
        <f>VLOOKUP($C246,'Experiment Design'!$B$3:$H$66,'Experiment Results'!I$1,FALSE)</f>
        <v>Exponential</v>
      </c>
      <c r="J246" s="101">
        <f>VLOOKUP($C246,'Experiment Design'!$B$3:$H$66,'Experiment Results'!J$1,FALSE)</f>
        <v>40</v>
      </c>
      <c r="K246" s="101">
        <f>VLOOKUP($C246,'Experiment Design'!$B$3:$H$66,'Experiment Results'!K$1,FALSE)</f>
        <v>10</v>
      </c>
      <c r="L246" s="101">
        <f>VLOOKUP($C246,'Experiment Design'!$B$3:$H$66,'Experiment Results'!L$1,FALSE)</f>
        <v>36</v>
      </c>
      <c r="M246" s="101">
        <f>VLOOKUP($C246,'Experiment Design'!$B$3:$H$66,'Experiment Results'!M$1,FALSE)</f>
        <v>15</v>
      </c>
      <c r="N246" s="102">
        <f t="shared" si="27"/>
        <v>36.041666666666679</v>
      </c>
      <c r="P246" s="103">
        <f t="shared" si="28"/>
        <v>-1</v>
      </c>
      <c r="Q246" s="101">
        <f t="shared" si="29"/>
        <v>1</v>
      </c>
      <c r="R246" s="101">
        <f t="shared" si="30"/>
        <v>-1</v>
      </c>
      <c r="S246" s="101">
        <f t="shared" si="31"/>
        <v>-1</v>
      </c>
      <c r="T246" s="101">
        <f t="shared" si="32"/>
        <v>1</v>
      </c>
      <c r="U246" s="101">
        <f t="shared" si="33"/>
        <v>1</v>
      </c>
      <c r="V246" s="102">
        <f t="shared" si="34"/>
        <v>36.041666666666679</v>
      </c>
    </row>
    <row r="247" spans="2:22" x14ac:dyDescent="0.25">
      <c r="B247" s="12">
        <v>4</v>
      </c>
      <c r="C247" s="12">
        <v>52</v>
      </c>
      <c r="D247" s="12">
        <v>34.999999999999986</v>
      </c>
      <c r="E247" s="12">
        <v>37.083333333333364</v>
      </c>
      <c r="F247" s="12">
        <v>38.749999999999986</v>
      </c>
      <c r="H247" s="103">
        <f>VLOOKUP($C247,'Experiment Design'!$B$3:$H$66,'Experiment Results'!H$1,FALSE)</f>
        <v>8</v>
      </c>
      <c r="I247" s="101" t="str">
        <f>VLOOKUP($C247,'Experiment Design'!$B$3:$H$66,'Experiment Results'!I$1,FALSE)</f>
        <v>Exponential</v>
      </c>
      <c r="J247" s="101">
        <f>VLOOKUP($C247,'Experiment Design'!$B$3:$H$66,'Experiment Results'!J$1,FALSE)</f>
        <v>40</v>
      </c>
      <c r="K247" s="101">
        <f>VLOOKUP($C247,'Experiment Design'!$B$3:$H$66,'Experiment Results'!K$1,FALSE)</f>
        <v>10</v>
      </c>
      <c r="L247" s="101">
        <f>VLOOKUP($C247,'Experiment Design'!$B$3:$H$66,'Experiment Results'!L$1,FALSE)</f>
        <v>36</v>
      </c>
      <c r="M247" s="101">
        <f>VLOOKUP($C247,'Experiment Design'!$B$3:$H$66,'Experiment Results'!M$1,FALSE)</f>
        <v>15</v>
      </c>
      <c r="N247" s="102">
        <f t="shared" si="27"/>
        <v>36.944444444444443</v>
      </c>
      <c r="P247" s="103">
        <f t="shared" si="28"/>
        <v>1</v>
      </c>
      <c r="Q247" s="101">
        <f t="shared" si="29"/>
        <v>1</v>
      </c>
      <c r="R247" s="101">
        <f t="shared" si="30"/>
        <v>-1</v>
      </c>
      <c r="S247" s="101">
        <f t="shared" si="31"/>
        <v>-1</v>
      </c>
      <c r="T247" s="101">
        <f t="shared" si="32"/>
        <v>1</v>
      </c>
      <c r="U247" s="101">
        <f t="shared" si="33"/>
        <v>1</v>
      </c>
      <c r="V247" s="102">
        <f t="shared" si="34"/>
        <v>36.944444444444443</v>
      </c>
    </row>
    <row r="248" spans="2:22" x14ac:dyDescent="0.25">
      <c r="B248" s="12">
        <v>4</v>
      </c>
      <c r="C248" s="12">
        <v>53</v>
      </c>
      <c r="D248" s="12">
        <v>34.375000000000014</v>
      </c>
      <c r="E248" s="12">
        <v>28.750000000000021</v>
      </c>
      <c r="F248" s="12">
        <v>30</v>
      </c>
      <c r="H248" s="103">
        <f>VLOOKUP($C248,'Experiment Design'!$B$3:$H$66,'Experiment Results'!H$1,FALSE)</f>
        <v>3</v>
      </c>
      <c r="I248" s="101" t="str">
        <f>VLOOKUP($C248,'Experiment Design'!$B$3:$H$66,'Experiment Results'!I$1,FALSE)</f>
        <v>Normal</v>
      </c>
      <c r="J248" s="101">
        <f>VLOOKUP($C248,'Experiment Design'!$B$3:$H$66,'Experiment Results'!J$1,FALSE)</f>
        <v>100</v>
      </c>
      <c r="K248" s="101">
        <f>VLOOKUP($C248,'Experiment Design'!$B$3:$H$66,'Experiment Results'!K$1,FALSE)</f>
        <v>10</v>
      </c>
      <c r="L248" s="101">
        <f>VLOOKUP($C248,'Experiment Design'!$B$3:$H$66,'Experiment Results'!L$1,FALSE)</f>
        <v>36</v>
      </c>
      <c r="M248" s="101">
        <f>VLOOKUP($C248,'Experiment Design'!$B$3:$H$66,'Experiment Results'!M$1,FALSE)</f>
        <v>15</v>
      </c>
      <c r="N248" s="102">
        <f t="shared" si="27"/>
        <v>31.041666666666675</v>
      </c>
      <c r="P248" s="103">
        <f t="shared" si="28"/>
        <v>-1</v>
      </c>
      <c r="Q248" s="101">
        <f t="shared" si="29"/>
        <v>-1</v>
      </c>
      <c r="R248" s="101">
        <f t="shared" si="30"/>
        <v>1</v>
      </c>
      <c r="S248" s="101">
        <f t="shared" si="31"/>
        <v>-1</v>
      </c>
      <c r="T248" s="101">
        <f t="shared" si="32"/>
        <v>1</v>
      </c>
      <c r="U248" s="101">
        <f t="shared" si="33"/>
        <v>1</v>
      </c>
      <c r="V248" s="102">
        <f t="shared" si="34"/>
        <v>31.041666666666675</v>
      </c>
    </row>
    <row r="249" spans="2:22" x14ac:dyDescent="0.25">
      <c r="B249" s="12">
        <v>4</v>
      </c>
      <c r="C249" s="12">
        <v>54</v>
      </c>
      <c r="D249" s="12">
        <v>32.083333333333321</v>
      </c>
      <c r="E249" s="12">
        <v>23.500000000000021</v>
      </c>
      <c r="F249" s="12">
        <v>38.749999999999986</v>
      </c>
      <c r="H249" s="103">
        <f>VLOOKUP($C249,'Experiment Design'!$B$3:$H$66,'Experiment Results'!H$1,FALSE)</f>
        <v>8</v>
      </c>
      <c r="I249" s="101" t="str">
        <f>VLOOKUP($C249,'Experiment Design'!$B$3:$H$66,'Experiment Results'!I$1,FALSE)</f>
        <v>Normal</v>
      </c>
      <c r="J249" s="101">
        <f>VLOOKUP($C249,'Experiment Design'!$B$3:$H$66,'Experiment Results'!J$1,FALSE)</f>
        <v>100</v>
      </c>
      <c r="K249" s="101">
        <f>VLOOKUP($C249,'Experiment Design'!$B$3:$H$66,'Experiment Results'!K$1,FALSE)</f>
        <v>10</v>
      </c>
      <c r="L249" s="101">
        <f>VLOOKUP($C249,'Experiment Design'!$B$3:$H$66,'Experiment Results'!L$1,FALSE)</f>
        <v>36</v>
      </c>
      <c r="M249" s="101">
        <f>VLOOKUP($C249,'Experiment Design'!$B$3:$H$66,'Experiment Results'!M$1,FALSE)</f>
        <v>15</v>
      </c>
      <c r="N249" s="102">
        <f t="shared" si="27"/>
        <v>31.444444444444443</v>
      </c>
      <c r="P249" s="103">
        <f t="shared" si="28"/>
        <v>1</v>
      </c>
      <c r="Q249" s="101">
        <f t="shared" si="29"/>
        <v>-1</v>
      </c>
      <c r="R249" s="101">
        <f t="shared" si="30"/>
        <v>1</v>
      </c>
      <c r="S249" s="101">
        <f t="shared" si="31"/>
        <v>-1</v>
      </c>
      <c r="T249" s="101">
        <f t="shared" si="32"/>
        <v>1</v>
      </c>
      <c r="U249" s="101">
        <f t="shared" si="33"/>
        <v>1</v>
      </c>
      <c r="V249" s="102">
        <f t="shared" si="34"/>
        <v>31.444444444444443</v>
      </c>
    </row>
    <row r="250" spans="2:22" x14ac:dyDescent="0.25">
      <c r="B250" s="12">
        <v>4</v>
      </c>
      <c r="C250" s="12">
        <v>55</v>
      </c>
      <c r="D250" s="12">
        <v>40.000000000000014</v>
      </c>
      <c r="E250" s="12">
        <v>36.458333333333336</v>
      </c>
      <c r="F250" s="12">
        <v>31.666666666666682</v>
      </c>
      <c r="H250" s="103">
        <f>VLOOKUP($C250,'Experiment Design'!$B$3:$H$66,'Experiment Results'!H$1,FALSE)</f>
        <v>3</v>
      </c>
      <c r="I250" s="101" t="str">
        <f>VLOOKUP($C250,'Experiment Design'!$B$3:$H$66,'Experiment Results'!I$1,FALSE)</f>
        <v>Exponential</v>
      </c>
      <c r="J250" s="101">
        <f>VLOOKUP($C250,'Experiment Design'!$B$3:$H$66,'Experiment Results'!J$1,FALSE)</f>
        <v>100</v>
      </c>
      <c r="K250" s="101">
        <f>VLOOKUP($C250,'Experiment Design'!$B$3:$H$66,'Experiment Results'!K$1,FALSE)</f>
        <v>10</v>
      </c>
      <c r="L250" s="101">
        <f>VLOOKUP($C250,'Experiment Design'!$B$3:$H$66,'Experiment Results'!L$1,FALSE)</f>
        <v>36</v>
      </c>
      <c r="M250" s="101">
        <f>VLOOKUP($C250,'Experiment Design'!$B$3:$H$66,'Experiment Results'!M$1,FALSE)</f>
        <v>15</v>
      </c>
      <c r="N250" s="102">
        <f t="shared" si="27"/>
        <v>36.041666666666679</v>
      </c>
      <c r="P250" s="103">
        <f t="shared" si="28"/>
        <v>-1</v>
      </c>
      <c r="Q250" s="101">
        <f t="shared" si="29"/>
        <v>1</v>
      </c>
      <c r="R250" s="101">
        <f t="shared" si="30"/>
        <v>1</v>
      </c>
      <c r="S250" s="101">
        <f t="shared" si="31"/>
        <v>-1</v>
      </c>
      <c r="T250" s="101">
        <f t="shared" si="32"/>
        <v>1</v>
      </c>
      <c r="U250" s="101">
        <f t="shared" si="33"/>
        <v>1</v>
      </c>
      <c r="V250" s="102">
        <f t="shared" si="34"/>
        <v>36.041666666666679</v>
      </c>
    </row>
    <row r="251" spans="2:22" x14ac:dyDescent="0.25">
      <c r="B251" s="12">
        <v>4</v>
      </c>
      <c r="C251" s="12">
        <v>56</v>
      </c>
      <c r="D251" s="12">
        <v>34.999999999999986</v>
      </c>
      <c r="E251" s="12">
        <v>37.083333333333364</v>
      </c>
      <c r="F251" s="12">
        <v>38.749999999999986</v>
      </c>
      <c r="H251" s="103">
        <f>VLOOKUP($C251,'Experiment Design'!$B$3:$H$66,'Experiment Results'!H$1,FALSE)</f>
        <v>8</v>
      </c>
      <c r="I251" s="101" t="str">
        <f>VLOOKUP($C251,'Experiment Design'!$B$3:$H$66,'Experiment Results'!I$1,FALSE)</f>
        <v>Exponential</v>
      </c>
      <c r="J251" s="101">
        <f>VLOOKUP($C251,'Experiment Design'!$B$3:$H$66,'Experiment Results'!J$1,FALSE)</f>
        <v>100</v>
      </c>
      <c r="K251" s="101">
        <f>VLOOKUP($C251,'Experiment Design'!$B$3:$H$66,'Experiment Results'!K$1,FALSE)</f>
        <v>10</v>
      </c>
      <c r="L251" s="101">
        <f>VLOOKUP($C251,'Experiment Design'!$B$3:$H$66,'Experiment Results'!L$1,FALSE)</f>
        <v>36</v>
      </c>
      <c r="M251" s="101">
        <f>VLOOKUP($C251,'Experiment Design'!$B$3:$H$66,'Experiment Results'!M$1,FALSE)</f>
        <v>15</v>
      </c>
      <c r="N251" s="102">
        <f t="shared" si="27"/>
        <v>36.944444444444443</v>
      </c>
      <c r="P251" s="103">
        <f t="shared" si="28"/>
        <v>1</v>
      </c>
      <c r="Q251" s="101">
        <f t="shared" si="29"/>
        <v>1</v>
      </c>
      <c r="R251" s="101">
        <f t="shared" si="30"/>
        <v>1</v>
      </c>
      <c r="S251" s="101">
        <f t="shared" si="31"/>
        <v>-1</v>
      </c>
      <c r="T251" s="101">
        <f t="shared" si="32"/>
        <v>1</v>
      </c>
      <c r="U251" s="101">
        <f t="shared" si="33"/>
        <v>1</v>
      </c>
      <c r="V251" s="102">
        <f t="shared" si="34"/>
        <v>36.944444444444443</v>
      </c>
    </row>
    <row r="252" spans="2:22" x14ac:dyDescent="0.25">
      <c r="B252" s="12">
        <v>4</v>
      </c>
      <c r="C252" s="12">
        <v>57</v>
      </c>
      <c r="D252" s="12">
        <v>34.375000000000014</v>
      </c>
      <c r="E252" s="12">
        <v>28.750000000000021</v>
      </c>
      <c r="F252" s="12">
        <v>30</v>
      </c>
      <c r="H252" s="103">
        <f>VLOOKUP($C252,'Experiment Design'!$B$3:$H$66,'Experiment Results'!H$1,FALSE)</f>
        <v>3</v>
      </c>
      <c r="I252" s="101" t="str">
        <f>VLOOKUP($C252,'Experiment Design'!$B$3:$H$66,'Experiment Results'!I$1,FALSE)</f>
        <v>Normal</v>
      </c>
      <c r="J252" s="101">
        <f>VLOOKUP($C252,'Experiment Design'!$B$3:$H$66,'Experiment Results'!J$1,FALSE)</f>
        <v>40</v>
      </c>
      <c r="K252" s="101">
        <f>VLOOKUP($C252,'Experiment Design'!$B$3:$H$66,'Experiment Results'!K$1,FALSE)</f>
        <v>60</v>
      </c>
      <c r="L252" s="101">
        <f>VLOOKUP($C252,'Experiment Design'!$B$3:$H$66,'Experiment Results'!L$1,FALSE)</f>
        <v>36</v>
      </c>
      <c r="M252" s="101">
        <f>VLOOKUP($C252,'Experiment Design'!$B$3:$H$66,'Experiment Results'!M$1,FALSE)</f>
        <v>15</v>
      </c>
      <c r="N252" s="102">
        <f t="shared" si="27"/>
        <v>31.041666666666675</v>
      </c>
      <c r="P252" s="103">
        <f t="shared" si="28"/>
        <v>-1</v>
      </c>
      <c r="Q252" s="101">
        <f t="shared" si="29"/>
        <v>-1</v>
      </c>
      <c r="R252" s="101">
        <f t="shared" si="30"/>
        <v>-1</v>
      </c>
      <c r="S252" s="101">
        <f t="shared" si="31"/>
        <v>1</v>
      </c>
      <c r="T252" s="101">
        <f t="shared" si="32"/>
        <v>1</v>
      </c>
      <c r="U252" s="101">
        <f t="shared" si="33"/>
        <v>1</v>
      </c>
      <c r="V252" s="102">
        <f t="shared" si="34"/>
        <v>31.041666666666675</v>
      </c>
    </row>
    <row r="253" spans="2:22" x14ac:dyDescent="0.25">
      <c r="B253" s="12">
        <v>4</v>
      </c>
      <c r="C253" s="12">
        <v>58</v>
      </c>
      <c r="D253" s="12">
        <v>32.083333333333321</v>
      </c>
      <c r="E253" s="12">
        <v>23.500000000000021</v>
      </c>
      <c r="F253" s="12">
        <v>38.749999999999986</v>
      </c>
      <c r="H253" s="103">
        <f>VLOOKUP($C253,'Experiment Design'!$B$3:$H$66,'Experiment Results'!H$1,FALSE)</f>
        <v>8</v>
      </c>
      <c r="I253" s="101" t="str">
        <f>VLOOKUP($C253,'Experiment Design'!$B$3:$H$66,'Experiment Results'!I$1,FALSE)</f>
        <v>Normal</v>
      </c>
      <c r="J253" s="101">
        <f>VLOOKUP($C253,'Experiment Design'!$B$3:$H$66,'Experiment Results'!J$1,FALSE)</f>
        <v>40</v>
      </c>
      <c r="K253" s="101">
        <f>VLOOKUP($C253,'Experiment Design'!$B$3:$H$66,'Experiment Results'!K$1,FALSE)</f>
        <v>60</v>
      </c>
      <c r="L253" s="101">
        <f>VLOOKUP($C253,'Experiment Design'!$B$3:$H$66,'Experiment Results'!L$1,FALSE)</f>
        <v>36</v>
      </c>
      <c r="M253" s="101">
        <f>VLOOKUP($C253,'Experiment Design'!$B$3:$H$66,'Experiment Results'!M$1,FALSE)</f>
        <v>15</v>
      </c>
      <c r="N253" s="102">
        <f t="shared" si="27"/>
        <v>31.444444444444443</v>
      </c>
      <c r="P253" s="103">
        <f t="shared" si="28"/>
        <v>1</v>
      </c>
      <c r="Q253" s="101">
        <f t="shared" si="29"/>
        <v>-1</v>
      </c>
      <c r="R253" s="101">
        <f t="shared" si="30"/>
        <v>-1</v>
      </c>
      <c r="S253" s="101">
        <f t="shared" si="31"/>
        <v>1</v>
      </c>
      <c r="T253" s="101">
        <f t="shared" si="32"/>
        <v>1</v>
      </c>
      <c r="U253" s="101">
        <f t="shared" si="33"/>
        <v>1</v>
      </c>
      <c r="V253" s="102">
        <f t="shared" si="34"/>
        <v>31.444444444444443</v>
      </c>
    </row>
    <row r="254" spans="2:22" x14ac:dyDescent="0.25">
      <c r="B254" s="12">
        <v>4</v>
      </c>
      <c r="C254" s="12">
        <v>59</v>
      </c>
      <c r="D254" s="12">
        <v>40.000000000000014</v>
      </c>
      <c r="E254" s="12">
        <v>36.458333333333336</v>
      </c>
      <c r="F254" s="12">
        <v>31.666666666666682</v>
      </c>
      <c r="H254" s="103">
        <f>VLOOKUP($C254,'Experiment Design'!$B$3:$H$66,'Experiment Results'!H$1,FALSE)</f>
        <v>3</v>
      </c>
      <c r="I254" s="101" t="str">
        <f>VLOOKUP($C254,'Experiment Design'!$B$3:$H$66,'Experiment Results'!I$1,FALSE)</f>
        <v>Exponential</v>
      </c>
      <c r="J254" s="101">
        <f>VLOOKUP($C254,'Experiment Design'!$B$3:$H$66,'Experiment Results'!J$1,FALSE)</f>
        <v>40</v>
      </c>
      <c r="K254" s="101">
        <f>VLOOKUP($C254,'Experiment Design'!$B$3:$H$66,'Experiment Results'!K$1,FALSE)</f>
        <v>60</v>
      </c>
      <c r="L254" s="101">
        <f>VLOOKUP($C254,'Experiment Design'!$B$3:$H$66,'Experiment Results'!L$1,FALSE)</f>
        <v>36</v>
      </c>
      <c r="M254" s="101">
        <f>VLOOKUP($C254,'Experiment Design'!$B$3:$H$66,'Experiment Results'!M$1,FALSE)</f>
        <v>15</v>
      </c>
      <c r="N254" s="102">
        <f t="shared" si="27"/>
        <v>36.041666666666679</v>
      </c>
      <c r="P254" s="103">
        <f t="shared" si="28"/>
        <v>-1</v>
      </c>
      <c r="Q254" s="101">
        <f t="shared" si="29"/>
        <v>1</v>
      </c>
      <c r="R254" s="101">
        <f t="shared" si="30"/>
        <v>-1</v>
      </c>
      <c r="S254" s="101">
        <f t="shared" si="31"/>
        <v>1</v>
      </c>
      <c r="T254" s="101">
        <f t="shared" si="32"/>
        <v>1</v>
      </c>
      <c r="U254" s="101">
        <f t="shared" si="33"/>
        <v>1</v>
      </c>
      <c r="V254" s="102">
        <f t="shared" si="34"/>
        <v>36.041666666666679</v>
      </c>
    </row>
    <row r="255" spans="2:22" x14ac:dyDescent="0.25">
      <c r="B255" s="12">
        <v>4</v>
      </c>
      <c r="C255" s="12">
        <v>60</v>
      </c>
      <c r="D255" s="12">
        <v>34.999999999999986</v>
      </c>
      <c r="E255" s="12">
        <v>37.083333333333364</v>
      </c>
      <c r="F255" s="12">
        <v>38.749999999999986</v>
      </c>
      <c r="H255" s="103">
        <f>VLOOKUP($C255,'Experiment Design'!$B$3:$H$66,'Experiment Results'!H$1,FALSE)</f>
        <v>8</v>
      </c>
      <c r="I255" s="101" t="str">
        <f>VLOOKUP($C255,'Experiment Design'!$B$3:$H$66,'Experiment Results'!I$1,FALSE)</f>
        <v>Exponential</v>
      </c>
      <c r="J255" s="101">
        <f>VLOOKUP($C255,'Experiment Design'!$B$3:$H$66,'Experiment Results'!J$1,FALSE)</f>
        <v>40</v>
      </c>
      <c r="K255" s="101">
        <f>VLOOKUP($C255,'Experiment Design'!$B$3:$H$66,'Experiment Results'!K$1,FALSE)</f>
        <v>60</v>
      </c>
      <c r="L255" s="101">
        <f>VLOOKUP($C255,'Experiment Design'!$B$3:$H$66,'Experiment Results'!L$1,FALSE)</f>
        <v>36</v>
      </c>
      <c r="M255" s="101">
        <f>VLOOKUP($C255,'Experiment Design'!$B$3:$H$66,'Experiment Results'!M$1,FALSE)</f>
        <v>15</v>
      </c>
      <c r="N255" s="102">
        <f t="shared" si="27"/>
        <v>36.944444444444443</v>
      </c>
      <c r="P255" s="103">
        <f t="shared" si="28"/>
        <v>1</v>
      </c>
      <c r="Q255" s="101">
        <f t="shared" si="29"/>
        <v>1</v>
      </c>
      <c r="R255" s="101">
        <f t="shared" si="30"/>
        <v>-1</v>
      </c>
      <c r="S255" s="101">
        <f t="shared" si="31"/>
        <v>1</v>
      </c>
      <c r="T255" s="101">
        <f t="shared" si="32"/>
        <v>1</v>
      </c>
      <c r="U255" s="101">
        <f t="shared" si="33"/>
        <v>1</v>
      </c>
      <c r="V255" s="102">
        <f t="shared" si="34"/>
        <v>36.944444444444443</v>
      </c>
    </row>
    <row r="256" spans="2:22" x14ac:dyDescent="0.25">
      <c r="B256" s="12">
        <v>4</v>
      </c>
      <c r="C256" s="12">
        <v>61</v>
      </c>
      <c r="D256" s="12">
        <v>34.375000000000014</v>
      </c>
      <c r="E256" s="12">
        <v>28.750000000000021</v>
      </c>
      <c r="F256" s="12">
        <v>30</v>
      </c>
      <c r="H256" s="103">
        <f>VLOOKUP($C256,'Experiment Design'!$B$3:$H$66,'Experiment Results'!H$1,FALSE)</f>
        <v>3</v>
      </c>
      <c r="I256" s="101" t="str">
        <f>VLOOKUP($C256,'Experiment Design'!$B$3:$H$66,'Experiment Results'!I$1,FALSE)</f>
        <v>Normal</v>
      </c>
      <c r="J256" s="101">
        <f>VLOOKUP($C256,'Experiment Design'!$B$3:$H$66,'Experiment Results'!J$1,FALSE)</f>
        <v>100</v>
      </c>
      <c r="K256" s="101">
        <f>VLOOKUP($C256,'Experiment Design'!$B$3:$H$66,'Experiment Results'!K$1,FALSE)</f>
        <v>60</v>
      </c>
      <c r="L256" s="101">
        <f>VLOOKUP($C256,'Experiment Design'!$B$3:$H$66,'Experiment Results'!L$1,FALSE)</f>
        <v>36</v>
      </c>
      <c r="M256" s="101">
        <f>VLOOKUP($C256,'Experiment Design'!$B$3:$H$66,'Experiment Results'!M$1,FALSE)</f>
        <v>15</v>
      </c>
      <c r="N256" s="102">
        <f t="shared" si="27"/>
        <v>31.041666666666675</v>
      </c>
      <c r="P256" s="103">
        <f t="shared" si="28"/>
        <v>-1</v>
      </c>
      <c r="Q256" s="101">
        <f t="shared" si="29"/>
        <v>-1</v>
      </c>
      <c r="R256" s="101">
        <f t="shared" si="30"/>
        <v>1</v>
      </c>
      <c r="S256" s="101">
        <f t="shared" si="31"/>
        <v>1</v>
      </c>
      <c r="T256" s="101">
        <f t="shared" si="32"/>
        <v>1</v>
      </c>
      <c r="U256" s="101">
        <f t="shared" si="33"/>
        <v>1</v>
      </c>
      <c r="V256" s="102">
        <f t="shared" si="34"/>
        <v>31.041666666666675</v>
      </c>
    </row>
    <row r="257" spans="2:22" x14ac:dyDescent="0.25">
      <c r="B257" s="12">
        <v>4</v>
      </c>
      <c r="C257" s="12">
        <v>62</v>
      </c>
      <c r="D257" s="12">
        <v>32.083333333333321</v>
      </c>
      <c r="E257" s="12">
        <v>23.500000000000021</v>
      </c>
      <c r="F257" s="12">
        <v>38.749999999999986</v>
      </c>
      <c r="H257" s="103">
        <f>VLOOKUP($C257,'Experiment Design'!$B$3:$H$66,'Experiment Results'!H$1,FALSE)</f>
        <v>8</v>
      </c>
      <c r="I257" s="101" t="str">
        <f>VLOOKUP($C257,'Experiment Design'!$B$3:$H$66,'Experiment Results'!I$1,FALSE)</f>
        <v>Normal</v>
      </c>
      <c r="J257" s="101">
        <f>VLOOKUP($C257,'Experiment Design'!$B$3:$H$66,'Experiment Results'!J$1,FALSE)</f>
        <v>100</v>
      </c>
      <c r="K257" s="101">
        <f>VLOOKUP($C257,'Experiment Design'!$B$3:$H$66,'Experiment Results'!K$1,FALSE)</f>
        <v>60</v>
      </c>
      <c r="L257" s="101">
        <f>VLOOKUP($C257,'Experiment Design'!$B$3:$H$66,'Experiment Results'!L$1,FALSE)</f>
        <v>36</v>
      </c>
      <c r="M257" s="101">
        <f>VLOOKUP($C257,'Experiment Design'!$B$3:$H$66,'Experiment Results'!M$1,FALSE)</f>
        <v>15</v>
      </c>
      <c r="N257" s="102">
        <f t="shared" si="27"/>
        <v>31.444444444444443</v>
      </c>
      <c r="P257" s="103">
        <f t="shared" si="28"/>
        <v>1</v>
      </c>
      <c r="Q257" s="101">
        <f t="shared" si="29"/>
        <v>-1</v>
      </c>
      <c r="R257" s="101">
        <f t="shared" si="30"/>
        <v>1</v>
      </c>
      <c r="S257" s="101">
        <f t="shared" si="31"/>
        <v>1</v>
      </c>
      <c r="T257" s="101">
        <f t="shared" si="32"/>
        <v>1</v>
      </c>
      <c r="U257" s="101">
        <f t="shared" si="33"/>
        <v>1</v>
      </c>
      <c r="V257" s="102">
        <f t="shared" si="34"/>
        <v>31.444444444444443</v>
      </c>
    </row>
    <row r="258" spans="2:22" x14ac:dyDescent="0.25">
      <c r="B258" s="12">
        <v>4</v>
      </c>
      <c r="C258" s="12">
        <v>63</v>
      </c>
      <c r="D258" s="12">
        <v>40.000000000000014</v>
      </c>
      <c r="E258" s="12">
        <v>36.458333333333336</v>
      </c>
      <c r="F258" s="12">
        <v>31.666666666666682</v>
      </c>
      <c r="H258" s="103">
        <f>VLOOKUP($C258,'Experiment Design'!$B$3:$H$66,'Experiment Results'!H$1,FALSE)</f>
        <v>3</v>
      </c>
      <c r="I258" s="101" t="str">
        <f>VLOOKUP($C258,'Experiment Design'!$B$3:$H$66,'Experiment Results'!I$1,FALSE)</f>
        <v>Exponential</v>
      </c>
      <c r="J258" s="101">
        <f>VLOOKUP($C258,'Experiment Design'!$B$3:$H$66,'Experiment Results'!J$1,FALSE)</f>
        <v>100</v>
      </c>
      <c r="K258" s="101">
        <f>VLOOKUP($C258,'Experiment Design'!$B$3:$H$66,'Experiment Results'!K$1,FALSE)</f>
        <v>60</v>
      </c>
      <c r="L258" s="101">
        <f>VLOOKUP($C258,'Experiment Design'!$B$3:$H$66,'Experiment Results'!L$1,FALSE)</f>
        <v>36</v>
      </c>
      <c r="M258" s="101">
        <f>VLOOKUP($C258,'Experiment Design'!$B$3:$H$66,'Experiment Results'!M$1,FALSE)</f>
        <v>15</v>
      </c>
      <c r="N258" s="102">
        <f t="shared" si="27"/>
        <v>36.041666666666679</v>
      </c>
      <c r="P258" s="103">
        <f t="shared" si="28"/>
        <v>-1</v>
      </c>
      <c r="Q258" s="101">
        <f t="shared" si="29"/>
        <v>1</v>
      </c>
      <c r="R258" s="101">
        <f t="shared" si="30"/>
        <v>1</v>
      </c>
      <c r="S258" s="101">
        <f t="shared" si="31"/>
        <v>1</v>
      </c>
      <c r="T258" s="101">
        <f t="shared" si="32"/>
        <v>1</v>
      </c>
      <c r="U258" s="101">
        <f t="shared" si="33"/>
        <v>1</v>
      </c>
      <c r="V258" s="102">
        <f t="shared" si="34"/>
        <v>36.041666666666679</v>
      </c>
    </row>
    <row r="259" spans="2:22" x14ac:dyDescent="0.25">
      <c r="B259" s="12">
        <v>4</v>
      </c>
      <c r="C259" s="12">
        <v>64</v>
      </c>
      <c r="D259" s="12">
        <v>34.999999999999986</v>
      </c>
      <c r="E259" s="12">
        <v>37.083333333333364</v>
      </c>
      <c r="F259" s="12">
        <v>38.749999999999986</v>
      </c>
      <c r="H259" s="103">
        <f>VLOOKUP($C259,'Experiment Design'!$B$3:$H$66,'Experiment Results'!H$1,FALSE)</f>
        <v>8</v>
      </c>
      <c r="I259" s="101" t="str">
        <f>VLOOKUP($C259,'Experiment Design'!$B$3:$H$66,'Experiment Results'!I$1,FALSE)</f>
        <v>Exponential</v>
      </c>
      <c r="J259" s="101">
        <f>VLOOKUP($C259,'Experiment Design'!$B$3:$H$66,'Experiment Results'!J$1,FALSE)</f>
        <v>100</v>
      </c>
      <c r="K259" s="101">
        <f>VLOOKUP($C259,'Experiment Design'!$B$3:$H$66,'Experiment Results'!K$1,FALSE)</f>
        <v>60</v>
      </c>
      <c r="L259" s="101">
        <f>VLOOKUP($C259,'Experiment Design'!$B$3:$H$66,'Experiment Results'!L$1,FALSE)</f>
        <v>36</v>
      </c>
      <c r="M259" s="101">
        <f>VLOOKUP($C259,'Experiment Design'!$B$3:$H$66,'Experiment Results'!M$1,FALSE)</f>
        <v>15</v>
      </c>
      <c r="N259" s="102">
        <f t="shared" si="27"/>
        <v>36.944444444444443</v>
      </c>
      <c r="P259" s="103">
        <f t="shared" si="28"/>
        <v>1</v>
      </c>
      <c r="Q259" s="101">
        <f t="shared" si="29"/>
        <v>1</v>
      </c>
      <c r="R259" s="101">
        <f t="shared" si="30"/>
        <v>1</v>
      </c>
      <c r="S259" s="101">
        <f t="shared" si="31"/>
        <v>1</v>
      </c>
      <c r="T259" s="101">
        <f t="shared" si="32"/>
        <v>1</v>
      </c>
      <c r="U259" s="101">
        <f t="shared" si="33"/>
        <v>1</v>
      </c>
      <c r="V259" s="102">
        <f t="shared" si="34"/>
        <v>36.944444444444443</v>
      </c>
    </row>
    <row r="260" spans="2:22" x14ac:dyDescent="0.25">
      <c r="B260" s="12">
        <v>5</v>
      </c>
      <c r="C260" s="12">
        <v>1</v>
      </c>
      <c r="D260" s="12">
        <v>34.903846153846146</v>
      </c>
      <c r="E260" s="12">
        <v>47.88461538461538</v>
      </c>
      <c r="F260" s="12">
        <v>38.653846153846146</v>
      </c>
      <c r="H260" s="103">
        <f>VLOOKUP($C260,'Experiment Design'!$B$3:$H$66,'Experiment Results'!H$1,FALSE)</f>
        <v>3</v>
      </c>
      <c r="I260" s="101" t="str">
        <f>VLOOKUP($C260,'Experiment Design'!$B$3:$H$66,'Experiment Results'!I$1,FALSE)</f>
        <v>Normal</v>
      </c>
      <c r="J260" s="101">
        <f>VLOOKUP($C260,'Experiment Design'!$B$3:$H$66,'Experiment Results'!J$1,FALSE)</f>
        <v>40</v>
      </c>
      <c r="K260" s="101">
        <f>VLOOKUP($C260,'Experiment Design'!$B$3:$H$66,'Experiment Results'!K$1,FALSE)</f>
        <v>10</v>
      </c>
      <c r="L260" s="101">
        <f>VLOOKUP($C260,'Experiment Design'!$B$3:$H$66,'Experiment Results'!L$1,FALSE)</f>
        <v>26</v>
      </c>
      <c r="M260" s="101">
        <f>VLOOKUP($C260,'Experiment Design'!$B$3:$H$66,'Experiment Results'!M$1,FALSE)</f>
        <v>10</v>
      </c>
      <c r="N260" s="102">
        <f t="shared" si="27"/>
        <v>40.480769230769219</v>
      </c>
      <c r="P260" s="103">
        <f t="shared" si="28"/>
        <v>-1</v>
      </c>
      <c r="Q260" s="101">
        <f t="shared" si="29"/>
        <v>-1</v>
      </c>
      <c r="R260" s="101">
        <f t="shared" si="30"/>
        <v>-1</v>
      </c>
      <c r="S260" s="101">
        <f t="shared" si="31"/>
        <v>-1</v>
      </c>
      <c r="T260" s="101">
        <f t="shared" si="32"/>
        <v>-1</v>
      </c>
      <c r="U260" s="101">
        <f t="shared" si="33"/>
        <v>-1</v>
      </c>
      <c r="V260" s="102">
        <f t="shared" si="34"/>
        <v>40.480769230769219</v>
      </c>
    </row>
    <row r="261" spans="2:22" x14ac:dyDescent="0.25">
      <c r="B261" s="12">
        <v>5</v>
      </c>
      <c r="C261" s="12">
        <v>2</v>
      </c>
      <c r="D261" s="12">
        <v>27.11538461538462</v>
      </c>
      <c r="E261" s="12">
        <v>42.980769230769241</v>
      </c>
      <c r="F261" s="12">
        <v>46.730769230769241</v>
      </c>
      <c r="H261" s="103">
        <f>VLOOKUP($C261,'Experiment Design'!$B$3:$H$66,'Experiment Results'!H$1,FALSE)</f>
        <v>8</v>
      </c>
      <c r="I261" s="101" t="str">
        <f>VLOOKUP($C261,'Experiment Design'!$B$3:$H$66,'Experiment Results'!I$1,FALSE)</f>
        <v>Normal</v>
      </c>
      <c r="J261" s="101">
        <f>VLOOKUP($C261,'Experiment Design'!$B$3:$H$66,'Experiment Results'!J$1,FALSE)</f>
        <v>40</v>
      </c>
      <c r="K261" s="101">
        <f>VLOOKUP($C261,'Experiment Design'!$B$3:$H$66,'Experiment Results'!K$1,FALSE)</f>
        <v>10</v>
      </c>
      <c r="L261" s="101">
        <f>VLOOKUP($C261,'Experiment Design'!$B$3:$H$66,'Experiment Results'!L$1,FALSE)</f>
        <v>26</v>
      </c>
      <c r="M261" s="101">
        <f>VLOOKUP($C261,'Experiment Design'!$B$3:$H$66,'Experiment Results'!M$1,FALSE)</f>
        <v>10</v>
      </c>
      <c r="N261" s="102">
        <f t="shared" ref="N261:N324" si="35">AVERAGE(D261:F261)</f>
        <v>38.942307692307701</v>
      </c>
      <c r="P261" s="103">
        <f t="shared" ref="P261:P324" si="36">IF(H261=H$4,-1,1)</f>
        <v>1</v>
      </c>
      <c r="Q261" s="101">
        <f t="shared" ref="Q261:Q324" si="37">IF(I261=I$4,-1,1)</f>
        <v>-1</v>
      </c>
      <c r="R261" s="101">
        <f t="shared" ref="R261:R324" si="38">IF(J261=J$4,-1,1)</f>
        <v>-1</v>
      </c>
      <c r="S261" s="101">
        <f t="shared" ref="S261:S324" si="39">IF(K261=K$4,-1,1)</f>
        <v>-1</v>
      </c>
      <c r="T261" s="101">
        <f t="shared" ref="T261:T324" si="40">IF(L261=L$4,-1,1)</f>
        <v>-1</v>
      </c>
      <c r="U261" s="101">
        <f t="shared" ref="U261:U324" si="41">IF(M261=M$4,-1,1)</f>
        <v>-1</v>
      </c>
      <c r="V261" s="102">
        <f t="shared" ref="V261:V324" si="42">N261</f>
        <v>38.942307692307701</v>
      </c>
    </row>
    <row r="262" spans="2:22" x14ac:dyDescent="0.25">
      <c r="B262" s="12">
        <v>5</v>
      </c>
      <c r="C262" s="12">
        <v>3</v>
      </c>
      <c r="D262" s="12">
        <v>35.769230769230759</v>
      </c>
      <c r="E262" s="12">
        <v>31.153846153846143</v>
      </c>
      <c r="F262" s="12">
        <v>42.692307692307722</v>
      </c>
      <c r="H262" s="103">
        <f>VLOOKUP($C262,'Experiment Design'!$B$3:$H$66,'Experiment Results'!H$1,FALSE)</f>
        <v>3</v>
      </c>
      <c r="I262" s="101" t="str">
        <f>VLOOKUP($C262,'Experiment Design'!$B$3:$H$66,'Experiment Results'!I$1,FALSE)</f>
        <v>Exponential</v>
      </c>
      <c r="J262" s="101">
        <f>VLOOKUP($C262,'Experiment Design'!$B$3:$H$66,'Experiment Results'!J$1,FALSE)</f>
        <v>40</v>
      </c>
      <c r="K262" s="101">
        <f>VLOOKUP($C262,'Experiment Design'!$B$3:$H$66,'Experiment Results'!K$1,FALSE)</f>
        <v>10</v>
      </c>
      <c r="L262" s="101">
        <f>VLOOKUP($C262,'Experiment Design'!$B$3:$H$66,'Experiment Results'!L$1,FALSE)</f>
        <v>26</v>
      </c>
      <c r="M262" s="101">
        <f>VLOOKUP($C262,'Experiment Design'!$B$3:$H$66,'Experiment Results'!M$1,FALSE)</f>
        <v>10</v>
      </c>
      <c r="N262" s="102">
        <f t="shared" si="35"/>
        <v>36.53846153846154</v>
      </c>
      <c r="P262" s="103">
        <f t="shared" si="36"/>
        <v>-1</v>
      </c>
      <c r="Q262" s="101">
        <f t="shared" si="37"/>
        <v>1</v>
      </c>
      <c r="R262" s="101">
        <f t="shared" si="38"/>
        <v>-1</v>
      </c>
      <c r="S262" s="101">
        <f t="shared" si="39"/>
        <v>-1</v>
      </c>
      <c r="T262" s="101">
        <f t="shared" si="40"/>
        <v>-1</v>
      </c>
      <c r="U262" s="101">
        <f t="shared" si="41"/>
        <v>-1</v>
      </c>
      <c r="V262" s="102">
        <f t="shared" si="42"/>
        <v>36.53846153846154</v>
      </c>
    </row>
    <row r="263" spans="2:22" x14ac:dyDescent="0.25">
      <c r="B263" s="12">
        <v>5</v>
      </c>
      <c r="C263" s="12">
        <v>4</v>
      </c>
      <c r="D263" s="12">
        <v>28.153846153846139</v>
      </c>
      <c r="E263" s="12">
        <v>33.75</v>
      </c>
      <c r="F263" s="12">
        <v>43.846153846153854</v>
      </c>
      <c r="H263" s="103">
        <f>VLOOKUP($C263,'Experiment Design'!$B$3:$H$66,'Experiment Results'!H$1,FALSE)</f>
        <v>8</v>
      </c>
      <c r="I263" s="101" t="str">
        <f>VLOOKUP($C263,'Experiment Design'!$B$3:$H$66,'Experiment Results'!I$1,FALSE)</f>
        <v>Exponential</v>
      </c>
      <c r="J263" s="101">
        <f>VLOOKUP($C263,'Experiment Design'!$B$3:$H$66,'Experiment Results'!J$1,FALSE)</f>
        <v>40</v>
      </c>
      <c r="K263" s="101">
        <f>VLOOKUP($C263,'Experiment Design'!$B$3:$H$66,'Experiment Results'!K$1,FALSE)</f>
        <v>10</v>
      </c>
      <c r="L263" s="101">
        <f>VLOOKUP($C263,'Experiment Design'!$B$3:$H$66,'Experiment Results'!L$1,FALSE)</f>
        <v>26</v>
      </c>
      <c r="M263" s="101">
        <f>VLOOKUP($C263,'Experiment Design'!$B$3:$H$66,'Experiment Results'!M$1,FALSE)</f>
        <v>10</v>
      </c>
      <c r="N263" s="102">
        <f t="shared" si="35"/>
        <v>35.25</v>
      </c>
      <c r="P263" s="103">
        <f t="shared" si="36"/>
        <v>1</v>
      </c>
      <c r="Q263" s="101">
        <f t="shared" si="37"/>
        <v>1</v>
      </c>
      <c r="R263" s="101">
        <f t="shared" si="38"/>
        <v>-1</v>
      </c>
      <c r="S263" s="101">
        <f t="shared" si="39"/>
        <v>-1</v>
      </c>
      <c r="T263" s="101">
        <f t="shared" si="40"/>
        <v>-1</v>
      </c>
      <c r="U263" s="101">
        <f t="shared" si="41"/>
        <v>-1</v>
      </c>
      <c r="V263" s="102">
        <f t="shared" si="42"/>
        <v>35.25</v>
      </c>
    </row>
    <row r="264" spans="2:22" x14ac:dyDescent="0.25">
      <c r="B264" s="12">
        <v>5</v>
      </c>
      <c r="C264" s="12">
        <v>5</v>
      </c>
      <c r="D264" s="12">
        <v>34.903846153846146</v>
      </c>
      <c r="E264" s="12">
        <v>47.88461538461538</v>
      </c>
      <c r="F264" s="12">
        <v>38.653846153846146</v>
      </c>
      <c r="H264" s="103">
        <f>VLOOKUP($C264,'Experiment Design'!$B$3:$H$66,'Experiment Results'!H$1,FALSE)</f>
        <v>3</v>
      </c>
      <c r="I264" s="101" t="str">
        <f>VLOOKUP($C264,'Experiment Design'!$B$3:$H$66,'Experiment Results'!I$1,FALSE)</f>
        <v>Normal</v>
      </c>
      <c r="J264" s="101">
        <f>VLOOKUP($C264,'Experiment Design'!$B$3:$H$66,'Experiment Results'!J$1,FALSE)</f>
        <v>100</v>
      </c>
      <c r="K264" s="101">
        <f>VLOOKUP($C264,'Experiment Design'!$B$3:$H$66,'Experiment Results'!K$1,FALSE)</f>
        <v>10</v>
      </c>
      <c r="L264" s="101">
        <f>VLOOKUP($C264,'Experiment Design'!$B$3:$H$66,'Experiment Results'!L$1,FALSE)</f>
        <v>26</v>
      </c>
      <c r="M264" s="101">
        <f>VLOOKUP($C264,'Experiment Design'!$B$3:$H$66,'Experiment Results'!M$1,FALSE)</f>
        <v>10</v>
      </c>
      <c r="N264" s="102">
        <f t="shared" si="35"/>
        <v>40.480769230769219</v>
      </c>
      <c r="P264" s="103">
        <f t="shared" si="36"/>
        <v>-1</v>
      </c>
      <c r="Q264" s="101">
        <f t="shared" si="37"/>
        <v>-1</v>
      </c>
      <c r="R264" s="101">
        <f t="shared" si="38"/>
        <v>1</v>
      </c>
      <c r="S264" s="101">
        <f t="shared" si="39"/>
        <v>-1</v>
      </c>
      <c r="T264" s="101">
        <f t="shared" si="40"/>
        <v>-1</v>
      </c>
      <c r="U264" s="101">
        <f t="shared" si="41"/>
        <v>-1</v>
      </c>
      <c r="V264" s="102">
        <f t="shared" si="42"/>
        <v>40.480769230769219</v>
      </c>
    </row>
    <row r="265" spans="2:22" x14ac:dyDescent="0.25">
      <c r="B265" s="12">
        <v>5</v>
      </c>
      <c r="C265" s="12">
        <v>6</v>
      </c>
      <c r="D265" s="12">
        <v>27.11538461538462</v>
      </c>
      <c r="E265" s="12">
        <v>42.980769230769241</v>
      </c>
      <c r="F265" s="12">
        <v>46.730769230769241</v>
      </c>
      <c r="H265" s="103">
        <f>VLOOKUP($C265,'Experiment Design'!$B$3:$H$66,'Experiment Results'!H$1,FALSE)</f>
        <v>8</v>
      </c>
      <c r="I265" s="101" t="str">
        <f>VLOOKUP($C265,'Experiment Design'!$B$3:$H$66,'Experiment Results'!I$1,FALSE)</f>
        <v>Normal</v>
      </c>
      <c r="J265" s="101">
        <f>VLOOKUP($C265,'Experiment Design'!$B$3:$H$66,'Experiment Results'!J$1,FALSE)</f>
        <v>100</v>
      </c>
      <c r="K265" s="101">
        <f>VLOOKUP($C265,'Experiment Design'!$B$3:$H$66,'Experiment Results'!K$1,FALSE)</f>
        <v>10</v>
      </c>
      <c r="L265" s="101">
        <f>VLOOKUP($C265,'Experiment Design'!$B$3:$H$66,'Experiment Results'!L$1,FALSE)</f>
        <v>26</v>
      </c>
      <c r="M265" s="101">
        <f>VLOOKUP($C265,'Experiment Design'!$B$3:$H$66,'Experiment Results'!M$1,FALSE)</f>
        <v>10</v>
      </c>
      <c r="N265" s="102">
        <f t="shared" si="35"/>
        <v>38.942307692307701</v>
      </c>
      <c r="P265" s="103">
        <f t="shared" si="36"/>
        <v>1</v>
      </c>
      <c r="Q265" s="101">
        <f t="shared" si="37"/>
        <v>-1</v>
      </c>
      <c r="R265" s="101">
        <f t="shared" si="38"/>
        <v>1</v>
      </c>
      <c r="S265" s="101">
        <f t="shared" si="39"/>
        <v>-1</v>
      </c>
      <c r="T265" s="101">
        <f t="shared" si="40"/>
        <v>-1</v>
      </c>
      <c r="U265" s="101">
        <f t="shared" si="41"/>
        <v>-1</v>
      </c>
      <c r="V265" s="102">
        <f t="shared" si="42"/>
        <v>38.942307692307701</v>
      </c>
    </row>
    <row r="266" spans="2:22" x14ac:dyDescent="0.25">
      <c r="B266" s="12">
        <v>5</v>
      </c>
      <c r="C266" s="12">
        <v>7</v>
      </c>
      <c r="D266" s="12">
        <v>35.769230769230759</v>
      </c>
      <c r="E266" s="12">
        <v>32.307692307692278</v>
      </c>
      <c r="F266" s="12">
        <v>42.692307692307722</v>
      </c>
      <c r="H266" s="103">
        <f>VLOOKUP($C266,'Experiment Design'!$B$3:$H$66,'Experiment Results'!H$1,FALSE)</f>
        <v>3</v>
      </c>
      <c r="I266" s="101" t="str">
        <f>VLOOKUP($C266,'Experiment Design'!$B$3:$H$66,'Experiment Results'!I$1,FALSE)</f>
        <v>Exponential</v>
      </c>
      <c r="J266" s="101">
        <f>VLOOKUP($C266,'Experiment Design'!$B$3:$H$66,'Experiment Results'!J$1,FALSE)</f>
        <v>100</v>
      </c>
      <c r="K266" s="101">
        <f>VLOOKUP($C266,'Experiment Design'!$B$3:$H$66,'Experiment Results'!K$1,FALSE)</f>
        <v>10</v>
      </c>
      <c r="L266" s="101">
        <f>VLOOKUP($C266,'Experiment Design'!$B$3:$H$66,'Experiment Results'!L$1,FALSE)</f>
        <v>26</v>
      </c>
      <c r="M266" s="101">
        <f>VLOOKUP($C266,'Experiment Design'!$B$3:$H$66,'Experiment Results'!M$1,FALSE)</f>
        <v>10</v>
      </c>
      <c r="N266" s="102">
        <f t="shared" si="35"/>
        <v>36.92307692307692</v>
      </c>
      <c r="P266" s="103">
        <f t="shared" si="36"/>
        <v>-1</v>
      </c>
      <c r="Q266" s="101">
        <f t="shared" si="37"/>
        <v>1</v>
      </c>
      <c r="R266" s="101">
        <f t="shared" si="38"/>
        <v>1</v>
      </c>
      <c r="S266" s="101">
        <f t="shared" si="39"/>
        <v>-1</v>
      </c>
      <c r="T266" s="101">
        <f t="shared" si="40"/>
        <v>-1</v>
      </c>
      <c r="U266" s="101">
        <f t="shared" si="41"/>
        <v>-1</v>
      </c>
      <c r="V266" s="102">
        <f t="shared" si="42"/>
        <v>36.92307692307692</v>
      </c>
    </row>
    <row r="267" spans="2:22" x14ac:dyDescent="0.25">
      <c r="B267" s="12">
        <v>5</v>
      </c>
      <c r="C267" s="12">
        <v>8</v>
      </c>
      <c r="D267" s="12">
        <v>28.153846153846139</v>
      </c>
      <c r="E267" s="12">
        <v>33.75</v>
      </c>
      <c r="F267" s="12">
        <v>43.846153846153854</v>
      </c>
      <c r="H267" s="103">
        <f>VLOOKUP($C267,'Experiment Design'!$B$3:$H$66,'Experiment Results'!H$1,FALSE)</f>
        <v>8</v>
      </c>
      <c r="I267" s="101" t="str">
        <f>VLOOKUP($C267,'Experiment Design'!$B$3:$H$66,'Experiment Results'!I$1,FALSE)</f>
        <v>Exponential</v>
      </c>
      <c r="J267" s="101">
        <f>VLOOKUP($C267,'Experiment Design'!$B$3:$H$66,'Experiment Results'!J$1,FALSE)</f>
        <v>100</v>
      </c>
      <c r="K267" s="101">
        <f>VLOOKUP($C267,'Experiment Design'!$B$3:$H$66,'Experiment Results'!K$1,FALSE)</f>
        <v>10</v>
      </c>
      <c r="L267" s="101">
        <f>VLOOKUP($C267,'Experiment Design'!$B$3:$H$66,'Experiment Results'!L$1,FALSE)</f>
        <v>26</v>
      </c>
      <c r="M267" s="101">
        <f>VLOOKUP($C267,'Experiment Design'!$B$3:$H$66,'Experiment Results'!M$1,FALSE)</f>
        <v>10</v>
      </c>
      <c r="N267" s="102">
        <f t="shared" si="35"/>
        <v>35.25</v>
      </c>
      <c r="P267" s="103">
        <f t="shared" si="36"/>
        <v>1</v>
      </c>
      <c r="Q267" s="101">
        <f t="shared" si="37"/>
        <v>1</v>
      </c>
      <c r="R267" s="101">
        <f t="shared" si="38"/>
        <v>1</v>
      </c>
      <c r="S267" s="101">
        <f t="shared" si="39"/>
        <v>-1</v>
      </c>
      <c r="T267" s="101">
        <f t="shared" si="40"/>
        <v>-1</v>
      </c>
      <c r="U267" s="101">
        <f t="shared" si="41"/>
        <v>-1</v>
      </c>
      <c r="V267" s="102">
        <f t="shared" si="42"/>
        <v>35.25</v>
      </c>
    </row>
    <row r="268" spans="2:22" x14ac:dyDescent="0.25">
      <c r="B268" s="12">
        <v>5</v>
      </c>
      <c r="C268" s="12">
        <v>9</v>
      </c>
      <c r="D268" s="12">
        <v>34.903846153846146</v>
      </c>
      <c r="E268" s="12">
        <v>47.88461538461538</v>
      </c>
      <c r="F268" s="12">
        <v>38.653846153846146</v>
      </c>
      <c r="H268" s="103">
        <f>VLOOKUP($C268,'Experiment Design'!$B$3:$H$66,'Experiment Results'!H$1,FALSE)</f>
        <v>3</v>
      </c>
      <c r="I268" s="101" t="str">
        <f>VLOOKUP($C268,'Experiment Design'!$B$3:$H$66,'Experiment Results'!I$1,FALSE)</f>
        <v>Normal</v>
      </c>
      <c r="J268" s="101">
        <f>VLOOKUP($C268,'Experiment Design'!$B$3:$H$66,'Experiment Results'!J$1,FALSE)</f>
        <v>40</v>
      </c>
      <c r="K268" s="101">
        <f>VLOOKUP($C268,'Experiment Design'!$B$3:$H$66,'Experiment Results'!K$1,FALSE)</f>
        <v>60</v>
      </c>
      <c r="L268" s="101">
        <f>VLOOKUP($C268,'Experiment Design'!$B$3:$H$66,'Experiment Results'!L$1,FALSE)</f>
        <v>26</v>
      </c>
      <c r="M268" s="101">
        <f>VLOOKUP($C268,'Experiment Design'!$B$3:$H$66,'Experiment Results'!M$1,FALSE)</f>
        <v>10</v>
      </c>
      <c r="N268" s="102">
        <f t="shared" si="35"/>
        <v>40.480769230769219</v>
      </c>
      <c r="P268" s="103">
        <f t="shared" si="36"/>
        <v>-1</v>
      </c>
      <c r="Q268" s="101">
        <f t="shared" si="37"/>
        <v>-1</v>
      </c>
      <c r="R268" s="101">
        <f t="shared" si="38"/>
        <v>-1</v>
      </c>
      <c r="S268" s="101">
        <f t="shared" si="39"/>
        <v>1</v>
      </c>
      <c r="T268" s="101">
        <f t="shared" si="40"/>
        <v>-1</v>
      </c>
      <c r="U268" s="101">
        <f t="shared" si="41"/>
        <v>-1</v>
      </c>
      <c r="V268" s="102">
        <f t="shared" si="42"/>
        <v>40.480769230769219</v>
      </c>
    </row>
    <row r="269" spans="2:22" x14ac:dyDescent="0.25">
      <c r="B269" s="12">
        <v>5</v>
      </c>
      <c r="C269" s="12">
        <v>10</v>
      </c>
      <c r="D269" s="12">
        <v>27.11538461538462</v>
      </c>
      <c r="E269" s="12">
        <v>42.980769230769241</v>
      </c>
      <c r="F269" s="12">
        <v>46.730769230769241</v>
      </c>
      <c r="H269" s="103">
        <f>VLOOKUP($C269,'Experiment Design'!$B$3:$H$66,'Experiment Results'!H$1,FALSE)</f>
        <v>8</v>
      </c>
      <c r="I269" s="101" t="str">
        <f>VLOOKUP($C269,'Experiment Design'!$B$3:$H$66,'Experiment Results'!I$1,FALSE)</f>
        <v>Normal</v>
      </c>
      <c r="J269" s="101">
        <f>VLOOKUP($C269,'Experiment Design'!$B$3:$H$66,'Experiment Results'!J$1,FALSE)</f>
        <v>40</v>
      </c>
      <c r="K269" s="101">
        <f>VLOOKUP($C269,'Experiment Design'!$B$3:$H$66,'Experiment Results'!K$1,FALSE)</f>
        <v>60</v>
      </c>
      <c r="L269" s="101">
        <f>VLOOKUP($C269,'Experiment Design'!$B$3:$H$66,'Experiment Results'!L$1,FALSE)</f>
        <v>26</v>
      </c>
      <c r="M269" s="101">
        <f>VLOOKUP($C269,'Experiment Design'!$B$3:$H$66,'Experiment Results'!M$1,FALSE)</f>
        <v>10</v>
      </c>
      <c r="N269" s="102">
        <f t="shared" si="35"/>
        <v>38.942307692307701</v>
      </c>
      <c r="P269" s="103">
        <f t="shared" si="36"/>
        <v>1</v>
      </c>
      <c r="Q269" s="101">
        <f t="shared" si="37"/>
        <v>-1</v>
      </c>
      <c r="R269" s="101">
        <f t="shared" si="38"/>
        <v>-1</v>
      </c>
      <c r="S269" s="101">
        <f t="shared" si="39"/>
        <v>1</v>
      </c>
      <c r="T269" s="101">
        <f t="shared" si="40"/>
        <v>-1</v>
      </c>
      <c r="U269" s="101">
        <f t="shared" si="41"/>
        <v>-1</v>
      </c>
      <c r="V269" s="102">
        <f t="shared" si="42"/>
        <v>38.942307692307701</v>
      </c>
    </row>
    <row r="270" spans="2:22" x14ac:dyDescent="0.25">
      <c r="B270" s="12">
        <v>5</v>
      </c>
      <c r="C270" s="12">
        <v>11</v>
      </c>
      <c r="D270" s="12">
        <v>35.769230769230759</v>
      </c>
      <c r="E270" s="12">
        <v>31.153846153846143</v>
      </c>
      <c r="F270" s="12">
        <v>42.692307692307722</v>
      </c>
      <c r="H270" s="103">
        <f>VLOOKUP($C270,'Experiment Design'!$B$3:$H$66,'Experiment Results'!H$1,FALSE)</f>
        <v>3</v>
      </c>
      <c r="I270" s="101" t="str">
        <f>VLOOKUP($C270,'Experiment Design'!$B$3:$H$66,'Experiment Results'!I$1,FALSE)</f>
        <v>Exponential</v>
      </c>
      <c r="J270" s="101">
        <f>VLOOKUP($C270,'Experiment Design'!$B$3:$H$66,'Experiment Results'!J$1,FALSE)</f>
        <v>40</v>
      </c>
      <c r="K270" s="101">
        <f>VLOOKUP($C270,'Experiment Design'!$B$3:$H$66,'Experiment Results'!K$1,FALSE)</f>
        <v>60</v>
      </c>
      <c r="L270" s="101">
        <f>VLOOKUP($C270,'Experiment Design'!$B$3:$H$66,'Experiment Results'!L$1,FALSE)</f>
        <v>26</v>
      </c>
      <c r="M270" s="101">
        <f>VLOOKUP($C270,'Experiment Design'!$B$3:$H$66,'Experiment Results'!M$1,FALSE)</f>
        <v>10</v>
      </c>
      <c r="N270" s="102">
        <f t="shared" si="35"/>
        <v>36.53846153846154</v>
      </c>
      <c r="P270" s="103">
        <f t="shared" si="36"/>
        <v>-1</v>
      </c>
      <c r="Q270" s="101">
        <f t="shared" si="37"/>
        <v>1</v>
      </c>
      <c r="R270" s="101">
        <f t="shared" si="38"/>
        <v>-1</v>
      </c>
      <c r="S270" s="101">
        <f t="shared" si="39"/>
        <v>1</v>
      </c>
      <c r="T270" s="101">
        <f t="shared" si="40"/>
        <v>-1</v>
      </c>
      <c r="U270" s="101">
        <f t="shared" si="41"/>
        <v>-1</v>
      </c>
      <c r="V270" s="102">
        <f t="shared" si="42"/>
        <v>36.53846153846154</v>
      </c>
    </row>
    <row r="271" spans="2:22" x14ac:dyDescent="0.25">
      <c r="B271" s="12">
        <v>5</v>
      </c>
      <c r="C271" s="12">
        <v>12</v>
      </c>
      <c r="D271" s="12">
        <v>29.711538461538478</v>
      </c>
      <c r="E271" s="12">
        <v>33.75</v>
      </c>
      <c r="F271" s="12">
        <v>44.13461538461538</v>
      </c>
      <c r="H271" s="103">
        <f>VLOOKUP($C271,'Experiment Design'!$B$3:$H$66,'Experiment Results'!H$1,FALSE)</f>
        <v>8</v>
      </c>
      <c r="I271" s="101" t="str">
        <f>VLOOKUP($C271,'Experiment Design'!$B$3:$H$66,'Experiment Results'!I$1,FALSE)</f>
        <v>Exponential</v>
      </c>
      <c r="J271" s="101">
        <f>VLOOKUP($C271,'Experiment Design'!$B$3:$H$66,'Experiment Results'!J$1,FALSE)</f>
        <v>40</v>
      </c>
      <c r="K271" s="101">
        <f>VLOOKUP($C271,'Experiment Design'!$B$3:$H$66,'Experiment Results'!K$1,FALSE)</f>
        <v>60</v>
      </c>
      <c r="L271" s="101">
        <f>VLOOKUP($C271,'Experiment Design'!$B$3:$H$66,'Experiment Results'!L$1,FALSE)</f>
        <v>26</v>
      </c>
      <c r="M271" s="101">
        <f>VLOOKUP($C271,'Experiment Design'!$B$3:$H$66,'Experiment Results'!M$1,FALSE)</f>
        <v>10</v>
      </c>
      <c r="N271" s="102">
        <f t="shared" si="35"/>
        <v>35.86538461538462</v>
      </c>
      <c r="P271" s="103">
        <f t="shared" si="36"/>
        <v>1</v>
      </c>
      <c r="Q271" s="101">
        <f t="shared" si="37"/>
        <v>1</v>
      </c>
      <c r="R271" s="101">
        <f t="shared" si="38"/>
        <v>-1</v>
      </c>
      <c r="S271" s="101">
        <f t="shared" si="39"/>
        <v>1</v>
      </c>
      <c r="T271" s="101">
        <f t="shared" si="40"/>
        <v>-1</v>
      </c>
      <c r="U271" s="101">
        <f t="shared" si="41"/>
        <v>-1</v>
      </c>
      <c r="V271" s="102">
        <f t="shared" si="42"/>
        <v>35.86538461538462</v>
      </c>
    </row>
    <row r="272" spans="2:22" x14ac:dyDescent="0.25">
      <c r="B272" s="12">
        <v>5</v>
      </c>
      <c r="C272" s="12">
        <v>13</v>
      </c>
      <c r="D272" s="12">
        <v>34.903846153846146</v>
      </c>
      <c r="E272" s="12">
        <v>47.88461538461538</v>
      </c>
      <c r="F272" s="12">
        <v>38.653846153846146</v>
      </c>
      <c r="H272" s="103">
        <f>VLOOKUP($C272,'Experiment Design'!$B$3:$H$66,'Experiment Results'!H$1,FALSE)</f>
        <v>3</v>
      </c>
      <c r="I272" s="101" t="str">
        <f>VLOOKUP($C272,'Experiment Design'!$B$3:$H$66,'Experiment Results'!I$1,FALSE)</f>
        <v>Normal</v>
      </c>
      <c r="J272" s="101">
        <f>VLOOKUP($C272,'Experiment Design'!$B$3:$H$66,'Experiment Results'!J$1,FALSE)</f>
        <v>100</v>
      </c>
      <c r="K272" s="101">
        <f>VLOOKUP($C272,'Experiment Design'!$B$3:$H$66,'Experiment Results'!K$1,FALSE)</f>
        <v>60</v>
      </c>
      <c r="L272" s="101">
        <f>VLOOKUP($C272,'Experiment Design'!$B$3:$H$66,'Experiment Results'!L$1,FALSE)</f>
        <v>26</v>
      </c>
      <c r="M272" s="101">
        <f>VLOOKUP($C272,'Experiment Design'!$B$3:$H$66,'Experiment Results'!M$1,FALSE)</f>
        <v>10</v>
      </c>
      <c r="N272" s="102">
        <f t="shared" si="35"/>
        <v>40.480769230769219</v>
      </c>
      <c r="P272" s="103">
        <f t="shared" si="36"/>
        <v>-1</v>
      </c>
      <c r="Q272" s="101">
        <f t="shared" si="37"/>
        <v>-1</v>
      </c>
      <c r="R272" s="101">
        <f t="shared" si="38"/>
        <v>1</v>
      </c>
      <c r="S272" s="101">
        <f t="shared" si="39"/>
        <v>1</v>
      </c>
      <c r="T272" s="101">
        <f t="shared" si="40"/>
        <v>-1</v>
      </c>
      <c r="U272" s="101">
        <f t="shared" si="41"/>
        <v>-1</v>
      </c>
      <c r="V272" s="102">
        <f t="shared" si="42"/>
        <v>40.480769230769219</v>
      </c>
    </row>
    <row r="273" spans="2:22" x14ac:dyDescent="0.25">
      <c r="B273" s="12">
        <v>5</v>
      </c>
      <c r="C273" s="12">
        <v>14</v>
      </c>
      <c r="D273" s="12">
        <v>27.11538461538462</v>
      </c>
      <c r="E273" s="12">
        <v>42.980769230769241</v>
      </c>
      <c r="F273" s="12">
        <v>46.730769230769241</v>
      </c>
      <c r="H273" s="103">
        <f>VLOOKUP($C273,'Experiment Design'!$B$3:$H$66,'Experiment Results'!H$1,FALSE)</f>
        <v>8</v>
      </c>
      <c r="I273" s="101" t="str">
        <f>VLOOKUP($C273,'Experiment Design'!$B$3:$H$66,'Experiment Results'!I$1,FALSE)</f>
        <v>Normal</v>
      </c>
      <c r="J273" s="101">
        <f>VLOOKUP($C273,'Experiment Design'!$B$3:$H$66,'Experiment Results'!J$1,FALSE)</f>
        <v>100</v>
      </c>
      <c r="K273" s="101">
        <f>VLOOKUP($C273,'Experiment Design'!$B$3:$H$66,'Experiment Results'!K$1,FALSE)</f>
        <v>60</v>
      </c>
      <c r="L273" s="101">
        <f>VLOOKUP($C273,'Experiment Design'!$B$3:$H$66,'Experiment Results'!L$1,FALSE)</f>
        <v>26</v>
      </c>
      <c r="M273" s="101">
        <f>VLOOKUP($C273,'Experiment Design'!$B$3:$H$66,'Experiment Results'!M$1,FALSE)</f>
        <v>10</v>
      </c>
      <c r="N273" s="102">
        <f t="shared" si="35"/>
        <v>38.942307692307701</v>
      </c>
      <c r="P273" s="103">
        <f t="shared" si="36"/>
        <v>1</v>
      </c>
      <c r="Q273" s="101">
        <f t="shared" si="37"/>
        <v>-1</v>
      </c>
      <c r="R273" s="101">
        <f t="shared" si="38"/>
        <v>1</v>
      </c>
      <c r="S273" s="101">
        <f t="shared" si="39"/>
        <v>1</v>
      </c>
      <c r="T273" s="101">
        <f t="shared" si="40"/>
        <v>-1</v>
      </c>
      <c r="U273" s="101">
        <f t="shared" si="41"/>
        <v>-1</v>
      </c>
      <c r="V273" s="102">
        <f t="shared" si="42"/>
        <v>38.942307692307701</v>
      </c>
    </row>
    <row r="274" spans="2:22" x14ac:dyDescent="0.25">
      <c r="B274" s="12">
        <v>5</v>
      </c>
      <c r="C274" s="12">
        <v>15</v>
      </c>
      <c r="D274" s="12">
        <v>35.769230769230759</v>
      </c>
      <c r="E274" s="12">
        <v>32.307692307692278</v>
      </c>
      <c r="F274" s="12">
        <v>42.692307692307722</v>
      </c>
      <c r="H274" s="103">
        <f>VLOOKUP($C274,'Experiment Design'!$B$3:$H$66,'Experiment Results'!H$1,FALSE)</f>
        <v>3</v>
      </c>
      <c r="I274" s="101" t="str">
        <f>VLOOKUP($C274,'Experiment Design'!$B$3:$H$66,'Experiment Results'!I$1,FALSE)</f>
        <v>Exponential</v>
      </c>
      <c r="J274" s="101">
        <f>VLOOKUP($C274,'Experiment Design'!$B$3:$H$66,'Experiment Results'!J$1,FALSE)</f>
        <v>100</v>
      </c>
      <c r="K274" s="101">
        <f>VLOOKUP($C274,'Experiment Design'!$B$3:$H$66,'Experiment Results'!K$1,FALSE)</f>
        <v>60</v>
      </c>
      <c r="L274" s="101">
        <f>VLOOKUP($C274,'Experiment Design'!$B$3:$H$66,'Experiment Results'!L$1,FALSE)</f>
        <v>26</v>
      </c>
      <c r="M274" s="101">
        <f>VLOOKUP($C274,'Experiment Design'!$B$3:$H$66,'Experiment Results'!M$1,FALSE)</f>
        <v>10</v>
      </c>
      <c r="N274" s="102">
        <f t="shared" si="35"/>
        <v>36.92307692307692</v>
      </c>
      <c r="P274" s="103">
        <f t="shared" si="36"/>
        <v>-1</v>
      </c>
      <c r="Q274" s="101">
        <f t="shared" si="37"/>
        <v>1</v>
      </c>
      <c r="R274" s="101">
        <f t="shared" si="38"/>
        <v>1</v>
      </c>
      <c r="S274" s="101">
        <f t="shared" si="39"/>
        <v>1</v>
      </c>
      <c r="T274" s="101">
        <f t="shared" si="40"/>
        <v>-1</v>
      </c>
      <c r="U274" s="101">
        <f t="shared" si="41"/>
        <v>-1</v>
      </c>
      <c r="V274" s="102">
        <f t="shared" si="42"/>
        <v>36.92307692307692</v>
      </c>
    </row>
    <row r="275" spans="2:22" x14ac:dyDescent="0.25">
      <c r="B275" s="12">
        <v>5</v>
      </c>
      <c r="C275" s="12">
        <v>16</v>
      </c>
      <c r="D275" s="12">
        <v>29.711538461538478</v>
      </c>
      <c r="E275" s="12">
        <v>33.75</v>
      </c>
      <c r="F275" s="12">
        <v>44.13461538461538</v>
      </c>
      <c r="H275" s="103">
        <f>VLOOKUP($C275,'Experiment Design'!$B$3:$H$66,'Experiment Results'!H$1,FALSE)</f>
        <v>8</v>
      </c>
      <c r="I275" s="101" t="str">
        <f>VLOOKUP($C275,'Experiment Design'!$B$3:$H$66,'Experiment Results'!I$1,FALSE)</f>
        <v>Exponential</v>
      </c>
      <c r="J275" s="101">
        <f>VLOOKUP($C275,'Experiment Design'!$B$3:$H$66,'Experiment Results'!J$1,FALSE)</f>
        <v>100</v>
      </c>
      <c r="K275" s="101">
        <f>VLOOKUP($C275,'Experiment Design'!$B$3:$H$66,'Experiment Results'!K$1,FALSE)</f>
        <v>60</v>
      </c>
      <c r="L275" s="101">
        <f>VLOOKUP($C275,'Experiment Design'!$B$3:$H$66,'Experiment Results'!L$1,FALSE)</f>
        <v>26</v>
      </c>
      <c r="M275" s="101">
        <f>VLOOKUP($C275,'Experiment Design'!$B$3:$H$66,'Experiment Results'!M$1,FALSE)</f>
        <v>10</v>
      </c>
      <c r="N275" s="102">
        <f t="shared" si="35"/>
        <v>35.86538461538462</v>
      </c>
      <c r="P275" s="103">
        <f t="shared" si="36"/>
        <v>1</v>
      </c>
      <c r="Q275" s="101">
        <f t="shared" si="37"/>
        <v>1</v>
      </c>
      <c r="R275" s="101">
        <f t="shared" si="38"/>
        <v>1</v>
      </c>
      <c r="S275" s="101">
        <f t="shared" si="39"/>
        <v>1</v>
      </c>
      <c r="T275" s="101">
        <f t="shared" si="40"/>
        <v>-1</v>
      </c>
      <c r="U275" s="101">
        <f t="shared" si="41"/>
        <v>-1</v>
      </c>
      <c r="V275" s="102">
        <f t="shared" si="42"/>
        <v>35.86538461538462</v>
      </c>
    </row>
    <row r="276" spans="2:22" x14ac:dyDescent="0.25">
      <c r="B276" s="12">
        <v>5</v>
      </c>
      <c r="C276" s="12">
        <v>17</v>
      </c>
      <c r="D276" s="12">
        <v>44.166666666666664</v>
      </c>
      <c r="E276" s="12">
        <v>55.000000000000014</v>
      </c>
      <c r="F276" s="12">
        <v>54.166666666666679</v>
      </c>
      <c r="H276" s="103">
        <f>VLOOKUP($C276,'Experiment Design'!$B$3:$H$66,'Experiment Results'!H$1,FALSE)</f>
        <v>3</v>
      </c>
      <c r="I276" s="101" t="str">
        <f>VLOOKUP($C276,'Experiment Design'!$B$3:$H$66,'Experiment Results'!I$1,FALSE)</f>
        <v>Normal</v>
      </c>
      <c r="J276" s="101">
        <f>VLOOKUP($C276,'Experiment Design'!$B$3:$H$66,'Experiment Results'!J$1,FALSE)</f>
        <v>40</v>
      </c>
      <c r="K276" s="101">
        <f>VLOOKUP($C276,'Experiment Design'!$B$3:$H$66,'Experiment Results'!K$1,FALSE)</f>
        <v>10</v>
      </c>
      <c r="L276" s="101">
        <f>VLOOKUP($C276,'Experiment Design'!$B$3:$H$66,'Experiment Results'!L$1,FALSE)</f>
        <v>36</v>
      </c>
      <c r="M276" s="101">
        <f>VLOOKUP($C276,'Experiment Design'!$B$3:$H$66,'Experiment Results'!M$1,FALSE)</f>
        <v>10</v>
      </c>
      <c r="N276" s="102">
        <f t="shared" si="35"/>
        <v>51.111111111111121</v>
      </c>
      <c r="P276" s="103">
        <f t="shared" si="36"/>
        <v>-1</v>
      </c>
      <c r="Q276" s="101">
        <f t="shared" si="37"/>
        <v>-1</v>
      </c>
      <c r="R276" s="101">
        <f t="shared" si="38"/>
        <v>-1</v>
      </c>
      <c r="S276" s="101">
        <f t="shared" si="39"/>
        <v>-1</v>
      </c>
      <c r="T276" s="101">
        <f t="shared" si="40"/>
        <v>1</v>
      </c>
      <c r="U276" s="101">
        <f t="shared" si="41"/>
        <v>-1</v>
      </c>
      <c r="V276" s="102">
        <f t="shared" si="42"/>
        <v>51.111111111111121</v>
      </c>
    </row>
    <row r="277" spans="2:22" x14ac:dyDescent="0.25">
      <c r="B277" s="12">
        <v>5</v>
      </c>
      <c r="C277" s="12">
        <v>18</v>
      </c>
      <c r="D277" s="12">
        <v>43.541666666666636</v>
      </c>
      <c r="E277" s="12">
        <v>55.000000000000014</v>
      </c>
      <c r="F277" s="12">
        <v>54.166666666666679</v>
      </c>
      <c r="H277" s="103">
        <f>VLOOKUP($C277,'Experiment Design'!$B$3:$H$66,'Experiment Results'!H$1,FALSE)</f>
        <v>8</v>
      </c>
      <c r="I277" s="101" t="str">
        <f>VLOOKUP($C277,'Experiment Design'!$B$3:$H$66,'Experiment Results'!I$1,FALSE)</f>
        <v>Normal</v>
      </c>
      <c r="J277" s="101">
        <f>VLOOKUP($C277,'Experiment Design'!$B$3:$H$66,'Experiment Results'!J$1,FALSE)</f>
        <v>40</v>
      </c>
      <c r="K277" s="101">
        <f>VLOOKUP($C277,'Experiment Design'!$B$3:$H$66,'Experiment Results'!K$1,FALSE)</f>
        <v>10</v>
      </c>
      <c r="L277" s="101">
        <f>VLOOKUP($C277,'Experiment Design'!$B$3:$H$66,'Experiment Results'!L$1,FALSE)</f>
        <v>36</v>
      </c>
      <c r="M277" s="101">
        <f>VLOOKUP($C277,'Experiment Design'!$B$3:$H$66,'Experiment Results'!M$1,FALSE)</f>
        <v>10</v>
      </c>
      <c r="N277" s="102">
        <f t="shared" si="35"/>
        <v>50.902777777777779</v>
      </c>
      <c r="P277" s="103">
        <f t="shared" si="36"/>
        <v>1</v>
      </c>
      <c r="Q277" s="101">
        <f t="shared" si="37"/>
        <v>-1</v>
      </c>
      <c r="R277" s="101">
        <f t="shared" si="38"/>
        <v>-1</v>
      </c>
      <c r="S277" s="101">
        <f t="shared" si="39"/>
        <v>-1</v>
      </c>
      <c r="T277" s="101">
        <f t="shared" si="40"/>
        <v>1</v>
      </c>
      <c r="U277" s="101">
        <f t="shared" si="41"/>
        <v>-1</v>
      </c>
      <c r="V277" s="102">
        <f t="shared" si="42"/>
        <v>50.902777777777779</v>
      </c>
    </row>
    <row r="278" spans="2:22" x14ac:dyDescent="0.25">
      <c r="B278" s="12">
        <v>5</v>
      </c>
      <c r="C278" s="12">
        <v>19</v>
      </c>
      <c r="D278" s="12">
        <v>39.166666666666679</v>
      </c>
      <c r="E278" s="12">
        <v>51.111111111111121</v>
      </c>
      <c r="F278" s="12">
        <v>41.1111111111111</v>
      </c>
      <c r="H278" s="103">
        <f>VLOOKUP($C278,'Experiment Design'!$B$3:$H$66,'Experiment Results'!H$1,FALSE)</f>
        <v>3</v>
      </c>
      <c r="I278" s="101" t="str">
        <f>VLOOKUP($C278,'Experiment Design'!$B$3:$H$66,'Experiment Results'!I$1,FALSE)</f>
        <v>Exponential</v>
      </c>
      <c r="J278" s="101">
        <f>VLOOKUP($C278,'Experiment Design'!$B$3:$H$66,'Experiment Results'!J$1,FALSE)</f>
        <v>40</v>
      </c>
      <c r="K278" s="101">
        <f>VLOOKUP($C278,'Experiment Design'!$B$3:$H$66,'Experiment Results'!K$1,FALSE)</f>
        <v>10</v>
      </c>
      <c r="L278" s="101">
        <f>VLOOKUP($C278,'Experiment Design'!$B$3:$H$66,'Experiment Results'!L$1,FALSE)</f>
        <v>36</v>
      </c>
      <c r="M278" s="101">
        <f>VLOOKUP($C278,'Experiment Design'!$B$3:$H$66,'Experiment Results'!M$1,FALSE)</f>
        <v>10</v>
      </c>
      <c r="N278" s="102">
        <f t="shared" si="35"/>
        <v>43.796296296296305</v>
      </c>
      <c r="P278" s="103">
        <f t="shared" si="36"/>
        <v>-1</v>
      </c>
      <c r="Q278" s="101">
        <f t="shared" si="37"/>
        <v>1</v>
      </c>
      <c r="R278" s="101">
        <f t="shared" si="38"/>
        <v>-1</v>
      </c>
      <c r="S278" s="101">
        <f t="shared" si="39"/>
        <v>-1</v>
      </c>
      <c r="T278" s="101">
        <f t="shared" si="40"/>
        <v>1</v>
      </c>
      <c r="U278" s="101">
        <f t="shared" si="41"/>
        <v>-1</v>
      </c>
      <c r="V278" s="102">
        <f t="shared" si="42"/>
        <v>43.796296296296305</v>
      </c>
    </row>
    <row r="279" spans="2:22" x14ac:dyDescent="0.25">
      <c r="B279" s="12">
        <v>5</v>
      </c>
      <c r="C279" s="12">
        <v>20</v>
      </c>
      <c r="D279" s="12">
        <v>36.458333333333336</v>
      </c>
      <c r="E279" s="12">
        <v>50.277777777777779</v>
      </c>
      <c r="F279" s="12">
        <v>40.624999999999986</v>
      </c>
      <c r="H279" s="103">
        <f>VLOOKUP($C279,'Experiment Design'!$B$3:$H$66,'Experiment Results'!H$1,FALSE)</f>
        <v>8</v>
      </c>
      <c r="I279" s="101" t="str">
        <f>VLOOKUP($C279,'Experiment Design'!$B$3:$H$66,'Experiment Results'!I$1,FALSE)</f>
        <v>Exponential</v>
      </c>
      <c r="J279" s="101">
        <f>VLOOKUP($C279,'Experiment Design'!$B$3:$H$66,'Experiment Results'!J$1,FALSE)</f>
        <v>40</v>
      </c>
      <c r="K279" s="101">
        <f>VLOOKUP($C279,'Experiment Design'!$B$3:$H$66,'Experiment Results'!K$1,FALSE)</f>
        <v>10</v>
      </c>
      <c r="L279" s="101">
        <f>VLOOKUP($C279,'Experiment Design'!$B$3:$H$66,'Experiment Results'!L$1,FALSE)</f>
        <v>36</v>
      </c>
      <c r="M279" s="101">
        <f>VLOOKUP($C279,'Experiment Design'!$B$3:$H$66,'Experiment Results'!M$1,FALSE)</f>
        <v>10</v>
      </c>
      <c r="N279" s="102">
        <f t="shared" si="35"/>
        <v>42.453703703703702</v>
      </c>
      <c r="P279" s="103">
        <f t="shared" si="36"/>
        <v>1</v>
      </c>
      <c r="Q279" s="101">
        <f t="shared" si="37"/>
        <v>1</v>
      </c>
      <c r="R279" s="101">
        <f t="shared" si="38"/>
        <v>-1</v>
      </c>
      <c r="S279" s="101">
        <f t="shared" si="39"/>
        <v>-1</v>
      </c>
      <c r="T279" s="101">
        <f t="shared" si="40"/>
        <v>1</v>
      </c>
      <c r="U279" s="101">
        <f t="shared" si="41"/>
        <v>-1</v>
      </c>
      <c r="V279" s="102">
        <f t="shared" si="42"/>
        <v>42.453703703703702</v>
      </c>
    </row>
    <row r="280" spans="2:22" x14ac:dyDescent="0.25">
      <c r="B280" s="12">
        <v>5</v>
      </c>
      <c r="C280" s="12">
        <v>21</v>
      </c>
      <c r="D280" s="12">
        <v>44.166666666666664</v>
      </c>
      <c r="E280" s="12">
        <v>55.000000000000014</v>
      </c>
      <c r="F280" s="12">
        <v>54.166666666666679</v>
      </c>
      <c r="H280" s="103">
        <f>VLOOKUP($C280,'Experiment Design'!$B$3:$H$66,'Experiment Results'!H$1,FALSE)</f>
        <v>3</v>
      </c>
      <c r="I280" s="101" t="str">
        <f>VLOOKUP($C280,'Experiment Design'!$B$3:$H$66,'Experiment Results'!I$1,FALSE)</f>
        <v>Normal</v>
      </c>
      <c r="J280" s="101">
        <f>VLOOKUP($C280,'Experiment Design'!$B$3:$H$66,'Experiment Results'!J$1,FALSE)</f>
        <v>100</v>
      </c>
      <c r="K280" s="101">
        <f>VLOOKUP($C280,'Experiment Design'!$B$3:$H$66,'Experiment Results'!K$1,FALSE)</f>
        <v>10</v>
      </c>
      <c r="L280" s="101">
        <f>VLOOKUP($C280,'Experiment Design'!$B$3:$H$66,'Experiment Results'!L$1,FALSE)</f>
        <v>36</v>
      </c>
      <c r="M280" s="101">
        <f>VLOOKUP($C280,'Experiment Design'!$B$3:$H$66,'Experiment Results'!M$1,FALSE)</f>
        <v>10</v>
      </c>
      <c r="N280" s="102">
        <f t="shared" si="35"/>
        <v>51.111111111111121</v>
      </c>
      <c r="P280" s="103">
        <f t="shared" si="36"/>
        <v>-1</v>
      </c>
      <c r="Q280" s="101">
        <f t="shared" si="37"/>
        <v>-1</v>
      </c>
      <c r="R280" s="101">
        <f t="shared" si="38"/>
        <v>1</v>
      </c>
      <c r="S280" s="101">
        <f t="shared" si="39"/>
        <v>-1</v>
      </c>
      <c r="T280" s="101">
        <f t="shared" si="40"/>
        <v>1</v>
      </c>
      <c r="U280" s="101">
        <f t="shared" si="41"/>
        <v>-1</v>
      </c>
      <c r="V280" s="102">
        <f t="shared" si="42"/>
        <v>51.111111111111121</v>
      </c>
    </row>
    <row r="281" spans="2:22" x14ac:dyDescent="0.25">
      <c r="B281" s="12">
        <v>5</v>
      </c>
      <c r="C281" s="12">
        <v>22</v>
      </c>
      <c r="D281" s="12">
        <v>43.541666666666636</v>
      </c>
      <c r="E281" s="12">
        <v>55.000000000000014</v>
      </c>
      <c r="F281" s="12">
        <v>54.166666666666679</v>
      </c>
      <c r="H281" s="103">
        <f>VLOOKUP($C281,'Experiment Design'!$B$3:$H$66,'Experiment Results'!H$1,FALSE)</f>
        <v>8</v>
      </c>
      <c r="I281" s="101" t="str">
        <f>VLOOKUP($C281,'Experiment Design'!$B$3:$H$66,'Experiment Results'!I$1,FALSE)</f>
        <v>Normal</v>
      </c>
      <c r="J281" s="101">
        <f>VLOOKUP($C281,'Experiment Design'!$B$3:$H$66,'Experiment Results'!J$1,FALSE)</f>
        <v>100</v>
      </c>
      <c r="K281" s="101">
        <f>VLOOKUP($C281,'Experiment Design'!$B$3:$H$66,'Experiment Results'!K$1,FALSE)</f>
        <v>10</v>
      </c>
      <c r="L281" s="101">
        <f>VLOOKUP($C281,'Experiment Design'!$B$3:$H$66,'Experiment Results'!L$1,FALSE)</f>
        <v>36</v>
      </c>
      <c r="M281" s="101">
        <f>VLOOKUP($C281,'Experiment Design'!$B$3:$H$66,'Experiment Results'!M$1,FALSE)</f>
        <v>10</v>
      </c>
      <c r="N281" s="102">
        <f t="shared" si="35"/>
        <v>50.902777777777779</v>
      </c>
      <c r="P281" s="103">
        <f t="shared" si="36"/>
        <v>1</v>
      </c>
      <c r="Q281" s="101">
        <f t="shared" si="37"/>
        <v>-1</v>
      </c>
      <c r="R281" s="101">
        <f t="shared" si="38"/>
        <v>1</v>
      </c>
      <c r="S281" s="101">
        <f t="shared" si="39"/>
        <v>-1</v>
      </c>
      <c r="T281" s="101">
        <f t="shared" si="40"/>
        <v>1</v>
      </c>
      <c r="U281" s="101">
        <f t="shared" si="41"/>
        <v>-1</v>
      </c>
      <c r="V281" s="102">
        <f t="shared" si="42"/>
        <v>50.902777777777779</v>
      </c>
    </row>
    <row r="282" spans="2:22" x14ac:dyDescent="0.25">
      <c r="B282" s="12">
        <v>5</v>
      </c>
      <c r="C282" s="12">
        <v>23</v>
      </c>
      <c r="D282" s="12">
        <v>39.166666666666679</v>
      </c>
      <c r="E282" s="12">
        <v>51.111111111111121</v>
      </c>
      <c r="F282" s="12">
        <v>41.1111111111111</v>
      </c>
      <c r="H282" s="103">
        <f>VLOOKUP($C282,'Experiment Design'!$B$3:$H$66,'Experiment Results'!H$1,FALSE)</f>
        <v>3</v>
      </c>
      <c r="I282" s="101" t="str">
        <f>VLOOKUP($C282,'Experiment Design'!$B$3:$H$66,'Experiment Results'!I$1,FALSE)</f>
        <v>Exponential</v>
      </c>
      <c r="J282" s="101">
        <f>VLOOKUP($C282,'Experiment Design'!$B$3:$H$66,'Experiment Results'!J$1,FALSE)</f>
        <v>100</v>
      </c>
      <c r="K282" s="101">
        <f>VLOOKUP($C282,'Experiment Design'!$B$3:$H$66,'Experiment Results'!K$1,FALSE)</f>
        <v>10</v>
      </c>
      <c r="L282" s="101">
        <f>VLOOKUP($C282,'Experiment Design'!$B$3:$H$66,'Experiment Results'!L$1,FALSE)</f>
        <v>36</v>
      </c>
      <c r="M282" s="101">
        <f>VLOOKUP($C282,'Experiment Design'!$B$3:$H$66,'Experiment Results'!M$1,FALSE)</f>
        <v>10</v>
      </c>
      <c r="N282" s="102">
        <f t="shared" si="35"/>
        <v>43.796296296296305</v>
      </c>
      <c r="P282" s="103">
        <f t="shared" si="36"/>
        <v>-1</v>
      </c>
      <c r="Q282" s="101">
        <f t="shared" si="37"/>
        <v>1</v>
      </c>
      <c r="R282" s="101">
        <f t="shared" si="38"/>
        <v>1</v>
      </c>
      <c r="S282" s="101">
        <f t="shared" si="39"/>
        <v>-1</v>
      </c>
      <c r="T282" s="101">
        <f t="shared" si="40"/>
        <v>1</v>
      </c>
      <c r="U282" s="101">
        <f t="shared" si="41"/>
        <v>-1</v>
      </c>
      <c r="V282" s="102">
        <f t="shared" si="42"/>
        <v>43.796296296296305</v>
      </c>
    </row>
    <row r="283" spans="2:22" x14ac:dyDescent="0.25">
      <c r="B283" s="12">
        <v>5</v>
      </c>
      <c r="C283" s="12">
        <v>24</v>
      </c>
      <c r="D283" s="12">
        <v>36.458333333333336</v>
      </c>
      <c r="E283" s="12">
        <v>50.277777777777779</v>
      </c>
      <c r="F283" s="12">
        <v>40.624999999999986</v>
      </c>
      <c r="H283" s="103">
        <f>VLOOKUP($C283,'Experiment Design'!$B$3:$H$66,'Experiment Results'!H$1,FALSE)</f>
        <v>8</v>
      </c>
      <c r="I283" s="101" t="str">
        <f>VLOOKUP($C283,'Experiment Design'!$B$3:$H$66,'Experiment Results'!I$1,FALSE)</f>
        <v>Exponential</v>
      </c>
      <c r="J283" s="101">
        <f>VLOOKUP($C283,'Experiment Design'!$B$3:$H$66,'Experiment Results'!J$1,FALSE)</f>
        <v>100</v>
      </c>
      <c r="K283" s="101">
        <f>VLOOKUP($C283,'Experiment Design'!$B$3:$H$66,'Experiment Results'!K$1,FALSE)</f>
        <v>10</v>
      </c>
      <c r="L283" s="101">
        <f>VLOOKUP($C283,'Experiment Design'!$B$3:$H$66,'Experiment Results'!L$1,FALSE)</f>
        <v>36</v>
      </c>
      <c r="M283" s="101">
        <f>VLOOKUP($C283,'Experiment Design'!$B$3:$H$66,'Experiment Results'!M$1,FALSE)</f>
        <v>10</v>
      </c>
      <c r="N283" s="102">
        <f t="shared" si="35"/>
        <v>42.453703703703702</v>
      </c>
      <c r="P283" s="103">
        <f t="shared" si="36"/>
        <v>1</v>
      </c>
      <c r="Q283" s="101">
        <f t="shared" si="37"/>
        <v>1</v>
      </c>
      <c r="R283" s="101">
        <f t="shared" si="38"/>
        <v>1</v>
      </c>
      <c r="S283" s="101">
        <f t="shared" si="39"/>
        <v>-1</v>
      </c>
      <c r="T283" s="101">
        <f t="shared" si="40"/>
        <v>1</v>
      </c>
      <c r="U283" s="101">
        <f t="shared" si="41"/>
        <v>-1</v>
      </c>
      <c r="V283" s="102">
        <f t="shared" si="42"/>
        <v>42.453703703703702</v>
      </c>
    </row>
    <row r="284" spans="2:22" x14ac:dyDescent="0.25">
      <c r="B284" s="12">
        <v>5</v>
      </c>
      <c r="C284" s="12">
        <v>25</v>
      </c>
      <c r="D284" s="12">
        <v>44.166666666666664</v>
      </c>
      <c r="E284" s="12">
        <v>55.000000000000014</v>
      </c>
      <c r="F284" s="12">
        <v>54.166666666666679</v>
      </c>
      <c r="H284" s="103">
        <f>VLOOKUP($C284,'Experiment Design'!$B$3:$H$66,'Experiment Results'!H$1,FALSE)</f>
        <v>3</v>
      </c>
      <c r="I284" s="101" t="str">
        <f>VLOOKUP($C284,'Experiment Design'!$B$3:$H$66,'Experiment Results'!I$1,FALSE)</f>
        <v>Normal</v>
      </c>
      <c r="J284" s="101">
        <f>VLOOKUP($C284,'Experiment Design'!$B$3:$H$66,'Experiment Results'!J$1,FALSE)</f>
        <v>40</v>
      </c>
      <c r="K284" s="101">
        <f>VLOOKUP($C284,'Experiment Design'!$B$3:$H$66,'Experiment Results'!K$1,FALSE)</f>
        <v>60</v>
      </c>
      <c r="L284" s="101">
        <f>VLOOKUP($C284,'Experiment Design'!$B$3:$H$66,'Experiment Results'!L$1,FALSE)</f>
        <v>36</v>
      </c>
      <c r="M284" s="101">
        <f>VLOOKUP($C284,'Experiment Design'!$B$3:$H$66,'Experiment Results'!M$1,FALSE)</f>
        <v>10</v>
      </c>
      <c r="N284" s="102">
        <f t="shared" si="35"/>
        <v>51.111111111111121</v>
      </c>
      <c r="P284" s="103">
        <f t="shared" si="36"/>
        <v>-1</v>
      </c>
      <c r="Q284" s="101">
        <f t="shared" si="37"/>
        <v>-1</v>
      </c>
      <c r="R284" s="101">
        <f t="shared" si="38"/>
        <v>-1</v>
      </c>
      <c r="S284" s="101">
        <f t="shared" si="39"/>
        <v>1</v>
      </c>
      <c r="T284" s="101">
        <f t="shared" si="40"/>
        <v>1</v>
      </c>
      <c r="U284" s="101">
        <f t="shared" si="41"/>
        <v>-1</v>
      </c>
      <c r="V284" s="102">
        <f t="shared" si="42"/>
        <v>51.111111111111121</v>
      </c>
    </row>
    <row r="285" spans="2:22" x14ac:dyDescent="0.25">
      <c r="B285" s="12">
        <v>5</v>
      </c>
      <c r="C285" s="12">
        <v>26</v>
      </c>
      <c r="D285" s="12">
        <v>43.541666666666636</v>
      </c>
      <c r="E285" s="12">
        <v>55.000000000000014</v>
      </c>
      <c r="F285" s="12">
        <v>54.166666666666679</v>
      </c>
      <c r="H285" s="103">
        <f>VLOOKUP($C285,'Experiment Design'!$B$3:$H$66,'Experiment Results'!H$1,FALSE)</f>
        <v>8</v>
      </c>
      <c r="I285" s="101" t="str">
        <f>VLOOKUP($C285,'Experiment Design'!$B$3:$H$66,'Experiment Results'!I$1,FALSE)</f>
        <v>Normal</v>
      </c>
      <c r="J285" s="101">
        <f>VLOOKUP($C285,'Experiment Design'!$B$3:$H$66,'Experiment Results'!J$1,FALSE)</f>
        <v>40</v>
      </c>
      <c r="K285" s="101">
        <f>VLOOKUP($C285,'Experiment Design'!$B$3:$H$66,'Experiment Results'!K$1,FALSE)</f>
        <v>60</v>
      </c>
      <c r="L285" s="101">
        <f>VLOOKUP($C285,'Experiment Design'!$B$3:$H$66,'Experiment Results'!L$1,FALSE)</f>
        <v>36</v>
      </c>
      <c r="M285" s="101">
        <f>VLOOKUP($C285,'Experiment Design'!$B$3:$H$66,'Experiment Results'!M$1,FALSE)</f>
        <v>10</v>
      </c>
      <c r="N285" s="102">
        <f t="shared" si="35"/>
        <v>50.902777777777779</v>
      </c>
      <c r="P285" s="103">
        <f t="shared" si="36"/>
        <v>1</v>
      </c>
      <c r="Q285" s="101">
        <f t="shared" si="37"/>
        <v>-1</v>
      </c>
      <c r="R285" s="101">
        <f t="shared" si="38"/>
        <v>-1</v>
      </c>
      <c r="S285" s="101">
        <f t="shared" si="39"/>
        <v>1</v>
      </c>
      <c r="T285" s="101">
        <f t="shared" si="40"/>
        <v>1</v>
      </c>
      <c r="U285" s="101">
        <f t="shared" si="41"/>
        <v>-1</v>
      </c>
      <c r="V285" s="102">
        <f t="shared" si="42"/>
        <v>50.902777777777779</v>
      </c>
    </row>
    <row r="286" spans="2:22" x14ac:dyDescent="0.25">
      <c r="B286" s="12">
        <v>5</v>
      </c>
      <c r="C286" s="12">
        <v>27</v>
      </c>
      <c r="D286" s="12">
        <v>39.166666666666679</v>
      </c>
      <c r="E286" s="12">
        <v>51.111111111111121</v>
      </c>
      <c r="F286" s="12">
        <v>41.1111111111111</v>
      </c>
      <c r="H286" s="103">
        <f>VLOOKUP($C286,'Experiment Design'!$B$3:$H$66,'Experiment Results'!H$1,FALSE)</f>
        <v>3</v>
      </c>
      <c r="I286" s="101" t="str">
        <f>VLOOKUP($C286,'Experiment Design'!$B$3:$H$66,'Experiment Results'!I$1,FALSE)</f>
        <v>Exponential</v>
      </c>
      <c r="J286" s="101">
        <f>VLOOKUP($C286,'Experiment Design'!$B$3:$H$66,'Experiment Results'!J$1,FALSE)</f>
        <v>40</v>
      </c>
      <c r="K286" s="101">
        <f>VLOOKUP($C286,'Experiment Design'!$B$3:$H$66,'Experiment Results'!K$1,FALSE)</f>
        <v>60</v>
      </c>
      <c r="L286" s="101">
        <f>VLOOKUP($C286,'Experiment Design'!$B$3:$H$66,'Experiment Results'!L$1,FALSE)</f>
        <v>36</v>
      </c>
      <c r="M286" s="101">
        <f>VLOOKUP($C286,'Experiment Design'!$B$3:$H$66,'Experiment Results'!M$1,FALSE)</f>
        <v>10</v>
      </c>
      <c r="N286" s="102">
        <f t="shared" si="35"/>
        <v>43.796296296296305</v>
      </c>
      <c r="P286" s="103">
        <f t="shared" si="36"/>
        <v>-1</v>
      </c>
      <c r="Q286" s="101">
        <f t="shared" si="37"/>
        <v>1</v>
      </c>
      <c r="R286" s="101">
        <f t="shared" si="38"/>
        <v>-1</v>
      </c>
      <c r="S286" s="101">
        <f t="shared" si="39"/>
        <v>1</v>
      </c>
      <c r="T286" s="101">
        <f t="shared" si="40"/>
        <v>1</v>
      </c>
      <c r="U286" s="101">
        <f t="shared" si="41"/>
        <v>-1</v>
      </c>
      <c r="V286" s="102">
        <f t="shared" si="42"/>
        <v>43.796296296296305</v>
      </c>
    </row>
    <row r="287" spans="2:22" x14ac:dyDescent="0.25">
      <c r="B287" s="12">
        <v>5</v>
      </c>
      <c r="C287" s="12">
        <v>28</v>
      </c>
      <c r="D287" s="12">
        <v>36.458333333333336</v>
      </c>
      <c r="E287" s="12">
        <v>50.277777777777779</v>
      </c>
      <c r="F287" s="12">
        <v>40.624999999999986</v>
      </c>
      <c r="H287" s="103">
        <f>VLOOKUP($C287,'Experiment Design'!$B$3:$H$66,'Experiment Results'!H$1,FALSE)</f>
        <v>8</v>
      </c>
      <c r="I287" s="101" t="str">
        <f>VLOOKUP($C287,'Experiment Design'!$B$3:$H$66,'Experiment Results'!I$1,FALSE)</f>
        <v>Exponential</v>
      </c>
      <c r="J287" s="101">
        <f>VLOOKUP($C287,'Experiment Design'!$B$3:$H$66,'Experiment Results'!J$1,FALSE)</f>
        <v>40</v>
      </c>
      <c r="K287" s="101">
        <f>VLOOKUP($C287,'Experiment Design'!$B$3:$H$66,'Experiment Results'!K$1,FALSE)</f>
        <v>60</v>
      </c>
      <c r="L287" s="101">
        <f>VLOOKUP($C287,'Experiment Design'!$B$3:$H$66,'Experiment Results'!L$1,FALSE)</f>
        <v>36</v>
      </c>
      <c r="M287" s="101">
        <f>VLOOKUP($C287,'Experiment Design'!$B$3:$H$66,'Experiment Results'!M$1,FALSE)</f>
        <v>10</v>
      </c>
      <c r="N287" s="102">
        <f t="shared" si="35"/>
        <v>42.453703703703702</v>
      </c>
      <c r="P287" s="103">
        <f t="shared" si="36"/>
        <v>1</v>
      </c>
      <c r="Q287" s="101">
        <f t="shared" si="37"/>
        <v>1</v>
      </c>
      <c r="R287" s="101">
        <f t="shared" si="38"/>
        <v>-1</v>
      </c>
      <c r="S287" s="101">
        <f t="shared" si="39"/>
        <v>1</v>
      </c>
      <c r="T287" s="101">
        <f t="shared" si="40"/>
        <v>1</v>
      </c>
      <c r="U287" s="101">
        <f t="shared" si="41"/>
        <v>-1</v>
      </c>
      <c r="V287" s="102">
        <f t="shared" si="42"/>
        <v>42.453703703703702</v>
      </c>
    </row>
    <row r="288" spans="2:22" x14ac:dyDescent="0.25">
      <c r="B288" s="12">
        <v>5</v>
      </c>
      <c r="C288" s="12">
        <v>29</v>
      </c>
      <c r="D288" s="12">
        <v>44.166666666666664</v>
      </c>
      <c r="E288" s="12">
        <v>55.000000000000014</v>
      </c>
      <c r="F288" s="12">
        <v>54.166666666666679</v>
      </c>
      <c r="H288" s="103">
        <f>VLOOKUP($C288,'Experiment Design'!$B$3:$H$66,'Experiment Results'!H$1,FALSE)</f>
        <v>3</v>
      </c>
      <c r="I288" s="101" t="str">
        <f>VLOOKUP($C288,'Experiment Design'!$B$3:$H$66,'Experiment Results'!I$1,FALSE)</f>
        <v>Normal</v>
      </c>
      <c r="J288" s="101">
        <f>VLOOKUP($C288,'Experiment Design'!$B$3:$H$66,'Experiment Results'!J$1,FALSE)</f>
        <v>100</v>
      </c>
      <c r="K288" s="101">
        <f>VLOOKUP($C288,'Experiment Design'!$B$3:$H$66,'Experiment Results'!K$1,FALSE)</f>
        <v>60</v>
      </c>
      <c r="L288" s="101">
        <f>VLOOKUP($C288,'Experiment Design'!$B$3:$H$66,'Experiment Results'!L$1,FALSE)</f>
        <v>36</v>
      </c>
      <c r="M288" s="101">
        <f>VLOOKUP($C288,'Experiment Design'!$B$3:$H$66,'Experiment Results'!M$1,FALSE)</f>
        <v>10</v>
      </c>
      <c r="N288" s="102">
        <f t="shared" si="35"/>
        <v>51.111111111111121</v>
      </c>
      <c r="P288" s="103">
        <f t="shared" si="36"/>
        <v>-1</v>
      </c>
      <c r="Q288" s="101">
        <f t="shared" si="37"/>
        <v>-1</v>
      </c>
      <c r="R288" s="101">
        <f t="shared" si="38"/>
        <v>1</v>
      </c>
      <c r="S288" s="101">
        <f t="shared" si="39"/>
        <v>1</v>
      </c>
      <c r="T288" s="101">
        <f t="shared" si="40"/>
        <v>1</v>
      </c>
      <c r="U288" s="101">
        <f t="shared" si="41"/>
        <v>-1</v>
      </c>
      <c r="V288" s="102">
        <f t="shared" si="42"/>
        <v>51.111111111111121</v>
      </c>
    </row>
    <row r="289" spans="2:22" x14ac:dyDescent="0.25">
      <c r="B289" s="12">
        <v>5</v>
      </c>
      <c r="C289" s="12">
        <v>30</v>
      </c>
      <c r="D289" s="12">
        <v>43.541666666666636</v>
      </c>
      <c r="E289" s="12">
        <v>55.000000000000014</v>
      </c>
      <c r="F289" s="12">
        <v>54.166666666666679</v>
      </c>
      <c r="H289" s="103">
        <f>VLOOKUP($C289,'Experiment Design'!$B$3:$H$66,'Experiment Results'!H$1,FALSE)</f>
        <v>8</v>
      </c>
      <c r="I289" s="101" t="str">
        <f>VLOOKUP($C289,'Experiment Design'!$B$3:$H$66,'Experiment Results'!I$1,FALSE)</f>
        <v>Normal</v>
      </c>
      <c r="J289" s="101">
        <f>VLOOKUP($C289,'Experiment Design'!$B$3:$H$66,'Experiment Results'!J$1,FALSE)</f>
        <v>100</v>
      </c>
      <c r="K289" s="101">
        <f>VLOOKUP($C289,'Experiment Design'!$B$3:$H$66,'Experiment Results'!K$1,FALSE)</f>
        <v>60</v>
      </c>
      <c r="L289" s="101">
        <f>VLOOKUP($C289,'Experiment Design'!$B$3:$H$66,'Experiment Results'!L$1,FALSE)</f>
        <v>36</v>
      </c>
      <c r="M289" s="101">
        <f>VLOOKUP($C289,'Experiment Design'!$B$3:$H$66,'Experiment Results'!M$1,FALSE)</f>
        <v>10</v>
      </c>
      <c r="N289" s="102">
        <f t="shared" si="35"/>
        <v>50.902777777777779</v>
      </c>
      <c r="P289" s="103">
        <f t="shared" si="36"/>
        <v>1</v>
      </c>
      <c r="Q289" s="101">
        <f t="shared" si="37"/>
        <v>-1</v>
      </c>
      <c r="R289" s="101">
        <f t="shared" si="38"/>
        <v>1</v>
      </c>
      <c r="S289" s="101">
        <f t="shared" si="39"/>
        <v>1</v>
      </c>
      <c r="T289" s="101">
        <f t="shared" si="40"/>
        <v>1</v>
      </c>
      <c r="U289" s="101">
        <f t="shared" si="41"/>
        <v>-1</v>
      </c>
      <c r="V289" s="102">
        <f t="shared" si="42"/>
        <v>50.902777777777779</v>
      </c>
    </row>
    <row r="290" spans="2:22" x14ac:dyDescent="0.25">
      <c r="B290" s="12">
        <v>5</v>
      </c>
      <c r="C290" s="12">
        <v>31</v>
      </c>
      <c r="D290" s="12">
        <v>39.166666666666679</v>
      </c>
      <c r="E290" s="12">
        <v>51.111111111111121</v>
      </c>
      <c r="F290" s="12">
        <v>41.1111111111111</v>
      </c>
      <c r="H290" s="103">
        <f>VLOOKUP($C290,'Experiment Design'!$B$3:$H$66,'Experiment Results'!H$1,FALSE)</f>
        <v>3</v>
      </c>
      <c r="I290" s="101" t="str">
        <f>VLOOKUP($C290,'Experiment Design'!$B$3:$H$66,'Experiment Results'!I$1,FALSE)</f>
        <v>Exponential</v>
      </c>
      <c r="J290" s="101">
        <f>VLOOKUP($C290,'Experiment Design'!$B$3:$H$66,'Experiment Results'!J$1,FALSE)</f>
        <v>100</v>
      </c>
      <c r="K290" s="101">
        <f>VLOOKUP($C290,'Experiment Design'!$B$3:$H$66,'Experiment Results'!K$1,FALSE)</f>
        <v>60</v>
      </c>
      <c r="L290" s="101">
        <f>VLOOKUP($C290,'Experiment Design'!$B$3:$H$66,'Experiment Results'!L$1,FALSE)</f>
        <v>36</v>
      </c>
      <c r="M290" s="101">
        <f>VLOOKUP($C290,'Experiment Design'!$B$3:$H$66,'Experiment Results'!M$1,FALSE)</f>
        <v>10</v>
      </c>
      <c r="N290" s="102">
        <f t="shared" si="35"/>
        <v>43.796296296296305</v>
      </c>
      <c r="P290" s="103">
        <f t="shared" si="36"/>
        <v>-1</v>
      </c>
      <c r="Q290" s="101">
        <f t="shared" si="37"/>
        <v>1</v>
      </c>
      <c r="R290" s="101">
        <f t="shared" si="38"/>
        <v>1</v>
      </c>
      <c r="S290" s="101">
        <f t="shared" si="39"/>
        <v>1</v>
      </c>
      <c r="T290" s="101">
        <f t="shared" si="40"/>
        <v>1</v>
      </c>
      <c r="U290" s="101">
        <f t="shared" si="41"/>
        <v>-1</v>
      </c>
      <c r="V290" s="102">
        <f t="shared" si="42"/>
        <v>43.796296296296305</v>
      </c>
    </row>
    <row r="291" spans="2:22" x14ac:dyDescent="0.25">
      <c r="B291" s="12">
        <v>5</v>
      </c>
      <c r="C291" s="12">
        <v>32</v>
      </c>
      <c r="D291" s="12">
        <v>36.458333333333336</v>
      </c>
      <c r="E291" s="12">
        <v>50.277777777777779</v>
      </c>
      <c r="F291" s="12">
        <v>40.624999999999986</v>
      </c>
      <c r="H291" s="103">
        <f>VLOOKUP($C291,'Experiment Design'!$B$3:$H$66,'Experiment Results'!H$1,FALSE)</f>
        <v>8</v>
      </c>
      <c r="I291" s="101" t="str">
        <f>VLOOKUP($C291,'Experiment Design'!$B$3:$H$66,'Experiment Results'!I$1,FALSE)</f>
        <v>Exponential</v>
      </c>
      <c r="J291" s="101">
        <f>VLOOKUP($C291,'Experiment Design'!$B$3:$H$66,'Experiment Results'!J$1,FALSE)</f>
        <v>100</v>
      </c>
      <c r="K291" s="101">
        <f>VLOOKUP($C291,'Experiment Design'!$B$3:$H$66,'Experiment Results'!K$1,FALSE)</f>
        <v>60</v>
      </c>
      <c r="L291" s="101">
        <f>VLOOKUP($C291,'Experiment Design'!$B$3:$H$66,'Experiment Results'!L$1,FALSE)</f>
        <v>36</v>
      </c>
      <c r="M291" s="101">
        <f>VLOOKUP($C291,'Experiment Design'!$B$3:$H$66,'Experiment Results'!M$1,FALSE)</f>
        <v>10</v>
      </c>
      <c r="N291" s="102">
        <f t="shared" si="35"/>
        <v>42.453703703703702</v>
      </c>
      <c r="P291" s="103">
        <f t="shared" si="36"/>
        <v>1</v>
      </c>
      <c r="Q291" s="101">
        <f t="shared" si="37"/>
        <v>1</v>
      </c>
      <c r="R291" s="101">
        <f t="shared" si="38"/>
        <v>1</v>
      </c>
      <c r="S291" s="101">
        <f t="shared" si="39"/>
        <v>1</v>
      </c>
      <c r="T291" s="101">
        <f t="shared" si="40"/>
        <v>1</v>
      </c>
      <c r="U291" s="101">
        <f t="shared" si="41"/>
        <v>-1</v>
      </c>
      <c r="V291" s="102">
        <f t="shared" si="42"/>
        <v>42.453703703703702</v>
      </c>
    </row>
    <row r="292" spans="2:22" x14ac:dyDescent="0.25">
      <c r="B292" s="12">
        <v>5</v>
      </c>
      <c r="C292" s="12">
        <v>33</v>
      </c>
      <c r="D292" s="12">
        <v>22.307692307692317</v>
      </c>
      <c r="E292" s="12">
        <v>25.000000000000021</v>
      </c>
      <c r="F292" s="12">
        <v>24.807692307692278</v>
      </c>
      <c r="H292" s="103">
        <f>VLOOKUP($C292,'Experiment Design'!$B$3:$H$66,'Experiment Results'!H$1,FALSE)</f>
        <v>3</v>
      </c>
      <c r="I292" s="101" t="str">
        <f>VLOOKUP($C292,'Experiment Design'!$B$3:$H$66,'Experiment Results'!I$1,FALSE)</f>
        <v>Normal</v>
      </c>
      <c r="J292" s="101">
        <f>VLOOKUP($C292,'Experiment Design'!$B$3:$H$66,'Experiment Results'!J$1,FALSE)</f>
        <v>40</v>
      </c>
      <c r="K292" s="101">
        <f>VLOOKUP($C292,'Experiment Design'!$B$3:$H$66,'Experiment Results'!K$1,FALSE)</f>
        <v>10</v>
      </c>
      <c r="L292" s="101">
        <f>VLOOKUP($C292,'Experiment Design'!$B$3:$H$66,'Experiment Results'!L$1,FALSE)</f>
        <v>26</v>
      </c>
      <c r="M292" s="101">
        <f>VLOOKUP($C292,'Experiment Design'!$B$3:$H$66,'Experiment Results'!M$1,FALSE)</f>
        <v>15</v>
      </c>
      <c r="N292" s="102">
        <f t="shared" si="35"/>
        <v>24.038461538461537</v>
      </c>
      <c r="P292" s="103">
        <f t="shared" si="36"/>
        <v>-1</v>
      </c>
      <c r="Q292" s="101">
        <f t="shared" si="37"/>
        <v>-1</v>
      </c>
      <c r="R292" s="101">
        <f t="shared" si="38"/>
        <v>-1</v>
      </c>
      <c r="S292" s="101">
        <f t="shared" si="39"/>
        <v>-1</v>
      </c>
      <c r="T292" s="101">
        <f t="shared" si="40"/>
        <v>-1</v>
      </c>
      <c r="U292" s="101">
        <f t="shared" si="41"/>
        <v>1</v>
      </c>
      <c r="V292" s="102">
        <f t="shared" si="42"/>
        <v>24.038461538461537</v>
      </c>
    </row>
    <row r="293" spans="2:22" x14ac:dyDescent="0.25">
      <c r="B293" s="12">
        <v>5</v>
      </c>
      <c r="C293" s="12">
        <v>34</v>
      </c>
      <c r="D293" s="12">
        <v>22.692307692307683</v>
      </c>
      <c r="E293" s="12">
        <v>22.747252747252741</v>
      </c>
      <c r="F293" s="12">
        <v>21.42857142857142</v>
      </c>
      <c r="H293" s="103">
        <f>VLOOKUP($C293,'Experiment Design'!$B$3:$H$66,'Experiment Results'!H$1,FALSE)</f>
        <v>8</v>
      </c>
      <c r="I293" s="101" t="str">
        <f>VLOOKUP($C293,'Experiment Design'!$B$3:$H$66,'Experiment Results'!I$1,FALSE)</f>
        <v>Normal</v>
      </c>
      <c r="J293" s="101">
        <f>VLOOKUP($C293,'Experiment Design'!$B$3:$H$66,'Experiment Results'!J$1,FALSE)</f>
        <v>40</v>
      </c>
      <c r="K293" s="101">
        <f>VLOOKUP($C293,'Experiment Design'!$B$3:$H$66,'Experiment Results'!K$1,FALSE)</f>
        <v>10</v>
      </c>
      <c r="L293" s="101">
        <f>VLOOKUP($C293,'Experiment Design'!$B$3:$H$66,'Experiment Results'!L$1,FALSE)</f>
        <v>26</v>
      </c>
      <c r="M293" s="101">
        <f>VLOOKUP($C293,'Experiment Design'!$B$3:$H$66,'Experiment Results'!M$1,FALSE)</f>
        <v>15</v>
      </c>
      <c r="N293" s="102">
        <f t="shared" si="35"/>
        <v>22.289377289377281</v>
      </c>
      <c r="P293" s="103">
        <f t="shared" si="36"/>
        <v>1</v>
      </c>
      <c r="Q293" s="101">
        <f t="shared" si="37"/>
        <v>-1</v>
      </c>
      <c r="R293" s="101">
        <f t="shared" si="38"/>
        <v>-1</v>
      </c>
      <c r="S293" s="101">
        <f t="shared" si="39"/>
        <v>-1</v>
      </c>
      <c r="T293" s="101">
        <f t="shared" si="40"/>
        <v>-1</v>
      </c>
      <c r="U293" s="101">
        <f t="shared" si="41"/>
        <v>1</v>
      </c>
      <c r="V293" s="102">
        <f t="shared" si="42"/>
        <v>22.289377289377281</v>
      </c>
    </row>
    <row r="294" spans="2:22" x14ac:dyDescent="0.25">
      <c r="B294" s="12">
        <v>5</v>
      </c>
      <c r="C294" s="12">
        <v>35</v>
      </c>
      <c r="D294" s="12">
        <v>25.000000000000021</v>
      </c>
      <c r="E294" s="12">
        <v>20.769230769230759</v>
      </c>
      <c r="F294" s="12">
        <v>25.769230769230742</v>
      </c>
      <c r="H294" s="103">
        <f>VLOOKUP($C294,'Experiment Design'!$B$3:$H$66,'Experiment Results'!H$1,FALSE)</f>
        <v>3</v>
      </c>
      <c r="I294" s="101" t="str">
        <f>VLOOKUP($C294,'Experiment Design'!$B$3:$H$66,'Experiment Results'!I$1,FALSE)</f>
        <v>Exponential</v>
      </c>
      <c r="J294" s="101">
        <f>VLOOKUP($C294,'Experiment Design'!$B$3:$H$66,'Experiment Results'!J$1,FALSE)</f>
        <v>40</v>
      </c>
      <c r="K294" s="101">
        <f>VLOOKUP($C294,'Experiment Design'!$B$3:$H$66,'Experiment Results'!K$1,FALSE)</f>
        <v>10</v>
      </c>
      <c r="L294" s="101">
        <f>VLOOKUP($C294,'Experiment Design'!$B$3:$H$66,'Experiment Results'!L$1,FALSE)</f>
        <v>26</v>
      </c>
      <c r="M294" s="101">
        <f>VLOOKUP($C294,'Experiment Design'!$B$3:$H$66,'Experiment Results'!M$1,FALSE)</f>
        <v>15</v>
      </c>
      <c r="N294" s="102">
        <f t="shared" si="35"/>
        <v>23.84615384615384</v>
      </c>
      <c r="P294" s="103">
        <f t="shared" si="36"/>
        <v>-1</v>
      </c>
      <c r="Q294" s="101">
        <f t="shared" si="37"/>
        <v>1</v>
      </c>
      <c r="R294" s="101">
        <f t="shared" si="38"/>
        <v>-1</v>
      </c>
      <c r="S294" s="101">
        <f t="shared" si="39"/>
        <v>-1</v>
      </c>
      <c r="T294" s="101">
        <f t="shared" si="40"/>
        <v>-1</v>
      </c>
      <c r="U294" s="101">
        <f t="shared" si="41"/>
        <v>1</v>
      </c>
      <c r="V294" s="102">
        <f t="shared" si="42"/>
        <v>23.84615384615384</v>
      </c>
    </row>
    <row r="295" spans="2:22" x14ac:dyDescent="0.25">
      <c r="B295" s="12">
        <v>5</v>
      </c>
      <c r="C295" s="12">
        <v>36</v>
      </c>
      <c r="D295" s="12">
        <v>19.120879120879138</v>
      </c>
      <c r="E295" s="12">
        <v>24.890109890109901</v>
      </c>
      <c r="F295" s="12">
        <v>28.846153846153861</v>
      </c>
      <c r="H295" s="103">
        <f>VLOOKUP($C295,'Experiment Design'!$B$3:$H$66,'Experiment Results'!H$1,FALSE)</f>
        <v>8</v>
      </c>
      <c r="I295" s="101" t="str">
        <f>VLOOKUP($C295,'Experiment Design'!$B$3:$H$66,'Experiment Results'!I$1,FALSE)</f>
        <v>Exponential</v>
      </c>
      <c r="J295" s="101">
        <f>VLOOKUP($C295,'Experiment Design'!$B$3:$H$66,'Experiment Results'!J$1,FALSE)</f>
        <v>40</v>
      </c>
      <c r="K295" s="101">
        <f>VLOOKUP($C295,'Experiment Design'!$B$3:$H$66,'Experiment Results'!K$1,FALSE)</f>
        <v>10</v>
      </c>
      <c r="L295" s="101">
        <f>VLOOKUP($C295,'Experiment Design'!$B$3:$H$66,'Experiment Results'!L$1,FALSE)</f>
        <v>26</v>
      </c>
      <c r="M295" s="101">
        <f>VLOOKUP($C295,'Experiment Design'!$B$3:$H$66,'Experiment Results'!M$1,FALSE)</f>
        <v>15</v>
      </c>
      <c r="N295" s="102">
        <f t="shared" si="35"/>
        <v>24.285714285714295</v>
      </c>
      <c r="P295" s="103">
        <f t="shared" si="36"/>
        <v>1</v>
      </c>
      <c r="Q295" s="101">
        <f t="shared" si="37"/>
        <v>1</v>
      </c>
      <c r="R295" s="101">
        <f t="shared" si="38"/>
        <v>-1</v>
      </c>
      <c r="S295" s="101">
        <f t="shared" si="39"/>
        <v>-1</v>
      </c>
      <c r="T295" s="101">
        <f t="shared" si="40"/>
        <v>-1</v>
      </c>
      <c r="U295" s="101">
        <f t="shared" si="41"/>
        <v>1</v>
      </c>
      <c r="V295" s="102">
        <f t="shared" si="42"/>
        <v>24.285714285714295</v>
      </c>
    </row>
    <row r="296" spans="2:22" x14ac:dyDescent="0.25">
      <c r="B296" s="12">
        <v>5</v>
      </c>
      <c r="C296" s="12">
        <v>37</v>
      </c>
      <c r="D296" s="12">
        <v>22.307692307692317</v>
      </c>
      <c r="E296" s="12">
        <v>25.000000000000021</v>
      </c>
      <c r="F296" s="12">
        <v>24.807692307692278</v>
      </c>
      <c r="H296" s="103">
        <f>VLOOKUP($C296,'Experiment Design'!$B$3:$H$66,'Experiment Results'!H$1,FALSE)</f>
        <v>3</v>
      </c>
      <c r="I296" s="101" t="str">
        <f>VLOOKUP($C296,'Experiment Design'!$B$3:$H$66,'Experiment Results'!I$1,FALSE)</f>
        <v>Normal</v>
      </c>
      <c r="J296" s="101">
        <f>VLOOKUP($C296,'Experiment Design'!$B$3:$H$66,'Experiment Results'!J$1,FALSE)</f>
        <v>100</v>
      </c>
      <c r="K296" s="101">
        <f>VLOOKUP($C296,'Experiment Design'!$B$3:$H$66,'Experiment Results'!K$1,FALSE)</f>
        <v>10</v>
      </c>
      <c r="L296" s="101">
        <f>VLOOKUP($C296,'Experiment Design'!$B$3:$H$66,'Experiment Results'!L$1,FALSE)</f>
        <v>26</v>
      </c>
      <c r="M296" s="101">
        <f>VLOOKUP($C296,'Experiment Design'!$B$3:$H$66,'Experiment Results'!M$1,FALSE)</f>
        <v>15</v>
      </c>
      <c r="N296" s="102">
        <f t="shared" si="35"/>
        <v>24.038461538461537</v>
      </c>
      <c r="P296" s="103">
        <f t="shared" si="36"/>
        <v>-1</v>
      </c>
      <c r="Q296" s="101">
        <f t="shared" si="37"/>
        <v>-1</v>
      </c>
      <c r="R296" s="101">
        <f t="shared" si="38"/>
        <v>1</v>
      </c>
      <c r="S296" s="101">
        <f t="shared" si="39"/>
        <v>-1</v>
      </c>
      <c r="T296" s="101">
        <f t="shared" si="40"/>
        <v>-1</v>
      </c>
      <c r="U296" s="101">
        <f t="shared" si="41"/>
        <v>1</v>
      </c>
      <c r="V296" s="102">
        <f t="shared" si="42"/>
        <v>24.038461538461537</v>
      </c>
    </row>
    <row r="297" spans="2:22" x14ac:dyDescent="0.25">
      <c r="B297" s="12">
        <v>5</v>
      </c>
      <c r="C297" s="12">
        <v>38</v>
      </c>
      <c r="D297" s="12">
        <v>23.076923076923102</v>
      </c>
      <c r="E297" s="12">
        <v>22.747252747252741</v>
      </c>
      <c r="F297" s="12">
        <v>21.42857142857142</v>
      </c>
      <c r="H297" s="103">
        <f>VLOOKUP($C297,'Experiment Design'!$B$3:$H$66,'Experiment Results'!H$1,FALSE)</f>
        <v>8</v>
      </c>
      <c r="I297" s="101" t="str">
        <f>VLOOKUP($C297,'Experiment Design'!$B$3:$H$66,'Experiment Results'!I$1,FALSE)</f>
        <v>Normal</v>
      </c>
      <c r="J297" s="101">
        <f>VLOOKUP($C297,'Experiment Design'!$B$3:$H$66,'Experiment Results'!J$1,FALSE)</f>
        <v>100</v>
      </c>
      <c r="K297" s="101">
        <f>VLOOKUP($C297,'Experiment Design'!$B$3:$H$66,'Experiment Results'!K$1,FALSE)</f>
        <v>10</v>
      </c>
      <c r="L297" s="101">
        <f>VLOOKUP($C297,'Experiment Design'!$B$3:$H$66,'Experiment Results'!L$1,FALSE)</f>
        <v>26</v>
      </c>
      <c r="M297" s="101">
        <f>VLOOKUP($C297,'Experiment Design'!$B$3:$H$66,'Experiment Results'!M$1,FALSE)</f>
        <v>15</v>
      </c>
      <c r="N297" s="102">
        <f t="shared" si="35"/>
        <v>22.41758241758242</v>
      </c>
      <c r="P297" s="103">
        <f t="shared" si="36"/>
        <v>1</v>
      </c>
      <c r="Q297" s="101">
        <f t="shared" si="37"/>
        <v>-1</v>
      </c>
      <c r="R297" s="101">
        <f t="shared" si="38"/>
        <v>1</v>
      </c>
      <c r="S297" s="101">
        <f t="shared" si="39"/>
        <v>-1</v>
      </c>
      <c r="T297" s="101">
        <f t="shared" si="40"/>
        <v>-1</v>
      </c>
      <c r="U297" s="101">
        <f t="shared" si="41"/>
        <v>1</v>
      </c>
      <c r="V297" s="102">
        <f t="shared" si="42"/>
        <v>22.41758241758242</v>
      </c>
    </row>
    <row r="298" spans="2:22" x14ac:dyDescent="0.25">
      <c r="B298" s="12">
        <v>5</v>
      </c>
      <c r="C298" s="12">
        <v>39</v>
      </c>
      <c r="D298" s="12">
        <v>25.000000000000021</v>
      </c>
      <c r="E298" s="12">
        <v>20.769230769230759</v>
      </c>
      <c r="F298" s="12">
        <v>25.769230769230742</v>
      </c>
      <c r="H298" s="103">
        <f>VLOOKUP($C298,'Experiment Design'!$B$3:$H$66,'Experiment Results'!H$1,FALSE)</f>
        <v>3</v>
      </c>
      <c r="I298" s="101" t="str">
        <f>VLOOKUP($C298,'Experiment Design'!$B$3:$H$66,'Experiment Results'!I$1,FALSE)</f>
        <v>Exponential</v>
      </c>
      <c r="J298" s="101">
        <f>VLOOKUP($C298,'Experiment Design'!$B$3:$H$66,'Experiment Results'!J$1,FALSE)</f>
        <v>100</v>
      </c>
      <c r="K298" s="101">
        <f>VLOOKUP($C298,'Experiment Design'!$B$3:$H$66,'Experiment Results'!K$1,FALSE)</f>
        <v>10</v>
      </c>
      <c r="L298" s="101">
        <f>VLOOKUP($C298,'Experiment Design'!$B$3:$H$66,'Experiment Results'!L$1,FALSE)</f>
        <v>26</v>
      </c>
      <c r="M298" s="101">
        <f>VLOOKUP($C298,'Experiment Design'!$B$3:$H$66,'Experiment Results'!M$1,FALSE)</f>
        <v>15</v>
      </c>
      <c r="N298" s="102">
        <f t="shared" si="35"/>
        <v>23.84615384615384</v>
      </c>
      <c r="P298" s="103">
        <f t="shared" si="36"/>
        <v>-1</v>
      </c>
      <c r="Q298" s="101">
        <f t="shared" si="37"/>
        <v>1</v>
      </c>
      <c r="R298" s="101">
        <f t="shared" si="38"/>
        <v>1</v>
      </c>
      <c r="S298" s="101">
        <f t="shared" si="39"/>
        <v>-1</v>
      </c>
      <c r="T298" s="101">
        <f t="shared" si="40"/>
        <v>-1</v>
      </c>
      <c r="U298" s="101">
        <f t="shared" si="41"/>
        <v>1</v>
      </c>
      <c r="V298" s="102">
        <f t="shared" si="42"/>
        <v>23.84615384615384</v>
      </c>
    </row>
    <row r="299" spans="2:22" x14ac:dyDescent="0.25">
      <c r="B299" s="12">
        <v>5</v>
      </c>
      <c r="C299" s="12">
        <v>40</v>
      </c>
      <c r="D299" s="12">
        <v>19.999999999999979</v>
      </c>
      <c r="E299" s="12">
        <v>21.593406593406598</v>
      </c>
      <c r="F299" s="12">
        <v>28.846153846153861</v>
      </c>
      <c r="H299" s="103">
        <f>VLOOKUP($C299,'Experiment Design'!$B$3:$H$66,'Experiment Results'!H$1,FALSE)</f>
        <v>8</v>
      </c>
      <c r="I299" s="101" t="str">
        <f>VLOOKUP($C299,'Experiment Design'!$B$3:$H$66,'Experiment Results'!I$1,FALSE)</f>
        <v>Exponential</v>
      </c>
      <c r="J299" s="101">
        <f>VLOOKUP($C299,'Experiment Design'!$B$3:$H$66,'Experiment Results'!J$1,FALSE)</f>
        <v>100</v>
      </c>
      <c r="K299" s="101">
        <f>VLOOKUP($C299,'Experiment Design'!$B$3:$H$66,'Experiment Results'!K$1,FALSE)</f>
        <v>10</v>
      </c>
      <c r="L299" s="101">
        <f>VLOOKUP($C299,'Experiment Design'!$B$3:$H$66,'Experiment Results'!L$1,FALSE)</f>
        <v>26</v>
      </c>
      <c r="M299" s="101">
        <f>VLOOKUP($C299,'Experiment Design'!$B$3:$H$66,'Experiment Results'!M$1,FALSE)</f>
        <v>15</v>
      </c>
      <c r="N299" s="102">
        <f t="shared" si="35"/>
        <v>23.479853479853478</v>
      </c>
      <c r="P299" s="103">
        <f t="shared" si="36"/>
        <v>1</v>
      </c>
      <c r="Q299" s="101">
        <f t="shared" si="37"/>
        <v>1</v>
      </c>
      <c r="R299" s="101">
        <f t="shared" si="38"/>
        <v>1</v>
      </c>
      <c r="S299" s="101">
        <f t="shared" si="39"/>
        <v>-1</v>
      </c>
      <c r="T299" s="101">
        <f t="shared" si="40"/>
        <v>-1</v>
      </c>
      <c r="U299" s="101">
        <f t="shared" si="41"/>
        <v>1</v>
      </c>
      <c r="V299" s="102">
        <f t="shared" si="42"/>
        <v>23.479853479853478</v>
      </c>
    </row>
    <row r="300" spans="2:22" x14ac:dyDescent="0.25">
      <c r="B300" s="12">
        <v>5</v>
      </c>
      <c r="C300" s="12">
        <v>41</v>
      </c>
      <c r="D300" s="12">
        <v>22.307692307692317</v>
      </c>
      <c r="E300" s="12">
        <v>25.000000000000021</v>
      </c>
      <c r="F300" s="12">
        <v>24.807692307692278</v>
      </c>
      <c r="H300" s="103">
        <f>VLOOKUP($C300,'Experiment Design'!$B$3:$H$66,'Experiment Results'!H$1,FALSE)</f>
        <v>3</v>
      </c>
      <c r="I300" s="101" t="str">
        <f>VLOOKUP($C300,'Experiment Design'!$B$3:$H$66,'Experiment Results'!I$1,FALSE)</f>
        <v>Normal</v>
      </c>
      <c r="J300" s="101">
        <f>VLOOKUP($C300,'Experiment Design'!$B$3:$H$66,'Experiment Results'!J$1,FALSE)</f>
        <v>40</v>
      </c>
      <c r="K300" s="101">
        <f>VLOOKUP($C300,'Experiment Design'!$B$3:$H$66,'Experiment Results'!K$1,FALSE)</f>
        <v>60</v>
      </c>
      <c r="L300" s="101">
        <f>VLOOKUP($C300,'Experiment Design'!$B$3:$H$66,'Experiment Results'!L$1,FALSE)</f>
        <v>26</v>
      </c>
      <c r="M300" s="101">
        <f>VLOOKUP($C300,'Experiment Design'!$B$3:$H$66,'Experiment Results'!M$1,FALSE)</f>
        <v>15</v>
      </c>
      <c r="N300" s="102">
        <f t="shared" si="35"/>
        <v>24.038461538461537</v>
      </c>
      <c r="P300" s="103">
        <f t="shared" si="36"/>
        <v>-1</v>
      </c>
      <c r="Q300" s="101">
        <f t="shared" si="37"/>
        <v>-1</v>
      </c>
      <c r="R300" s="101">
        <f t="shared" si="38"/>
        <v>-1</v>
      </c>
      <c r="S300" s="101">
        <f t="shared" si="39"/>
        <v>1</v>
      </c>
      <c r="T300" s="101">
        <f t="shared" si="40"/>
        <v>-1</v>
      </c>
      <c r="U300" s="101">
        <f t="shared" si="41"/>
        <v>1</v>
      </c>
      <c r="V300" s="102">
        <f t="shared" si="42"/>
        <v>24.038461538461537</v>
      </c>
    </row>
    <row r="301" spans="2:22" x14ac:dyDescent="0.25">
      <c r="B301" s="12">
        <v>5</v>
      </c>
      <c r="C301" s="12">
        <v>42</v>
      </c>
      <c r="D301" s="12">
        <v>23.076923076923102</v>
      </c>
      <c r="E301" s="12">
        <v>22.747252747252741</v>
      </c>
      <c r="F301" s="12">
        <v>21.42857142857142</v>
      </c>
      <c r="H301" s="103">
        <f>VLOOKUP($C301,'Experiment Design'!$B$3:$H$66,'Experiment Results'!H$1,FALSE)</f>
        <v>8</v>
      </c>
      <c r="I301" s="101" t="str">
        <f>VLOOKUP($C301,'Experiment Design'!$B$3:$H$66,'Experiment Results'!I$1,FALSE)</f>
        <v>Normal</v>
      </c>
      <c r="J301" s="101">
        <f>VLOOKUP($C301,'Experiment Design'!$B$3:$H$66,'Experiment Results'!J$1,FALSE)</f>
        <v>40</v>
      </c>
      <c r="K301" s="101">
        <f>VLOOKUP($C301,'Experiment Design'!$B$3:$H$66,'Experiment Results'!K$1,FALSE)</f>
        <v>60</v>
      </c>
      <c r="L301" s="101">
        <f>VLOOKUP($C301,'Experiment Design'!$B$3:$H$66,'Experiment Results'!L$1,FALSE)</f>
        <v>26</v>
      </c>
      <c r="M301" s="101">
        <f>VLOOKUP($C301,'Experiment Design'!$B$3:$H$66,'Experiment Results'!M$1,FALSE)</f>
        <v>15</v>
      </c>
      <c r="N301" s="102">
        <f t="shared" si="35"/>
        <v>22.41758241758242</v>
      </c>
      <c r="P301" s="103">
        <f t="shared" si="36"/>
        <v>1</v>
      </c>
      <c r="Q301" s="101">
        <f t="shared" si="37"/>
        <v>-1</v>
      </c>
      <c r="R301" s="101">
        <f t="shared" si="38"/>
        <v>-1</v>
      </c>
      <c r="S301" s="101">
        <f t="shared" si="39"/>
        <v>1</v>
      </c>
      <c r="T301" s="101">
        <f t="shared" si="40"/>
        <v>-1</v>
      </c>
      <c r="U301" s="101">
        <f t="shared" si="41"/>
        <v>1</v>
      </c>
      <c r="V301" s="102">
        <f t="shared" si="42"/>
        <v>22.41758241758242</v>
      </c>
    </row>
    <row r="302" spans="2:22" x14ac:dyDescent="0.25">
      <c r="B302" s="12">
        <v>5</v>
      </c>
      <c r="C302" s="12">
        <v>43</v>
      </c>
      <c r="D302" s="12">
        <v>25.000000000000021</v>
      </c>
      <c r="E302" s="12">
        <v>20.769230769230759</v>
      </c>
      <c r="F302" s="12">
        <v>25.769230769230742</v>
      </c>
      <c r="H302" s="103">
        <f>VLOOKUP($C302,'Experiment Design'!$B$3:$H$66,'Experiment Results'!H$1,FALSE)</f>
        <v>3</v>
      </c>
      <c r="I302" s="101" t="str">
        <f>VLOOKUP($C302,'Experiment Design'!$B$3:$H$66,'Experiment Results'!I$1,FALSE)</f>
        <v>Exponential</v>
      </c>
      <c r="J302" s="101">
        <f>VLOOKUP($C302,'Experiment Design'!$B$3:$H$66,'Experiment Results'!J$1,FALSE)</f>
        <v>40</v>
      </c>
      <c r="K302" s="101">
        <f>VLOOKUP($C302,'Experiment Design'!$B$3:$H$66,'Experiment Results'!K$1,FALSE)</f>
        <v>60</v>
      </c>
      <c r="L302" s="101">
        <f>VLOOKUP($C302,'Experiment Design'!$B$3:$H$66,'Experiment Results'!L$1,FALSE)</f>
        <v>26</v>
      </c>
      <c r="M302" s="101">
        <f>VLOOKUP($C302,'Experiment Design'!$B$3:$H$66,'Experiment Results'!M$1,FALSE)</f>
        <v>15</v>
      </c>
      <c r="N302" s="102">
        <f t="shared" si="35"/>
        <v>23.84615384615384</v>
      </c>
      <c r="P302" s="103">
        <f t="shared" si="36"/>
        <v>-1</v>
      </c>
      <c r="Q302" s="101">
        <f t="shared" si="37"/>
        <v>1</v>
      </c>
      <c r="R302" s="101">
        <f t="shared" si="38"/>
        <v>-1</v>
      </c>
      <c r="S302" s="101">
        <f t="shared" si="39"/>
        <v>1</v>
      </c>
      <c r="T302" s="101">
        <f t="shared" si="40"/>
        <v>-1</v>
      </c>
      <c r="U302" s="101">
        <f t="shared" si="41"/>
        <v>1</v>
      </c>
      <c r="V302" s="102">
        <f t="shared" si="42"/>
        <v>23.84615384615384</v>
      </c>
    </row>
    <row r="303" spans="2:22" x14ac:dyDescent="0.25">
      <c r="B303" s="12">
        <v>5</v>
      </c>
      <c r="C303" s="12">
        <v>44</v>
      </c>
      <c r="D303" s="12">
        <v>19.999999999999979</v>
      </c>
      <c r="E303" s="12">
        <v>21.593406593406598</v>
      </c>
      <c r="F303" s="12">
        <v>28.846153846153861</v>
      </c>
      <c r="H303" s="103">
        <f>VLOOKUP($C303,'Experiment Design'!$B$3:$H$66,'Experiment Results'!H$1,FALSE)</f>
        <v>8</v>
      </c>
      <c r="I303" s="101" t="str">
        <f>VLOOKUP($C303,'Experiment Design'!$B$3:$H$66,'Experiment Results'!I$1,FALSE)</f>
        <v>Exponential</v>
      </c>
      <c r="J303" s="101">
        <f>VLOOKUP($C303,'Experiment Design'!$B$3:$H$66,'Experiment Results'!J$1,FALSE)</f>
        <v>40</v>
      </c>
      <c r="K303" s="101">
        <f>VLOOKUP($C303,'Experiment Design'!$B$3:$H$66,'Experiment Results'!K$1,FALSE)</f>
        <v>60</v>
      </c>
      <c r="L303" s="101">
        <f>VLOOKUP($C303,'Experiment Design'!$B$3:$H$66,'Experiment Results'!L$1,FALSE)</f>
        <v>26</v>
      </c>
      <c r="M303" s="101">
        <f>VLOOKUP($C303,'Experiment Design'!$B$3:$H$66,'Experiment Results'!M$1,FALSE)</f>
        <v>15</v>
      </c>
      <c r="N303" s="102">
        <f t="shared" si="35"/>
        <v>23.479853479853478</v>
      </c>
      <c r="P303" s="103">
        <f t="shared" si="36"/>
        <v>1</v>
      </c>
      <c r="Q303" s="101">
        <f t="shared" si="37"/>
        <v>1</v>
      </c>
      <c r="R303" s="101">
        <f t="shared" si="38"/>
        <v>-1</v>
      </c>
      <c r="S303" s="101">
        <f t="shared" si="39"/>
        <v>1</v>
      </c>
      <c r="T303" s="101">
        <f t="shared" si="40"/>
        <v>-1</v>
      </c>
      <c r="U303" s="101">
        <f t="shared" si="41"/>
        <v>1</v>
      </c>
      <c r="V303" s="102">
        <f t="shared" si="42"/>
        <v>23.479853479853478</v>
      </c>
    </row>
    <row r="304" spans="2:22" x14ac:dyDescent="0.25">
      <c r="B304" s="12">
        <v>5</v>
      </c>
      <c r="C304" s="12">
        <v>45</v>
      </c>
      <c r="D304" s="12">
        <v>22.307692307692317</v>
      </c>
      <c r="E304" s="12">
        <v>25.000000000000021</v>
      </c>
      <c r="F304" s="12">
        <v>24.807692307692278</v>
      </c>
      <c r="H304" s="103">
        <f>VLOOKUP($C304,'Experiment Design'!$B$3:$H$66,'Experiment Results'!H$1,FALSE)</f>
        <v>3</v>
      </c>
      <c r="I304" s="101" t="str">
        <f>VLOOKUP($C304,'Experiment Design'!$B$3:$H$66,'Experiment Results'!I$1,FALSE)</f>
        <v>Normal</v>
      </c>
      <c r="J304" s="101">
        <f>VLOOKUP($C304,'Experiment Design'!$B$3:$H$66,'Experiment Results'!J$1,FALSE)</f>
        <v>100</v>
      </c>
      <c r="K304" s="101">
        <f>VLOOKUP($C304,'Experiment Design'!$B$3:$H$66,'Experiment Results'!K$1,FALSE)</f>
        <v>60</v>
      </c>
      <c r="L304" s="101">
        <f>VLOOKUP($C304,'Experiment Design'!$B$3:$H$66,'Experiment Results'!L$1,FALSE)</f>
        <v>26</v>
      </c>
      <c r="M304" s="101">
        <f>VLOOKUP($C304,'Experiment Design'!$B$3:$H$66,'Experiment Results'!M$1,FALSE)</f>
        <v>15</v>
      </c>
      <c r="N304" s="102">
        <f t="shared" si="35"/>
        <v>24.038461538461537</v>
      </c>
      <c r="P304" s="103">
        <f t="shared" si="36"/>
        <v>-1</v>
      </c>
      <c r="Q304" s="101">
        <f t="shared" si="37"/>
        <v>-1</v>
      </c>
      <c r="R304" s="101">
        <f t="shared" si="38"/>
        <v>1</v>
      </c>
      <c r="S304" s="101">
        <f t="shared" si="39"/>
        <v>1</v>
      </c>
      <c r="T304" s="101">
        <f t="shared" si="40"/>
        <v>-1</v>
      </c>
      <c r="U304" s="101">
        <f t="shared" si="41"/>
        <v>1</v>
      </c>
      <c r="V304" s="102">
        <f t="shared" si="42"/>
        <v>24.038461538461537</v>
      </c>
    </row>
    <row r="305" spans="2:22" x14ac:dyDescent="0.25">
      <c r="B305" s="12">
        <v>5</v>
      </c>
      <c r="C305" s="12">
        <v>46</v>
      </c>
      <c r="D305" s="12">
        <v>24.230769230769241</v>
      </c>
      <c r="E305" s="12">
        <v>23.736263736263759</v>
      </c>
      <c r="F305" s="12">
        <v>20.769230769230759</v>
      </c>
      <c r="H305" s="103">
        <f>VLOOKUP($C305,'Experiment Design'!$B$3:$H$66,'Experiment Results'!H$1,FALSE)</f>
        <v>8</v>
      </c>
      <c r="I305" s="101" t="str">
        <f>VLOOKUP($C305,'Experiment Design'!$B$3:$H$66,'Experiment Results'!I$1,FALSE)</f>
        <v>Normal</v>
      </c>
      <c r="J305" s="101">
        <f>VLOOKUP($C305,'Experiment Design'!$B$3:$H$66,'Experiment Results'!J$1,FALSE)</f>
        <v>100</v>
      </c>
      <c r="K305" s="101">
        <f>VLOOKUP($C305,'Experiment Design'!$B$3:$H$66,'Experiment Results'!K$1,FALSE)</f>
        <v>60</v>
      </c>
      <c r="L305" s="101">
        <f>VLOOKUP($C305,'Experiment Design'!$B$3:$H$66,'Experiment Results'!L$1,FALSE)</f>
        <v>26</v>
      </c>
      <c r="M305" s="101">
        <f>VLOOKUP($C305,'Experiment Design'!$B$3:$H$66,'Experiment Results'!M$1,FALSE)</f>
        <v>15</v>
      </c>
      <c r="N305" s="102">
        <f t="shared" si="35"/>
        <v>22.912087912087923</v>
      </c>
      <c r="P305" s="103">
        <f t="shared" si="36"/>
        <v>1</v>
      </c>
      <c r="Q305" s="101">
        <f t="shared" si="37"/>
        <v>-1</v>
      </c>
      <c r="R305" s="101">
        <f t="shared" si="38"/>
        <v>1</v>
      </c>
      <c r="S305" s="101">
        <f t="shared" si="39"/>
        <v>1</v>
      </c>
      <c r="T305" s="101">
        <f t="shared" si="40"/>
        <v>-1</v>
      </c>
      <c r="U305" s="101">
        <f t="shared" si="41"/>
        <v>1</v>
      </c>
      <c r="V305" s="102">
        <f t="shared" si="42"/>
        <v>22.912087912087923</v>
      </c>
    </row>
    <row r="306" spans="2:22" x14ac:dyDescent="0.25">
      <c r="B306" s="12">
        <v>5</v>
      </c>
      <c r="C306" s="12">
        <v>47</v>
      </c>
      <c r="D306" s="12">
        <v>25.000000000000021</v>
      </c>
      <c r="E306" s="12">
        <v>20.769230769230759</v>
      </c>
      <c r="F306" s="12">
        <v>25.769230769230742</v>
      </c>
      <c r="H306" s="103">
        <f>VLOOKUP($C306,'Experiment Design'!$B$3:$H$66,'Experiment Results'!H$1,FALSE)</f>
        <v>3</v>
      </c>
      <c r="I306" s="101" t="str">
        <f>VLOOKUP($C306,'Experiment Design'!$B$3:$H$66,'Experiment Results'!I$1,FALSE)</f>
        <v>Exponential</v>
      </c>
      <c r="J306" s="101">
        <f>VLOOKUP($C306,'Experiment Design'!$B$3:$H$66,'Experiment Results'!J$1,FALSE)</f>
        <v>100</v>
      </c>
      <c r="K306" s="101">
        <f>VLOOKUP($C306,'Experiment Design'!$B$3:$H$66,'Experiment Results'!K$1,FALSE)</f>
        <v>60</v>
      </c>
      <c r="L306" s="101">
        <f>VLOOKUP($C306,'Experiment Design'!$B$3:$H$66,'Experiment Results'!L$1,FALSE)</f>
        <v>26</v>
      </c>
      <c r="M306" s="101">
        <f>VLOOKUP($C306,'Experiment Design'!$B$3:$H$66,'Experiment Results'!M$1,FALSE)</f>
        <v>15</v>
      </c>
      <c r="N306" s="102">
        <f t="shared" si="35"/>
        <v>23.84615384615384</v>
      </c>
      <c r="P306" s="103">
        <f t="shared" si="36"/>
        <v>-1</v>
      </c>
      <c r="Q306" s="101">
        <f t="shared" si="37"/>
        <v>1</v>
      </c>
      <c r="R306" s="101">
        <f t="shared" si="38"/>
        <v>1</v>
      </c>
      <c r="S306" s="101">
        <f t="shared" si="39"/>
        <v>1</v>
      </c>
      <c r="T306" s="101">
        <f t="shared" si="40"/>
        <v>-1</v>
      </c>
      <c r="U306" s="101">
        <f t="shared" si="41"/>
        <v>1</v>
      </c>
      <c r="V306" s="102">
        <f t="shared" si="42"/>
        <v>23.84615384615384</v>
      </c>
    </row>
    <row r="307" spans="2:22" x14ac:dyDescent="0.25">
      <c r="B307" s="12">
        <v>5</v>
      </c>
      <c r="C307" s="12">
        <v>48</v>
      </c>
      <c r="D307" s="12">
        <v>20.384615384615397</v>
      </c>
      <c r="E307" s="12">
        <v>21.593406593406598</v>
      </c>
      <c r="F307" s="12">
        <v>28.846153846153861</v>
      </c>
      <c r="H307" s="103">
        <f>VLOOKUP($C307,'Experiment Design'!$B$3:$H$66,'Experiment Results'!H$1,FALSE)</f>
        <v>8</v>
      </c>
      <c r="I307" s="101" t="str">
        <f>VLOOKUP($C307,'Experiment Design'!$B$3:$H$66,'Experiment Results'!I$1,FALSE)</f>
        <v>Exponential</v>
      </c>
      <c r="J307" s="101">
        <f>VLOOKUP($C307,'Experiment Design'!$B$3:$H$66,'Experiment Results'!J$1,FALSE)</f>
        <v>100</v>
      </c>
      <c r="K307" s="101">
        <f>VLOOKUP($C307,'Experiment Design'!$B$3:$H$66,'Experiment Results'!K$1,FALSE)</f>
        <v>60</v>
      </c>
      <c r="L307" s="101">
        <f>VLOOKUP($C307,'Experiment Design'!$B$3:$H$66,'Experiment Results'!L$1,FALSE)</f>
        <v>26</v>
      </c>
      <c r="M307" s="101">
        <f>VLOOKUP($C307,'Experiment Design'!$B$3:$H$66,'Experiment Results'!M$1,FALSE)</f>
        <v>15</v>
      </c>
      <c r="N307" s="102">
        <f t="shared" si="35"/>
        <v>23.608058608058617</v>
      </c>
      <c r="P307" s="103">
        <f t="shared" si="36"/>
        <v>1</v>
      </c>
      <c r="Q307" s="101">
        <f t="shared" si="37"/>
        <v>1</v>
      </c>
      <c r="R307" s="101">
        <f t="shared" si="38"/>
        <v>1</v>
      </c>
      <c r="S307" s="101">
        <f t="shared" si="39"/>
        <v>1</v>
      </c>
      <c r="T307" s="101">
        <f t="shared" si="40"/>
        <v>-1</v>
      </c>
      <c r="U307" s="101">
        <f t="shared" si="41"/>
        <v>1</v>
      </c>
      <c r="V307" s="102">
        <f t="shared" si="42"/>
        <v>23.608058608058617</v>
      </c>
    </row>
    <row r="308" spans="2:22" x14ac:dyDescent="0.25">
      <c r="B308" s="12">
        <v>5</v>
      </c>
      <c r="C308" s="12">
        <v>49</v>
      </c>
      <c r="D308" s="12">
        <v>22.291666666666682</v>
      </c>
      <c r="E308" s="12">
        <v>34.375000000000014</v>
      </c>
      <c r="F308" s="12">
        <v>37.5</v>
      </c>
      <c r="H308" s="103">
        <f>VLOOKUP($C308,'Experiment Design'!$B$3:$H$66,'Experiment Results'!H$1,FALSE)</f>
        <v>3</v>
      </c>
      <c r="I308" s="101" t="str">
        <f>VLOOKUP($C308,'Experiment Design'!$B$3:$H$66,'Experiment Results'!I$1,FALSE)</f>
        <v>Normal</v>
      </c>
      <c r="J308" s="101">
        <f>VLOOKUP($C308,'Experiment Design'!$B$3:$H$66,'Experiment Results'!J$1,FALSE)</f>
        <v>40</v>
      </c>
      <c r="K308" s="101">
        <f>VLOOKUP($C308,'Experiment Design'!$B$3:$H$66,'Experiment Results'!K$1,FALSE)</f>
        <v>10</v>
      </c>
      <c r="L308" s="101">
        <f>VLOOKUP($C308,'Experiment Design'!$B$3:$H$66,'Experiment Results'!L$1,FALSE)</f>
        <v>36</v>
      </c>
      <c r="M308" s="101">
        <f>VLOOKUP($C308,'Experiment Design'!$B$3:$H$66,'Experiment Results'!M$1,FALSE)</f>
        <v>15</v>
      </c>
      <c r="N308" s="102">
        <f t="shared" si="35"/>
        <v>31.3888888888889</v>
      </c>
      <c r="P308" s="103">
        <f t="shared" si="36"/>
        <v>-1</v>
      </c>
      <c r="Q308" s="101">
        <f t="shared" si="37"/>
        <v>-1</v>
      </c>
      <c r="R308" s="101">
        <f t="shared" si="38"/>
        <v>-1</v>
      </c>
      <c r="S308" s="101">
        <f t="shared" si="39"/>
        <v>-1</v>
      </c>
      <c r="T308" s="101">
        <f t="shared" si="40"/>
        <v>1</v>
      </c>
      <c r="U308" s="101">
        <f t="shared" si="41"/>
        <v>1</v>
      </c>
      <c r="V308" s="102">
        <f t="shared" si="42"/>
        <v>31.3888888888889</v>
      </c>
    </row>
    <row r="309" spans="2:22" x14ac:dyDescent="0.25">
      <c r="B309" s="12">
        <v>5</v>
      </c>
      <c r="C309" s="12">
        <v>50</v>
      </c>
      <c r="D309" s="12">
        <v>29.166666666666661</v>
      </c>
      <c r="E309" s="12">
        <v>33.958333333333321</v>
      </c>
      <c r="F309" s="12">
        <v>35.833333333333321</v>
      </c>
      <c r="H309" s="103">
        <f>VLOOKUP($C309,'Experiment Design'!$B$3:$H$66,'Experiment Results'!H$1,FALSE)</f>
        <v>8</v>
      </c>
      <c r="I309" s="101" t="str">
        <f>VLOOKUP($C309,'Experiment Design'!$B$3:$H$66,'Experiment Results'!I$1,FALSE)</f>
        <v>Normal</v>
      </c>
      <c r="J309" s="101">
        <f>VLOOKUP($C309,'Experiment Design'!$B$3:$H$66,'Experiment Results'!J$1,FALSE)</f>
        <v>40</v>
      </c>
      <c r="K309" s="101">
        <f>VLOOKUP($C309,'Experiment Design'!$B$3:$H$66,'Experiment Results'!K$1,FALSE)</f>
        <v>10</v>
      </c>
      <c r="L309" s="101">
        <f>VLOOKUP($C309,'Experiment Design'!$B$3:$H$66,'Experiment Results'!L$1,FALSE)</f>
        <v>36</v>
      </c>
      <c r="M309" s="101">
        <f>VLOOKUP($C309,'Experiment Design'!$B$3:$H$66,'Experiment Results'!M$1,FALSE)</f>
        <v>15</v>
      </c>
      <c r="N309" s="102">
        <f t="shared" si="35"/>
        <v>32.986111111111107</v>
      </c>
      <c r="P309" s="103">
        <f t="shared" si="36"/>
        <v>1</v>
      </c>
      <c r="Q309" s="101">
        <f t="shared" si="37"/>
        <v>-1</v>
      </c>
      <c r="R309" s="101">
        <f t="shared" si="38"/>
        <v>-1</v>
      </c>
      <c r="S309" s="101">
        <f t="shared" si="39"/>
        <v>-1</v>
      </c>
      <c r="T309" s="101">
        <f t="shared" si="40"/>
        <v>1</v>
      </c>
      <c r="U309" s="101">
        <f t="shared" si="41"/>
        <v>1</v>
      </c>
      <c r="V309" s="102">
        <f t="shared" si="42"/>
        <v>32.986111111111107</v>
      </c>
    </row>
    <row r="310" spans="2:22" x14ac:dyDescent="0.25">
      <c r="B310" s="12">
        <v>5</v>
      </c>
      <c r="C310" s="12">
        <v>51</v>
      </c>
      <c r="D310" s="12">
        <v>22.291666666666682</v>
      </c>
      <c r="E310" s="12">
        <v>36.874999999999986</v>
      </c>
      <c r="F310" s="12">
        <v>31.041666666666664</v>
      </c>
      <c r="H310" s="103">
        <f>VLOOKUP($C310,'Experiment Design'!$B$3:$H$66,'Experiment Results'!H$1,FALSE)</f>
        <v>3</v>
      </c>
      <c r="I310" s="101" t="str">
        <f>VLOOKUP($C310,'Experiment Design'!$B$3:$H$66,'Experiment Results'!I$1,FALSE)</f>
        <v>Exponential</v>
      </c>
      <c r="J310" s="101">
        <f>VLOOKUP($C310,'Experiment Design'!$B$3:$H$66,'Experiment Results'!J$1,FALSE)</f>
        <v>40</v>
      </c>
      <c r="K310" s="101">
        <f>VLOOKUP($C310,'Experiment Design'!$B$3:$H$66,'Experiment Results'!K$1,FALSE)</f>
        <v>10</v>
      </c>
      <c r="L310" s="101">
        <f>VLOOKUP($C310,'Experiment Design'!$B$3:$H$66,'Experiment Results'!L$1,FALSE)</f>
        <v>36</v>
      </c>
      <c r="M310" s="101">
        <f>VLOOKUP($C310,'Experiment Design'!$B$3:$H$66,'Experiment Results'!M$1,FALSE)</f>
        <v>15</v>
      </c>
      <c r="N310" s="102">
        <f t="shared" si="35"/>
        <v>30.069444444444446</v>
      </c>
      <c r="P310" s="103">
        <f t="shared" si="36"/>
        <v>-1</v>
      </c>
      <c r="Q310" s="101">
        <f t="shared" si="37"/>
        <v>1</v>
      </c>
      <c r="R310" s="101">
        <f t="shared" si="38"/>
        <v>-1</v>
      </c>
      <c r="S310" s="101">
        <f t="shared" si="39"/>
        <v>-1</v>
      </c>
      <c r="T310" s="101">
        <f t="shared" si="40"/>
        <v>1</v>
      </c>
      <c r="U310" s="101">
        <f t="shared" si="41"/>
        <v>1</v>
      </c>
      <c r="V310" s="102">
        <f t="shared" si="42"/>
        <v>30.069444444444446</v>
      </c>
    </row>
    <row r="311" spans="2:22" x14ac:dyDescent="0.25">
      <c r="B311" s="12">
        <v>5</v>
      </c>
      <c r="C311" s="12">
        <v>52</v>
      </c>
      <c r="D311" s="12">
        <v>30.166666666666679</v>
      </c>
      <c r="E311" s="12">
        <v>31.333333333333321</v>
      </c>
      <c r="F311" s="12">
        <v>35.166666666666664</v>
      </c>
      <c r="H311" s="103">
        <f>VLOOKUP($C311,'Experiment Design'!$B$3:$H$66,'Experiment Results'!H$1,FALSE)</f>
        <v>8</v>
      </c>
      <c r="I311" s="101" t="str">
        <f>VLOOKUP($C311,'Experiment Design'!$B$3:$H$66,'Experiment Results'!I$1,FALSE)</f>
        <v>Exponential</v>
      </c>
      <c r="J311" s="101">
        <f>VLOOKUP($C311,'Experiment Design'!$B$3:$H$66,'Experiment Results'!J$1,FALSE)</f>
        <v>40</v>
      </c>
      <c r="K311" s="101">
        <f>VLOOKUP($C311,'Experiment Design'!$B$3:$H$66,'Experiment Results'!K$1,FALSE)</f>
        <v>10</v>
      </c>
      <c r="L311" s="101">
        <f>VLOOKUP($C311,'Experiment Design'!$B$3:$H$66,'Experiment Results'!L$1,FALSE)</f>
        <v>36</v>
      </c>
      <c r="M311" s="101">
        <f>VLOOKUP($C311,'Experiment Design'!$B$3:$H$66,'Experiment Results'!M$1,FALSE)</f>
        <v>15</v>
      </c>
      <c r="N311" s="102">
        <f t="shared" si="35"/>
        <v>32.222222222222221</v>
      </c>
      <c r="P311" s="103">
        <f t="shared" si="36"/>
        <v>1</v>
      </c>
      <c r="Q311" s="101">
        <f t="shared" si="37"/>
        <v>1</v>
      </c>
      <c r="R311" s="101">
        <f t="shared" si="38"/>
        <v>-1</v>
      </c>
      <c r="S311" s="101">
        <f t="shared" si="39"/>
        <v>-1</v>
      </c>
      <c r="T311" s="101">
        <f t="shared" si="40"/>
        <v>1</v>
      </c>
      <c r="U311" s="101">
        <f t="shared" si="41"/>
        <v>1</v>
      </c>
      <c r="V311" s="102">
        <f t="shared" si="42"/>
        <v>32.222222222222221</v>
      </c>
    </row>
    <row r="312" spans="2:22" x14ac:dyDescent="0.25">
      <c r="B312" s="12">
        <v>5</v>
      </c>
      <c r="C312" s="12">
        <v>53</v>
      </c>
      <c r="D312" s="12">
        <v>22.291666666666682</v>
      </c>
      <c r="E312" s="12">
        <v>34.375000000000014</v>
      </c>
      <c r="F312" s="12">
        <v>37.5</v>
      </c>
      <c r="H312" s="103">
        <f>VLOOKUP($C312,'Experiment Design'!$B$3:$H$66,'Experiment Results'!H$1,FALSE)</f>
        <v>3</v>
      </c>
      <c r="I312" s="101" t="str">
        <f>VLOOKUP($C312,'Experiment Design'!$B$3:$H$66,'Experiment Results'!I$1,FALSE)</f>
        <v>Normal</v>
      </c>
      <c r="J312" s="101">
        <f>VLOOKUP($C312,'Experiment Design'!$B$3:$H$66,'Experiment Results'!J$1,FALSE)</f>
        <v>100</v>
      </c>
      <c r="K312" s="101">
        <f>VLOOKUP($C312,'Experiment Design'!$B$3:$H$66,'Experiment Results'!K$1,FALSE)</f>
        <v>10</v>
      </c>
      <c r="L312" s="101">
        <f>VLOOKUP($C312,'Experiment Design'!$B$3:$H$66,'Experiment Results'!L$1,FALSE)</f>
        <v>36</v>
      </c>
      <c r="M312" s="101">
        <f>VLOOKUP($C312,'Experiment Design'!$B$3:$H$66,'Experiment Results'!M$1,FALSE)</f>
        <v>15</v>
      </c>
      <c r="N312" s="102">
        <f t="shared" si="35"/>
        <v>31.3888888888889</v>
      </c>
      <c r="P312" s="103">
        <f t="shared" si="36"/>
        <v>-1</v>
      </c>
      <c r="Q312" s="101">
        <f t="shared" si="37"/>
        <v>-1</v>
      </c>
      <c r="R312" s="101">
        <f t="shared" si="38"/>
        <v>1</v>
      </c>
      <c r="S312" s="101">
        <f t="shared" si="39"/>
        <v>-1</v>
      </c>
      <c r="T312" s="101">
        <f t="shared" si="40"/>
        <v>1</v>
      </c>
      <c r="U312" s="101">
        <f t="shared" si="41"/>
        <v>1</v>
      </c>
      <c r="V312" s="102">
        <f t="shared" si="42"/>
        <v>31.3888888888889</v>
      </c>
    </row>
    <row r="313" spans="2:22" x14ac:dyDescent="0.25">
      <c r="B313" s="12">
        <v>5</v>
      </c>
      <c r="C313" s="12">
        <v>54</v>
      </c>
      <c r="D313" s="12">
        <v>28.666666666666682</v>
      </c>
      <c r="E313" s="12">
        <v>32.500000000000014</v>
      </c>
      <c r="F313" s="12">
        <v>36.166666666666679</v>
      </c>
      <c r="H313" s="103">
        <f>VLOOKUP($C313,'Experiment Design'!$B$3:$H$66,'Experiment Results'!H$1,FALSE)</f>
        <v>8</v>
      </c>
      <c r="I313" s="101" t="str">
        <f>VLOOKUP($C313,'Experiment Design'!$B$3:$H$66,'Experiment Results'!I$1,FALSE)</f>
        <v>Normal</v>
      </c>
      <c r="J313" s="101">
        <f>VLOOKUP($C313,'Experiment Design'!$B$3:$H$66,'Experiment Results'!J$1,FALSE)</f>
        <v>100</v>
      </c>
      <c r="K313" s="101">
        <f>VLOOKUP($C313,'Experiment Design'!$B$3:$H$66,'Experiment Results'!K$1,FALSE)</f>
        <v>10</v>
      </c>
      <c r="L313" s="101">
        <f>VLOOKUP($C313,'Experiment Design'!$B$3:$H$66,'Experiment Results'!L$1,FALSE)</f>
        <v>36</v>
      </c>
      <c r="M313" s="101">
        <f>VLOOKUP($C313,'Experiment Design'!$B$3:$H$66,'Experiment Results'!M$1,FALSE)</f>
        <v>15</v>
      </c>
      <c r="N313" s="102">
        <f t="shared" si="35"/>
        <v>32.444444444444457</v>
      </c>
      <c r="P313" s="103">
        <f t="shared" si="36"/>
        <v>1</v>
      </c>
      <c r="Q313" s="101">
        <f t="shared" si="37"/>
        <v>-1</v>
      </c>
      <c r="R313" s="101">
        <f t="shared" si="38"/>
        <v>1</v>
      </c>
      <c r="S313" s="101">
        <f t="shared" si="39"/>
        <v>-1</v>
      </c>
      <c r="T313" s="101">
        <f t="shared" si="40"/>
        <v>1</v>
      </c>
      <c r="U313" s="101">
        <f t="shared" si="41"/>
        <v>1</v>
      </c>
      <c r="V313" s="102">
        <f t="shared" si="42"/>
        <v>32.444444444444457</v>
      </c>
    </row>
    <row r="314" spans="2:22" x14ac:dyDescent="0.25">
      <c r="B314" s="12">
        <v>5</v>
      </c>
      <c r="C314" s="12">
        <v>55</v>
      </c>
      <c r="D314" s="12">
        <v>22.291666666666682</v>
      </c>
      <c r="E314" s="12">
        <v>36.874999999999986</v>
      </c>
      <c r="F314" s="12">
        <v>31.041666666666664</v>
      </c>
      <c r="H314" s="103">
        <f>VLOOKUP($C314,'Experiment Design'!$B$3:$H$66,'Experiment Results'!H$1,FALSE)</f>
        <v>3</v>
      </c>
      <c r="I314" s="101" t="str">
        <f>VLOOKUP($C314,'Experiment Design'!$B$3:$H$66,'Experiment Results'!I$1,FALSE)</f>
        <v>Exponential</v>
      </c>
      <c r="J314" s="101">
        <f>VLOOKUP($C314,'Experiment Design'!$B$3:$H$66,'Experiment Results'!J$1,FALSE)</f>
        <v>100</v>
      </c>
      <c r="K314" s="101">
        <f>VLOOKUP($C314,'Experiment Design'!$B$3:$H$66,'Experiment Results'!K$1,FALSE)</f>
        <v>10</v>
      </c>
      <c r="L314" s="101">
        <f>VLOOKUP($C314,'Experiment Design'!$B$3:$H$66,'Experiment Results'!L$1,FALSE)</f>
        <v>36</v>
      </c>
      <c r="M314" s="101">
        <f>VLOOKUP($C314,'Experiment Design'!$B$3:$H$66,'Experiment Results'!M$1,FALSE)</f>
        <v>15</v>
      </c>
      <c r="N314" s="102">
        <f t="shared" si="35"/>
        <v>30.069444444444446</v>
      </c>
      <c r="P314" s="103">
        <f t="shared" si="36"/>
        <v>-1</v>
      </c>
      <c r="Q314" s="101">
        <f t="shared" si="37"/>
        <v>1</v>
      </c>
      <c r="R314" s="101">
        <f t="shared" si="38"/>
        <v>1</v>
      </c>
      <c r="S314" s="101">
        <f t="shared" si="39"/>
        <v>-1</v>
      </c>
      <c r="T314" s="101">
        <f t="shared" si="40"/>
        <v>1</v>
      </c>
      <c r="U314" s="101">
        <f t="shared" si="41"/>
        <v>1</v>
      </c>
      <c r="V314" s="102">
        <f t="shared" si="42"/>
        <v>30.069444444444446</v>
      </c>
    </row>
    <row r="315" spans="2:22" x14ac:dyDescent="0.25">
      <c r="B315" s="12">
        <v>5</v>
      </c>
      <c r="C315" s="12">
        <v>56</v>
      </c>
      <c r="D315" s="12">
        <v>30.166666666666679</v>
      </c>
      <c r="E315" s="12">
        <v>31.333333333333321</v>
      </c>
      <c r="F315" s="12">
        <v>35.166666666666664</v>
      </c>
      <c r="H315" s="103">
        <f>VLOOKUP($C315,'Experiment Design'!$B$3:$H$66,'Experiment Results'!H$1,FALSE)</f>
        <v>8</v>
      </c>
      <c r="I315" s="101" t="str">
        <f>VLOOKUP($C315,'Experiment Design'!$B$3:$H$66,'Experiment Results'!I$1,FALSE)</f>
        <v>Exponential</v>
      </c>
      <c r="J315" s="101">
        <f>VLOOKUP($C315,'Experiment Design'!$B$3:$H$66,'Experiment Results'!J$1,FALSE)</f>
        <v>100</v>
      </c>
      <c r="K315" s="101">
        <f>VLOOKUP($C315,'Experiment Design'!$B$3:$H$66,'Experiment Results'!K$1,FALSE)</f>
        <v>10</v>
      </c>
      <c r="L315" s="101">
        <f>VLOOKUP($C315,'Experiment Design'!$B$3:$H$66,'Experiment Results'!L$1,FALSE)</f>
        <v>36</v>
      </c>
      <c r="M315" s="101">
        <f>VLOOKUP($C315,'Experiment Design'!$B$3:$H$66,'Experiment Results'!M$1,FALSE)</f>
        <v>15</v>
      </c>
      <c r="N315" s="102">
        <f t="shared" si="35"/>
        <v>32.222222222222221</v>
      </c>
      <c r="P315" s="103">
        <f t="shared" si="36"/>
        <v>1</v>
      </c>
      <c r="Q315" s="101">
        <f t="shared" si="37"/>
        <v>1</v>
      </c>
      <c r="R315" s="101">
        <f t="shared" si="38"/>
        <v>1</v>
      </c>
      <c r="S315" s="101">
        <f t="shared" si="39"/>
        <v>-1</v>
      </c>
      <c r="T315" s="101">
        <f t="shared" si="40"/>
        <v>1</v>
      </c>
      <c r="U315" s="101">
        <f t="shared" si="41"/>
        <v>1</v>
      </c>
      <c r="V315" s="102">
        <f t="shared" si="42"/>
        <v>32.222222222222221</v>
      </c>
    </row>
    <row r="316" spans="2:22" x14ac:dyDescent="0.25">
      <c r="B316" s="12">
        <v>5</v>
      </c>
      <c r="C316" s="12">
        <v>57</v>
      </c>
      <c r="D316" s="12">
        <v>22.291666666666682</v>
      </c>
      <c r="E316" s="12">
        <v>34.375000000000014</v>
      </c>
      <c r="F316" s="12">
        <v>37.5</v>
      </c>
      <c r="H316" s="103">
        <f>VLOOKUP($C316,'Experiment Design'!$B$3:$H$66,'Experiment Results'!H$1,FALSE)</f>
        <v>3</v>
      </c>
      <c r="I316" s="101" t="str">
        <f>VLOOKUP($C316,'Experiment Design'!$B$3:$H$66,'Experiment Results'!I$1,FALSE)</f>
        <v>Normal</v>
      </c>
      <c r="J316" s="101">
        <f>VLOOKUP($C316,'Experiment Design'!$B$3:$H$66,'Experiment Results'!J$1,FALSE)</f>
        <v>40</v>
      </c>
      <c r="K316" s="101">
        <f>VLOOKUP($C316,'Experiment Design'!$B$3:$H$66,'Experiment Results'!K$1,FALSE)</f>
        <v>60</v>
      </c>
      <c r="L316" s="101">
        <f>VLOOKUP($C316,'Experiment Design'!$B$3:$H$66,'Experiment Results'!L$1,FALSE)</f>
        <v>36</v>
      </c>
      <c r="M316" s="101">
        <f>VLOOKUP($C316,'Experiment Design'!$B$3:$H$66,'Experiment Results'!M$1,FALSE)</f>
        <v>15</v>
      </c>
      <c r="N316" s="102">
        <f t="shared" si="35"/>
        <v>31.3888888888889</v>
      </c>
      <c r="P316" s="103">
        <f t="shared" si="36"/>
        <v>-1</v>
      </c>
      <c r="Q316" s="101">
        <f t="shared" si="37"/>
        <v>-1</v>
      </c>
      <c r="R316" s="101">
        <f t="shared" si="38"/>
        <v>-1</v>
      </c>
      <c r="S316" s="101">
        <f t="shared" si="39"/>
        <v>1</v>
      </c>
      <c r="T316" s="101">
        <f t="shared" si="40"/>
        <v>1</v>
      </c>
      <c r="U316" s="101">
        <f t="shared" si="41"/>
        <v>1</v>
      </c>
      <c r="V316" s="102">
        <f t="shared" si="42"/>
        <v>31.3888888888889</v>
      </c>
    </row>
    <row r="317" spans="2:22" x14ac:dyDescent="0.25">
      <c r="B317" s="12">
        <v>5</v>
      </c>
      <c r="C317" s="12">
        <v>58</v>
      </c>
      <c r="D317" s="12">
        <v>28.666666666666682</v>
      </c>
      <c r="E317" s="12">
        <v>32.500000000000014</v>
      </c>
      <c r="F317" s="12">
        <v>36.166666666666679</v>
      </c>
      <c r="H317" s="103">
        <f>VLOOKUP($C317,'Experiment Design'!$B$3:$H$66,'Experiment Results'!H$1,FALSE)</f>
        <v>8</v>
      </c>
      <c r="I317" s="101" t="str">
        <f>VLOOKUP($C317,'Experiment Design'!$B$3:$H$66,'Experiment Results'!I$1,FALSE)</f>
        <v>Normal</v>
      </c>
      <c r="J317" s="101">
        <f>VLOOKUP($C317,'Experiment Design'!$B$3:$H$66,'Experiment Results'!J$1,FALSE)</f>
        <v>40</v>
      </c>
      <c r="K317" s="101">
        <f>VLOOKUP($C317,'Experiment Design'!$B$3:$H$66,'Experiment Results'!K$1,FALSE)</f>
        <v>60</v>
      </c>
      <c r="L317" s="101">
        <f>VLOOKUP($C317,'Experiment Design'!$B$3:$H$66,'Experiment Results'!L$1,FALSE)</f>
        <v>36</v>
      </c>
      <c r="M317" s="101">
        <f>VLOOKUP($C317,'Experiment Design'!$B$3:$H$66,'Experiment Results'!M$1,FALSE)</f>
        <v>15</v>
      </c>
      <c r="N317" s="102">
        <f t="shared" si="35"/>
        <v>32.444444444444457</v>
      </c>
      <c r="P317" s="103">
        <f t="shared" si="36"/>
        <v>1</v>
      </c>
      <c r="Q317" s="101">
        <f t="shared" si="37"/>
        <v>-1</v>
      </c>
      <c r="R317" s="101">
        <f t="shared" si="38"/>
        <v>-1</v>
      </c>
      <c r="S317" s="101">
        <f t="shared" si="39"/>
        <v>1</v>
      </c>
      <c r="T317" s="101">
        <f t="shared" si="40"/>
        <v>1</v>
      </c>
      <c r="U317" s="101">
        <f t="shared" si="41"/>
        <v>1</v>
      </c>
      <c r="V317" s="102">
        <f t="shared" si="42"/>
        <v>32.444444444444457</v>
      </c>
    </row>
    <row r="318" spans="2:22" x14ac:dyDescent="0.25">
      <c r="B318" s="12">
        <v>5</v>
      </c>
      <c r="C318" s="12">
        <v>59</v>
      </c>
      <c r="D318" s="12">
        <v>22.291666666666682</v>
      </c>
      <c r="E318" s="12">
        <v>36.874999999999986</v>
      </c>
      <c r="F318" s="12">
        <v>31.041666666666664</v>
      </c>
      <c r="H318" s="103">
        <f>VLOOKUP($C318,'Experiment Design'!$B$3:$H$66,'Experiment Results'!H$1,FALSE)</f>
        <v>3</v>
      </c>
      <c r="I318" s="101" t="str">
        <f>VLOOKUP($C318,'Experiment Design'!$B$3:$H$66,'Experiment Results'!I$1,FALSE)</f>
        <v>Exponential</v>
      </c>
      <c r="J318" s="101">
        <f>VLOOKUP($C318,'Experiment Design'!$B$3:$H$66,'Experiment Results'!J$1,FALSE)</f>
        <v>40</v>
      </c>
      <c r="K318" s="101">
        <f>VLOOKUP($C318,'Experiment Design'!$B$3:$H$66,'Experiment Results'!K$1,FALSE)</f>
        <v>60</v>
      </c>
      <c r="L318" s="101">
        <f>VLOOKUP($C318,'Experiment Design'!$B$3:$H$66,'Experiment Results'!L$1,FALSE)</f>
        <v>36</v>
      </c>
      <c r="M318" s="101">
        <f>VLOOKUP($C318,'Experiment Design'!$B$3:$H$66,'Experiment Results'!M$1,FALSE)</f>
        <v>15</v>
      </c>
      <c r="N318" s="102">
        <f t="shared" si="35"/>
        <v>30.069444444444446</v>
      </c>
      <c r="P318" s="103">
        <f t="shared" si="36"/>
        <v>-1</v>
      </c>
      <c r="Q318" s="101">
        <f t="shared" si="37"/>
        <v>1</v>
      </c>
      <c r="R318" s="101">
        <f t="shared" si="38"/>
        <v>-1</v>
      </c>
      <c r="S318" s="101">
        <f t="shared" si="39"/>
        <v>1</v>
      </c>
      <c r="T318" s="101">
        <f t="shared" si="40"/>
        <v>1</v>
      </c>
      <c r="U318" s="101">
        <f t="shared" si="41"/>
        <v>1</v>
      </c>
      <c r="V318" s="102">
        <f t="shared" si="42"/>
        <v>30.069444444444446</v>
      </c>
    </row>
    <row r="319" spans="2:22" x14ac:dyDescent="0.25">
      <c r="B319" s="12">
        <v>5</v>
      </c>
      <c r="C319" s="12">
        <v>60</v>
      </c>
      <c r="D319" s="12">
        <v>30.166666666666679</v>
      </c>
      <c r="E319" s="12">
        <v>31.333333333333321</v>
      </c>
      <c r="F319" s="12">
        <v>35.166666666666664</v>
      </c>
      <c r="H319" s="103">
        <f>VLOOKUP($C319,'Experiment Design'!$B$3:$H$66,'Experiment Results'!H$1,FALSE)</f>
        <v>8</v>
      </c>
      <c r="I319" s="101" t="str">
        <f>VLOOKUP($C319,'Experiment Design'!$B$3:$H$66,'Experiment Results'!I$1,FALSE)</f>
        <v>Exponential</v>
      </c>
      <c r="J319" s="101">
        <f>VLOOKUP($C319,'Experiment Design'!$B$3:$H$66,'Experiment Results'!J$1,FALSE)</f>
        <v>40</v>
      </c>
      <c r="K319" s="101">
        <f>VLOOKUP($C319,'Experiment Design'!$B$3:$H$66,'Experiment Results'!K$1,FALSE)</f>
        <v>60</v>
      </c>
      <c r="L319" s="101">
        <f>VLOOKUP($C319,'Experiment Design'!$B$3:$H$66,'Experiment Results'!L$1,FALSE)</f>
        <v>36</v>
      </c>
      <c r="M319" s="101">
        <f>VLOOKUP($C319,'Experiment Design'!$B$3:$H$66,'Experiment Results'!M$1,FALSE)</f>
        <v>15</v>
      </c>
      <c r="N319" s="102">
        <f t="shared" si="35"/>
        <v>32.222222222222221</v>
      </c>
      <c r="P319" s="103">
        <f t="shared" si="36"/>
        <v>1</v>
      </c>
      <c r="Q319" s="101">
        <f t="shared" si="37"/>
        <v>1</v>
      </c>
      <c r="R319" s="101">
        <f t="shared" si="38"/>
        <v>-1</v>
      </c>
      <c r="S319" s="101">
        <f t="shared" si="39"/>
        <v>1</v>
      </c>
      <c r="T319" s="101">
        <f t="shared" si="40"/>
        <v>1</v>
      </c>
      <c r="U319" s="101">
        <f t="shared" si="41"/>
        <v>1</v>
      </c>
      <c r="V319" s="102">
        <f t="shared" si="42"/>
        <v>32.222222222222221</v>
      </c>
    </row>
    <row r="320" spans="2:22" x14ac:dyDescent="0.25">
      <c r="B320" s="12">
        <v>5</v>
      </c>
      <c r="C320" s="12">
        <v>61</v>
      </c>
      <c r="D320" s="12">
        <v>22.291666666666682</v>
      </c>
      <c r="E320" s="12">
        <v>34.375000000000014</v>
      </c>
      <c r="F320" s="12">
        <v>37.5</v>
      </c>
      <c r="H320" s="103">
        <f>VLOOKUP($C320,'Experiment Design'!$B$3:$H$66,'Experiment Results'!H$1,FALSE)</f>
        <v>3</v>
      </c>
      <c r="I320" s="101" t="str">
        <f>VLOOKUP($C320,'Experiment Design'!$B$3:$H$66,'Experiment Results'!I$1,FALSE)</f>
        <v>Normal</v>
      </c>
      <c r="J320" s="101">
        <f>VLOOKUP($C320,'Experiment Design'!$B$3:$H$66,'Experiment Results'!J$1,FALSE)</f>
        <v>100</v>
      </c>
      <c r="K320" s="101">
        <f>VLOOKUP($C320,'Experiment Design'!$B$3:$H$66,'Experiment Results'!K$1,FALSE)</f>
        <v>60</v>
      </c>
      <c r="L320" s="101">
        <f>VLOOKUP($C320,'Experiment Design'!$B$3:$H$66,'Experiment Results'!L$1,FALSE)</f>
        <v>36</v>
      </c>
      <c r="M320" s="101">
        <f>VLOOKUP($C320,'Experiment Design'!$B$3:$H$66,'Experiment Results'!M$1,FALSE)</f>
        <v>15</v>
      </c>
      <c r="N320" s="102">
        <f t="shared" si="35"/>
        <v>31.3888888888889</v>
      </c>
      <c r="P320" s="103">
        <f t="shared" si="36"/>
        <v>-1</v>
      </c>
      <c r="Q320" s="101">
        <f t="shared" si="37"/>
        <v>-1</v>
      </c>
      <c r="R320" s="101">
        <f t="shared" si="38"/>
        <v>1</v>
      </c>
      <c r="S320" s="101">
        <f t="shared" si="39"/>
        <v>1</v>
      </c>
      <c r="T320" s="101">
        <f t="shared" si="40"/>
        <v>1</v>
      </c>
      <c r="U320" s="101">
        <f t="shared" si="41"/>
        <v>1</v>
      </c>
      <c r="V320" s="102">
        <f t="shared" si="42"/>
        <v>31.3888888888889</v>
      </c>
    </row>
    <row r="321" spans="2:22" x14ac:dyDescent="0.25">
      <c r="B321" s="12">
        <v>5</v>
      </c>
      <c r="C321" s="12">
        <v>62</v>
      </c>
      <c r="D321" s="12">
        <v>28.666666666666682</v>
      </c>
      <c r="E321" s="12">
        <v>32.500000000000014</v>
      </c>
      <c r="F321" s="12">
        <v>36.166666666666679</v>
      </c>
      <c r="H321" s="103">
        <f>VLOOKUP($C321,'Experiment Design'!$B$3:$H$66,'Experiment Results'!H$1,FALSE)</f>
        <v>8</v>
      </c>
      <c r="I321" s="101" t="str">
        <f>VLOOKUP($C321,'Experiment Design'!$B$3:$H$66,'Experiment Results'!I$1,FALSE)</f>
        <v>Normal</v>
      </c>
      <c r="J321" s="101">
        <f>VLOOKUP($C321,'Experiment Design'!$B$3:$H$66,'Experiment Results'!J$1,FALSE)</f>
        <v>100</v>
      </c>
      <c r="K321" s="101">
        <f>VLOOKUP($C321,'Experiment Design'!$B$3:$H$66,'Experiment Results'!K$1,FALSE)</f>
        <v>60</v>
      </c>
      <c r="L321" s="101">
        <f>VLOOKUP($C321,'Experiment Design'!$B$3:$H$66,'Experiment Results'!L$1,FALSE)</f>
        <v>36</v>
      </c>
      <c r="M321" s="101">
        <f>VLOOKUP($C321,'Experiment Design'!$B$3:$H$66,'Experiment Results'!M$1,FALSE)</f>
        <v>15</v>
      </c>
      <c r="N321" s="102">
        <f t="shared" si="35"/>
        <v>32.444444444444457</v>
      </c>
      <c r="P321" s="103">
        <f t="shared" si="36"/>
        <v>1</v>
      </c>
      <c r="Q321" s="101">
        <f t="shared" si="37"/>
        <v>-1</v>
      </c>
      <c r="R321" s="101">
        <f t="shared" si="38"/>
        <v>1</v>
      </c>
      <c r="S321" s="101">
        <f t="shared" si="39"/>
        <v>1</v>
      </c>
      <c r="T321" s="101">
        <f t="shared" si="40"/>
        <v>1</v>
      </c>
      <c r="U321" s="101">
        <f t="shared" si="41"/>
        <v>1</v>
      </c>
      <c r="V321" s="102">
        <f t="shared" si="42"/>
        <v>32.444444444444457</v>
      </c>
    </row>
    <row r="322" spans="2:22" x14ac:dyDescent="0.25">
      <c r="B322" s="12">
        <v>5</v>
      </c>
      <c r="C322" s="12">
        <v>63</v>
      </c>
      <c r="D322" s="12">
        <v>22.291666666666682</v>
      </c>
      <c r="E322" s="12">
        <v>36.874999999999986</v>
      </c>
      <c r="F322" s="12">
        <v>31.041666666666664</v>
      </c>
      <c r="H322" s="103">
        <f>VLOOKUP($C322,'Experiment Design'!$B$3:$H$66,'Experiment Results'!H$1,FALSE)</f>
        <v>3</v>
      </c>
      <c r="I322" s="101" t="str">
        <f>VLOOKUP($C322,'Experiment Design'!$B$3:$H$66,'Experiment Results'!I$1,FALSE)</f>
        <v>Exponential</v>
      </c>
      <c r="J322" s="101">
        <f>VLOOKUP($C322,'Experiment Design'!$B$3:$H$66,'Experiment Results'!J$1,FALSE)</f>
        <v>100</v>
      </c>
      <c r="K322" s="101">
        <f>VLOOKUP($C322,'Experiment Design'!$B$3:$H$66,'Experiment Results'!K$1,FALSE)</f>
        <v>60</v>
      </c>
      <c r="L322" s="101">
        <f>VLOOKUP($C322,'Experiment Design'!$B$3:$H$66,'Experiment Results'!L$1,FALSE)</f>
        <v>36</v>
      </c>
      <c r="M322" s="101">
        <f>VLOOKUP($C322,'Experiment Design'!$B$3:$H$66,'Experiment Results'!M$1,FALSE)</f>
        <v>15</v>
      </c>
      <c r="N322" s="102">
        <f t="shared" si="35"/>
        <v>30.069444444444446</v>
      </c>
      <c r="P322" s="103">
        <f t="shared" si="36"/>
        <v>-1</v>
      </c>
      <c r="Q322" s="101">
        <f t="shared" si="37"/>
        <v>1</v>
      </c>
      <c r="R322" s="101">
        <f t="shared" si="38"/>
        <v>1</v>
      </c>
      <c r="S322" s="101">
        <f t="shared" si="39"/>
        <v>1</v>
      </c>
      <c r="T322" s="101">
        <f t="shared" si="40"/>
        <v>1</v>
      </c>
      <c r="U322" s="101">
        <f t="shared" si="41"/>
        <v>1</v>
      </c>
      <c r="V322" s="102">
        <f t="shared" si="42"/>
        <v>30.069444444444446</v>
      </c>
    </row>
    <row r="323" spans="2:22" x14ac:dyDescent="0.25">
      <c r="B323" s="12">
        <v>5</v>
      </c>
      <c r="C323" s="12">
        <v>64</v>
      </c>
      <c r="D323" s="12">
        <v>30.166666666666679</v>
      </c>
      <c r="E323" s="12">
        <v>31.333333333333321</v>
      </c>
      <c r="F323" s="12">
        <v>35.166666666666664</v>
      </c>
      <c r="H323" s="103">
        <f>VLOOKUP($C323,'Experiment Design'!$B$3:$H$66,'Experiment Results'!H$1,FALSE)</f>
        <v>8</v>
      </c>
      <c r="I323" s="101" t="str">
        <f>VLOOKUP($C323,'Experiment Design'!$B$3:$H$66,'Experiment Results'!I$1,FALSE)</f>
        <v>Exponential</v>
      </c>
      <c r="J323" s="101">
        <f>VLOOKUP($C323,'Experiment Design'!$B$3:$H$66,'Experiment Results'!J$1,FALSE)</f>
        <v>100</v>
      </c>
      <c r="K323" s="101">
        <f>VLOOKUP($C323,'Experiment Design'!$B$3:$H$66,'Experiment Results'!K$1,FALSE)</f>
        <v>60</v>
      </c>
      <c r="L323" s="101">
        <f>VLOOKUP($C323,'Experiment Design'!$B$3:$H$66,'Experiment Results'!L$1,FALSE)</f>
        <v>36</v>
      </c>
      <c r="M323" s="101">
        <f>VLOOKUP($C323,'Experiment Design'!$B$3:$H$66,'Experiment Results'!M$1,FALSE)</f>
        <v>15</v>
      </c>
      <c r="N323" s="102">
        <f t="shared" si="35"/>
        <v>32.222222222222221</v>
      </c>
      <c r="P323" s="103">
        <f t="shared" si="36"/>
        <v>1</v>
      </c>
      <c r="Q323" s="101">
        <f t="shared" si="37"/>
        <v>1</v>
      </c>
      <c r="R323" s="101">
        <f t="shared" si="38"/>
        <v>1</v>
      </c>
      <c r="S323" s="101">
        <f t="shared" si="39"/>
        <v>1</v>
      </c>
      <c r="T323" s="101">
        <f t="shared" si="40"/>
        <v>1</v>
      </c>
      <c r="U323" s="101">
        <f t="shared" si="41"/>
        <v>1</v>
      </c>
      <c r="V323" s="102">
        <f t="shared" si="42"/>
        <v>32.222222222222221</v>
      </c>
    </row>
    <row r="324" spans="2:22" x14ac:dyDescent="0.25">
      <c r="B324" s="12">
        <v>6</v>
      </c>
      <c r="C324" s="12">
        <v>1</v>
      </c>
      <c r="D324" s="12">
        <v>28.38461538461538</v>
      </c>
      <c r="E324" s="12">
        <v>37.211538461538481</v>
      </c>
      <c r="F324" s="12">
        <v>34.326923076923102</v>
      </c>
      <c r="H324" s="103">
        <f>VLOOKUP($C324,'Experiment Design'!$B$3:$H$66,'Experiment Results'!H$1,FALSE)</f>
        <v>3</v>
      </c>
      <c r="I324" s="101" t="str">
        <f>VLOOKUP($C324,'Experiment Design'!$B$3:$H$66,'Experiment Results'!I$1,FALSE)</f>
        <v>Normal</v>
      </c>
      <c r="J324" s="101">
        <f>VLOOKUP($C324,'Experiment Design'!$B$3:$H$66,'Experiment Results'!J$1,FALSE)</f>
        <v>40</v>
      </c>
      <c r="K324" s="101">
        <f>VLOOKUP($C324,'Experiment Design'!$B$3:$H$66,'Experiment Results'!K$1,FALSE)</f>
        <v>10</v>
      </c>
      <c r="L324" s="101">
        <f>VLOOKUP($C324,'Experiment Design'!$B$3:$H$66,'Experiment Results'!L$1,FALSE)</f>
        <v>26</v>
      </c>
      <c r="M324" s="101">
        <f>VLOOKUP($C324,'Experiment Design'!$B$3:$H$66,'Experiment Results'!M$1,FALSE)</f>
        <v>10</v>
      </c>
      <c r="N324" s="102">
        <f t="shared" si="35"/>
        <v>33.307692307692321</v>
      </c>
      <c r="P324" s="103">
        <f t="shared" si="36"/>
        <v>-1</v>
      </c>
      <c r="Q324" s="101">
        <f t="shared" si="37"/>
        <v>-1</v>
      </c>
      <c r="R324" s="101">
        <f t="shared" si="38"/>
        <v>-1</v>
      </c>
      <c r="S324" s="101">
        <f t="shared" si="39"/>
        <v>-1</v>
      </c>
      <c r="T324" s="101">
        <f t="shared" si="40"/>
        <v>-1</v>
      </c>
      <c r="U324" s="101">
        <f t="shared" si="41"/>
        <v>-1</v>
      </c>
      <c r="V324" s="102">
        <f t="shared" si="42"/>
        <v>33.307692307692321</v>
      </c>
    </row>
    <row r="325" spans="2:22" x14ac:dyDescent="0.25">
      <c r="B325" s="12">
        <v>6</v>
      </c>
      <c r="C325" s="12">
        <v>2</v>
      </c>
      <c r="D325" s="12">
        <v>35.076923076923102</v>
      </c>
      <c r="E325" s="12">
        <v>50.769230769230759</v>
      </c>
      <c r="F325" s="12">
        <v>31.38461538461538</v>
      </c>
      <c r="H325" s="103">
        <f>VLOOKUP($C325,'Experiment Design'!$B$3:$H$66,'Experiment Results'!H$1,FALSE)</f>
        <v>8</v>
      </c>
      <c r="I325" s="101" t="str">
        <f>VLOOKUP($C325,'Experiment Design'!$B$3:$H$66,'Experiment Results'!I$1,FALSE)</f>
        <v>Normal</v>
      </c>
      <c r="J325" s="101">
        <f>VLOOKUP($C325,'Experiment Design'!$B$3:$H$66,'Experiment Results'!J$1,FALSE)</f>
        <v>40</v>
      </c>
      <c r="K325" s="101">
        <f>VLOOKUP($C325,'Experiment Design'!$B$3:$H$66,'Experiment Results'!K$1,FALSE)</f>
        <v>10</v>
      </c>
      <c r="L325" s="101">
        <f>VLOOKUP($C325,'Experiment Design'!$B$3:$H$66,'Experiment Results'!L$1,FALSE)</f>
        <v>26</v>
      </c>
      <c r="M325" s="101">
        <f>VLOOKUP($C325,'Experiment Design'!$B$3:$H$66,'Experiment Results'!M$1,FALSE)</f>
        <v>10</v>
      </c>
      <c r="N325" s="102">
        <f t="shared" ref="N325:N388" si="43">AVERAGE(D325:F325)</f>
        <v>39.076923076923087</v>
      </c>
      <c r="P325" s="103">
        <f t="shared" ref="P325:P388" si="44">IF(H325=H$4,-1,1)</f>
        <v>1</v>
      </c>
      <c r="Q325" s="101">
        <f t="shared" ref="Q325:Q388" si="45">IF(I325=I$4,-1,1)</f>
        <v>-1</v>
      </c>
      <c r="R325" s="101">
        <f t="shared" ref="R325:R388" si="46">IF(J325=J$4,-1,1)</f>
        <v>-1</v>
      </c>
      <c r="S325" s="101">
        <f t="shared" ref="S325:S388" si="47">IF(K325=K$4,-1,1)</f>
        <v>-1</v>
      </c>
      <c r="T325" s="101">
        <f t="shared" ref="T325:T388" si="48">IF(L325=L$4,-1,1)</f>
        <v>-1</v>
      </c>
      <c r="U325" s="101">
        <f t="shared" ref="U325:U388" si="49">IF(M325=M$4,-1,1)</f>
        <v>-1</v>
      </c>
      <c r="V325" s="102">
        <f t="shared" ref="V325:V388" si="50">N325</f>
        <v>39.076923076923087</v>
      </c>
    </row>
    <row r="326" spans="2:22" x14ac:dyDescent="0.25">
      <c r="B326" s="12">
        <v>6</v>
      </c>
      <c r="C326" s="12">
        <v>3</v>
      </c>
      <c r="D326" s="12">
        <v>45</v>
      </c>
      <c r="E326" s="12">
        <v>38.076923076923102</v>
      </c>
      <c r="F326" s="12">
        <v>34.61538461538462</v>
      </c>
      <c r="H326" s="103">
        <f>VLOOKUP($C326,'Experiment Design'!$B$3:$H$66,'Experiment Results'!H$1,FALSE)</f>
        <v>3</v>
      </c>
      <c r="I326" s="101" t="str">
        <f>VLOOKUP($C326,'Experiment Design'!$B$3:$H$66,'Experiment Results'!I$1,FALSE)</f>
        <v>Exponential</v>
      </c>
      <c r="J326" s="101">
        <f>VLOOKUP($C326,'Experiment Design'!$B$3:$H$66,'Experiment Results'!J$1,FALSE)</f>
        <v>40</v>
      </c>
      <c r="K326" s="101">
        <f>VLOOKUP($C326,'Experiment Design'!$B$3:$H$66,'Experiment Results'!K$1,FALSE)</f>
        <v>10</v>
      </c>
      <c r="L326" s="101">
        <f>VLOOKUP($C326,'Experiment Design'!$B$3:$H$66,'Experiment Results'!L$1,FALSE)</f>
        <v>26</v>
      </c>
      <c r="M326" s="101">
        <f>VLOOKUP($C326,'Experiment Design'!$B$3:$H$66,'Experiment Results'!M$1,FALSE)</f>
        <v>10</v>
      </c>
      <c r="N326" s="102">
        <f t="shared" si="43"/>
        <v>39.230769230769234</v>
      </c>
      <c r="P326" s="103">
        <f t="shared" si="44"/>
        <v>-1</v>
      </c>
      <c r="Q326" s="101">
        <f t="shared" si="45"/>
        <v>1</v>
      </c>
      <c r="R326" s="101">
        <f t="shared" si="46"/>
        <v>-1</v>
      </c>
      <c r="S326" s="101">
        <f t="shared" si="47"/>
        <v>-1</v>
      </c>
      <c r="T326" s="101">
        <f t="shared" si="48"/>
        <v>-1</v>
      </c>
      <c r="U326" s="101">
        <f t="shared" si="49"/>
        <v>-1</v>
      </c>
      <c r="V326" s="102">
        <f t="shared" si="50"/>
        <v>39.230769230769234</v>
      </c>
    </row>
    <row r="327" spans="2:22" x14ac:dyDescent="0.25">
      <c r="B327" s="12">
        <v>6</v>
      </c>
      <c r="C327" s="12">
        <v>4</v>
      </c>
      <c r="D327" s="12">
        <v>39.807692307692278</v>
      </c>
      <c r="E327" s="12">
        <v>30.692307692307722</v>
      </c>
      <c r="F327" s="12">
        <v>39.807692307692278</v>
      </c>
      <c r="H327" s="103">
        <f>VLOOKUP($C327,'Experiment Design'!$B$3:$H$66,'Experiment Results'!H$1,FALSE)</f>
        <v>8</v>
      </c>
      <c r="I327" s="101" t="str">
        <f>VLOOKUP($C327,'Experiment Design'!$B$3:$H$66,'Experiment Results'!I$1,FALSE)</f>
        <v>Exponential</v>
      </c>
      <c r="J327" s="101">
        <f>VLOOKUP($C327,'Experiment Design'!$B$3:$H$66,'Experiment Results'!J$1,FALSE)</f>
        <v>40</v>
      </c>
      <c r="K327" s="101">
        <f>VLOOKUP($C327,'Experiment Design'!$B$3:$H$66,'Experiment Results'!K$1,FALSE)</f>
        <v>10</v>
      </c>
      <c r="L327" s="101">
        <f>VLOOKUP($C327,'Experiment Design'!$B$3:$H$66,'Experiment Results'!L$1,FALSE)</f>
        <v>26</v>
      </c>
      <c r="M327" s="101">
        <f>VLOOKUP($C327,'Experiment Design'!$B$3:$H$66,'Experiment Results'!M$1,FALSE)</f>
        <v>10</v>
      </c>
      <c r="N327" s="102">
        <f t="shared" si="43"/>
        <v>36.769230769230759</v>
      </c>
      <c r="P327" s="103">
        <f t="shared" si="44"/>
        <v>1</v>
      </c>
      <c r="Q327" s="101">
        <f t="shared" si="45"/>
        <v>1</v>
      </c>
      <c r="R327" s="101">
        <f t="shared" si="46"/>
        <v>-1</v>
      </c>
      <c r="S327" s="101">
        <f t="shared" si="47"/>
        <v>-1</v>
      </c>
      <c r="T327" s="101">
        <f t="shared" si="48"/>
        <v>-1</v>
      </c>
      <c r="U327" s="101">
        <f t="shared" si="49"/>
        <v>-1</v>
      </c>
      <c r="V327" s="102">
        <f t="shared" si="50"/>
        <v>36.769230769230759</v>
      </c>
    </row>
    <row r="328" spans="2:22" x14ac:dyDescent="0.25">
      <c r="B328" s="12">
        <v>6</v>
      </c>
      <c r="C328" s="12">
        <v>5</v>
      </c>
      <c r="D328" s="12">
        <v>28.38461538461538</v>
      </c>
      <c r="E328" s="12">
        <v>37.211538461538481</v>
      </c>
      <c r="F328" s="12">
        <v>34.326923076923102</v>
      </c>
      <c r="H328" s="103">
        <f>VLOOKUP($C328,'Experiment Design'!$B$3:$H$66,'Experiment Results'!H$1,FALSE)</f>
        <v>3</v>
      </c>
      <c r="I328" s="101" t="str">
        <f>VLOOKUP($C328,'Experiment Design'!$B$3:$H$66,'Experiment Results'!I$1,FALSE)</f>
        <v>Normal</v>
      </c>
      <c r="J328" s="101">
        <f>VLOOKUP($C328,'Experiment Design'!$B$3:$H$66,'Experiment Results'!J$1,FALSE)</f>
        <v>100</v>
      </c>
      <c r="K328" s="101">
        <f>VLOOKUP($C328,'Experiment Design'!$B$3:$H$66,'Experiment Results'!K$1,FALSE)</f>
        <v>10</v>
      </c>
      <c r="L328" s="101">
        <f>VLOOKUP($C328,'Experiment Design'!$B$3:$H$66,'Experiment Results'!L$1,FALSE)</f>
        <v>26</v>
      </c>
      <c r="M328" s="101">
        <f>VLOOKUP($C328,'Experiment Design'!$B$3:$H$66,'Experiment Results'!M$1,FALSE)</f>
        <v>10</v>
      </c>
      <c r="N328" s="102">
        <f t="shared" si="43"/>
        <v>33.307692307692321</v>
      </c>
      <c r="P328" s="103">
        <f t="shared" si="44"/>
        <v>-1</v>
      </c>
      <c r="Q328" s="101">
        <f t="shared" si="45"/>
        <v>-1</v>
      </c>
      <c r="R328" s="101">
        <f t="shared" si="46"/>
        <v>1</v>
      </c>
      <c r="S328" s="101">
        <f t="shared" si="47"/>
        <v>-1</v>
      </c>
      <c r="T328" s="101">
        <f t="shared" si="48"/>
        <v>-1</v>
      </c>
      <c r="U328" s="101">
        <f t="shared" si="49"/>
        <v>-1</v>
      </c>
      <c r="V328" s="102">
        <f t="shared" si="50"/>
        <v>33.307692307692321</v>
      </c>
    </row>
    <row r="329" spans="2:22" x14ac:dyDescent="0.25">
      <c r="B329" s="12">
        <v>6</v>
      </c>
      <c r="C329" s="12">
        <v>6</v>
      </c>
      <c r="D329" s="12">
        <v>35.076923076923102</v>
      </c>
      <c r="E329" s="12">
        <v>50.769230769230759</v>
      </c>
      <c r="F329" s="12">
        <v>31.38461538461538</v>
      </c>
      <c r="H329" s="103">
        <f>VLOOKUP($C329,'Experiment Design'!$B$3:$H$66,'Experiment Results'!H$1,FALSE)</f>
        <v>8</v>
      </c>
      <c r="I329" s="101" t="str">
        <f>VLOOKUP($C329,'Experiment Design'!$B$3:$H$66,'Experiment Results'!I$1,FALSE)</f>
        <v>Normal</v>
      </c>
      <c r="J329" s="101">
        <f>VLOOKUP($C329,'Experiment Design'!$B$3:$H$66,'Experiment Results'!J$1,FALSE)</f>
        <v>100</v>
      </c>
      <c r="K329" s="101">
        <f>VLOOKUP($C329,'Experiment Design'!$B$3:$H$66,'Experiment Results'!K$1,FALSE)</f>
        <v>10</v>
      </c>
      <c r="L329" s="101">
        <f>VLOOKUP($C329,'Experiment Design'!$B$3:$H$66,'Experiment Results'!L$1,FALSE)</f>
        <v>26</v>
      </c>
      <c r="M329" s="101">
        <f>VLOOKUP($C329,'Experiment Design'!$B$3:$H$66,'Experiment Results'!M$1,FALSE)</f>
        <v>10</v>
      </c>
      <c r="N329" s="102">
        <f t="shared" si="43"/>
        <v>39.076923076923087</v>
      </c>
      <c r="P329" s="103">
        <f t="shared" si="44"/>
        <v>1</v>
      </c>
      <c r="Q329" s="101">
        <f t="shared" si="45"/>
        <v>-1</v>
      </c>
      <c r="R329" s="101">
        <f t="shared" si="46"/>
        <v>1</v>
      </c>
      <c r="S329" s="101">
        <f t="shared" si="47"/>
        <v>-1</v>
      </c>
      <c r="T329" s="101">
        <f t="shared" si="48"/>
        <v>-1</v>
      </c>
      <c r="U329" s="101">
        <f t="shared" si="49"/>
        <v>-1</v>
      </c>
      <c r="V329" s="102">
        <f t="shared" si="50"/>
        <v>39.076923076923087</v>
      </c>
    </row>
    <row r="330" spans="2:22" x14ac:dyDescent="0.25">
      <c r="B330" s="12">
        <v>6</v>
      </c>
      <c r="C330" s="12">
        <v>7</v>
      </c>
      <c r="D330" s="12">
        <v>45</v>
      </c>
      <c r="E330" s="12">
        <v>38.076923076923102</v>
      </c>
      <c r="F330" s="12">
        <v>34.61538461538462</v>
      </c>
      <c r="H330" s="103">
        <f>VLOOKUP($C330,'Experiment Design'!$B$3:$H$66,'Experiment Results'!H$1,FALSE)</f>
        <v>3</v>
      </c>
      <c r="I330" s="101" t="str">
        <f>VLOOKUP($C330,'Experiment Design'!$B$3:$H$66,'Experiment Results'!I$1,FALSE)</f>
        <v>Exponential</v>
      </c>
      <c r="J330" s="101">
        <f>VLOOKUP($C330,'Experiment Design'!$B$3:$H$66,'Experiment Results'!J$1,FALSE)</f>
        <v>100</v>
      </c>
      <c r="K330" s="101">
        <f>VLOOKUP($C330,'Experiment Design'!$B$3:$H$66,'Experiment Results'!K$1,FALSE)</f>
        <v>10</v>
      </c>
      <c r="L330" s="101">
        <f>VLOOKUP($C330,'Experiment Design'!$B$3:$H$66,'Experiment Results'!L$1,FALSE)</f>
        <v>26</v>
      </c>
      <c r="M330" s="101">
        <f>VLOOKUP($C330,'Experiment Design'!$B$3:$H$66,'Experiment Results'!M$1,FALSE)</f>
        <v>10</v>
      </c>
      <c r="N330" s="102">
        <f t="shared" si="43"/>
        <v>39.230769230769234</v>
      </c>
      <c r="P330" s="103">
        <f t="shared" si="44"/>
        <v>-1</v>
      </c>
      <c r="Q330" s="101">
        <f t="shared" si="45"/>
        <v>1</v>
      </c>
      <c r="R330" s="101">
        <f t="shared" si="46"/>
        <v>1</v>
      </c>
      <c r="S330" s="101">
        <f t="shared" si="47"/>
        <v>-1</v>
      </c>
      <c r="T330" s="101">
        <f t="shared" si="48"/>
        <v>-1</v>
      </c>
      <c r="U330" s="101">
        <f t="shared" si="49"/>
        <v>-1</v>
      </c>
      <c r="V330" s="102">
        <f t="shared" si="50"/>
        <v>39.230769230769234</v>
      </c>
    </row>
    <row r="331" spans="2:22" x14ac:dyDescent="0.25">
      <c r="B331" s="12">
        <v>6</v>
      </c>
      <c r="C331" s="12">
        <v>8</v>
      </c>
      <c r="D331" s="12">
        <v>39.807692307692278</v>
      </c>
      <c r="E331" s="12">
        <v>30.692307692307722</v>
      </c>
      <c r="F331" s="12">
        <v>39.807692307692278</v>
      </c>
      <c r="H331" s="103">
        <f>VLOOKUP($C331,'Experiment Design'!$B$3:$H$66,'Experiment Results'!H$1,FALSE)</f>
        <v>8</v>
      </c>
      <c r="I331" s="101" t="str">
        <f>VLOOKUP($C331,'Experiment Design'!$B$3:$H$66,'Experiment Results'!I$1,FALSE)</f>
        <v>Exponential</v>
      </c>
      <c r="J331" s="101">
        <f>VLOOKUP($C331,'Experiment Design'!$B$3:$H$66,'Experiment Results'!J$1,FALSE)</f>
        <v>100</v>
      </c>
      <c r="K331" s="101">
        <f>VLOOKUP($C331,'Experiment Design'!$B$3:$H$66,'Experiment Results'!K$1,FALSE)</f>
        <v>10</v>
      </c>
      <c r="L331" s="101">
        <f>VLOOKUP($C331,'Experiment Design'!$B$3:$H$66,'Experiment Results'!L$1,FALSE)</f>
        <v>26</v>
      </c>
      <c r="M331" s="101">
        <f>VLOOKUP($C331,'Experiment Design'!$B$3:$H$66,'Experiment Results'!M$1,FALSE)</f>
        <v>10</v>
      </c>
      <c r="N331" s="102">
        <f t="shared" si="43"/>
        <v>36.769230769230759</v>
      </c>
      <c r="P331" s="103">
        <f t="shared" si="44"/>
        <v>1</v>
      </c>
      <c r="Q331" s="101">
        <f t="shared" si="45"/>
        <v>1</v>
      </c>
      <c r="R331" s="101">
        <f t="shared" si="46"/>
        <v>1</v>
      </c>
      <c r="S331" s="101">
        <f t="shared" si="47"/>
        <v>-1</v>
      </c>
      <c r="T331" s="101">
        <f t="shared" si="48"/>
        <v>-1</v>
      </c>
      <c r="U331" s="101">
        <f t="shared" si="49"/>
        <v>-1</v>
      </c>
      <c r="V331" s="102">
        <f t="shared" si="50"/>
        <v>36.769230769230759</v>
      </c>
    </row>
    <row r="332" spans="2:22" x14ac:dyDescent="0.25">
      <c r="B332" s="12">
        <v>6</v>
      </c>
      <c r="C332" s="12">
        <v>9</v>
      </c>
      <c r="D332" s="12">
        <v>28.38461538461538</v>
      </c>
      <c r="E332" s="12">
        <v>37.211538461538481</v>
      </c>
      <c r="F332" s="12">
        <v>34.326923076923102</v>
      </c>
      <c r="H332" s="103">
        <f>VLOOKUP($C332,'Experiment Design'!$B$3:$H$66,'Experiment Results'!H$1,FALSE)</f>
        <v>3</v>
      </c>
      <c r="I332" s="101" t="str">
        <f>VLOOKUP($C332,'Experiment Design'!$B$3:$H$66,'Experiment Results'!I$1,FALSE)</f>
        <v>Normal</v>
      </c>
      <c r="J332" s="101">
        <f>VLOOKUP($C332,'Experiment Design'!$B$3:$H$66,'Experiment Results'!J$1,FALSE)</f>
        <v>40</v>
      </c>
      <c r="K332" s="101">
        <f>VLOOKUP($C332,'Experiment Design'!$B$3:$H$66,'Experiment Results'!K$1,FALSE)</f>
        <v>60</v>
      </c>
      <c r="L332" s="101">
        <f>VLOOKUP($C332,'Experiment Design'!$B$3:$H$66,'Experiment Results'!L$1,FALSE)</f>
        <v>26</v>
      </c>
      <c r="M332" s="101">
        <f>VLOOKUP($C332,'Experiment Design'!$B$3:$H$66,'Experiment Results'!M$1,FALSE)</f>
        <v>10</v>
      </c>
      <c r="N332" s="102">
        <f t="shared" si="43"/>
        <v>33.307692307692321</v>
      </c>
      <c r="P332" s="103">
        <f t="shared" si="44"/>
        <v>-1</v>
      </c>
      <c r="Q332" s="101">
        <f t="shared" si="45"/>
        <v>-1</v>
      </c>
      <c r="R332" s="101">
        <f t="shared" si="46"/>
        <v>-1</v>
      </c>
      <c r="S332" s="101">
        <f t="shared" si="47"/>
        <v>1</v>
      </c>
      <c r="T332" s="101">
        <f t="shared" si="48"/>
        <v>-1</v>
      </c>
      <c r="U332" s="101">
        <f t="shared" si="49"/>
        <v>-1</v>
      </c>
      <c r="V332" s="102">
        <f t="shared" si="50"/>
        <v>33.307692307692321</v>
      </c>
    </row>
    <row r="333" spans="2:22" x14ac:dyDescent="0.25">
      <c r="B333" s="12">
        <v>6</v>
      </c>
      <c r="C333" s="12">
        <v>10</v>
      </c>
      <c r="D333" s="12">
        <v>35.076923076923102</v>
      </c>
      <c r="E333" s="12">
        <v>50.769230769230759</v>
      </c>
      <c r="F333" s="12">
        <v>31.38461538461538</v>
      </c>
      <c r="H333" s="103">
        <f>VLOOKUP($C333,'Experiment Design'!$B$3:$H$66,'Experiment Results'!H$1,FALSE)</f>
        <v>8</v>
      </c>
      <c r="I333" s="101" t="str">
        <f>VLOOKUP($C333,'Experiment Design'!$B$3:$H$66,'Experiment Results'!I$1,FALSE)</f>
        <v>Normal</v>
      </c>
      <c r="J333" s="101">
        <f>VLOOKUP($C333,'Experiment Design'!$B$3:$H$66,'Experiment Results'!J$1,FALSE)</f>
        <v>40</v>
      </c>
      <c r="K333" s="101">
        <f>VLOOKUP($C333,'Experiment Design'!$B$3:$H$66,'Experiment Results'!K$1,FALSE)</f>
        <v>60</v>
      </c>
      <c r="L333" s="101">
        <f>VLOOKUP($C333,'Experiment Design'!$B$3:$H$66,'Experiment Results'!L$1,FALSE)</f>
        <v>26</v>
      </c>
      <c r="M333" s="101">
        <f>VLOOKUP($C333,'Experiment Design'!$B$3:$H$66,'Experiment Results'!M$1,FALSE)</f>
        <v>10</v>
      </c>
      <c r="N333" s="102">
        <f t="shared" si="43"/>
        <v>39.076923076923087</v>
      </c>
      <c r="P333" s="103">
        <f t="shared" si="44"/>
        <v>1</v>
      </c>
      <c r="Q333" s="101">
        <f t="shared" si="45"/>
        <v>-1</v>
      </c>
      <c r="R333" s="101">
        <f t="shared" si="46"/>
        <v>-1</v>
      </c>
      <c r="S333" s="101">
        <f t="shared" si="47"/>
        <v>1</v>
      </c>
      <c r="T333" s="101">
        <f t="shared" si="48"/>
        <v>-1</v>
      </c>
      <c r="U333" s="101">
        <f t="shared" si="49"/>
        <v>-1</v>
      </c>
      <c r="V333" s="102">
        <f t="shared" si="50"/>
        <v>39.076923076923087</v>
      </c>
    </row>
    <row r="334" spans="2:22" x14ac:dyDescent="0.25">
      <c r="B334" s="12">
        <v>6</v>
      </c>
      <c r="C334" s="12">
        <v>11</v>
      </c>
      <c r="D334" s="12">
        <v>45</v>
      </c>
      <c r="E334" s="12">
        <v>38.076923076923102</v>
      </c>
      <c r="F334" s="12">
        <v>34.61538461538462</v>
      </c>
      <c r="H334" s="103">
        <f>VLOOKUP($C334,'Experiment Design'!$B$3:$H$66,'Experiment Results'!H$1,FALSE)</f>
        <v>3</v>
      </c>
      <c r="I334" s="101" t="str">
        <f>VLOOKUP($C334,'Experiment Design'!$B$3:$H$66,'Experiment Results'!I$1,FALSE)</f>
        <v>Exponential</v>
      </c>
      <c r="J334" s="101">
        <f>VLOOKUP($C334,'Experiment Design'!$B$3:$H$66,'Experiment Results'!J$1,FALSE)</f>
        <v>40</v>
      </c>
      <c r="K334" s="101">
        <f>VLOOKUP($C334,'Experiment Design'!$B$3:$H$66,'Experiment Results'!K$1,FALSE)</f>
        <v>60</v>
      </c>
      <c r="L334" s="101">
        <f>VLOOKUP($C334,'Experiment Design'!$B$3:$H$66,'Experiment Results'!L$1,FALSE)</f>
        <v>26</v>
      </c>
      <c r="M334" s="101">
        <f>VLOOKUP($C334,'Experiment Design'!$B$3:$H$66,'Experiment Results'!M$1,FALSE)</f>
        <v>10</v>
      </c>
      <c r="N334" s="102">
        <f t="shared" si="43"/>
        <v>39.230769230769234</v>
      </c>
      <c r="P334" s="103">
        <f t="shared" si="44"/>
        <v>-1</v>
      </c>
      <c r="Q334" s="101">
        <f t="shared" si="45"/>
        <v>1</v>
      </c>
      <c r="R334" s="101">
        <f t="shared" si="46"/>
        <v>-1</v>
      </c>
      <c r="S334" s="101">
        <f t="shared" si="47"/>
        <v>1</v>
      </c>
      <c r="T334" s="101">
        <f t="shared" si="48"/>
        <v>-1</v>
      </c>
      <c r="U334" s="101">
        <f t="shared" si="49"/>
        <v>-1</v>
      </c>
      <c r="V334" s="102">
        <f t="shared" si="50"/>
        <v>39.230769230769234</v>
      </c>
    </row>
    <row r="335" spans="2:22" x14ac:dyDescent="0.25">
      <c r="B335" s="12">
        <v>6</v>
      </c>
      <c r="C335" s="12">
        <v>12</v>
      </c>
      <c r="D335" s="12">
        <v>39.807692307692278</v>
      </c>
      <c r="E335" s="12">
        <v>30.692307692307722</v>
      </c>
      <c r="F335" s="12">
        <v>39.807692307692278</v>
      </c>
      <c r="H335" s="103">
        <f>VLOOKUP($C335,'Experiment Design'!$B$3:$H$66,'Experiment Results'!H$1,FALSE)</f>
        <v>8</v>
      </c>
      <c r="I335" s="101" t="str">
        <f>VLOOKUP($C335,'Experiment Design'!$B$3:$H$66,'Experiment Results'!I$1,FALSE)</f>
        <v>Exponential</v>
      </c>
      <c r="J335" s="101">
        <f>VLOOKUP($C335,'Experiment Design'!$B$3:$H$66,'Experiment Results'!J$1,FALSE)</f>
        <v>40</v>
      </c>
      <c r="K335" s="101">
        <f>VLOOKUP($C335,'Experiment Design'!$B$3:$H$66,'Experiment Results'!K$1,FALSE)</f>
        <v>60</v>
      </c>
      <c r="L335" s="101">
        <f>VLOOKUP($C335,'Experiment Design'!$B$3:$H$66,'Experiment Results'!L$1,FALSE)</f>
        <v>26</v>
      </c>
      <c r="M335" s="101">
        <f>VLOOKUP($C335,'Experiment Design'!$B$3:$H$66,'Experiment Results'!M$1,FALSE)</f>
        <v>10</v>
      </c>
      <c r="N335" s="102">
        <f t="shared" si="43"/>
        <v>36.769230769230759</v>
      </c>
      <c r="P335" s="103">
        <f t="shared" si="44"/>
        <v>1</v>
      </c>
      <c r="Q335" s="101">
        <f t="shared" si="45"/>
        <v>1</v>
      </c>
      <c r="R335" s="101">
        <f t="shared" si="46"/>
        <v>-1</v>
      </c>
      <c r="S335" s="101">
        <f t="shared" si="47"/>
        <v>1</v>
      </c>
      <c r="T335" s="101">
        <f t="shared" si="48"/>
        <v>-1</v>
      </c>
      <c r="U335" s="101">
        <f t="shared" si="49"/>
        <v>-1</v>
      </c>
      <c r="V335" s="102">
        <f t="shared" si="50"/>
        <v>36.769230769230759</v>
      </c>
    </row>
    <row r="336" spans="2:22" x14ac:dyDescent="0.25">
      <c r="B336" s="12">
        <v>6</v>
      </c>
      <c r="C336" s="12">
        <v>13</v>
      </c>
      <c r="D336" s="12">
        <v>28.38461538461538</v>
      </c>
      <c r="E336" s="12">
        <v>37.211538461538481</v>
      </c>
      <c r="F336" s="12">
        <v>34.326923076923102</v>
      </c>
      <c r="H336" s="103">
        <f>VLOOKUP($C336,'Experiment Design'!$B$3:$H$66,'Experiment Results'!H$1,FALSE)</f>
        <v>3</v>
      </c>
      <c r="I336" s="101" t="str">
        <f>VLOOKUP($C336,'Experiment Design'!$B$3:$H$66,'Experiment Results'!I$1,FALSE)</f>
        <v>Normal</v>
      </c>
      <c r="J336" s="101">
        <f>VLOOKUP($C336,'Experiment Design'!$B$3:$H$66,'Experiment Results'!J$1,FALSE)</f>
        <v>100</v>
      </c>
      <c r="K336" s="101">
        <f>VLOOKUP($C336,'Experiment Design'!$B$3:$H$66,'Experiment Results'!K$1,FALSE)</f>
        <v>60</v>
      </c>
      <c r="L336" s="101">
        <f>VLOOKUP($C336,'Experiment Design'!$B$3:$H$66,'Experiment Results'!L$1,FALSE)</f>
        <v>26</v>
      </c>
      <c r="M336" s="101">
        <f>VLOOKUP($C336,'Experiment Design'!$B$3:$H$66,'Experiment Results'!M$1,FALSE)</f>
        <v>10</v>
      </c>
      <c r="N336" s="102">
        <f t="shared" si="43"/>
        <v>33.307692307692321</v>
      </c>
      <c r="P336" s="103">
        <f t="shared" si="44"/>
        <v>-1</v>
      </c>
      <c r="Q336" s="101">
        <f t="shared" si="45"/>
        <v>-1</v>
      </c>
      <c r="R336" s="101">
        <f t="shared" si="46"/>
        <v>1</v>
      </c>
      <c r="S336" s="101">
        <f t="shared" si="47"/>
        <v>1</v>
      </c>
      <c r="T336" s="101">
        <f t="shared" si="48"/>
        <v>-1</v>
      </c>
      <c r="U336" s="101">
        <f t="shared" si="49"/>
        <v>-1</v>
      </c>
      <c r="V336" s="102">
        <f t="shared" si="50"/>
        <v>33.307692307692321</v>
      </c>
    </row>
    <row r="337" spans="2:22" x14ac:dyDescent="0.25">
      <c r="B337" s="12">
        <v>6</v>
      </c>
      <c r="C337" s="12">
        <v>14</v>
      </c>
      <c r="D337" s="12">
        <v>35.076923076923102</v>
      </c>
      <c r="E337" s="12">
        <v>50.769230769230759</v>
      </c>
      <c r="F337" s="12">
        <v>31.38461538461538</v>
      </c>
      <c r="H337" s="103">
        <f>VLOOKUP($C337,'Experiment Design'!$B$3:$H$66,'Experiment Results'!H$1,FALSE)</f>
        <v>8</v>
      </c>
      <c r="I337" s="101" t="str">
        <f>VLOOKUP($C337,'Experiment Design'!$B$3:$H$66,'Experiment Results'!I$1,FALSE)</f>
        <v>Normal</v>
      </c>
      <c r="J337" s="101">
        <f>VLOOKUP($C337,'Experiment Design'!$B$3:$H$66,'Experiment Results'!J$1,FALSE)</f>
        <v>100</v>
      </c>
      <c r="K337" s="101">
        <f>VLOOKUP($C337,'Experiment Design'!$B$3:$H$66,'Experiment Results'!K$1,FALSE)</f>
        <v>60</v>
      </c>
      <c r="L337" s="101">
        <f>VLOOKUP($C337,'Experiment Design'!$B$3:$H$66,'Experiment Results'!L$1,FALSE)</f>
        <v>26</v>
      </c>
      <c r="M337" s="101">
        <f>VLOOKUP($C337,'Experiment Design'!$B$3:$H$66,'Experiment Results'!M$1,FALSE)</f>
        <v>10</v>
      </c>
      <c r="N337" s="102">
        <f t="shared" si="43"/>
        <v>39.076923076923087</v>
      </c>
      <c r="P337" s="103">
        <f t="shared" si="44"/>
        <v>1</v>
      </c>
      <c r="Q337" s="101">
        <f t="shared" si="45"/>
        <v>-1</v>
      </c>
      <c r="R337" s="101">
        <f t="shared" si="46"/>
        <v>1</v>
      </c>
      <c r="S337" s="101">
        <f t="shared" si="47"/>
        <v>1</v>
      </c>
      <c r="T337" s="101">
        <f t="shared" si="48"/>
        <v>-1</v>
      </c>
      <c r="U337" s="101">
        <f t="shared" si="49"/>
        <v>-1</v>
      </c>
      <c r="V337" s="102">
        <f t="shared" si="50"/>
        <v>39.076923076923087</v>
      </c>
    </row>
    <row r="338" spans="2:22" x14ac:dyDescent="0.25">
      <c r="B338" s="12">
        <v>6</v>
      </c>
      <c r="C338" s="12">
        <v>15</v>
      </c>
      <c r="D338" s="12">
        <v>45</v>
      </c>
      <c r="E338" s="12">
        <v>38.076923076923102</v>
      </c>
      <c r="F338" s="12">
        <v>34.61538461538462</v>
      </c>
      <c r="H338" s="103">
        <f>VLOOKUP($C338,'Experiment Design'!$B$3:$H$66,'Experiment Results'!H$1,FALSE)</f>
        <v>3</v>
      </c>
      <c r="I338" s="101" t="str">
        <f>VLOOKUP($C338,'Experiment Design'!$B$3:$H$66,'Experiment Results'!I$1,FALSE)</f>
        <v>Exponential</v>
      </c>
      <c r="J338" s="101">
        <f>VLOOKUP($C338,'Experiment Design'!$B$3:$H$66,'Experiment Results'!J$1,FALSE)</f>
        <v>100</v>
      </c>
      <c r="K338" s="101">
        <f>VLOOKUP($C338,'Experiment Design'!$B$3:$H$66,'Experiment Results'!K$1,FALSE)</f>
        <v>60</v>
      </c>
      <c r="L338" s="101">
        <f>VLOOKUP($C338,'Experiment Design'!$B$3:$H$66,'Experiment Results'!L$1,FALSE)</f>
        <v>26</v>
      </c>
      <c r="M338" s="101">
        <f>VLOOKUP($C338,'Experiment Design'!$B$3:$H$66,'Experiment Results'!M$1,FALSE)</f>
        <v>10</v>
      </c>
      <c r="N338" s="102">
        <f t="shared" si="43"/>
        <v>39.230769230769234</v>
      </c>
      <c r="P338" s="103">
        <f t="shared" si="44"/>
        <v>-1</v>
      </c>
      <c r="Q338" s="101">
        <f t="shared" si="45"/>
        <v>1</v>
      </c>
      <c r="R338" s="101">
        <f t="shared" si="46"/>
        <v>1</v>
      </c>
      <c r="S338" s="101">
        <f t="shared" si="47"/>
        <v>1</v>
      </c>
      <c r="T338" s="101">
        <f t="shared" si="48"/>
        <v>-1</v>
      </c>
      <c r="U338" s="101">
        <f t="shared" si="49"/>
        <v>-1</v>
      </c>
      <c r="V338" s="102">
        <f t="shared" si="50"/>
        <v>39.230769230769234</v>
      </c>
    </row>
    <row r="339" spans="2:22" x14ac:dyDescent="0.25">
      <c r="B339" s="12">
        <v>6</v>
      </c>
      <c r="C339" s="12">
        <v>16</v>
      </c>
      <c r="D339" s="12">
        <v>39.807692307692278</v>
      </c>
      <c r="E339" s="12">
        <v>30.692307692307722</v>
      </c>
      <c r="F339" s="12">
        <v>39.807692307692278</v>
      </c>
      <c r="H339" s="103">
        <f>VLOOKUP($C339,'Experiment Design'!$B$3:$H$66,'Experiment Results'!H$1,FALSE)</f>
        <v>8</v>
      </c>
      <c r="I339" s="101" t="str">
        <f>VLOOKUP($C339,'Experiment Design'!$B$3:$H$66,'Experiment Results'!I$1,FALSE)</f>
        <v>Exponential</v>
      </c>
      <c r="J339" s="101">
        <f>VLOOKUP($C339,'Experiment Design'!$B$3:$H$66,'Experiment Results'!J$1,FALSE)</f>
        <v>100</v>
      </c>
      <c r="K339" s="101">
        <f>VLOOKUP($C339,'Experiment Design'!$B$3:$H$66,'Experiment Results'!K$1,FALSE)</f>
        <v>60</v>
      </c>
      <c r="L339" s="101">
        <f>VLOOKUP($C339,'Experiment Design'!$B$3:$H$66,'Experiment Results'!L$1,FALSE)</f>
        <v>26</v>
      </c>
      <c r="M339" s="101">
        <f>VLOOKUP($C339,'Experiment Design'!$B$3:$H$66,'Experiment Results'!M$1,FALSE)</f>
        <v>10</v>
      </c>
      <c r="N339" s="102">
        <f t="shared" si="43"/>
        <v>36.769230769230759</v>
      </c>
      <c r="P339" s="103">
        <f t="shared" si="44"/>
        <v>1</v>
      </c>
      <c r="Q339" s="101">
        <f t="shared" si="45"/>
        <v>1</v>
      </c>
      <c r="R339" s="101">
        <f t="shared" si="46"/>
        <v>1</v>
      </c>
      <c r="S339" s="101">
        <f t="shared" si="47"/>
        <v>1</v>
      </c>
      <c r="T339" s="101">
        <f t="shared" si="48"/>
        <v>-1</v>
      </c>
      <c r="U339" s="101">
        <f t="shared" si="49"/>
        <v>-1</v>
      </c>
      <c r="V339" s="102">
        <f t="shared" si="50"/>
        <v>36.769230769230759</v>
      </c>
    </row>
    <row r="340" spans="2:22" x14ac:dyDescent="0.25">
      <c r="B340" s="12">
        <v>6</v>
      </c>
      <c r="C340" s="12">
        <v>17</v>
      </c>
      <c r="D340" s="12">
        <v>49.722222222222243</v>
      </c>
      <c r="E340" s="12">
        <v>67.083333333333599</v>
      </c>
      <c r="F340" s="12">
        <v>61.666666666666792</v>
      </c>
      <c r="H340" s="103">
        <f>VLOOKUP($C340,'Experiment Design'!$B$3:$H$66,'Experiment Results'!H$1,FALSE)</f>
        <v>3</v>
      </c>
      <c r="I340" s="101" t="str">
        <f>VLOOKUP($C340,'Experiment Design'!$B$3:$H$66,'Experiment Results'!I$1,FALSE)</f>
        <v>Normal</v>
      </c>
      <c r="J340" s="101">
        <f>VLOOKUP($C340,'Experiment Design'!$B$3:$H$66,'Experiment Results'!J$1,FALSE)</f>
        <v>40</v>
      </c>
      <c r="K340" s="101">
        <f>VLOOKUP($C340,'Experiment Design'!$B$3:$H$66,'Experiment Results'!K$1,FALSE)</f>
        <v>10</v>
      </c>
      <c r="L340" s="101">
        <f>VLOOKUP($C340,'Experiment Design'!$B$3:$H$66,'Experiment Results'!L$1,FALSE)</f>
        <v>36</v>
      </c>
      <c r="M340" s="101">
        <f>VLOOKUP($C340,'Experiment Design'!$B$3:$H$66,'Experiment Results'!M$1,FALSE)</f>
        <v>10</v>
      </c>
      <c r="N340" s="102">
        <f t="shared" si="43"/>
        <v>59.490740740740875</v>
      </c>
      <c r="P340" s="103">
        <f t="shared" si="44"/>
        <v>-1</v>
      </c>
      <c r="Q340" s="101">
        <f t="shared" si="45"/>
        <v>-1</v>
      </c>
      <c r="R340" s="101">
        <f t="shared" si="46"/>
        <v>-1</v>
      </c>
      <c r="S340" s="101">
        <f t="shared" si="47"/>
        <v>-1</v>
      </c>
      <c r="T340" s="101">
        <f t="shared" si="48"/>
        <v>1</v>
      </c>
      <c r="U340" s="101">
        <f t="shared" si="49"/>
        <v>-1</v>
      </c>
      <c r="V340" s="102">
        <f t="shared" si="50"/>
        <v>59.490740740740875</v>
      </c>
    </row>
    <row r="341" spans="2:22" x14ac:dyDescent="0.25">
      <c r="B341" s="12">
        <v>6</v>
      </c>
      <c r="C341" s="12">
        <v>18</v>
      </c>
      <c r="D341" s="12">
        <v>49.722222222222243</v>
      </c>
      <c r="E341" s="12">
        <v>67.083333333333599</v>
      </c>
      <c r="F341" s="12">
        <v>61.666666666666792</v>
      </c>
      <c r="H341" s="103">
        <f>VLOOKUP($C341,'Experiment Design'!$B$3:$H$66,'Experiment Results'!H$1,FALSE)</f>
        <v>8</v>
      </c>
      <c r="I341" s="101" t="str">
        <f>VLOOKUP($C341,'Experiment Design'!$B$3:$H$66,'Experiment Results'!I$1,FALSE)</f>
        <v>Normal</v>
      </c>
      <c r="J341" s="101">
        <f>VLOOKUP($C341,'Experiment Design'!$B$3:$H$66,'Experiment Results'!J$1,FALSE)</f>
        <v>40</v>
      </c>
      <c r="K341" s="101">
        <f>VLOOKUP($C341,'Experiment Design'!$B$3:$H$66,'Experiment Results'!K$1,FALSE)</f>
        <v>10</v>
      </c>
      <c r="L341" s="101">
        <f>VLOOKUP($C341,'Experiment Design'!$B$3:$H$66,'Experiment Results'!L$1,FALSE)</f>
        <v>36</v>
      </c>
      <c r="M341" s="101">
        <f>VLOOKUP($C341,'Experiment Design'!$B$3:$H$66,'Experiment Results'!M$1,FALSE)</f>
        <v>10</v>
      </c>
      <c r="N341" s="102">
        <f t="shared" si="43"/>
        <v>59.490740740740875</v>
      </c>
      <c r="P341" s="103">
        <f t="shared" si="44"/>
        <v>1</v>
      </c>
      <c r="Q341" s="101">
        <f t="shared" si="45"/>
        <v>-1</v>
      </c>
      <c r="R341" s="101">
        <f t="shared" si="46"/>
        <v>-1</v>
      </c>
      <c r="S341" s="101">
        <f t="shared" si="47"/>
        <v>-1</v>
      </c>
      <c r="T341" s="101">
        <f t="shared" si="48"/>
        <v>1</v>
      </c>
      <c r="U341" s="101">
        <f t="shared" si="49"/>
        <v>-1</v>
      </c>
      <c r="V341" s="102">
        <f t="shared" si="50"/>
        <v>59.490740740740875</v>
      </c>
    </row>
    <row r="342" spans="2:22" x14ac:dyDescent="0.25">
      <c r="B342" s="12">
        <v>6</v>
      </c>
      <c r="C342" s="12">
        <v>19</v>
      </c>
      <c r="D342" s="12">
        <v>47.500000000000014</v>
      </c>
      <c r="E342" s="12">
        <v>49.444444444444436</v>
      </c>
      <c r="F342" s="12">
        <v>59.166666666666664</v>
      </c>
      <c r="H342" s="103">
        <f>VLOOKUP($C342,'Experiment Design'!$B$3:$H$66,'Experiment Results'!H$1,FALSE)</f>
        <v>3</v>
      </c>
      <c r="I342" s="101" t="str">
        <f>VLOOKUP($C342,'Experiment Design'!$B$3:$H$66,'Experiment Results'!I$1,FALSE)</f>
        <v>Exponential</v>
      </c>
      <c r="J342" s="101">
        <f>VLOOKUP($C342,'Experiment Design'!$B$3:$H$66,'Experiment Results'!J$1,FALSE)</f>
        <v>40</v>
      </c>
      <c r="K342" s="101">
        <f>VLOOKUP($C342,'Experiment Design'!$B$3:$H$66,'Experiment Results'!K$1,FALSE)</f>
        <v>10</v>
      </c>
      <c r="L342" s="101">
        <f>VLOOKUP($C342,'Experiment Design'!$B$3:$H$66,'Experiment Results'!L$1,FALSE)</f>
        <v>36</v>
      </c>
      <c r="M342" s="101">
        <f>VLOOKUP($C342,'Experiment Design'!$B$3:$H$66,'Experiment Results'!M$1,FALSE)</f>
        <v>10</v>
      </c>
      <c r="N342" s="102">
        <f t="shared" si="43"/>
        <v>52.037037037037038</v>
      </c>
      <c r="P342" s="103">
        <f t="shared" si="44"/>
        <v>-1</v>
      </c>
      <c r="Q342" s="101">
        <f t="shared" si="45"/>
        <v>1</v>
      </c>
      <c r="R342" s="101">
        <f t="shared" si="46"/>
        <v>-1</v>
      </c>
      <c r="S342" s="101">
        <f t="shared" si="47"/>
        <v>-1</v>
      </c>
      <c r="T342" s="101">
        <f t="shared" si="48"/>
        <v>1</v>
      </c>
      <c r="U342" s="101">
        <f t="shared" si="49"/>
        <v>-1</v>
      </c>
      <c r="V342" s="102">
        <f t="shared" si="50"/>
        <v>52.037037037037038</v>
      </c>
    </row>
    <row r="343" spans="2:22" x14ac:dyDescent="0.25">
      <c r="B343" s="12">
        <v>6</v>
      </c>
      <c r="C343" s="12">
        <v>20</v>
      </c>
      <c r="D343" s="12">
        <v>46.944444444444422</v>
      </c>
      <c r="E343" s="12">
        <v>51.666666666666664</v>
      </c>
      <c r="F343" s="12">
        <v>56.944444444444436</v>
      </c>
      <c r="H343" s="103">
        <f>VLOOKUP($C343,'Experiment Design'!$B$3:$H$66,'Experiment Results'!H$1,FALSE)</f>
        <v>8</v>
      </c>
      <c r="I343" s="101" t="str">
        <f>VLOOKUP($C343,'Experiment Design'!$B$3:$H$66,'Experiment Results'!I$1,FALSE)</f>
        <v>Exponential</v>
      </c>
      <c r="J343" s="101">
        <f>VLOOKUP($C343,'Experiment Design'!$B$3:$H$66,'Experiment Results'!J$1,FALSE)</f>
        <v>40</v>
      </c>
      <c r="K343" s="101">
        <f>VLOOKUP($C343,'Experiment Design'!$B$3:$H$66,'Experiment Results'!K$1,FALSE)</f>
        <v>10</v>
      </c>
      <c r="L343" s="101">
        <f>VLOOKUP($C343,'Experiment Design'!$B$3:$H$66,'Experiment Results'!L$1,FALSE)</f>
        <v>36</v>
      </c>
      <c r="M343" s="101">
        <f>VLOOKUP($C343,'Experiment Design'!$B$3:$H$66,'Experiment Results'!M$1,FALSE)</f>
        <v>10</v>
      </c>
      <c r="N343" s="102">
        <f t="shared" si="43"/>
        <v>51.851851851851841</v>
      </c>
      <c r="P343" s="103">
        <f t="shared" si="44"/>
        <v>1</v>
      </c>
      <c r="Q343" s="101">
        <f t="shared" si="45"/>
        <v>1</v>
      </c>
      <c r="R343" s="101">
        <f t="shared" si="46"/>
        <v>-1</v>
      </c>
      <c r="S343" s="101">
        <f t="shared" si="47"/>
        <v>-1</v>
      </c>
      <c r="T343" s="101">
        <f t="shared" si="48"/>
        <v>1</v>
      </c>
      <c r="U343" s="101">
        <f t="shared" si="49"/>
        <v>-1</v>
      </c>
      <c r="V343" s="102">
        <f t="shared" si="50"/>
        <v>51.851851851851841</v>
      </c>
    </row>
    <row r="344" spans="2:22" x14ac:dyDescent="0.25">
      <c r="B344" s="12">
        <v>6</v>
      </c>
      <c r="C344" s="12">
        <v>21</v>
      </c>
      <c r="D344" s="12">
        <v>49.722222222222243</v>
      </c>
      <c r="E344" s="12">
        <v>67.083333333333599</v>
      </c>
      <c r="F344" s="12">
        <v>61.666666666666792</v>
      </c>
      <c r="H344" s="103">
        <f>VLOOKUP($C344,'Experiment Design'!$B$3:$H$66,'Experiment Results'!H$1,FALSE)</f>
        <v>3</v>
      </c>
      <c r="I344" s="101" t="str">
        <f>VLOOKUP($C344,'Experiment Design'!$B$3:$H$66,'Experiment Results'!I$1,FALSE)</f>
        <v>Normal</v>
      </c>
      <c r="J344" s="101">
        <f>VLOOKUP($C344,'Experiment Design'!$B$3:$H$66,'Experiment Results'!J$1,FALSE)</f>
        <v>100</v>
      </c>
      <c r="K344" s="101">
        <f>VLOOKUP($C344,'Experiment Design'!$B$3:$H$66,'Experiment Results'!K$1,FALSE)</f>
        <v>10</v>
      </c>
      <c r="L344" s="101">
        <f>VLOOKUP($C344,'Experiment Design'!$B$3:$H$66,'Experiment Results'!L$1,FALSE)</f>
        <v>36</v>
      </c>
      <c r="M344" s="101">
        <f>VLOOKUP($C344,'Experiment Design'!$B$3:$H$66,'Experiment Results'!M$1,FALSE)</f>
        <v>10</v>
      </c>
      <c r="N344" s="102">
        <f t="shared" si="43"/>
        <v>59.490740740740875</v>
      </c>
      <c r="P344" s="103">
        <f t="shared" si="44"/>
        <v>-1</v>
      </c>
      <c r="Q344" s="101">
        <f t="shared" si="45"/>
        <v>-1</v>
      </c>
      <c r="R344" s="101">
        <f t="shared" si="46"/>
        <v>1</v>
      </c>
      <c r="S344" s="101">
        <f t="shared" si="47"/>
        <v>-1</v>
      </c>
      <c r="T344" s="101">
        <f t="shared" si="48"/>
        <v>1</v>
      </c>
      <c r="U344" s="101">
        <f t="shared" si="49"/>
        <v>-1</v>
      </c>
      <c r="V344" s="102">
        <f t="shared" si="50"/>
        <v>59.490740740740875</v>
      </c>
    </row>
    <row r="345" spans="2:22" x14ac:dyDescent="0.25">
      <c r="B345" s="12">
        <v>6</v>
      </c>
      <c r="C345" s="12">
        <v>22</v>
      </c>
      <c r="D345" s="12">
        <v>49.722222222222243</v>
      </c>
      <c r="E345" s="12">
        <v>67.083333333333599</v>
      </c>
      <c r="F345" s="12">
        <v>61.666666666666792</v>
      </c>
      <c r="H345" s="103">
        <f>VLOOKUP($C345,'Experiment Design'!$B$3:$H$66,'Experiment Results'!H$1,FALSE)</f>
        <v>8</v>
      </c>
      <c r="I345" s="101" t="str">
        <f>VLOOKUP($C345,'Experiment Design'!$B$3:$H$66,'Experiment Results'!I$1,FALSE)</f>
        <v>Normal</v>
      </c>
      <c r="J345" s="101">
        <f>VLOOKUP($C345,'Experiment Design'!$B$3:$H$66,'Experiment Results'!J$1,FALSE)</f>
        <v>100</v>
      </c>
      <c r="K345" s="101">
        <f>VLOOKUP($C345,'Experiment Design'!$B$3:$H$66,'Experiment Results'!K$1,FALSE)</f>
        <v>10</v>
      </c>
      <c r="L345" s="101">
        <f>VLOOKUP($C345,'Experiment Design'!$B$3:$H$66,'Experiment Results'!L$1,FALSE)</f>
        <v>36</v>
      </c>
      <c r="M345" s="101">
        <f>VLOOKUP($C345,'Experiment Design'!$B$3:$H$66,'Experiment Results'!M$1,FALSE)</f>
        <v>10</v>
      </c>
      <c r="N345" s="102">
        <f t="shared" si="43"/>
        <v>59.490740740740875</v>
      </c>
      <c r="P345" s="103">
        <f t="shared" si="44"/>
        <v>1</v>
      </c>
      <c r="Q345" s="101">
        <f t="shared" si="45"/>
        <v>-1</v>
      </c>
      <c r="R345" s="101">
        <f t="shared" si="46"/>
        <v>1</v>
      </c>
      <c r="S345" s="101">
        <f t="shared" si="47"/>
        <v>-1</v>
      </c>
      <c r="T345" s="101">
        <f t="shared" si="48"/>
        <v>1</v>
      </c>
      <c r="U345" s="101">
        <f t="shared" si="49"/>
        <v>-1</v>
      </c>
      <c r="V345" s="102">
        <f t="shared" si="50"/>
        <v>59.490740740740875</v>
      </c>
    </row>
    <row r="346" spans="2:22" x14ac:dyDescent="0.25">
      <c r="B346" s="12">
        <v>6</v>
      </c>
      <c r="C346" s="12">
        <v>23</v>
      </c>
      <c r="D346" s="12">
        <v>47.500000000000014</v>
      </c>
      <c r="E346" s="12">
        <v>49.444444444444436</v>
      </c>
      <c r="F346" s="12">
        <v>59.166666666666664</v>
      </c>
      <c r="H346" s="103">
        <f>VLOOKUP($C346,'Experiment Design'!$B$3:$H$66,'Experiment Results'!H$1,FALSE)</f>
        <v>3</v>
      </c>
      <c r="I346" s="101" t="str">
        <f>VLOOKUP($C346,'Experiment Design'!$B$3:$H$66,'Experiment Results'!I$1,FALSE)</f>
        <v>Exponential</v>
      </c>
      <c r="J346" s="101">
        <f>VLOOKUP($C346,'Experiment Design'!$B$3:$H$66,'Experiment Results'!J$1,FALSE)</f>
        <v>100</v>
      </c>
      <c r="K346" s="101">
        <f>VLOOKUP($C346,'Experiment Design'!$B$3:$H$66,'Experiment Results'!K$1,FALSE)</f>
        <v>10</v>
      </c>
      <c r="L346" s="101">
        <f>VLOOKUP($C346,'Experiment Design'!$B$3:$H$66,'Experiment Results'!L$1,FALSE)</f>
        <v>36</v>
      </c>
      <c r="M346" s="101">
        <f>VLOOKUP($C346,'Experiment Design'!$B$3:$H$66,'Experiment Results'!M$1,FALSE)</f>
        <v>10</v>
      </c>
      <c r="N346" s="102">
        <f t="shared" si="43"/>
        <v>52.037037037037038</v>
      </c>
      <c r="P346" s="103">
        <f t="shared" si="44"/>
        <v>-1</v>
      </c>
      <c r="Q346" s="101">
        <f t="shared" si="45"/>
        <v>1</v>
      </c>
      <c r="R346" s="101">
        <f t="shared" si="46"/>
        <v>1</v>
      </c>
      <c r="S346" s="101">
        <f t="shared" si="47"/>
        <v>-1</v>
      </c>
      <c r="T346" s="101">
        <f t="shared" si="48"/>
        <v>1</v>
      </c>
      <c r="U346" s="101">
        <f t="shared" si="49"/>
        <v>-1</v>
      </c>
      <c r="V346" s="102">
        <f t="shared" si="50"/>
        <v>52.037037037037038</v>
      </c>
    </row>
    <row r="347" spans="2:22" x14ac:dyDescent="0.25">
      <c r="B347" s="12">
        <v>6</v>
      </c>
      <c r="C347" s="12">
        <v>24</v>
      </c>
      <c r="D347" s="12">
        <v>46.944444444444422</v>
      </c>
      <c r="E347" s="12">
        <v>51.666666666666664</v>
      </c>
      <c r="F347" s="12">
        <v>56.944444444444436</v>
      </c>
      <c r="H347" s="103">
        <f>VLOOKUP($C347,'Experiment Design'!$B$3:$H$66,'Experiment Results'!H$1,FALSE)</f>
        <v>8</v>
      </c>
      <c r="I347" s="101" t="str">
        <f>VLOOKUP($C347,'Experiment Design'!$B$3:$H$66,'Experiment Results'!I$1,FALSE)</f>
        <v>Exponential</v>
      </c>
      <c r="J347" s="101">
        <f>VLOOKUP($C347,'Experiment Design'!$B$3:$H$66,'Experiment Results'!J$1,FALSE)</f>
        <v>100</v>
      </c>
      <c r="K347" s="101">
        <f>VLOOKUP($C347,'Experiment Design'!$B$3:$H$66,'Experiment Results'!K$1,FALSE)</f>
        <v>10</v>
      </c>
      <c r="L347" s="101">
        <f>VLOOKUP($C347,'Experiment Design'!$B$3:$H$66,'Experiment Results'!L$1,FALSE)</f>
        <v>36</v>
      </c>
      <c r="M347" s="101">
        <f>VLOOKUP($C347,'Experiment Design'!$B$3:$H$66,'Experiment Results'!M$1,FALSE)</f>
        <v>10</v>
      </c>
      <c r="N347" s="102">
        <f t="shared" si="43"/>
        <v>51.851851851851841</v>
      </c>
      <c r="P347" s="103">
        <f t="shared" si="44"/>
        <v>1</v>
      </c>
      <c r="Q347" s="101">
        <f t="shared" si="45"/>
        <v>1</v>
      </c>
      <c r="R347" s="101">
        <f t="shared" si="46"/>
        <v>1</v>
      </c>
      <c r="S347" s="101">
        <f t="shared" si="47"/>
        <v>-1</v>
      </c>
      <c r="T347" s="101">
        <f t="shared" si="48"/>
        <v>1</v>
      </c>
      <c r="U347" s="101">
        <f t="shared" si="49"/>
        <v>-1</v>
      </c>
      <c r="V347" s="102">
        <f t="shared" si="50"/>
        <v>51.851851851851841</v>
      </c>
    </row>
    <row r="348" spans="2:22" x14ac:dyDescent="0.25">
      <c r="B348" s="12">
        <v>6</v>
      </c>
      <c r="C348" s="12">
        <v>25</v>
      </c>
      <c r="D348" s="12">
        <v>49.722222222222243</v>
      </c>
      <c r="E348" s="12">
        <v>67.083333333333599</v>
      </c>
      <c r="F348" s="12">
        <v>61.666666666666792</v>
      </c>
      <c r="H348" s="103">
        <f>VLOOKUP($C348,'Experiment Design'!$B$3:$H$66,'Experiment Results'!H$1,FALSE)</f>
        <v>3</v>
      </c>
      <c r="I348" s="101" t="str">
        <f>VLOOKUP($C348,'Experiment Design'!$B$3:$H$66,'Experiment Results'!I$1,FALSE)</f>
        <v>Normal</v>
      </c>
      <c r="J348" s="101">
        <f>VLOOKUP($C348,'Experiment Design'!$B$3:$H$66,'Experiment Results'!J$1,FALSE)</f>
        <v>40</v>
      </c>
      <c r="K348" s="101">
        <f>VLOOKUP($C348,'Experiment Design'!$B$3:$H$66,'Experiment Results'!K$1,FALSE)</f>
        <v>60</v>
      </c>
      <c r="L348" s="101">
        <f>VLOOKUP($C348,'Experiment Design'!$B$3:$H$66,'Experiment Results'!L$1,FALSE)</f>
        <v>36</v>
      </c>
      <c r="M348" s="101">
        <f>VLOOKUP($C348,'Experiment Design'!$B$3:$H$66,'Experiment Results'!M$1,FALSE)</f>
        <v>10</v>
      </c>
      <c r="N348" s="102">
        <f t="shared" si="43"/>
        <v>59.490740740740875</v>
      </c>
      <c r="P348" s="103">
        <f t="shared" si="44"/>
        <v>-1</v>
      </c>
      <c r="Q348" s="101">
        <f t="shared" si="45"/>
        <v>-1</v>
      </c>
      <c r="R348" s="101">
        <f t="shared" si="46"/>
        <v>-1</v>
      </c>
      <c r="S348" s="101">
        <f t="shared" si="47"/>
        <v>1</v>
      </c>
      <c r="T348" s="101">
        <f t="shared" si="48"/>
        <v>1</v>
      </c>
      <c r="U348" s="101">
        <f t="shared" si="49"/>
        <v>-1</v>
      </c>
      <c r="V348" s="102">
        <f t="shared" si="50"/>
        <v>59.490740740740875</v>
      </c>
    </row>
    <row r="349" spans="2:22" x14ac:dyDescent="0.25">
      <c r="B349" s="12">
        <v>6</v>
      </c>
      <c r="C349" s="12">
        <v>26</v>
      </c>
      <c r="D349" s="12">
        <v>49.722222222222243</v>
      </c>
      <c r="E349" s="12">
        <v>67.083333333333599</v>
      </c>
      <c r="F349" s="12">
        <v>61.666666666666792</v>
      </c>
      <c r="H349" s="103">
        <f>VLOOKUP($C349,'Experiment Design'!$B$3:$H$66,'Experiment Results'!H$1,FALSE)</f>
        <v>8</v>
      </c>
      <c r="I349" s="101" t="str">
        <f>VLOOKUP($C349,'Experiment Design'!$B$3:$H$66,'Experiment Results'!I$1,FALSE)</f>
        <v>Normal</v>
      </c>
      <c r="J349" s="101">
        <f>VLOOKUP($C349,'Experiment Design'!$B$3:$H$66,'Experiment Results'!J$1,FALSE)</f>
        <v>40</v>
      </c>
      <c r="K349" s="101">
        <f>VLOOKUP($C349,'Experiment Design'!$B$3:$H$66,'Experiment Results'!K$1,FALSE)</f>
        <v>60</v>
      </c>
      <c r="L349" s="101">
        <f>VLOOKUP($C349,'Experiment Design'!$B$3:$H$66,'Experiment Results'!L$1,FALSE)</f>
        <v>36</v>
      </c>
      <c r="M349" s="101">
        <f>VLOOKUP($C349,'Experiment Design'!$B$3:$H$66,'Experiment Results'!M$1,FALSE)</f>
        <v>10</v>
      </c>
      <c r="N349" s="102">
        <f t="shared" si="43"/>
        <v>59.490740740740875</v>
      </c>
      <c r="P349" s="103">
        <f t="shared" si="44"/>
        <v>1</v>
      </c>
      <c r="Q349" s="101">
        <f t="shared" si="45"/>
        <v>-1</v>
      </c>
      <c r="R349" s="101">
        <f t="shared" si="46"/>
        <v>-1</v>
      </c>
      <c r="S349" s="101">
        <f t="shared" si="47"/>
        <v>1</v>
      </c>
      <c r="T349" s="101">
        <f t="shared" si="48"/>
        <v>1</v>
      </c>
      <c r="U349" s="101">
        <f t="shared" si="49"/>
        <v>-1</v>
      </c>
      <c r="V349" s="102">
        <f t="shared" si="50"/>
        <v>59.490740740740875</v>
      </c>
    </row>
    <row r="350" spans="2:22" x14ac:dyDescent="0.25">
      <c r="B350" s="12">
        <v>6</v>
      </c>
      <c r="C350" s="12">
        <v>27</v>
      </c>
      <c r="D350" s="12">
        <v>47.500000000000014</v>
      </c>
      <c r="E350" s="12">
        <v>49.444444444444436</v>
      </c>
      <c r="F350" s="12">
        <v>59.166666666666664</v>
      </c>
      <c r="H350" s="103">
        <f>VLOOKUP($C350,'Experiment Design'!$B$3:$H$66,'Experiment Results'!H$1,FALSE)</f>
        <v>3</v>
      </c>
      <c r="I350" s="101" t="str">
        <f>VLOOKUP($C350,'Experiment Design'!$B$3:$H$66,'Experiment Results'!I$1,FALSE)</f>
        <v>Exponential</v>
      </c>
      <c r="J350" s="101">
        <f>VLOOKUP($C350,'Experiment Design'!$B$3:$H$66,'Experiment Results'!J$1,FALSE)</f>
        <v>40</v>
      </c>
      <c r="K350" s="101">
        <f>VLOOKUP($C350,'Experiment Design'!$B$3:$H$66,'Experiment Results'!K$1,FALSE)</f>
        <v>60</v>
      </c>
      <c r="L350" s="101">
        <f>VLOOKUP($C350,'Experiment Design'!$B$3:$H$66,'Experiment Results'!L$1,FALSE)</f>
        <v>36</v>
      </c>
      <c r="M350" s="101">
        <f>VLOOKUP($C350,'Experiment Design'!$B$3:$H$66,'Experiment Results'!M$1,FALSE)</f>
        <v>10</v>
      </c>
      <c r="N350" s="102">
        <f t="shared" si="43"/>
        <v>52.037037037037038</v>
      </c>
      <c r="P350" s="103">
        <f t="shared" si="44"/>
        <v>-1</v>
      </c>
      <c r="Q350" s="101">
        <f t="shared" si="45"/>
        <v>1</v>
      </c>
      <c r="R350" s="101">
        <f t="shared" si="46"/>
        <v>-1</v>
      </c>
      <c r="S350" s="101">
        <f t="shared" si="47"/>
        <v>1</v>
      </c>
      <c r="T350" s="101">
        <f t="shared" si="48"/>
        <v>1</v>
      </c>
      <c r="U350" s="101">
        <f t="shared" si="49"/>
        <v>-1</v>
      </c>
      <c r="V350" s="102">
        <f t="shared" si="50"/>
        <v>52.037037037037038</v>
      </c>
    </row>
    <row r="351" spans="2:22" x14ac:dyDescent="0.25">
      <c r="B351" s="12">
        <v>6</v>
      </c>
      <c r="C351" s="12">
        <v>28</v>
      </c>
      <c r="D351" s="12">
        <v>46.944444444444422</v>
      </c>
      <c r="E351" s="12">
        <v>51.666666666666664</v>
      </c>
      <c r="F351" s="12">
        <v>56.944444444444436</v>
      </c>
      <c r="H351" s="103">
        <f>VLOOKUP($C351,'Experiment Design'!$B$3:$H$66,'Experiment Results'!H$1,FALSE)</f>
        <v>8</v>
      </c>
      <c r="I351" s="101" t="str">
        <f>VLOOKUP($C351,'Experiment Design'!$B$3:$H$66,'Experiment Results'!I$1,FALSE)</f>
        <v>Exponential</v>
      </c>
      <c r="J351" s="101">
        <f>VLOOKUP($C351,'Experiment Design'!$B$3:$H$66,'Experiment Results'!J$1,FALSE)</f>
        <v>40</v>
      </c>
      <c r="K351" s="101">
        <f>VLOOKUP($C351,'Experiment Design'!$B$3:$H$66,'Experiment Results'!K$1,FALSE)</f>
        <v>60</v>
      </c>
      <c r="L351" s="101">
        <f>VLOOKUP($C351,'Experiment Design'!$B$3:$H$66,'Experiment Results'!L$1,FALSE)</f>
        <v>36</v>
      </c>
      <c r="M351" s="101">
        <f>VLOOKUP($C351,'Experiment Design'!$B$3:$H$66,'Experiment Results'!M$1,FALSE)</f>
        <v>10</v>
      </c>
      <c r="N351" s="102">
        <f t="shared" si="43"/>
        <v>51.851851851851841</v>
      </c>
      <c r="P351" s="103">
        <f t="shared" si="44"/>
        <v>1</v>
      </c>
      <c r="Q351" s="101">
        <f t="shared" si="45"/>
        <v>1</v>
      </c>
      <c r="R351" s="101">
        <f t="shared" si="46"/>
        <v>-1</v>
      </c>
      <c r="S351" s="101">
        <f t="shared" si="47"/>
        <v>1</v>
      </c>
      <c r="T351" s="101">
        <f t="shared" si="48"/>
        <v>1</v>
      </c>
      <c r="U351" s="101">
        <f t="shared" si="49"/>
        <v>-1</v>
      </c>
      <c r="V351" s="102">
        <f t="shared" si="50"/>
        <v>51.851851851851841</v>
      </c>
    </row>
    <row r="352" spans="2:22" x14ac:dyDescent="0.25">
      <c r="B352" s="12">
        <v>6</v>
      </c>
      <c r="C352" s="12">
        <v>29</v>
      </c>
      <c r="D352" s="12">
        <v>49.722222222222243</v>
      </c>
      <c r="E352" s="12">
        <v>67.083333333333599</v>
      </c>
      <c r="F352" s="12">
        <v>61.666666666666792</v>
      </c>
      <c r="H352" s="103">
        <f>VLOOKUP($C352,'Experiment Design'!$B$3:$H$66,'Experiment Results'!H$1,FALSE)</f>
        <v>3</v>
      </c>
      <c r="I352" s="101" t="str">
        <f>VLOOKUP($C352,'Experiment Design'!$B$3:$H$66,'Experiment Results'!I$1,FALSE)</f>
        <v>Normal</v>
      </c>
      <c r="J352" s="101">
        <f>VLOOKUP($C352,'Experiment Design'!$B$3:$H$66,'Experiment Results'!J$1,FALSE)</f>
        <v>100</v>
      </c>
      <c r="K352" s="101">
        <f>VLOOKUP($C352,'Experiment Design'!$B$3:$H$66,'Experiment Results'!K$1,FALSE)</f>
        <v>60</v>
      </c>
      <c r="L352" s="101">
        <f>VLOOKUP($C352,'Experiment Design'!$B$3:$H$66,'Experiment Results'!L$1,FALSE)</f>
        <v>36</v>
      </c>
      <c r="M352" s="101">
        <f>VLOOKUP($C352,'Experiment Design'!$B$3:$H$66,'Experiment Results'!M$1,FALSE)</f>
        <v>10</v>
      </c>
      <c r="N352" s="102">
        <f t="shared" si="43"/>
        <v>59.490740740740875</v>
      </c>
      <c r="P352" s="103">
        <f t="shared" si="44"/>
        <v>-1</v>
      </c>
      <c r="Q352" s="101">
        <f t="shared" si="45"/>
        <v>-1</v>
      </c>
      <c r="R352" s="101">
        <f t="shared" si="46"/>
        <v>1</v>
      </c>
      <c r="S352" s="101">
        <f t="shared" si="47"/>
        <v>1</v>
      </c>
      <c r="T352" s="101">
        <f t="shared" si="48"/>
        <v>1</v>
      </c>
      <c r="U352" s="101">
        <f t="shared" si="49"/>
        <v>-1</v>
      </c>
      <c r="V352" s="102">
        <f t="shared" si="50"/>
        <v>59.490740740740875</v>
      </c>
    </row>
    <row r="353" spans="2:22" x14ac:dyDescent="0.25">
      <c r="B353" s="12">
        <v>6</v>
      </c>
      <c r="C353" s="12">
        <v>30</v>
      </c>
      <c r="D353" s="12">
        <v>49.722222222222243</v>
      </c>
      <c r="E353" s="12">
        <v>67.083333333333599</v>
      </c>
      <c r="F353" s="12">
        <v>61.666666666666792</v>
      </c>
      <c r="H353" s="103">
        <f>VLOOKUP($C353,'Experiment Design'!$B$3:$H$66,'Experiment Results'!H$1,FALSE)</f>
        <v>8</v>
      </c>
      <c r="I353" s="101" t="str">
        <f>VLOOKUP($C353,'Experiment Design'!$B$3:$H$66,'Experiment Results'!I$1,FALSE)</f>
        <v>Normal</v>
      </c>
      <c r="J353" s="101">
        <f>VLOOKUP($C353,'Experiment Design'!$B$3:$H$66,'Experiment Results'!J$1,FALSE)</f>
        <v>100</v>
      </c>
      <c r="K353" s="101">
        <f>VLOOKUP($C353,'Experiment Design'!$B$3:$H$66,'Experiment Results'!K$1,FALSE)</f>
        <v>60</v>
      </c>
      <c r="L353" s="101">
        <f>VLOOKUP($C353,'Experiment Design'!$B$3:$H$66,'Experiment Results'!L$1,FALSE)</f>
        <v>36</v>
      </c>
      <c r="M353" s="101">
        <f>VLOOKUP($C353,'Experiment Design'!$B$3:$H$66,'Experiment Results'!M$1,FALSE)</f>
        <v>10</v>
      </c>
      <c r="N353" s="102">
        <f t="shared" si="43"/>
        <v>59.490740740740875</v>
      </c>
      <c r="P353" s="103">
        <f t="shared" si="44"/>
        <v>1</v>
      </c>
      <c r="Q353" s="101">
        <f t="shared" si="45"/>
        <v>-1</v>
      </c>
      <c r="R353" s="101">
        <f t="shared" si="46"/>
        <v>1</v>
      </c>
      <c r="S353" s="101">
        <f t="shared" si="47"/>
        <v>1</v>
      </c>
      <c r="T353" s="101">
        <f t="shared" si="48"/>
        <v>1</v>
      </c>
      <c r="U353" s="101">
        <f t="shared" si="49"/>
        <v>-1</v>
      </c>
      <c r="V353" s="102">
        <f t="shared" si="50"/>
        <v>59.490740740740875</v>
      </c>
    </row>
    <row r="354" spans="2:22" x14ac:dyDescent="0.25">
      <c r="B354" s="12">
        <v>6</v>
      </c>
      <c r="C354" s="12">
        <v>31</v>
      </c>
      <c r="D354" s="12">
        <v>47.500000000000014</v>
      </c>
      <c r="E354" s="12">
        <v>49.444444444444436</v>
      </c>
      <c r="F354" s="12">
        <v>59.166666666666664</v>
      </c>
      <c r="H354" s="103">
        <f>VLOOKUP($C354,'Experiment Design'!$B$3:$H$66,'Experiment Results'!H$1,FALSE)</f>
        <v>3</v>
      </c>
      <c r="I354" s="101" t="str">
        <f>VLOOKUP($C354,'Experiment Design'!$B$3:$H$66,'Experiment Results'!I$1,FALSE)</f>
        <v>Exponential</v>
      </c>
      <c r="J354" s="101">
        <f>VLOOKUP($C354,'Experiment Design'!$B$3:$H$66,'Experiment Results'!J$1,FALSE)</f>
        <v>100</v>
      </c>
      <c r="K354" s="101">
        <f>VLOOKUP($C354,'Experiment Design'!$B$3:$H$66,'Experiment Results'!K$1,FALSE)</f>
        <v>60</v>
      </c>
      <c r="L354" s="101">
        <f>VLOOKUP($C354,'Experiment Design'!$B$3:$H$66,'Experiment Results'!L$1,FALSE)</f>
        <v>36</v>
      </c>
      <c r="M354" s="101">
        <f>VLOOKUP($C354,'Experiment Design'!$B$3:$H$66,'Experiment Results'!M$1,FALSE)</f>
        <v>10</v>
      </c>
      <c r="N354" s="102">
        <f t="shared" si="43"/>
        <v>52.037037037037038</v>
      </c>
      <c r="P354" s="103">
        <f t="shared" si="44"/>
        <v>-1</v>
      </c>
      <c r="Q354" s="101">
        <f t="shared" si="45"/>
        <v>1</v>
      </c>
      <c r="R354" s="101">
        <f t="shared" si="46"/>
        <v>1</v>
      </c>
      <c r="S354" s="101">
        <f t="shared" si="47"/>
        <v>1</v>
      </c>
      <c r="T354" s="101">
        <f t="shared" si="48"/>
        <v>1</v>
      </c>
      <c r="U354" s="101">
        <f t="shared" si="49"/>
        <v>-1</v>
      </c>
      <c r="V354" s="102">
        <f t="shared" si="50"/>
        <v>52.037037037037038</v>
      </c>
    </row>
    <row r="355" spans="2:22" x14ac:dyDescent="0.25">
      <c r="B355" s="12">
        <v>6</v>
      </c>
      <c r="C355" s="12">
        <v>32</v>
      </c>
      <c r="D355" s="12">
        <v>46.944444444444422</v>
      </c>
      <c r="E355" s="12">
        <v>51.666666666666664</v>
      </c>
      <c r="F355" s="12">
        <v>56.944444444444436</v>
      </c>
      <c r="H355" s="103">
        <f>VLOOKUP($C355,'Experiment Design'!$B$3:$H$66,'Experiment Results'!H$1,FALSE)</f>
        <v>8</v>
      </c>
      <c r="I355" s="101" t="str">
        <f>VLOOKUP($C355,'Experiment Design'!$B$3:$H$66,'Experiment Results'!I$1,FALSE)</f>
        <v>Exponential</v>
      </c>
      <c r="J355" s="101">
        <f>VLOOKUP($C355,'Experiment Design'!$B$3:$H$66,'Experiment Results'!J$1,FALSE)</f>
        <v>100</v>
      </c>
      <c r="K355" s="101">
        <f>VLOOKUP($C355,'Experiment Design'!$B$3:$H$66,'Experiment Results'!K$1,FALSE)</f>
        <v>60</v>
      </c>
      <c r="L355" s="101">
        <f>VLOOKUP($C355,'Experiment Design'!$B$3:$H$66,'Experiment Results'!L$1,FALSE)</f>
        <v>36</v>
      </c>
      <c r="M355" s="101">
        <f>VLOOKUP($C355,'Experiment Design'!$B$3:$H$66,'Experiment Results'!M$1,FALSE)</f>
        <v>10</v>
      </c>
      <c r="N355" s="102">
        <f t="shared" si="43"/>
        <v>51.851851851851841</v>
      </c>
      <c r="P355" s="103">
        <f t="shared" si="44"/>
        <v>1</v>
      </c>
      <c r="Q355" s="101">
        <f t="shared" si="45"/>
        <v>1</v>
      </c>
      <c r="R355" s="101">
        <f t="shared" si="46"/>
        <v>1</v>
      </c>
      <c r="S355" s="101">
        <f t="shared" si="47"/>
        <v>1</v>
      </c>
      <c r="T355" s="101">
        <f t="shared" si="48"/>
        <v>1</v>
      </c>
      <c r="U355" s="101">
        <f t="shared" si="49"/>
        <v>-1</v>
      </c>
      <c r="V355" s="102">
        <f t="shared" si="50"/>
        <v>51.851851851851841</v>
      </c>
    </row>
    <row r="356" spans="2:22" x14ac:dyDescent="0.25">
      <c r="B356" s="12">
        <v>6</v>
      </c>
      <c r="C356" s="12">
        <v>33</v>
      </c>
      <c r="D356" s="12">
        <v>26.15384615384616</v>
      </c>
      <c r="E356" s="12">
        <v>22.692307692307683</v>
      </c>
      <c r="F356" s="12">
        <v>28.461538461538439</v>
      </c>
      <c r="H356" s="103">
        <f>VLOOKUP($C356,'Experiment Design'!$B$3:$H$66,'Experiment Results'!H$1,FALSE)</f>
        <v>3</v>
      </c>
      <c r="I356" s="101" t="str">
        <f>VLOOKUP($C356,'Experiment Design'!$B$3:$H$66,'Experiment Results'!I$1,FALSE)</f>
        <v>Normal</v>
      </c>
      <c r="J356" s="101">
        <f>VLOOKUP($C356,'Experiment Design'!$B$3:$H$66,'Experiment Results'!J$1,FALSE)</f>
        <v>40</v>
      </c>
      <c r="K356" s="101">
        <f>VLOOKUP($C356,'Experiment Design'!$B$3:$H$66,'Experiment Results'!K$1,FALSE)</f>
        <v>10</v>
      </c>
      <c r="L356" s="101">
        <f>VLOOKUP($C356,'Experiment Design'!$B$3:$H$66,'Experiment Results'!L$1,FALSE)</f>
        <v>26</v>
      </c>
      <c r="M356" s="101">
        <f>VLOOKUP($C356,'Experiment Design'!$B$3:$H$66,'Experiment Results'!M$1,FALSE)</f>
        <v>15</v>
      </c>
      <c r="N356" s="102">
        <f t="shared" si="43"/>
        <v>25.769230769230759</v>
      </c>
      <c r="P356" s="103">
        <f t="shared" si="44"/>
        <v>-1</v>
      </c>
      <c r="Q356" s="101">
        <f t="shared" si="45"/>
        <v>-1</v>
      </c>
      <c r="R356" s="101">
        <f t="shared" si="46"/>
        <v>-1</v>
      </c>
      <c r="S356" s="101">
        <f t="shared" si="47"/>
        <v>-1</v>
      </c>
      <c r="T356" s="101">
        <f t="shared" si="48"/>
        <v>-1</v>
      </c>
      <c r="U356" s="101">
        <f t="shared" si="49"/>
        <v>1</v>
      </c>
      <c r="V356" s="102">
        <f t="shared" si="50"/>
        <v>25.769230769230759</v>
      </c>
    </row>
    <row r="357" spans="2:22" x14ac:dyDescent="0.25">
      <c r="B357" s="12">
        <v>6</v>
      </c>
      <c r="C357" s="12">
        <v>34</v>
      </c>
      <c r="D357" s="12">
        <v>25.000000000000021</v>
      </c>
      <c r="E357" s="12">
        <v>19.61538461538462</v>
      </c>
      <c r="F357" s="12">
        <v>24.065934065934059</v>
      </c>
      <c r="H357" s="103">
        <f>VLOOKUP($C357,'Experiment Design'!$B$3:$H$66,'Experiment Results'!H$1,FALSE)</f>
        <v>8</v>
      </c>
      <c r="I357" s="101" t="str">
        <f>VLOOKUP($C357,'Experiment Design'!$B$3:$H$66,'Experiment Results'!I$1,FALSE)</f>
        <v>Normal</v>
      </c>
      <c r="J357" s="101">
        <f>VLOOKUP($C357,'Experiment Design'!$B$3:$H$66,'Experiment Results'!J$1,FALSE)</f>
        <v>40</v>
      </c>
      <c r="K357" s="101">
        <f>VLOOKUP($C357,'Experiment Design'!$B$3:$H$66,'Experiment Results'!K$1,FALSE)</f>
        <v>10</v>
      </c>
      <c r="L357" s="101">
        <f>VLOOKUP($C357,'Experiment Design'!$B$3:$H$66,'Experiment Results'!L$1,FALSE)</f>
        <v>26</v>
      </c>
      <c r="M357" s="101">
        <f>VLOOKUP($C357,'Experiment Design'!$B$3:$H$66,'Experiment Results'!M$1,FALSE)</f>
        <v>15</v>
      </c>
      <c r="N357" s="102">
        <f t="shared" si="43"/>
        <v>22.893772893772901</v>
      </c>
      <c r="P357" s="103">
        <f t="shared" si="44"/>
        <v>1</v>
      </c>
      <c r="Q357" s="101">
        <f t="shared" si="45"/>
        <v>-1</v>
      </c>
      <c r="R357" s="101">
        <f t="shared" si="46"/>
        <v>-1</v>
      </c>
      <c r="S357" s="101">
        <f t="shared" si="47"/>
        <v>-1</v>
      </c>
      <c r="T357" s="101">
        <f t="shared" si="48"/>
        <v>-1</v>
      </c>
      <c r="U357" s="101">
        <f t="shared" si="49"/>
        <v>1</v>
      </c>
      <c r="V357" s="102">
        <f t="shared" si="50"/>
        <v>22.893772893772901</v>
      </c>
    </row>
    <row r="358" spans="2:22" x14ac:dyDescent="0.25">
      <c r="B358" s="12">
        <v>6</v>
      </c>
      <c r="C358" s="12">
        <v>35</v>
      </c>
      <c r="D358" s="12">
        <v>30.769230769230781</v>
      </c>
      <c r="E358" s="12">
        <v>24.230769230769241</v>
      </c>
      <c r="F358" s="12">
        <v>20.384615384615397</v>
      </c>
      <c r="H358" s="103">
        <f>VLOOKUP($C358,'Experiment Design'!$B$3:$H$66,'Experiment Results'!H$1,FALSE)</f>
        <v>3</v>
      </c>
      <c r="I358" s="101" t="str">
        <f>VLOOKUP($C358,'Experiment Design'!$B$3:$H$66,'Experiment Results'!I$1,FALSE)</f>
        <v>Exponential</v>
      </c>
      <c r="J358" s="101">
        <f>VLOOKUP($C358,'Experiment Design'!$B$3:$H$66,'Experiment Results'!J$1,FALSE)</f>
        <v>40</v>
      </c>
      <c r="K358" s="101">
        <f>VLOOKUP($C358,'Experiment Design'!$B$3:$H$66,'Experiment Results'!K$1,FALSE)</f>
        <v>10</v>
      </c>
      <c r="L358" s="101">
        <f>VLOOKUP($C358,'Experiment Design'!$B$3:$H$66,'Experiment Results'!L$1,FALSE)</f>
        <v>26</v>
      </c>
      <c r="M358" s="101">
        <f>VLOOKUP($C358,'Experiment Design'!$B$3:$H$66,'Experiment Results'!M$1,FALSE)</f>
        <v>15</v>
      </c>
      <c r="N358" s="102">
        <f t="shared" si="43"/>
        <v>25.128205128205138</v>
      </c>
      <c r="P358" s="103">
        <f t="shared" si="44"/>
        <v>-1</v>
      </c>
      <c r="Q358" s="101">
        <f t="shared" si="45"/>
        <v>1</v>
      </c>
      <c r="R358" s="101">
        <f t="shared" si="46"/>
        <v>-1</v>
      </c>
      <c r="S358" s="101">
        <f t="shared" si="47"/>
        <v>-1</v>
      </c>
      <c r="T358" s="101">
        <f t="shared" si="48"/>
        <v>-1</v>
      </c>
      <c r="U358" s="101">
        <f t="shared" si="49"/>
        <v>1</v>
      </c>
      <c r="V358" s="102">
        <f t="shared" si="50"/>
        <v>25.128205128205138</v>
      </c>
    </row>
    <row r="359" spans="2:22" x14ac:dyDescent="0.25">
      <c r="B359" s="12">
        <v>6</v>
      </c>
      <c r="C359" s="12">
        <v>36</v>
      </c>
      <c r="D359" s="12">
        <v>25.192307692307701</v>
      </c>
      <c r="E359" s="12">
        <v>19.61538461538462</v>
      </c>
      <c r="F359" s="12">
        <v>22.747252747252741</v>
      </c>
      <c r="H359" s="103">
        <f>VLOOKUP($C359,'Experiment Design'!$B$3:$H$66,'Experiment Results'!H$1,FALSE)</f>
        <v>8</v>
      </c>
      <c r="I359" s="101" t="str">
        <f>VLOOKUP($C359,'Experiment Design'!$B$3:$H$66,'Experiment Results'!I$1,FALSE)</f>
        <v>Exponential</v>
      </c>
      <c r="J359" s="101">
        <f>VLOOKUP($C359,'Experiment Design'!$B$3:$H$66,'Experiment Results'!J$1,FALSE)</f>
        <v>40</v>
      </c>
      <c r="K359" s="101">
        <f>VLOOKUP($C359,'Experiment Design'!$B$3:$H$66,'Experiment Results'!K$1,FALSE)</f>
        <v>10</v>
      </c>
      <c r="L359" s="101">
        <f>VLOOKUP($C359,'Experiment Design'!$B$3:$H$66,'Experiment Results'!L$1,FALSE)</f>
        <v>26</v>
      </c>
      <c r="M359" s="101">
        <f>VLOOKUP($C359,'Experiment Design'!$B$3:$H$66,'Experiment Results'!M$1,FALSE)</f>
        <v>15</v>
      </c>
      <c r="N359" s="102">
        <f t="shared" si="43"/>
        <v>22.518315018315022</v>
      </c>
      <c r="P359" s="103">
        <f t="shared" si="44"/>
        <v>1</v>
      </c>
      <c r="Q359" s="101">
        <f t="shared" si="45"/>
        <v>1</v>
      </c>
      <c r="R359" s="101">
        <f t="shared" si="46"/>
        <v>-1</v>
      </c>
      <c r="S359" s="101">
        <f t="shared" si="47"/>
        <v>-1</v>
      </c>
      <c r="T359" s="101">
        <f t="shared" si="48"/>
        <v>-1</v>
      </c>
      <c r="U359" s="101">
        <f t="shared" si="49"/>
        <v>1</v>
      </c>
      <c r="V359" s="102">
        <f t="shared" si="50"/>
        <v>22.518315018315022</v>
      </c>
    </row>
    <row r="360" spans="2:22" x14ac:dyDescent="0.25">
      <c r="B360" s="12">
        <v>6</v>
      </c>
      <c r="C360" s="12">
        <v>37</v>
      </c>
      <c r="D360" s="12">
        <v>26.15384615384616</v>
      </c>
      <c r="E360" s="12">
        <v>22.692307692307683</v>
      </c>
      <c r="F360" s="12">
        <v>28.461538461538439</v>
      </c>
      <c r="H360" s="103">
        <f>VLOOKUP($C360,'Experiment Design'!$B$3:$H$66,'Experiment Results'!H$1,FALSE)</f>
        <v>3</v>
      </c>
      <c r="I360" s="101" t="str">
        <f>VLOOKUP($C360,'Experiment Design'!$B$3:$H$66,'Experiment Results'!I$1,FALSE)</f>
        <v>Normal</v>
      </c>
      <c r="J360" s="101">
        <f>VLOOKUP($C360,'Experiment Design'!$B$3:$H$66,'Experiment Results'!J$1,FALSE)</f>
        <v>100</v>
      </c>
      <c r="K360" s="101">
        <f>VLOOKUP($C360,'Experiment Design'!$B$3:$H$66,'Experiment Results'!K$1,FALSE)</f>
        <v>10</v>
      </c>
      <c r="L360" s="101">
        <f>VLOOKUP($C360,'Experiment Design'!$B$3:$H$66,'Experiment Results'!L$1,FALSE)</f>
        <v>26</v>
      </c>
      <c r="M360" s="101">
        <f>VLOOKUP($C360,'Experiment Design'!$B$3:$H$66,'Experiment Results'!M$1,FALSE)</f>
        <v>15</v>
      </c>
      <c r="N360" s="102">
        <f t="shared" si="43"/>
        <v>25.769230769230759</v>
      </c>
      <c r="P360" s="103">
        <f t="shared" si="44"/>
        <v>-1</v>
      </c>
      <c r="Q360" s="101">
        <f t="shared" si="45"/>
        <v>-1</v>
      </c>
      <c r="R360" s="101">
        <f t="shared" si="46"/>
        <v>1</v>
      </c>
      <c r="S360" s="101">
        <f t="shared" si="47"/>
        <v>-1</v>
      </c>
      <c r="T360" s="101">
        <f t="shared" si="48"/>
        <v>-1</v>
      </c>
      <c r="U360" s="101">
        <f t="shared" si="49"/>
        <v>1</v>
      </c>
      <c r="V360" s="102">
        <f t="shared" si="50"/>
        <v>25.769230769230759</v>
      </c>
    </row>
    <row r="361" spans="2:22" x14ac:dyDescent="0.25">
      <c r="B361" s="12">
        <v>6</v>
      </c>
      <c r="C361" s="12">
        <v>38</v>
      </c>
      <c r="D361" s="12">
        <v>25.961538461538478</v>
      </c>
      <c r="E361" s="12">
        <v>23.24175824175822</v>
      </c>
      <c r="F361" s="12">
        <v>24.065934065934059</v>
      </c>
      <c r="H361" s="103">
        <f>VLOOKUP($C361,'Experiment Design'!$B$3:$H$66,'Experiment Results'!H$1,FALSE)</f>
        <v>8</v>
      </c>
      <c r="I361" s="101" t="str">
        <f>VLOOKUP($C361,'Experiment Design'!$B$3:$H$66,'Experiment Results'!I$1,FALSE)</f>
        <v>Normal</v>
      </c>
      <c r="J361" s="101">
        <f>VLOOKUP($C361,'Experiment Design'!$B$3:$H$66,'Experiment Results'!J$1,FALSE)</f>
        <v>100</v>
      </c>
      <c r="K361" s="101">
        <f>VLOOKUP($C361,'Experiment Design'!$B$3:$H$66,'Experiment Results'!K$1,FALSE)</f>
        <v>10</v>
      </c>
      <c r="L361" s="101">
        <f>VLOOKUP($C361,'Experiment Design'!$B$3:$H$66,'Experiment Results'!L$1,FALSE)</f>
        <v>26</v>
      </c>
      <c r="M361" s="101">
        <f>VLOOKUP($C361,'Experiment Design'!$B$3:$H$66,'Experiment Results'!M$1,FALSE)</f>
        <v>15</v>
      </c>
      <c r="N361" s="102">
        <f t="shared" si="43"/>
        <v>24.42307692307692</v>
      </c>
      <c r="P361" s="103">
        <f t="shared" si="44"/>
        <v>1</v>
      </c>
      <c r="Q361" s="101">
        <f t="shared" si="45"/>
        <v>-1</v>
      </c>
      <c r="R361" s="101">
        <f t="shared" si="46"/>
        <v>1</v>
      </c>
      <c r="S361" s="101">
        <f t="shared" si="47"/>
        <v>-1</v>
      </c>
      <c r="T361" s="101">
        <f t="shared" si="48"/>
        <v>-1</v>
      </c>
      <c r="U361" s="101">
        <f t="shared" si="49"/>
        <v>1</v>
      </c>
      <c r="V361" s="102">
        <f t="shared" si="50"/>
        <v>24.42307692307692</v>
      </c>
    </row>
    <row r="362" spans="2:22" x14ac:dyDescent="0.25">
      <c r="B362" s="12">
        <v>6</v>
      </c>
      <c r="C362" s="12">
        <v>39</v>
      </c>
      <c r="D362" s="12">
        <v>30.769230769230781</v>
      </c>
      <c r="E362" s="12">
        <v>24.230769230769241</v>
      </c>
      <c r="F362" s="12">
        <v>20.384615384615397</v>
      </c>
      <c r="H362" s="103">
        <f>VLOOKUP($C362,'Experiment Design'!$B$3:$H$66,'Experiment Results'!H$1,FALSE)</f>
        <v>3</v>
      </c>
      <c r="I362" s="101" t="str">
        <f>VLOOKUP($C362,'Experiment Design'!$B$3:$H$66,'Experiment Results'!I$1,FALSE)</f>
        <v>Exponential</v>
      </c>
      <c r="J362" s="101">
        <f>VLOOKUP($C362,'Experiment Design'!$B$3:$H$66,'Experiment Results'!J$1,FALSE)</f>
        <v>100</v>
      </c>
      <c r="K362" s="101">
        <f>VLOOKUP($C362,'Experiment Design'!$B$3:$H$66,'Experiment Results'!K$1,FALSE)</f>
        <v>10</v>
      </c>
      <c r="L362" s="101">
        <f>VLOOKUP($C362,'Experiment Design'!$B$3:$H$66,'Experiment Results'!L$1,FALSE)</f>
        <v>26</v>
      </c>
      <c r="M362" s="101">
        <f>VLOOKUP($C362,'Experiment Design'!$B$3:$H$66,'Experiment Results'!M$1,FALSE)</f>
        <v>15</v>
      </c>
      <c r="N362" s="102">
        <f t="shared" si="43"/>
        <v>25.128205128205138</v>
      </c>
      <c r="P362" s="103">
        <f t="shared" si="44"/>
        <v>-1</v>
      </c>
      <c r="Q362" s="101">
        <f t="shared" si="45"/>
        <v>1</v>
      </c>
      <c r="R362" s="101">
        <f t="shared" si="46"/>
        <v>1</v>
      </c>
      <c r="S362" s="101">
        <f t="shared" si="47"/>
        <v>-1</v>
      </c>
      <c r="T362" s="101">
        <f t="shared" si="48"/>
        <v>-1</v>
      </c>
      <c r="U362" s="101">
        <f t="shared" si="49"/>
        <v>1</v>
      </c>
      <c r="V362" s="102">
        <f t="shared" si="50"/>
        <v>25.128205128205138</v>
      </c>
    </row>
    <row r="363" spans="2:22" x14ac:dyDescent="0.25">
      <c r="B363" s="12">
        <v>6</v>
      </c>
      <c r="C363" s="12">
        <v>40</v>
      </c>
      <c r="D363" s="12">
        <v>25.192307692307701</v>
      </c>
      <c r="E363" s="12">
        <v>19.61538461538462</v>
      </c>
      <c r="F363" s="12">
        <v>22.747252747252741</v>
      </c>
      <c r="H363" s="103">
        <f>VLOOKUP($C363,'Experiment Design'!$B$3:$H$66,'Experiment Results'!H$1,FALSE)</f>
        <v>8</v>
      </c>
      <c r="I363" s="101" t="str">
        <f>VLOOKUP($C363,'Experiment Design'!$B$3:$H$66,'Experiment Results'!I$1,FALSE)</f>
        <v>Exponential</v>
      </c>
      <c r="J363" s="101">
        <f>VLOOKUP($C363,'Experiment Design'!$B$3:$H$66,'Experiment Results'!J$1,FALSE)</f>
        <v>100</v>
      </c>
      <c r="K363" s="101">
        <f>VLOOKUP($C363,'Experiment Design'!$B$3:$H$66,'Experiment Results'!K$1,FALSE)</f>
        <v>10</v>
      </c>
      <c r="L363" s="101">
        <f>VLOOKUP($C363,'Experiment Design'!$B$3:$H$66,'Experiment Results'!L$1,FALSE)</f>
        <v>26</v>
      </c>
      <c r="M363" s="101">
        <f>VLOOKUP($C363,'Experiment Design'!$B$3:$H$66,'Experiment Results'!M$1,FALSE)</f>
        <v>15</v>
      </c>
      <c r="N363" s="102">
        <f t="shared" si="43"/>
        <v>22.518315018315022</v>
      </c>
      <c r="P363" s="103">
        <f t="shared" si="44"/>
        <v>1</v>
      </c>
      <c r="Q363" s="101">
        <f t="shared" si="45"/>
        <v>1</v>
      </c>
      <c r="R363" s="101">
        <f t="shared" si="46"/>
        <v>1</v>
      </c>
      <c r="S363" s="101">
        <f t="shared" si="47"/>
        <v>-1</v>
      </c>
      <c r="T363" s="101">
        <f t="shared" si="48"/>
        <v>-1</v>
      </c>
      <c r="U363" s="101">
        <f t="shared" si="49"/>
        <v>1</v>
      </c>
      <c r="V363" s="102">
        <f t="shared" si="50"/>
        <v>22.518315018315022</v>
      </c>
    </row>
    <row r="364" spans="2:22" x14ac:dyDescent="0.25">
      <c r="B364" s="12">
        <v>6</v>
      </c>
      <c r="C364" s="12">
        <v>41</v>
      </c>
      <c r="D364" s="12">
        <v>26.15384615384616</v>
      </c>
      <c r="E364" s="12">
        <v>22.692307692307683</v>
      </c>
      <c r="F364" s="12">
        <v>28.461538461538439</v>
      </c>
      <c r="H364" s="103">
        <f>VLOOKUP($C364,'Experiment Design'!$B$3:$H$66,'Experiment Results'!H$1,FALSE)</f>
        <v>3</v>
      </c>
      <c r="I364" s="101" t="str">
        <f>VLOOKUP($C364,'Experiment Design'!$B$3:$H$66,'Experiment Results'!I$1,FALSE)</f>
        <v>Normal</v>
      </c>
      <c r="J364" s="101">
        <f>VLOOKUP($C364,'Experiment Design'!$B$3:$H$66,'Experiment Results'!J$1,FALSE)</f>
        <v>40</v>
      </c>
      <c r="K364" s="101">
        <f>VLOOKUP($C364,'Experiment Design'!$B$3:$H$66,'Experiment Results'!K$1,FALSE)</f>
        <v>60</v>
      </c>
      <c r="L364" s="101">
        <f>VLOOKUP($C364,'Experiment Design'!$B$3:$H$66,'Experiment Results'!L$1,FALSE)</f>
        <v>26</v>
      </c>
      <c r="M364" s="101">
        <f>VLOOKUP($C364,'Experiment Design'!$B$3:$H$66,'Experiment Results'!M$1,FALSE)</f>
        <v>15</v>
      </c>
      <c r="N364" s="102">
        <f t="shared" si="43"/>
        <v>25.769230769230759</v>
      </c>
      <c r="P364" s="103">
        <f t="shared" si="44"/>
        <v>-1</v>
      </c>
      <c r="Q364" s="101">
        <f t="shared" si="45"/>
        <v>-1</v>
      </c>
      <c r="R364" s="101">
        <f t="shared" si="46"/>
        <v>-1</v>
      </c>
      <c r="S364" s="101">
        <f t="shared" si="47"/>
        <v>1</v>
      </c>
      <c r="T364" s="101">
        <f t="shared" si="48"/>
        <v>-1</v>
      </c>
      <c r="U364" s="101">
        <f t="shared" si="49"/>
        <v>1</v>
      </c>
      <c r="V364" s="102">
        <f t="shared" si="50"/>
        <v>25.769230769230759</v>
      </c>
    </row>
    <row r="365" spans="2:22" x14ac:dyDescent="0.25">
      <c r="B365" s="12">
        <v>6</v>
      </c>
      <c r="C365" s="12">
        <v>42</v>
      </c>
      <c r="D365" s="12">
        <v>25.961538461538478</v>
      </c>
      <c r="E365" s="12">
        <v>23.24175824175822</v>
      </c>
      <c r="F365" s="12">
        <v>24.065934065934059</v>
      </c>
      <c r="H365" s="103">
        <f>VLOOKUP($C365,'Experiment Design'!$B$3:$H$66,'Experiment Results'!H$1,FALSE)</f>
        <v>8</v>
      </c>
      <c r="I365" s="101" t="str">
        <f>VLOOKUP($C365,'Experiment Design'!$B$3:$H$66,'Experiment Results'!I$1,FALSE)</f>
        <v>Normal</v>
      </c>
      <c r="J365" s="101">
        <f>VLOOKUP($C365,'Experiment Design'!$B$3:$H$66,'Experiment Results'!J$1,FALSE)</f>
        <v>40</v>
      </c>
      <c r="K365" s="101">
        <f>VLOOKUP($C365,'Experiment Design'!$B$3:$H$66,'Experiment Results'!K$1,FALSE)</f>
        <v>60</v>
      </c>
      <c r="L365" s="101">
        <f>VLOOKUP($C365,'Experiment Design'!$B$3:$H$66,'Experiment Results'!L$1,FALSE)</f>
        <v>26</v>
      </c>
      <c r="M365" s="101">
        <f>VLOOKUP($C365,'Experiment Design'!$B$3:$H$66,'Experiment Results'!M$1,FALSE)</f>
        <v>15</v>
      </c>
      <c r="N365" s="102">
        <f t="shared" si="43"/>
        <v>24.42307692307692</v>
      </c>
      <c r="P365" s="103">
        <f t="shared" si="44"/>
        <v>1</v>
      </c>
      <c r="Q365" s="101">
        <f t="shared" si="45"/>
        <v>-1</v>
      </c>
      <c r="R365" s="101">
        <f t="shared" si="46"/>
        <v>-1</v>
      </c>
      <c r="S365" s="101">
        <f t="shared" si="47"/>
        <v>1</v>
      </c>
      <c r="T365" s="101">
        <f t="shared" si="48"/>
        <v>-1</v>
      </c>
      <c r="U365" s="101">
        <f t="shared" si="49"/>
        <v>1</v>
      </c>
      <c r="V365" s="102">
        <f t="shared" si="50"/>
        <v>24.42307692307692</v>
      </c>
    </row>
    <row r="366" spans="2:22" x14ac:dyDescent="0.25">
      <c r="B366" s="12">
        <v>6</v>
      </c>
      <c r="C366" s="12">
        <v>43</v>
      </c>
      <c r="D366" s="12">
        <v>30.769230769230781</v>
      </c>
      <c r="E366" s="12">
        <v>24.230769230769241</v>
      </c>
      <c r="F366" s="12">
        <v>20.384615384615397</v>
      </c>
      <c r="H366" s="103">
        <f>VLOOKUP($C366,'Experiment Design'!$B$3:$H$66,'Experiment Results'!H$1,FALSE)</f>
        <v>3</v>
      </c>
      <c r="I366" s="101" t="str">
        <f>VLOOKUP($C366,'Experiment Design'!$B$3:$H$66,'Experiment Results'!I$1,FALSE)</f>
        <v>Exponential</v>
      </c>
      <c r="J366" s="101">
        <f>VLOOKUP($C366,'Experiment Design'!$B$3:$H$66,'Experiment Results'!J$1,FALSE)</f>
        <v>40</v>
      </c>
      <c r="K366" s="101">
        <f>VLOOKUP($C366,'Experiment Design'!$B$3:$H$66,'Experiment Results'!K$1,FALSE)</f>
        <v>60</v>
      </c>
      <c r="L366" s="101">
        <f>VLOOKUP($C366,'Experiment Design'!$B$3:$H$66,'Experiment Results'!L$1,FALSE)</f>
        <v>26</v>
      </c>
      <c r="M366" s="101">
        <f>VLOOKUP($C366,'Experiment Design'!$B$3:$H$66,'Experiment Results'!M$1,FALSE)</f>
        <v>15</v>
      </c>
      <c r="N366" s="102">
        <f t="shared" si="43"/>
        <v>25.128205128205138</v>
      </c>
      <c r="P366" s="103">
        <f t="shared" si="44"/>
        <v>-1</v>
      </c>
      <c r="Q366" s="101">
        <f t="shared" si="45"/>
        <v>1</v>
      </c>
      <c r="R366" s="101">
        <f t="shared" si="46"/>
        <v>-1</v>
      </c>
      <c r="S366" s="101">
        <f t="shared" si="47"/>
        <v>1</v>
      </c>
      <c r="T366" s="101">
        <f t="shared" si="48"/>
        <v>-1</v>
      </c>
      <c r="U366" s="101">
        <f t="shared" si="49"/>
        <v>1</v>
      </c>
      <c r="V366" s="102">
        <f t="shared" si="50"/>
        <v>25.128205128205138</v>
      </c>
    </row>
    <row r="367" spans="2:22" x14ac:dyDescent="0.25">
      <c r="B367" s="12">
        <v>6</v>
      </c>
      <c r="C367" s="12">
        <v>44</v>
      </c>
      <c r="D367" s="12">
        <v>26.730769230769258</v>
      </c>
      <c r="E367" s="12">
        <v>18.95604395604396</v>
      </c>
      <c r="F367" s="12">
        <v>22.747252747252741</v>
      </c>
      <c r="H367" s="103">
        <f>VLOOKUP($C367,'Experiment Design'!$B$3:$H$66,'Experiment Results'!H$1,FALSE)</f>
        <v>8</v>
      </c>
      <c r="I367" s="101" t="str">
        <f>VLOOKUP($C367,'Experiment Design'!$B$3:$H$66,'Experiment Results'!I$1,FALSE)</f>
        <v>Exponential</v>
      </c>
      <c r="J367" s="101">
        <f>VLOOKUP($C367,'Experiment Design'!$B$3:$H$66,'Experiment Results'!J$1,FALSE)</f>
        <v>40</v>
      </c>
      <c r="K367" s="101">
        <f>VLOOKUP($C367,'Experiment Design'!$B$3:$H$66,'Experiment Results'!K$1,FALSE)</f>
        <v>60</v>
      </c>
      <c r="L367" s="101">
        <f>VLOOKUP($C367,'Experiment Design'!$B$3:$H$66,'Experiment Results'!L$1,FALSE)</f>
        <v>26</v>
      </c>
      <c r="M367" s="101">
        <f>VLOOKUP($C367,'Experiment Design'!$B$3:$H$66,'Experiment Results'!M$1,FALSE)</f>
        <v>15</v>
      </c>
      <c r="N367" s="102">
        <f t="shared" si="43"/>
        <v>22.811355311355317</v>
      </c>
      <c r="P367" s="103">
        <f t="shared" si="44"/>
        <v>1</v>
      </c>
      <c r="Q367" s="101">
        <f t="shared" si="45"/>
        <v>1</v>
      </c>
      <c r="R367" s="101">
        <f t="shared" si="46"/>
        <v>-1</v>
      </c>
      <c r="S367" s="101">
        <f t="shared" si="47"/>
        <v>1</v>
      </c>
      <c r="T367" s="101">
        <f t="shared" si="48"/>
        <v>-1</v>
      </c>
      <c r="U367" s="101">
        <f t="shared" si="49"/>
        <v>1</v>
      </c>
      <c r="V367" s="102">
        <f t="shared" si="50"/>
        <v>22.811355311355317</v>
      </c>
    </row>
    <row r="368" spans="2:22" x14ac:dyDescent="0.25">
      <c r="B368" s="12">
        <v>6</v>
      </c>
      <c r="C368" s="12">
        <v>45</v>
      </c>
      <c r="D368" s="12">
        <v>26.15384615384616</v>
      </c>
      <c r="E368" s="12">
        <v>22.692307692307683</v>
      </c>
      <c r="F368" s="12">
        <v>28.461538461538439</v>
      </c>
      <c r="H368" s="103">
        <f>VLOOKUP($C368,'Experiment Design'!$B$3:$H$66,'Experiment Results'!H$1,FALSE)</f>
        <v>3</v>
      </c>
      <c r="I368" s="101" t="str">
        <f>VLOOKUP($C368,'Experiment Design'!$B$3:$H$66,'Experiment Results'!I$1,FALSE)</f>
        <v>Normal</v>
      </c>
      <c r="J368" s="101">
        <f>VLOOKUP($C368,'Experiment Design'!$B$3:$H$66,'Experiment Results'!J$1,FALSE)</f>
        <v>100</v>
      </c>
      <c r="K368" s="101">
        <f>VLOOKUP($C368,'Experiment Design'!$B$3:$H$66,'Experiment Results'!K$1,FALSE)</f>
        <v>60</v>
      </c>
      <c r="L368" s="101">
        <f>VLOOKUP($C368,'Experiment Design'!$B$3:$H$66,'Experiment Results'!L$1,FALSE)</f>
        <v>26</v>
      </c>
      <c r="M368" s="101">
        <f>VLOOKUP($C368,'Experiment Design'!$B$3:$H$66,'Experiment Results'!M$1,FALSE)</f>
        <v>15</v>
      </c>
      <c r="N368" s="102">
        <f t="shared" si="43"/>
        <v>25.769230769230759</v>
      </c>
      <c r="P368" s="103">
        <f t="shared" si="44"/>
        <v>-1</v>
      </c>
      <c r="Q368" s="101">
        <f t="shared" si="45"/>
        <v>-1</v>
      </c>
      <c r="R368" s="101">
        <f t="shared" si="46"/>
        <v>1</v>
      </c>
      <c r="S368" s="101">
        <f t="shared" si="47"/>
        <v>1</v>
      </c>
      <c r="T368" s="101">
        <f t="shared" si="48"/>
        <v>-1</v>
      </c>
      <c r="U368" s="101">
        <f t="shared" si="49"/>
        <v>1</v>
      </c>
      <c r="V368" s="102">
        <f t="shared" si="50"/>
        <v>25.769230769230759</v>
      </c>
    </row>
    <row r="369" spans="2:22" x14ac:dyDescent="0.25">
      <c r="B369" s="12">
        <v>6</v>
      </c>
      <c r="C369" s="12">
        <v>46</v>
      </c>
      <c r="D369" s="12">
        <v>26.34615384615384</v>
      </c>
      <c r="E369" s="12">
        <v>23.24175824175822</v>
      </c>
      <c r="F369" s="12">
        <v>24.890109890109901</v>
      </c>
      <c r="H369" s="103">
        <f>VLOOKUP($C369,'Experiment Design'!$B$3:$H$66,'Experiment Results'!H$1,FALSE)</f>
        <v>8</v>
      </c>
      <c r="I369" s="101" t="str">
        <f>VLOOKUP($C369,'Experiment Design'!$B$3:$H$66,'Experiment Results'!I$1,FALSE)</f>
        <v>Normal</v>
      </c>
      <c r="J369" s="101">
        <f>VLOOKUP($C369,'Experiment Design'!$B$3:$H$66,'Experiment Results'!J$1,FALSE)</f>
        <v>100</v>
      </c>
      <c r="K369" s="101">
        <f>VLOOKUP($C369,'Experiment Design'!$B$3:$H$66,'Experiment Results'!K$1,FALSE)</f>
        <v>60</v>
      </c>
      <c r="L369" s="101">
        <f>VLOOKUP($C369,'Experiment Design'!$B$3:$H$66,'Experiment Results'!L$1,FALSE)</f>
        <v>26</v>
      </c>
      <c r="M369" s="101">
        <f>VLOOKUP($C369,'Experiment Design'!$B$3:$H$66,'Experiment Results'!M$1,FALSE)</f>
        <v>15</v>
      </c>
      <c r="N369" s="102">
        <f t="shared" si="43"/>
        <v>24.826007326007318</v>
      </c>
      <c r="P369" s="103">
        <f t="shared" si="44"/>
        <v>1</v>
      </c>
      <c r="Q369" s="101">
        <f t="shared" si="45"/>
        <v>-1</v>
      </c>
      <c r="R369" s="101">
        <f t="shared" si="46"/>
        <v>1</v>
      </c>
      <c r="S369" s="101">
        <f t="shared" si="47"/>
        <v>1</v>
      </c>
      <c r="T369" s="101">
        <f t="shared" si="48"/>
        <v>-1</v>
      </c>
      <c r="U369" s="101">
        <f t="shared" si="49"/>
        <v>1</v>
      </c>
      <c r="V369" s="102">
        <f t="shared" si="50"/>
        <v>24.826007326007318</v>
      </c>
    </row>
    <row r="370" spans="2:22" x14ac:dyDescent="0.25">
      <c r="B370" s="12">
        <v>6</v>
      </c>
      <c r="C370" s="12">
        <v>47</v>
      </c>
      <c r="D370" s="12">
        <v>30.769230769230781</v>
      </c>
      <c r="E370" s="12">
        <v>24.230769230769241</v>
      </c>
      <c r="F370" s="12">
        <v>20.384615384615397</v>
      </c>
      <c r="H370" s="103">
        <f>VLOOKUP($C370,'Experiment Design'!$B$3:$H$66,'Experiment Results'!H$1,FALSE)</f>
        <v>3</v>
      </c>
      <c r="I370" s="101" t="str">
        <f>VLOOKUP($C370,'Experiment Design'!$B$3:$H$66,'Experiment Results'!I$1,FALSE)</f>
        <v>Exponential</v>
      </c>
      <c r="J370" s="101">
        <f>VLOOKUP($C370,'Experiment Design'!$B$3:$H$66,'Experiment Results'!J$1,FALSE)</f>
        <v>100</v>
      </c>
      <c r="K370" s="101">
        <f>VLOOKUP($C370,'Experiment Design'!$B$3:$H$66,'Experiment Results'!K$1,FALSE)</f>
        <v>60</v>
      </c>
      <c r="L370" s="101">
        <f>VLOOKUP($C370,'Experiment Design'!$B$3:$H$66,'Experiment Results'!L$1,FALSE)</f>
        <v>26</v>
      </c>
      <c r="M370" s="101">
        <f>VLOOKUP($C370,'Experiment Design'!$B$3:$H$66,'Experiment Results'!M$1,FALSE)</f>
        <v>15</v>
      </c>
      <c r="N370" s="102">
        <f t="shared" si="43"/>
        <v>25.128205128205138</v>
      </c>
      <c r="P370" s="103">
        <f t="shared" si="44"/>
        <v>-1</v>
      </c>
      <c r="Q370" s="101">
        <f t="shared" si="45"/>
        <v>1</v>
      </c>
      <c r="R370" s="101">
        <f t="shared" si="46"/>
        <v>1</v>
      </c>
      <c r="S370" s="101">
        <f t="shared" si="47"/>
        <v>1</v>
      </c>
      <c r="T370" s="101">
        <f t="shared" si="48"/>
        <v>-1</v>
      </c>
      <c r="U370" s="101">
        <f t="shared" si="49"/>
        <v>1</v>
      </c>
      <c r="V370" s="102">
        <f t="shared" si="50"/>
        <v>25.128205128205138</v>
      </c>
    </row>
    <row r="371" spans="2:22" x14ac:dyDescent="0.25">
      <c r="B371" s="12">
        <v>6</v>
      </c>
      <c r="C371" s="12">
        <v>48</v>
      </c>
      <c r="D371" s="12">
        <v>26.730769230769258</v>
      </c>
      <c r="E371" s="12">
        <v>18.95604395604396</v>
      </c>
      <c r="F371" s="12">
        <v>22.747252747252741</v>
      </c>
      <c r="H371" s="103">
        <f>VLOOKUP($C371,'Experiment Design'!$B$3:$H$66,'Experiment Results'!H$1,FALSE)</f>
        <v>8</v>
      </c>
      <c r="I371" s="101" t="str">
        <f>VLOOKUP($C371,'Experiment Design'!$B$3:$H$66,'Experiment Results'!I$1,FALSE)</f>
        <v>Exponential</v>
      </c>
      <c r="J371" s="101">
        <f>VLOOKUP($C371,'Experiment Design'!$B$3:$H$66,'Experiment Results'!J$1,FALSE)</f>
        <v>100</v>
      </c>
      <c r="K371" s="101">
        <f>VLOOKUP($C371,'Experiment Design'!$B$3:$H$66,'Experiment Results'!K$1,FALSE)</f>
        <v>60</v>
      </c>
      <c r="L371" s="101">
        <f>VLOOKUP($C371,'Experiment Design'!$B$3:$H$66,'Experiment Results'!L$1,FALSE)</f>
        <v>26</v>
      </c>
      <c r="M371" s="101">
        <f>VLOOKUP($C371,'Experiment Design'!$B$3:$H$66,'Experiment Results'!M$1,FALSE)</f>
        <v>15</v>
      </c>
      <c r="N371" s="102">
        <f t="shared" si="43"/>
        <v>22.811355311355317</v>
      </c>
      <c r="P371" s="103">
        <f t="shared" si="44"/>
        <v>1</v>
      </c>
      <c r="Q371" s="101">
        <f t="shared" si="45"/>
        <v>1</v>
      </c>
      <c r="R371" s="101">
        <f t="shared" si="46"/>
        <v>1</v>
      </c>
      <c r="S371" s="101">
        <f t="shared" si="47"/>
        <v>1</v>
      </c>
      <c r="T371" s="101">
        <f t="shared" si="48"/>
        <v>-1</v>
      </c>
      <c r="U371" s="101">
        <f t="shared" si="49"/>
        <v>1</v>
      </c>
      <c r="V371" s="102">
        <f t="shared" si="50"/>
        <v>22.811355311355317</v>
      </c>
    </row>
    <row r="372" spans="2:22" x14ac:dyDescent="0.25">
      <c r="B372" s="12">
        <v>6</v>
      </c>
      <c r="C372" s="12">
        <v>49</v>
      </c>
      <c r="D372" s="12">
        <v>36.666666666666664</v>
      </c>
      <c r="E372" s="12">
        <v>33.958333333333321</v>
      </c>
      <c r="F372" s="12">
        <v>41.875000000000014</v>
      </c>
      <c r="H372" s="103">
        <f>VLOOKUP($C372,'Experiment Design'!$B$3:$H$66,'Experiment Results'!H$1,FALSE)</f>
        <v>3</v>
      </c>
      <c r="I372" s="101" t="str">
        <f>VLOOKUP($C372,'Experiment Design'!$B$3:$H$66,'Experiment Results'!I$1,FALSE)</f>
        <v>Normal</v>
      </c>
      <c r="J372" s="101">
        <f>VLOOKUP($C372,'Experiment Design'!$B$3:$H$66,'Experiment Results'!J$1,FALSE)</f>
        <v>40</v>
      </c>
      <c r="K372" s="101">
        <f>VLOOKUP($C372,'Experiment Design'!$B$3:$H$66,'Experiment Results'!K$1,FALSE)</f>
        <v>10</v>
      </c>
      <c r="L372" s="101">
        <f>VLOOKUP($C372,'Experiment Design'!$B$3:$H$66,'Experiment Results'!L$1,FALSE)</f>
        <v>36</v>
      </c>
      <c r="M372" s="101">
        <f>VLOOKUP($C372,'Experiment Design'!$B$3:$H$66,'Experiment Results'!M$1,FALSE)</f>
        <v>15</v>
      </c>
      <c r="N372" s="102">
        <f t="shared" si="43"/>
        <v>37.5</v>
      </c>
      <c r="P372" s="103">
        <f t="shared" si="44"/>
        <v>-1</v>
      </c>
      <c r="Q372" s="101">
        <f t="shared" si="45"/>
        <v>-1</v>
      </c>
      <c r="R372" s="101">
        <f t="shared" si="46"/>
        <v>-1</v>
      </c>
      <c r="S372" s="101">
        <f t="shared" si="47"/>
        <v>-1</v>
      </c>
      <c r="T372" s="101">
        <f t="shared" si="48"/>
        <v>1</v>
      </c>
      <c r="U372" s="101">
        <f t="shared" si="49"/>
        <v>1</v>
      </c>
      <c r="V372" s="102">
        <f t="shared" si="50"/>
        <v>37.5</v>
      </c>
    </row>
    <row r="373" spans="2:22" x14ac:dyDescent="0.25">
      <c r="B373" s="12">
        <v>6</v>
      </c>
      <c r="C373" s="12">
        <v>50</v>
      </c>
      <c r="D373" s="12">
        <v>30.333333333333357</v>
      </c>
      <c r="E373" s="12">
        <v>41.25</v>
      </c>
      <c r="F373" s="12">
        <v>39.833333333333336</v>
      </c>
      <c r="H373" s="103">
        <f>VLOOKUP($C373,'Experiment Design'!$B$3:$H$66,'Experiment Results'!H$1,FALSE)</f>
        <v>8</v>
      </c>
      <c r="I373" s="101" t="str">
        <f>VLOOKUP($C373,'Experiment Design'!$B$3:$H$66,'Experiment Results'!I$1,FALSE)</f>
        <v>Normal</v>
      </c>
      <c r="J373" s="101">
        <f>VLOOKUP($C373,'Experiment Design'!$B$3:$H$66,'Experiment Results'!J$1,FALSE)</f>
        <v>40</v>
      </c>
      <c r="K373" s="101">
        <f>VLOOKUP($C373,'Experiment Design'!$B$3:$H$66,'Experiment Results'!K$1,FALSE)</f>
        <v>10</v>
      </c>
      <c r="L373" s="101">
        <f>VLOOKUP($C373,'Experiment Design'!$B$3:$H$66,'Experiment Results'!L$1,FALSE)</f>
        <v>36</v>
      </c>
      <c r="M373" s="101">
        <f>VLOOKUP($C373,'Experiment Design'!$B$3:$H$66,'Experiment Results'!M$1,FALSE)</f>
        <v>15</v>
      </c>
      <c r="N373" s="102">
        <f t="shared" si="43"/>
        <v>37.138888888888893</v>
      </c>
      <c r="P373" s="103">
        <f t="shared" si="44"/>
        <v>1</v>
      </c>
      <c r="Q373" s="101">
        <f t="shared" si="45"/>
        <v>-1</v>
      </c>
      <c r="R373" s="101">
        <f t="shared" si="46"/>
        <v>-1</v>
      </c>
      <c r="S373" s="101">
        <f t="shared" si="47"/>
        <v>-1</v>
      </c>
      <c r="T373" s="101">
        <f t="shared" si="48"/>
        <v>1</v>
      </c>
      <c r="U373" s="101">
        <f t="shared" si="49"/>
        <v>1</v>
      </c>
      <c r="V373" s="102">
        <f t="shared" si="50"/>
        <v>37.138888888888893</v>
      </c>
    </row>
    <row r="374" spans="2:22" x14ac:dyDescent="0.25">
      <c r="B374" s="12">
        <v>6</v>
      </c>
      <c r="C374" s="12">
        <v>51</v>
      </c>
      <c r="D374" s="12">
        <v>36.874999999999986</v>
      </c>
      <c r="E374" s="12">
        <v>35.208333333333364</v>
      </c>
      <c r="F374" s="12">
        <v>42.916666666666679</v>
      </c>
      <c r="H374" s="103">
        <f>VLOOKUP($C374,'Experiment Design'!$B$3:$H$66,'Experiment Results'!H$1,FALSE)</f>
        <v>3</v>
      </c>
      <c r="I374" s="101" t="str">
        <f>VLOOKUP($C374,'Experiment Design'!$B$3:$H$66,'Experiment Results'!I$1,FALSE)</f>
        <v>Exponential</v>
      </c>
      <c r="J374" s="101">
        <f>VLOOKUP($C374,'Experiment Design'!$B$3:$H$66,'Experiment Results'!J$1,FALSE)</f>
        <v>40</v>
      </c>
      <c r="K374" s="101">
        <f>VLOOKUP($C374,'Experiment Design'!$B$3:$H$66,'Experiment Results'!K$1,FALSE)</f>
        <v>10</v>
      </c>
      <c r="L374" s="101">
        <f>VLOOKUP($C374,'Experiment Design'!$B$3:$H$66,'Experiment Results'!L$1,FALSE)</f>
        <v>36</v>
      </c>
      <c r="M374" s="101">
        <f>VLOOKUP($C374,'Experiment Design'!$B$3:$H$66,'Experiment Results'!M$1,FALSE)</f>
        <v>15</v>
      </c>
      <c r="N374" s="102">
        <f t="shared" si="43"/>
        <v>38.333333333333343</v>
      </c>
      <c r="P374" s="103">
        <f t="shared" si="44"/>
        <v>-1</v>
      </c>
      <c r="Q374" s="101">
        <f t="shared" si="45"/>
        <v>1</v>
      </c>
      <c r="R374" s="101">
        <f t="shared" si="46"/>
        <v>-1</v>
      </c>
      <c r="S374" s="101">
        <f t="shared" si="47"/>
        <v>-1</v>
      </c>
      <c r="T374" s="101">
        <f t="shared" si="48"/>
        <v>1</v>
      </c>
      <c r="U374" s="101">
        <f t="shared" si="49"/>
        <v>1</v>
      </c>
      <c r="V374" s="102">
        <f t="shared" si="50"/>
        <v>38.333333333333343</v>
      </c>
    </row>
    <row r="375" spans="2:22" x14ac:dyDescent="0.25">
      <c r="B375" s="12">
        <v>6</v>
      </c>
      <c r="C375" s="12">
        <v>52</v>
      </c>
      <c r="D375" s="12">
        <v>33.75</v>
      </c>
      <c r="E375" s="12">
        <v>32.333333333333336</v>
      </c>
      <c r="F375" s="12">
        <v>37.166666666666643</v>
      </c>
      <c r="H375" s="103">
        <f>VLOOKUP($C375,'Experiment Design'!$B$3:$H$66,'Experiment Results'!H$1,FALSE)</f>
        <v>8</v>
      </c>
      <c r="I375" s="101" t="str">
        <f>VLOOKUP($C375,'Experiment Design'!$B$3:$H$66,'Experiment Results'!I$1,FALSE)</f>
        <v>Exponential</v>
      </c>
      <c r="J375" s="101">
        <f>VLOOKUP($C375,'Experiment Design'!$B$3:$H$66,'Experiment Results'!J$1,FALSE)</f>
        <v>40</v>
      </c>
      <c r="K375" s="101">
        <f>VLOOKUP($C375,'Experiment Design'!$B$3:$H$66,'Experiment Results'!K$1,FALSE)</f>
        <v>10</v>
      </c>
      <c r="L375" s="101">
        <f>VLOOKUP($C375,'Experiment Design'!$B$3:$H$66,'Experiment Results'!L$1,FALSE)</f>
        <v>36</v>
      </c>
      <c r="M375" s="101">
        <f>VLOOKUP($C375,'Experiment Design'!$B$3:$H$66,'Experiment Results'!M$1,FALSE)</f>
        <v>15</v>
      </c>
      <c r="N375" s="102">
        <f t="shared" si="43"/>
        <v>34.416666666666664</v>
      </c>
      <c r="P375" s="103">
        <f t="shared" si="44"/>
        <v>1</v>
      </c>
      <c r="Q375" s="101">
        <f t="shared" si="45"/>
        <v>1</v>
      </c>
      <c r="R375" s="101">
        <f t="shared" si="46"/>
        <v>-1</v>
      </c>
      <c r="S375" s="101">
        <f t="shared" si="47"/>
        <v>-1</v>
      </c>
      <c r="T375" s="101">
        <f t="shared" si="48"/>
        <v>1</v>
      </c>
      <c r="U375" s="101">
        <f t="shared" si="49"/>
        <v>1</v>
      </c>
      <c r="V375" s="102">
        <f t="shared" si="50"/>
        <v>34.416666666666664</v>
      </c>
    </row>
    <row r="376" spans="2:22" x14ac:dyDescent="0.25">
      <c r="B376" s="12">
        <v>6</v>
      </c>
      <c r="C376" s="12">
        <v>53</v>
      </c>
      <c r="D376" s="12">
        <v>36.666666666666664</v>
      </c>
      <c r="E376" s="12">
        <v>33.958333333333321</v>
      </c>
      <c r="F376" s="12">
        <v>41.875000000000014</v>
      </c>
      <c r="H376" s="103">
        <f>VLOOKUP($C376,'Experiment Design'!$B$3:$H$66,'Experiment Results'!H$1,FALSE)</f>
        <v>3</v>
      </c>
      <c r="I376" s="101" t="str">
        <f>VLOOKUP($C376,'Experiment Design'!$B$3:$H$66,'Experiment Results'!I$1,FALSE)</f>
        <v>Normal</v>
      </c>
      <c r="J376" s="101">
        <f>VLOOKUP($C376,'Experiment Design'!$B$3:$H$66,'Experiment Results'!J$1,FALSE)</f>
        <v>100</v>
      </c>
      <c r="K376" s="101">
        <f>VLOOKUP($C376,'Experiment Design'!$B$3:$H$66,'Experiment Results'!K$1,FALSE)</f>
        <v>10</v>
      </c>
      <c r="L376" s="101">
        <f>VLOOKUP($C376,'Experiment Design'!$B$3:$H$66,'Experiment Results'!L$1,FALSE)</f>
        <v>36</v>
      </c>
      <c r="M376" s="101">
        <f>VLOOKUP($C376,'Experiment Design'!$B$3:$H$66,'Experiment Results'!M$1,FALSE)</f>
        <v>15</v>
      </c>
      <c r="N376" s="102">
        <f t="shared" si="43"/>
        <v>37.5</v>
      </c>
      <c r="P376" s="103">
        <f t="shared" si="44"/>
        <v>-1</v>
      </c>
      <c r="Q376" s="101">
        <f t="shared" si="45"/>
        <v>-1</v>
      </c>
      <c r="R376" s="101">
        <f t="shared" si="46"/>
        <v>1</v>
      </c>
      <c r="S376" s="101">
        <f t="shared" si="47"/>
        <v>-1</v>
      </c>
      <c r="T376" s="101">
        <f t="shared" si="48"/>
        <v>1</v>
      </c>
      <c r="U376" s="101">
        <f t="shared" si="49"/>
        <v>1</v>
      </c>
      <c r="V376" s="102">
        <f t="shared" si="50"/>
        <v>37.5</v>
      </c>
    </row>
    <row r="377" spans="2:22" x14ac:dyDescent="0.25">
      <c r="B377" s="12">
        <v>6</v>
      </c>
      <c r="C377" s="12">
        <v>54</v>
      </c>
      <c r="D377" s="12">
        <v>30.666666666666657</v>
      </c>
      <c r="E377" s="12">
        <v>41.25</v>
      </c>
      <c r="F377" s="12">
        <v>39.833333333333336</v>
      </c>
      <c r="H377" s="103">
        <f>VLOOKUP($C377,'Experiment Design'!$B$3:$H$66,'Experiment Results'!H$1,FALSE)</f>
        <v>8</v>
      </c>
      <c r="I377" s="101" t="str">
        <f>VLOOKUP($C377,'Experiment Design'!$B$3:$H$66,'Experiment Results'!I$1,FALSE)</f>
        <v>Normal</v>
      </c>
      <c r="J377" s="101">
        <f>VLOOKUP($C377,'Experiment Design'!$B$3:$H$66,'Experiment Results'!J$1,FALSE)</f>
        <v>100</v>
      </c>
      <c r="K377" s="101">
        <f>VLOOKUP($C377,'Experiment Design'!$B$3:$H$66,'Experiment Results'!K$1,FALSE)</f>
        <v>10</v>
      </c>
      <c r="L377" s="101">
        <f>VLOOKUP($C377,'Experiment Design'!$B$3:$H$66,'Experiment Results'!L$1,FALSE)</f>
        <v>36</v>
      </c>
      <c r="M377" s="101">
        <f>VLOOKUP($C377,'Experiment Design'!$B$3:$H$66,'Experiment Results'!M$1,FALSE)</f>
        <v>15</v>
      </c>
      <c r="N377" s="102">
        <f t="shared" si="43"/>
        <v>37.25</v>
      </c>
      <c r="P377" s="103">
        <f t="shared" si="44"/>
        <v>1</v>
      </c>
      <c r="Q377" s="101">
        <f t="shared" si="45"/>
        <v>-1</v>
      </c>
      <c r="R377" s="101">
        <f t="shared" si="46"/>
        <v>1</v>
      </c>
      <c r="S377" s="101">
        <f t="shared" si="47"/>
        <v>-1</v>
      </c>
      <c r="T377" s="101">
        <f t="shared" si="48"/>
        <v>1</v>
      </c>
      <c r="U377" s="101">
        <f t="shared" si="49"/>
        <v>1</v>
      </c>
      <c r="V377" s="102">
        <f t="shared" si="50"/>
        <v>37.25</v>
      </c>
    </row>
    <row r="378" spans="2:22" x14ac:dyDescent="0.25">
      <c r="B378" s="12">
        <v>6</v>
      </c>
      <c r="C378" s="12">
        <v>55</v>
      </c>
      <c r="D378" s="12">
        <v>36.874999999999986</v>
      </c>
      <c r="E378" s="12">
        <v>37.705774816878062</v>
      </c>
      <c r="F378" s="12">
        <v>42.916666666666679</v>
      </c>
      <c r="H378" s="103">
        <f>VLOOKUP($C378,'Experiment Design'!$B$3:$H$66,'Experiment Results'!H$1,FALSE)</f>
        <v>3</v>
      </c>
      <c r="I378" s="101" t="str">
        <f>VLOOKUP($C378,'Experiment Design'!$B$3:$H$66,'Experiment Results'!I$1,FALSE)</f>
        <v>Exponential</v>
      </c>
      <c r="J378" s="101">
        <f>VLOOKUP($C378,'Experiment Design'!$B$3:$H$66,'Experiment Results'!J$1,FALSE)</f>
        <v>100</v>
      </c>
      <c r="K378" s="101">
        <f>VLOOKUP($C378,'Experiment Design'!$B$3:$H$66,'Experiment Results'!K$1,FALSE)</f>
        <v>10</v>
      </c>
      <c r="L378" s="101">
        <f>VLOOKUP($C378,'Experiment Design'!$B$3:$H$66,'Experiment Results'!L$1,FALSE)</f>
        <v>36</v>
      </c>
      <c r="M378" s="101">
        <f>VLOOKUP($C378,'Experiment Design'!$B$3:$H$66,'Experiment Results'!M$1,FALSE)</f>
        <v>15</v>
      </c>
      <c r="N378" s="102">
        <f t="shared" si="43"/>
        <v>39.16581382784824</v>
      </c>
      <c r="P378" s="103">
        <f t="shared" si="44"/>
        <v>-1</v>
      </c>
      <c r="Q378" s="101">
        <f t="shared" si="45"/>
        <v>1</v>
      </c>
      <c r="R378" s="101">
        <f t="shared" si="46"/>
        <v>1</v>
      </c>
      <c r="S378" s="101">
        <f t="shared" si="47"/>
        <v>-1</v>
      </c>
      <c r="T378" s="101">
        <f t="shared" si="48"/>
        <v>1</v>
      </c>
      <c r="U378" s="101">
        <f t="shared" si="49"/>
        <v>1</v>
      </c>
      <c r="V378" s="102">
        <f t="shared" si="50"/>
        <v>39.16581382784824</v>
      </c>
    </row>
    <row r="379" spans="2:22" x14ac:dyDescent="0.25">
      <c r="B379" s="12">
        <v>6</v>
      </c>
      <c r="C379" s="12">
        <v>56</v>
      </c>
      <c r="D379" s="12">
        <v>33.958333333333321</v>
      </c>
      <c r="E379" s="12">
        <v>32.333333333333336</v>
      </c>
      <c r="F379" s="12">
        <v>37.166666666666643</v>
      </c>
      <c r="H379" s="103">
        <f>VLOOKUP($C379,'Experiment Design'!$B$3:$H$66,'Experiment Results'!H$1,FALSE)</f>
        <v>8</v>
      </c>
      <c r="I379" s="101" t="str">
        <f>VLOOKUP($C379,'Experiment Design'!$B$3:$H$66,'Experiment Results'!I$1,FALSE)</f>
        <v>Exponential</v>
      </c>
      <c r="J379" s="101">
        <f>VLOOKUP($C379,'Experiment Design'!$B$3:$H$66,'Experiment Results'!J$1,FALSE)</f>
        <v>100</v>
      </c>
      <c r="K379" s="101">
        <f>VLOOKUP($C379,'Experiment Design'!$B$3:$H$66,'Experiment Results'!K$1,FALSE)</f>
        <v>10</v>
      </c>
      <c r="L379" s="101">
        <f>VLOOKUP($C379,'Experiment Design'!$B$3:$H$66,'Experiment Results'!L$1,FALSE)</f>
        <v>36</v>
      </c>
      <c r="M379" s="101">
        <f>VLOOKUP($C379,'Experiment Design'!$B$3:$H$66,'Experiment Results'!M$1,FALSE)</f>
        <v>15</v>
      </c>
      <c r="N379" s="102">
        <f t="shared" si="43"/>
        <v>34.4861111111111</v>
      </c>
      <c r="P379" s="103">
        <f t="shared" si="44"/>
        <v>1</v>
      </c>
      <c r="Q379" s="101">
        <f t="shared" si="45"/>
        <v>1</v>
      </c>
      <c r="R379" s="101">
        <f t="shared" si="46"/>
        <v>1</v>
      </c>
      <c r="S379" s="101">
        <f t="shared" si="47"/>
        <v>-1</v>
      </c>
      <c r="T379" s="101">
        <f t="shared" si="48"/>
        <v>1</v>
      </c>
      <c r="U379" s="101">
        <f t="shared" si="49"/>
        <v>1</v>
      </c>
      <c r="V379" s="102">
        <f t="shared" si="50"/>
        <v>34.4861111111111</v>
      </c>
    </row>
    <row r="380" spans="2:22" x14ac:dyDescent="0.25">
      <c r="B380" s="12">
        <v>6</v>
      </c>
      <c r="C380" s="12">
        <v>57</v>
      </c>
      <c r="D380" s="12">
        <v>36.666666666666664</v>
      </c>
      <c r="E380" s="12">
        <v>33.958333333333321</v>
      </c>
      <c r="F380" s="12">
        <v>41.875000000000014</v>
      </c>
      <c r="H380" s="103">
        <f>VLOOKUP($C380,'Experiment Design'!$B$3:$H$66,'Experiment Results'!H$1,FALSE)</f>
        <v>3</v>
      </c>
      <c r="I380" s="101" t="str">
        <f>VLOOKUP($C380,'Experiment Design'!$B$3:$H$66,'Experiment Results'!I$1,FALSE)</f>
        <v>Normal</v>
      </c>
      <c r="J380" s="101">
        <f>VLOOKUP($C380,'Experiment Design'!$B$3:$H$66,'Experiment Results'!J$1,FALSE)</f>
        <v>40</v>
      </c>
      <c r="K380" s="101">
        <f>VLOOKUP($C380,'Experiment Design'!$B$3:$H$66,'Experiment Results'!K$1,FALSE)</f>
        <v>60</v>
      </c>
      <c r="L380" s="101">
        <f>VLOOKUP($C380,'Experiment Design'!$B$3:$H$66,'Experiment Results'!L$1,FALSE)</f>
        <v>36</v>
      </c>
      <c r="M380" s="101">
        <f>VLOOKUP($C380,'Experiment Design'!$B$3:$H$66,'Experiment Results'!M$1,FALSE)</f>
        <v>15</v>
      </c>
      <c r="N380" s="102">
        <f t="shared" si="43"/>
        <v>37.5</v>
      </c>
      <c r="P380" s="103">
        <f t="shared" si="44"/>
        <v>-1</v>
      </c>
      <c r="Q380" s="101">
        <f t="shared" si="45"/>
        <v>-1</v>
      </c>
      <c r="R380" s="101">
        <f t="shared" si="46"/>
        <v>-1</v>
      </c>
      <c r="S380" s="101">
        <f t="shared" si="47"/>
        <v>1</v>
      </c>
      <c r="T380" s="101">
        <f t="shared" si="48"/>
        <v>1</v>
      </c>
      <c r="U380" s="101">
        <f t="shared" si="49"/>
        <v>1</v>
      </c>
      <c r="V380" s="102">
        <f t="shared" si="50"/>
        <v>37.5</v>
      </c>
    </row>
    <row r="381" spans="2:22" x14ac:dyDescent="0.25">
      <c r="B381" s="12">
        <v>6</v>
      </c>
      <c r="C381" s="12">
        <v>58</v>
      </c>
      <c r="D381" s="12">
        <v>30.666666666666657</v>
      </c>
      <c r="E381" s="12">
        <v>41.25</v>
      </c>
      <c r="F381" s="12">
        <v>39.833333333333336</v>
      </c>
      <c r="H381" s="103">
        <f>VLOOKUP($C381,'Experiment Design'!$B$3:$H$66,'Experiment Results'!H$1,FALSE)</f>
        <v>8</v>
      </c>
      <c r="I381" s="101" t="str">
        <f>VLOOKUP($C381,'Experiment Design'!$B$3:$H$66,'Experiment Results'!I$1,FALSE)</f>
        <v>Normal</v>
      </c>
      <c r="J381" s="101">
        <f>VLOOKUP($C381,'Experiment Design'!$B$3:$H$66,'Experiment Results'!J$1,FALSE)</f>
        <v>40</v>
      </c>
      <c r="K381" s="101">
        <f>VLOOKUP($C381,'Experiment Design'!$B$3:$H$66,'Experiment Results'!K$1,FALSE)</f>
        <v>60</v>
      </c>
      <c r="L381" s="101">
        <f>VLOOKUP($C381,'Experiment Design'!$B$3:$H$66,'Experiment Results'!L$1,FALSE)</f>
        <v>36</v>
      </c>
      <c r="M381" s="101">
        <f>VLOOKUP($C381,'Experiment Design'!$B$3:$H$66,'Experiment Results'!M$1,FALSE)</f>
        <v>15</v>
      </c>
      <c r="N381" s="102">
        <f t="shared" si="43"/>
        <v>37.25</v>
      </c>
      <c r="P381" s="103">
        <f t="shared" si="44"/>
        <v>1</v>
      </c>
      <c r="Q381" s="101">
        <f t="shared" si="45"/>
        <v>-1</v>
      </c>
      <c r="R381" s="101">
        <f t="shared" si="46"/>
        <v>-1</v>
      </c>
      <c r="S381" s="101">
        <f t="shared" si="47"/>
        <v>1</v>
      </c>
      <c r="T381" s="101">
        <f t="shared" si="48"/>
        <v>1</v>
      </c>
      <c r="U381" s="101">
        <f t="shared" si="49"/>
        <v>1</v>
      </c>
      <c r="V381" s="102">
        <f t="shared" si="50"/>
        <v>37.25</v>
      </c>
    </row>
    <row r="382" spans="2:22" x14ac:dyDescent="0.25">
      <c r="B382" s="12">
        <v>6</v>
      </c>
      <c r="C382" s="12">
        <v>59</v>
      </c>
      <c r="D382" s="12">
        <v>36.874999999999986</v>
      </c>
      <c r="E382" s="12">
        <v>35.208333333333364</v>
      </c>
      <c r="F382" s="12">
        <v>42.916666666666679</v>
      </c>
      <c r="H382" s="103">
        <f>VLOOKUP($C382,'Experiment Design'!$B$3:$H$66,'Experiment Results'!H$1,FALSE)</f>
        <v>3</v>
      </c>
      <c r="I382" s="101" t="str">
        <f>VLOOKUP($C382,'Experiment Design'!$B$3:$H$66,'Experiment Results'!I$1,FALSE)</f>
        <v>Exponential</v>
      </c>
      <c r="J382" s="101">
        <f>VLOOKUP($C382,'Experiment Design'!$B$3:$H$66,'Experiment Results'!J$1,FALSE)</f>
        <v>40</v>
      </c>
      <c r="K382" s="101">
        <f>VLOOKUP($C382,'Experiment Design'!$B$3:$H$66,'Experiment Results'!K$1,FALSE)</f>
        <v>60</v>
      </c>
      <c r="L382" s="101">
        <f>VLOOKUP($C382,'Experiment Design'!$B$3:$H$66,'Experiment Results'!L$1,FALSE)</f>
        <v>36</v>
      </c>
      <c r="M382" s="101">
        <f>VLOOKUP($C382,'Experiment Design'!$B$3:$H$66,'Experiment Results'!M$1,FALSE)</f>
        <v>15</v>
      </c>
      <c r="N382" s="102">
        <f t="shared" si="43"/>
        <v>38.333333333333343</v>
      </c>
      <c r="P382" s="103">
        <f t="shared" si="44"/>
        <v>-1</v>
      </c>
      <c r="Q382" s="101">
        <f t="shared" si="45"/>
        <v>1</v>
      </c>
      <c r="R382" s="101">
        <f t="shared" si="46"/>
        <v>-1</v>
      </c>
      <c r="S382" s="101">
        <f t="shared" si="47"/>
        <v>1</v>
      </c>
      <c r="T382" s="101">
        <f t="shared" si="48"/>
        <v>1</v>
      </c>
      <c r="U382" s="101">
        <f t="shared" si="49"/>
        <v>1</v>
      </c>
      <c r="V382" s="102">
        <f t="shared" si="50"/>
        <v>38.333333333333343</v>
      </c>
    </row>
    <row r="383" spans="2:22" x14ac:dyDescent="0.25">
      <c r="B383" s="12">
        <v>6</v>
      </c>
      <c r="C383" s="12">
        <v>60</v>
      </c>
      <c r="D383" s="12">
        <v>33.958333333333321</v>
      </c>
      <c r="E383" s="12">
        <v>32.333333333333336</v>
      </c>
      <c r="F383" s="12">
        <v>37.166666666666643</v>
      </c>
      <c r="H383" s="103">
        <f>VLOOKUP($C383,'Experiment Design'!$B$3:$H$66,'Experiment Results'!H$1,FALSE)</f>
        <v>8</v>
      </c>
      <c r="I383" s="101" t="str">
        <f>VLOOKUP($C383,'Experiment Design'!$B$3:$H$66,'Experiment Results'!I$1,FALSE)</f>
        <v>Exponential</v>
      </c>
      <c r="J383" s="101">
        <f>VLOOKUP($C383,'Experiment Design'!$B$3:$H$66,'Experiment Results'!J$1,FALSE)</f>
        <v>40</v>
      </c>
      <c r="K383" s="101">
        <f>VLOOKUP($C383,'Experiment Design'!$B$3:$H$66,'Experiment Results'!K$1,FALSE)</f>
        <v>60</v>
      </c>
      <c r="L383" s="101">
        <f>VLOOKUP($C383,'Experiment Design'!$B$3:$H$66,'Experiment Results'!L$1,FALSE)</f>
        <v>36</v>
      </c>
      <c r="M383" s="101">
        <f>VLOOKUP($C383,'Experiment Design'!$B$3:$H$66,'Experiment Results'!M$1,FALSE)</f>
        <v>15</v>
      </c>
      <c r="N383" s="102">
        <f t="shared" si="43"/>
        <v>34.4861111111111</v>
      </c>
      <c r="P383" s="103">
        <f t="shared" si="44"/>
        <v>1</v>
      </c>
      <c r="Q383" s="101">
        <f t="shared" si="45"/>
        <v>1</v>
      </c>
      <c r="R383" s="101">
        <f t="shared" si="46"/>
        <v>-1</v>
      </c>
      <c r="S383" s="101">
        <f t="shared" si="47"/>
        <v>1</v>
      </c>
      <c r="T383" s="101">
        <f t="shared" si="48"/>
        <v>1</v>
      </c>
      <c r="U383" s="101">
        <f t="shared" si="49"/>
        <v>1</v>
      </c>
      <c r="V383" s="102">
        <f t="shared" si="50"/>
        <v>34.4861111111111</v>
      </c>
    </row>
    <row r="384" spans="2:22" x14ac:dyDescent="0.25">
      <c r="B384" s="12">
        <v>6</v>
      </c>
      <c r="C384" s="12">
        <v>61</v>
      </c>
      <c r="D384" s="12">
        <v>36.666666666666664</v>
      </c>
      <c r="E384" s="12">
        <v>33.958333333333321</v>
      </c>
      <c r="F384" s="12">
        <v>41.875000000000014</v>
      </c>
      <c r="H384" s="103">
        <f>VLOOKUP($C384,'Experiment Design'!$B$3:$H$66,'Experiment Results'!H$1,FALSE)</f>
        <v>3</v>
      </c>
      <c r="I384" s="101" t="str">
        <f>VLOOKUP($C384,'Experiment Design'!$B$3:$H$66,'Experiment Results'!I$1,FALSE)</f>
        <v>Normal</v>
      </c>
      <c r="J384" s="101">
        <f>VLOOKUP($C384,'Experiment Design'!$B$3:$H$66,'Experiment Results'!J$1,FALSE)</f>
        <v>100</v>
      </c>
      <c r="K384" s="101">
        <f>VLOOKUP($C384,'Experiment Design'!$B$3:$H$66,'Experiment Results'!K$1,FALSE)</f>
        <v>60</v>
      </c>
      <c r="L384" s="101">
        <f>VLOOKUP($C384,'Experiment Design'!$B$3:$H$66,'Experiment Results'!L$1,FALSE)</f>
        <v>36</v>
      </c>
      <c r="M384" s="101">
        <f>VLOOKUP($C384,'Experiment Design'!$B$3:$H$66,'Experiment Results'!M$1,FALSE)</f>
        <v>15</v>
      </c>
      <c r="N384" s="102">
        <f t="shared" si="43"/>
        <v>37.5</v>
      </c>
      <c r="P384" s="103">
        <f t="shared" si="44"/>
        <v>-1</v>
      </c>
      <c r="Q384" s="101">
        <f t="shared" si="45"/>
        <v>-1</v>
      </c>
      <c r="R384" s="101">
        <f t="shared" si="46"/>
        <v>1</v>
      </c>
      <c r="S384" s="101">
        <f t="shared" si="47"/>
        <v>1</v>
      </c>
      <c r="T384" s="101">
        <f t="shared" si="48"/>
        <v>1</v>
      </c>
      <c r="U384" s="101">
        <f t="shared" si="49"/>
        <v>1</v>
      </c>
      <c r="V384" s="102">
        <f t="shared" si="50"/>
        <v>37.5</v>
      </c>
    </row>
    <row r="385" spans="2:22" x14ac:dyDescent="0.25">
      <c r="B385" s="12">
        <v>6</v>
      </c>
      <c r="C385" s="12">
        <v>62</v>
      </c>
      <c r="D385" s="12">
        <v>30.666666666666657</v>
      </c>
      <c r="E385" s="12">
        <v>41.25</v>
      </c>
      <c r="F385" s="12">
        <v>39.833333333333336</v>
      </c>
      <c r="H385" s="103">
        <f>VLOOKUP($C385,'Experiment Design'!$B$3:$H$66,'Experiment Results'!H$1,FALSE)</f>
        <v>8</v>
      </c>
      <c r="I385" s="101" t="str">
        <f>VLOOKUP($C385,'Experiment Design'!$B$3:$H$66,'Experiment Results'!I$1,FALSE)</f>
        <v>Normal</v>
      </c>
      <c r="J385" s="101">
        <f>VLOOKUP($C385,'Experiment Design'!$B$3:$H$66,'Experiment Results'!J$1,FALSE)</f>
        <v>100</v>
      </c>
      <c r="K385" s="101">
        <f>VLOOKUP($C385,'Experiment Design'!$B$3:$H$66,'Experiment Results'!K$1,FALSE)</f>
        <v>60</v>
      </c>
      <c r="L385" s="101">
        <f>VLOOKUP($C385,'Experiment Design'!$B$3:$H$66,'Experiment Results'!L$1,FALSE)</f>
        <v>36</v>
      </c>
      <c r="M385" s="101">
        <f>VLOOKUP($C385,'Experiment Design'!$B$3:$H$66,'Experiment Results'!M$1,FALSE)</f>
        <v>15</v>
      </c>
      <c r="N385" s="102">
        <f t="shared" si="43"/>
        <v>37.25</v>
      </c>
      <c r="P385" s="103">
        <f t="shared" si="44"/>
        <v>1</v>
      </c>
      <c r="Q385" s="101">
        <f t="shared" si="45"/>
        <v>-1</v>
      </c>
      <c r="R385" s="101">
        <f t="shared" si="46"/>
        <v>1</v>
      </c>
      <c r="S385" s="101">
        <f t="shared" si="47"/>
        <v>1</v>
      </c>
      <c r="T385" s="101">
        <f t="shared" si="48"/>
        <v>1</v>
      </c>
      <c r="U385" s="101">
        <f t="shared" si="49"/>
        <v>1</v>
      </c>
      <c r="V385" s="102">
        <f t="shared" si="50"/>
        <v>37.25</v>
      </c>
    </row>
    <row r="386" spans="2:22" x14ac:dyDescent="0.25">
      <c r="B386" s="12">
        <v>6</v>
      </c>
      <c r="C386" s="12">
        <v>63</v>
      </c>
      <c r="D386" s="12">
        <v>36.874999999999986</v>
      </c>
      <c r="E386" s="12">
        <v>37.705774816878062</v>
      </c>
      <c r="F386" s="12">
        <v>42.916666666666679</v>
      </c>
      <c r="H386" s="103">
        <f>VLOOKUP($C386,'Experiment Design'!$B$3:$H$66,'Experiment Results'!H$1,FALSE)</f>
        <v>3</v>
      </c>
      <c r="I386" s="101" t="str">
        <f>VLOOKUP($C386,'Experiment Design'!$B$3:$H$66,'Experiment Results'!I$1,FALSE)</f>
        <v>Exponential</v>
      </c>
      <c r="J386" s="101">
        <f>VLOOKUP($C386,'Experiment Design'!$B$3:$H$66,'Experiment Results'!J$1,FALSE)</f>
        <v>100</v>
      </c>
      <c r="K386" s="101">
        <f>VLOOKUP($C386,'Experiment Design'!$B$3:$H$66,'Experiment Results'!K$1,FALSE)</f>
        <v>60</v>
      </c>
      <c r="L386" s="101">
        <f>VLOOKUP($C386,'Experiment Design'!$B$3:$H$66,'Experiment Results'!L$1,FALSE)</f>
        <v>36</v>
      </c>
      <c r="M386" s="101">
        <f>VLOOKUP($C386,'Experiment Design'!$B$3:$H$66,'Experiment Results'!M$1,FALSE)</f>
        <v>15</v>
      </c>
      <c r="N386" s="102">
        <f t="shared" si="43"/>
        <v>39.16581382784824</v>
      </c>
      <c r="P386" s="103">
        <f t="shared" si="44"/>
        <v>-1</v>
      </c>
      <c r="Q386" s="101">
        <f t="shared" si="45"/>
        <v>1</v>
      </c>
      <c r="R386" s="101">
        <f t="shared" si="46"/>
        <v>1</v>
      </c>
      <c r="S386" s="101">
        <f t="shared" si="47"/>
        <v>1</v>
      </c>
      <c r="T386" s="101">
        <f t="shared" si="48"/>
        <v>1</v>
      </c>
      <c r="U386" s="101">
        <f t="shared" si="49"/>
        <v>1</v>
      </c>
      <c r="V386" s="102">
        <f t="shared" si="50"/>
        <v>39.16581382784824</v>
      </c>
    </row>
    <row r="387" spans="2:22" x14ac:dyDescent="0.25">
      <c r="B387" s="12">
        <v>6</v>
      </c>
      <c r="C387" s="12">
        <v>64</v>
      </c>
      <c r="D387" s="12">
        <v>33.958333333333321</v>
      </c>
      <c r="E387" s="12">
        <v>32.333333333333336</v>
      </c>
      <c r="F387" s="12">
        <v>37.166666666666643</v>
      </c>
      <c r="H387" s="103">
        <f>VLOOKUP($C387,'Experiment Design'!$B$3:$H$66,'Experiment Results'!H$1,FALSE)</f>
        <v>8</v>
      </c>
      <c r="I387" s="101" t="str">
        <f>VLOOKUP($C387,'Experiment Design'!$B$3:$H$66,'Experiment Results'!I$1,FALSE)</f>
        <v>Exponential</v>
      </c>
      <c r="J387" s="101">
        <f>VLOOKUP($C387,'Experiment Design'!$B$3:$H$66,'Experiment Results'!J$1,FALSE)</f>
        <v>100</v>
      </c>
      <c r="K387" s="101">
        <f>VLOOKUP($C387,'Experiment Design'!$B$3:$H$66,'Experiment Results'!K$1,FALSE)</f>
        <v>60</v>
      </c>
      <c r="L387" s="101">
        <f>VLOOKUP($C387,'Experiment Design'!$B$3:$H$66,'Experiment Results'!L$1,FALSE)</f>
        <v>36</v>
      </c>
      <c r="M387" s="101">
        <f>VLOOKUP($C387,'Experiment Design'!$B$3:$H$66,'Experiment Results'!M$1,FALSE)</f>
        <v>15</v>
      </c>
      <c r="N387" s="102">
        <f t="shared" si="43"/>
        <v>34.4861111111111</v>
      </c>
      <c r="P387" s="103">
        <f t="shared" si="44"/>
        <v>1</v>
      </c>
      <c r="Q387" s="101">
        <f t="shared" si="45"/>
        <v>1</v>
      </c>
      <c r="R387" s="101">
        <f t="shared" si="46"/>
        <v>1</v>
      </c>
      <c r="S387" s="101">
        <f t="shared" si="47"/>
        <v>1</v>
      </c>
      <c r="T387" s="101">
        <f t="shared" si="48"/>
        <v>1</v>
      </c>
      <c r="U387" s="101">
        <f t="shared" si="49"/>
        <v>1</v>
      </c>
      <c r="V387" s="102">
        <f t="shared" si="50"/>
        <v>34.4861111111111</v>
      </c>
    </row>
    <row r="388" spans="2:22" x14ac:dyDescent="0.25">
      <c r="B388" s="12">
        <v>7</v>
      </c>
      <c r="C388" s="12">
        <v>1</v>
      </c>
      <c r="D388" s="12">
        <v>28.557692307692278</v>
      </c>
      <c r="E388" s="12">
        <v>23.36538461538462</v>
      </c>
      <c r="F388" s="12">
        <v>32.88461538461538</v>
      </c>
      <c r="H388" s="103">
        <f>VLOOKUP($C388,'Experiment Design'!$B$3:$H$66,'Experiment Results'!H$1,FALSE)</f>
        <v>3</v>
      </c>
      <c r="I388" s="101" t="str">
        <f>VLOOKUP($C388,'Experiment Design'!$B$3:$H$66,'Experiment Results'!I$1,FALSE)</f>
        <v>Normal</v>
      </c>
      <c r="J388" s="101">
        <f>VLOOKUP($C388,'Experiment Design'!$B$3:$H$66,'Experiment Results'!J$1,FALSE)</f>
        <v>40</v>
      </c>
      <c r="K388" s="101">
        <f>VLOOKUP($C388,'Experiment Design'!$B$3:$H$66,'Experiment Results'!K$1,FALSE)</f>
        <v>10</v>
      </c>
      <c r="L388" s="101">
        <f>VLOOKUP($C388,'Experiment Design'!$B$3:$H$66,'Experiment Results'!L$1,FALSE)</f>
        <v>26</v>
      </c>
      <c r="M388" s="101">
        <f>VLOOKUP($C388,'Experiment Design'!$B$3:$H$66,'Experiment Results'!M$1,FALSE)</f>
        <v>10</v>
      </c>
      <c r="N388" s="102">
        <f t="shared" si="43"/>
        <v>28.269230769230759</v>
      </c>
      <c r="P388" s="103">
        <f t="shared" si="44"/>
        <v>-1</v>
      </c>
      <c r="Q388" s="101">
        <f t="shared" si="45"/>
        <v>-1</v>
      </c>
      <c r="R388" s="101">
        <f t="shared" si="46"/>
        <v>-1</v>
      </c>
      <c r="S388" s="101">
        <f t="shared" si="47"/>
        <v>-1</v>
      </c>
      <c r="T388" s="101">
        <f t="shared" si="48"/>
        <v>-1</v>
      </c>
      <c r="U388" s="101">
        <f t="shared" si="49"/>
        <v>-1</v>
      </c>
      <c r="V388" s="102">
        <f t="shared" si="50"/>
        <v>28.269230769230759</v>
      </c>
    </row>
    <row r="389" spans="2:22" x14ac:dyDescent="0.25">
      <c r="B389" s="12">
        <v>7</v>
      </c>
      <c r="C389" s="12">
        <v>2</v>
      </c>
      <c r="D389" s="12">
        <v>43.153846153846139</v>
      </c>
      <c r="E389" s="12">
        <v>31.730769230769237</v>
      </c>
      <c r="F389" s="12">
        <v>39.519230769230759</v>
      </c>
      <c r="H389" s="103">
        <f>VLOOKUP($C389,'Experiment Design'!$B$3:$H$66,'Experiment Results'!H$1,FALSE)</f>
        <v>8</v>
      </c>
      <c r="I389" s="101" t="str">
        <f>VLOOKUP($C389,'Experiment Design'!$B$3:$H$66,'Experiment Results'!I$1,FALSE)</f>
        <v>Normal</v>
      </c>
      <c r="J389" s="101">
        <f>VLOOKUP($C389,'Experiment Design'!$B$3:$H$66,'Experiment Results'!J$1,FALSE)</f>
        <v>40</v>
      </c>
      <c r="K389" s="101">
        <f>VLOOKUP($C389,'Experiment Design'!$B$3:$H$66,'Experiment Results'!K$1,FALSE)</f>
        <v>10</v>
      </c>
      <c r="L389" s="101">
        <f>VLOOKUP($C389,'Experiment Design'!$B$3:$H$66,'Experiment Results'!L$1,FALSE)</f>
        <v>26</v>
      </c>
      <c r="M389" s="101">
        <f>VLOOKUP($C389,'Experiment Design'!$B$3:$H$66,'Experiment Results'!M$1,FALSE)</f>
        <v>10</v>
      </c>
      <c r="N389" s="102">
        <f t="shared" ref="N389:N452" si="51">AVERAGE(D389:F389)</f>
        <v>38.13461538461538</v>
      </c>
      <c r="P389" s="103">
        <f t="shared" ref="P389:P452" si="52">IF(H389=H$4,-1,1)</f>
        <v>1</v>
      </c>
      <c r="Q389" s="101">
        <f t="shared" ref="Q389:Q452" si="53">IF(I389=I$4,-1,1)</f>
        <v>-1</v>
      </c>
      <c r="R389" s="101">
        <f t="shared" ref="R389:R452" si="54">IF(J389=J$4,-1,1)</f>
        <v>-1</v>
      </c>
      <c r="S389" s="101">
        <f t="shared" ref="S389:S452" si="55">IF(K389=K$4,-1,1)</f>
        <v>-1</v>
      </c>
      <c r="T389" s="101">
        <f t="shared" ref="T389:T452" si="56">IF(L389=L$4,-1,1)</f>
        <v>-1</v>
      </c>
      <c r="U389" s="101">
        <f t="shared" ref="U389:U452" si="57">IF(M389=M$4,-1,1)</f>
        <v>-1</v>
      </c>
      <c r="V389" s="102">
        <f t="shared" ref="V389:V452" si="58">N389</f>
        <v>38.13461538461538</v>
      </c>
    </row>
    <row r="390" spans="2:22" x14ac:dyDescent="0.25">
      <c r="B390" s="12">
        <v>7</v>
      </c>
      <c r="C390" s="12">
        <v>3</v>
      </c>
      <c r="D390" s="12">
        <v>38.942307692307722</v>
      </c>
      <c r="E390" s="12">
        <v>28.269230769230759</v>
      </c>
      <c r="F390" s="12">
        <v>35.769230769230759</v>
      </c>
      <c r="H390" s="103">
        <f>VLOOKUP($C390,'Experiment Design'!$B$3:$H$66,'Experiment Results'!H$1,FALSE)</f>
        <v>3</v>
      </c>
      <c r="I390" s="101" t="str">
        <f>VLOOKUP($C390,'Experiment Design'!$B$3:$H$66,'Experiment Results'!I$1,FALSE)</f>
        <v>Exponential</v>
      </c>
      <c r="J390" s="101">
        <f>VLOOKUP($C390,'Experiment Design'!$B$3:$H$66,'Experiment Results'!J$1,FALSE)</f>
        <v>40</v>
      </c>
      <c r="K390" s="101">
        <f>VLOOKUP($C390,'Experiment Design'!$B$3:$H$66,'Experiment Results'!K$1,FALSE)</f>
        <v>10</v>
      </c>
      <c r="L390" s="101">
        <f>VLOOKUP($C390,'Experiment Design'!$B$3:$H$66,'Experiment Results'!L$1,FALSE)</f>
        <v>26</v>
      </c>
      <c r="M390" s="101">
        <f>VLOOKUP($C390,'Experiment Design'!$B$3:$H$66,'Experiment Results'!M$1,FALSE)</f>
        <v>10</v>
      </c>
      <c r="N390" s="102">
        <f t="shared" si="51"/>
        <v>34.32692307692308</v>
      </c>
      <c r="P390" s="103">
        <f t="shared" si="52"/>
        <v>-1</v>
      </c>
      <c r="Q390" s="101">
        <f t="shared" si="53"/>
        <v>1</v>
      </c>
      <c r="R390" s="101">
        <f t="shared" si="54"/>
        <v>-1</v>
      </c>
      <c r="S390" s="101">
        <f t="shared" si="55"/>
        <v>-1</v>
      </c>
      <c r="T390" s="101">
        <f t="shared" si="56"/>
        <v>-1</v>
      </c>
      <c r="U390" s="101">
        <f t="shared" si="57"/>
        <v>-1</v>
      </c>
      <c r="V390" s="102">
        <f t="shared" si="58"/>
        <v>34.32692307692308</v>
      </c>
    </row>
    <row r="391" spans="2:22" x14ac:dyDescent="0.25">
      <c r="B391" s="12">
        <v>7</v>
      </c>
      <c r="C391" s="12">
        <v>4</v>
      </c>
      <c r="D391" s="12">
        <v>32.538461538461526</v>
      </c>
      <c r="E391" s="12">
        <v>35.307692307692285</v>
      </c>
      <c r="F391" s="12">
        <v>46.538461538461561</v>
      </c>
      <c r="H391" s="103">
        <f>VLOOKUP($C391,'Experiment Design'!$B$3:$H$66,'Experiment Results'!H$1,FALSE)</f>
        <v>8</v>
      </c>
      <c r="I391" s="101" t="str">
        <f>VLOOKUP($C391,'Experiment Design'!$B$3:$H$66,'Experiment Results'!I$1,FALSE)</f>
        <v>Exponential</v>
      </c>
      <c r="J391" s="101">
        <f>VLOOKUP($C391,'Experiment Design'!$B$3:$H$66,'Experiment Results'!J$1,FALSE)</f>
        <v>40</v>
      </c>
      <c r="K391" s="101">
        <f>VLOOKUP($C391,'Experiment Design'!$B$3:$H$66,'Experiment Results'!K$1,FALSE)</f>
        <v>10</v>
      </c>
      <c r="L391" s="101">
        <f>VLOOKUP($C391,'Experiment Design'!$B$3:$H$66,'Experiment Results'!L$1,FALSE)</f>
        <v>26</v>
      </c>
      <c r="M391" s="101">
        <f>VLOOKUP($C391,'Experiment Design'!$B$3:$H$66,'Experiment Results'!M$1,FALSE)</f>
        <v>10</v>
      </c>
      <c r="N391" s="102">
        <f t="shared" si="51"/>
        <v>38.128205128205124</v>
      </c>
      <c r="P391" s="103">
        <f t="shared" si="52"/>
        <v>1</v>
      </c>
      <c r="Q391" s="101">
        <f t="shared" si="53"/>
        <v>1</v>
      </c>
      <c r="R391" s="101">
        <f t="shared" si="54"/>
        <v>-1</v>
      </c>
      <c r="S391" s="101">
        <f t="shared" si="55"/>
        <v>-1</v>
      </c>
      <c r="T391" s="101">
        <f t="shared" si="56"/>
        <v>-1</v>
      </c>
      <c r="U391" s="101">
        <f t="shared" si="57"/>
        <v>-1</v>
      </c>
      <c r="V391" s="102">
        <f t="shared" si="58"/>
        <v>38.128205128205124</v>
      </c>
    </row>
    <row r="392" spans="2:22" x14ac:dyDescent="0.25">
      <c r="B392" s="12">
        <v>7</v>
      </c>
      <c r="C392" s="12">
        <v>5</v>
      </c>
      <c r="D392" s="12">
        <v>28.557692307692278</v>
      </c>
      <c r="E392" s="12">
        <v>23.36538461538462</v>
      </c>
      <c r="F392" s="12">
        <v>32.88461538461538</v>
      </c>
      <c r="H392" s="103">
        <f>VLOOKUP($C392,'Experiment Design'!$B$3:$H$66,'Experiment Results'!H$1,FALSE)</f>
        <v>3</v>
      </c>
      <c r="I392" s="101" t="str">
        <f>VLOOKUP($C392,'Experiment Design'!$B$3:$H$66,'Experiment Results'!I$1,FALSE)</f>
        <v>Normal</v>
      </c>
      <c r="J392" s="101">
        <f>VLOOKUP($C392,'Experiment Design'!$B$3:$H$66,'Experiment Results'!J$1,FALSE)</f>
        <v>100</v>
      </c>
      <c r="K392" s="101">
        <f>VLOOKUP($C392,'Experiment Design'!$B$3:$H$66,'Experiment Results'!K$1,FALSE)</f>
        <v>10</v>
      </c>
      <c r="L392" s="101">
        <f>VLOOKUP($C392,'Experiment Design'!$B$3:$H$66,'Experiment Results'!L$1,FALSE)</f>
        <v>26</v>
      </c>
      <c r="M392" s="101">
        <f>VLOOKUP($C392,'Experiment Design'!$B$3:$H$66,'Experiment Results'!M$1,FALSE)</f>
        <v>10</v>
      </c>
      <c r="N392" s="102">
        <f t="shared" si="51"/>
        <v>28.269230769230759</v>
      </c>
      <c r="P392" s="103">
        <f t="shared" si="52"/>
        <v>-1</v>
      </c>
      <c r="Q392" s="101">
        <f t="shared" si="53"/>
        <v>-1</v>
      </c>
      <c r="R392" s="101">
        <f t="shared" si="54"/>
        <v>1</v>
      </c>
      <c r="S392" s="101">
        <f t="shared" si="55"/>
        <v>-1</v>
      </c>
      <c r="T392" s="101">
        <f t="shared" si="56"/>
        <v>-1</v>
      </c>
      <c r="U392" s="101">
        <f t="shared" si="57"/>
        <v>-1</v>
      </c>
      <c r="V392" s="102">
        <f t="shared" si="58"/>
        <v>28.269230769230759</v>
      </c>
    </row>
    <row r="393" spans="2:22" x14ac:dyDescent="0.25">
      <c r="B393" s="12">
        <v>7</v>
      </c>
      <c r="C393" s="12">
        <v>6</v>
      </c>
      <c r="D393" s="12">
        <v>43.153846153846139</v>
      </c>
      <c r="E393" s="12">
        <v>31.730769230769237</v>
      </c>
      <c r="F393" s="12">
        <v>39.519230769230759</v>
      </c>
      <c r="H393" s="103">
        <f>VLOOKUP($C393,'Experiment Design'!$B$3:$H$66,'Experiment Results'!H$1,FALSE)</f>
        <v>8</v>
      </c>
      <c r="I393" s="101" t="str">
        <f>VLOOKUP($C393,'Experiment Design'!$B$3:$H$66,'Experiment Results'!I$1,FALSE)</f>
        <v>Normal</v>
      </c>
      <c r="J393" s="101">
        <f>VLOOKUP($C393,'Experiment Design'!$B$3:$H$66,'Experiment Results'!J$1,FALSE)</f>
        <v>100</v>
      </c>
      <c r="K393" s="101">
        <f>VLOOKUP($C393,'Experiment Design'!$B$3:$H$66,'Experiment Results'!K$1,FALSE)</f>
        <v>10</v>
      </c>
      <c r="L393" s="101">
        <f>VLOOKUP($C393,'Experiment Design'!$B$3:$H$66,'Experiment Results'!L$1,FALSE)</f>
        <v>26</v>
      </c>
      <c r="M393" s="101">
        <f>VLOOKUP($C393,'Experiment Design'!$B$3:$H$66,'Experiment Results'!M$1,FALSE)</f>
        <v>10</v>
      </c>
      <c r="N393" s="102">
        <f t="shared" si="51"/>
        <v>38.13461538461538</v>
      </c>
      <c r="P393" s="103">
        <f t="shared" si="52"/>
        <v>1</v>
      </c>
      <c r="Q393" s="101">
        <f t="shared" si="53"/>
        <v>-1</v>
      </c>
      <c r="R393" s="101">
        <f t="shared" si="54"/>
        <v>1</v>
      </c>
      <c r="S393" s="101">
        <f t="shared" si="55"/>
        <v>-1</v>
      </c>
      <c r="T393" s="101">
        <f t="shared" si="56"/>
        <v>-1</v>
      </c>
      <c r="U393" s="101">
        <f t="shared" si="57"/>
        <v>-1</v>
      </c>
      <c r="V393" s="102">
        <f t="shared" si="58"/>
        <v>38.13461538461538</v>
      </c>
    </row>
    <row r="394" spans="2:22" x14ac:dyDescent="0.25">
      <c r="B394" s="12">
        <v>7</v>
      </c>
      <c r="C394" s="12">
        <v>7</v>
      </c>
      <c r="D394" s="12">
        <v>38.942307692307722</v>
      </c>
      <c r="E394" s="12">
        <v>28.269230769230759</v>
      </c>
      <c r="F394" s="12">
        <v>35.769230769230759</v>
      </c>
      <c r="H394" s="103">
        <f>VLOOKUP($C394,'Experiment Design'!$B$3:$H$66,'Experiment Results'!H$1,FALSE)</f>
        <v>3</v>
      </c>
      <c r="I394" s="101" t="str">
        <f>VLOOKUP($C394,'Experiment Design'!$B$3:$H$66,'Experiment Results'!I$1,FALSE)</f>
        <v>Exponential</v>
      </c>
      <c r="J394" s="101">
        <f>VLOOKUP($C394,'Experiment Design'!$B$3:$H$66,'Experiment Results'!J$1,FALSE)</f>
        <v>100</v>
      </c>
      <c r="K394" s="101">
        <f>VLOOKUP($C394,'Experiment Design'!$B$3:$H$66,'Experiment Results'!K$1,FALSE)</f>
        <v>10</v>
      </c>
      <c r="L394" s="101">
        <f>VLOOKUP($C394,'Experiment Design'!$B$3:$H$66,'Experiment Results'!L$1,FALSE)</f>
        <v>26</v>
      </c>
      <c r="M394" s="101">
        <f>VLOOKUP($C394,'Experiment Design'!$B$3:$H$66,'Experiment Results'!M$1,FALSE)</f>
        <v>10</v>
      </c>
      <c r="N394" s="102">
        <f t="shared" si="51"/>
        <v>34.32692307692308</v>
      </c>
      <c r="P394" s="103">
        <f t="shared" si="52"/>
        <v>-1</v>
      </c>
      <c r="Q394" s="101">
        <f t="shared" si="53"/>
        <v>1</v>
      </c>
      <c r="R394" s="101">
        <f t="shared" si="54"/>
        <v>1</v>
      </c>
      <c r="S394" s="101">
        <f t="shared" si="55"/>
        <v>-1</v>
      </c>
      <c r="T394" s="101">
        <f t="shared" si="56"/>
        <v>-1</v>
      </c>
      <c r="U394" s="101">
        <f t="shared" si="57"/>
        <v>-1</v>
      </c>
      <c r="V394" s="102">
        <f t="shared" si="58"/>
        <v>34.32692307692308</v>
      </c>
    </row>
    <row r="395" spans="2:22" x14ac:dyDescent="0.25">
      <c r="B395" s="12">
        <v>7</v>
      </c>
      <c r="C395" s="12">
        <v>8</v>
      </c>
      <c r="D395" s="12">
        <v>32.538461538461526</v>
      </c>
      <c r="E395" s="12">
        <v>35.307692307692285</v>
      </c>
      <c r="F395" s="12">
        <v>46.538461538461561</v>
      </c>
      <c r="H395" s="103">
        <f>VLOOKUP($C395,'Experiment Design'!$B$3:$H$66,'Experiment Results'!H$1,FALSE)</f>
        <v>8</v>
      </c>
      <c r="I395" s="101" t="str">
        <f>VLOOKUP($C395,'Experiment Design'!$B$3:$H$66,'Experiment Results'!I$1,FALSE)</f>
        <v>Exponential</v>
      </c>
      <c r="J395" s="101">
        <f>VLOOKUP($C395,'Experiment Design'!$B$3:$H$66,'Experiment Results'!J$1,FALSE)</f>
        <v>100</v>
      </c>
      <c r="K395" s="101">
        <f>VLOOKUP($C395,'Experiment Design'!$B$3:$H$66,'Experiment Results'!K$1,FALSE)</f>
        <v>10</v>
      </c>
      <c r="L395" s="101">
        <f>VLOOKUP($C395,'Experiment Design'!$B$3:$H$66,'Experiment Results'!L$1,FALSE)</f>
        <v>26</v>
      </c>
      <c r="M395" s="101">
        <f>VLOOKUP($C395,'Experiment Design'!$B$3:$H$66,'Experiment Results'!M$1,FALSE)</f>
        <v>10</v>
      </c>
      <c r="N395" s="102">
        <f t="shared" si="51"/>
        <v>38.128205128205124</v>
      </c>
      <c r="P395" s="103">
        <f t="shared" si="52"/>
        <v>1</v>
      </c>
      <c r="Q395" s="101">
        <f t="shared" si="53"/>
        <v>1</v>
      </c>
      <c r="R395" s="101">
        <f t="shared" si="54"/>
        <v>1</v>
      </c>
      <c r="S395" s="101">
        <f t="shared" si="55"/>
        <v>-1</v>
      </c>
      <c r="T395" s="101">
        <f t="shared" si="56"/>
        <v>-1</v>
      </c>
      <c r="U395" s="101">
        <f t="shared" si="57"/>
        <v>-1</v>
      </c>
      <c r="V395" s="102">
        <f t="shared" si="58"/>
        <v>38.128205128205124</v>
      </c>
    </row>
    <row r="396" spans="2:22" x14ac:dyDescent="0.25">
      <c r="B396" s="12">
        <v>7</v>
      </c>
      <c r="C396" s="12">
        <v>9</v>
      </c>
      <c r="D396" s="12">
        <v>28.557692307692278</v>
      </c>
      <c r="E396" s="12">
        <v>23.36538461538462</v>
      </c>
      <c r="F396" s="12">
        <v>32.88461538461538</v>
      </c>
      <c r="H396" s="103">
        <f>VLOOKUP($C396,'Experiment Design'!$B$3:$H$66,'Experiment Results'!H$1,FALSE)</f>
        <v>3</v>
      </c>
      <c r="I396" s="101" t="str">
        <f>VLOOKUP($C396,'Experiment Design'!$B$3:$H$66,'Experiment Results'!I$1,FALSE)</f>
        <v>Normal</v>
      </c>
      <c r="J396" s="101">
        <f>VLOOKUP($C396,'Experiment Design'!$B$3:$H$66,'Experiment Results'!J$1,FALSE)</f>
        <v>40</v>
      </c>
      <c r="K396" s="101">
        <f>VLOOKUP($C396,'Experiment Design'!$B$3:$H$66,'Experiment Results'!K$1,FALSE)</f>
        <v>60</v>
      </c>
      <c r="L396" s="101">
        <f>VLOOKUP($C396,'Experiment Design'!$B$3:$H$66,'Experiment Results'!L$1,FALSE)</f>
        <v>26</v>
      </c>
      <c r="M396" s="101">
        <f>VLOOKUP($C396,'Experiment Design'!$B$3:$H$66,'Experiment Results'!M$1,FALSE)</f>
        <v>10</v>
      </c>
      <c r="N396" s="102">
        <f t="shared" si="51"/>
        <v>28.269230769230759</v>
      </c>
      <c r="P396" s="103">
        <f t="shared" si="52"/>
        <v>-1</v>
      </c>
      <c r="Q396" s="101">
        <f t="shared" si="53"/>
        <v>-1</v>
      </c>
      <c r="R396" s="101">
        <f t="shared" si="54"/>
        <v>-1</v>
      </c>
      <c r="S396" s="101">
        <f t="shared" si="55"/>
        <v>1</v>
      </c>
      <c r="T396" s="101">
        <f t="shared" si="56"/>
        <v>-1</v>
      </c>
      <c r="U396" s="101">
        <f t="shared" si="57"/>
        <v>-1</v>
      </c>
      <c r="V396" s="102">
        <f t="shared" si="58"/>
        <v>28.269230769230759</v>
      </c>
    </row>
    <row r="397" spans="2:22" x14ac:dyDescent="0.25">
      <c r="B397" s="12">
        <v>7</v>
      </c>
      <c r="C397" s="12">
        <v>10</v>
      </c>
      <c r="D397" s="12">
        <v>43.153846153846139</v>
      </c>
      <c r="E397" s="12">
        <v>31.730769230769237</v>
      </c>
      <c r="F397" s="12">
        <v>39.519230769230759</v>
      </c>
      <c r="H397" s="103">
        <f>VLOOKUP($C397,'Experiment Design'!$B$3:$H$66,'Experiment Results'!H$1,FALSE)</f>
        <v>8</v>
      </c>
      <c r="I397" s="101" t="str">
        <f>VLOOKUP($C397,'Experiment Design'!$B$3:$H$66,'Experiment Results'!I$1,FALSE)</f>
        <v>Normal</v>
      </c>
      <c r="J397" s="101">
        <f>VLOOKUP($C397,'Experiment Design'!$B$3:$H$66,'Experiment Results'!J$1,FALSE)</f>
        <v>40</v>
      </c>
      <c r="K397" s="101">
        <f>VLOOKUP($C397,'Experiment Design'!$B$3:$H$66,'Experiment Results'!K$1,FALSE)</f>
        <v>60</v>
      </c>
      <c r="L397" s="101">
        <f>VLOOKUP($C397,'Experiment Design'!$B$3:$H$66,'Experiment Results'!L$1,FALSE)</f>
        <v>26</v>
      </c>
      <c r="M397" s="101">
        <f>VLOOKUP($C397,'Experiment Design'!$B$3:$H$66,'Experiment Results'!M$1,FALSE)</f>
        <v>10</v>
      </c>
      <c r="N397" s="102">
        <f t="shared" si="51"/>
        <v>38.13461538461538</v>
      </c>
      <c r="P397" s="103">
        <f t="shared" si="52"/>
        <v>1</v>
      </c>
      <c r="Q397" s="101">
        <f t="shared" si="53"/>
        <v>-1</v>
      </c>
      <c r="R397" s="101">
        <f t="shared" si="54"/>
        <v>-1</v>
      </c>
      <c r="S397" s="101">
        <f t="shared" si="55"/>
        <v>1</v>
      </c>
      <c r="T397" s="101">
        <f t="shared" si="56"/>
        <v>-1</v>
      </c>
      <c r="U397" s="101">
        <f t="shared" si="57"/>
        <v>-1</v>
      </c>
      <c r="V397" s="102">
        <f t="shared" si="58"/>
        <v>38.13461538461538</v>
      </c>
    </row>
    <row r="398" spans="2:22" x14ac:dyDescent="0.25">
      <c r="B398" s="12">
        <v>7</v>
      </c>
      <c r="C398" s="12">
        <v>11</v>
      </c>
      <c r="D398" s="12">
        <v>38.942307692307722</v>
      </c>
      <c r="E398" s="12">
        <v>28.269230769230759</v>
      </c>
      <c r="F398" s="12">
        <v>35.769230769230759</v>
      </c>
      <c r="H398" s="103">
        <f>VLOOKUP($C398,'Experiment Design'!$B$3:$H$66,'Experiment Results'!H$1,FALSE)</f>
        <v>3</v>
      </c>
      <c r="I398" s="101" t="str">
        <f>VLOOKUP($C398,'Experiment Design'!$B$3:$H$66,'Experiment Results'!I$1,FALSE)</f>
        <v>Exponential</v>
      </c>
      <c r="J398" s="101">
        <f>VLOOKUP($C398,'Experiment Design'!$B$3:$H$66,'Experiment Results'!J$1,FALSE)</f>
        <v>40</v>
      </c>
      <c r="K398" s="101">
        <f>VLOOKUP($C398,'Experiment Design'!$B$3:$H$66,'Experiment Results'!K$1,FALSE)</f>
        <v>60</v>
      </c>
      <c r="L398" s="101">
        <f>VLOOKUP($C398,'Experiment Design'!$B$3:$H$66,'Experiment Results'!L$1,FALSE)</f>
        <v>26</v>
      </c>
      <c r="M398" s="101">
        <f>VLOOKUP($C398,'Experiment Design'!$B$3:$H$66,'Experiment Results'!M$1,FALSE)</f>
        <v>10</v>
      </c>
      <c r="N398" s="102">
        <f t="shared" si="51"/>
        <v>34.32692307692308</v>
      </c>
      <c r="P398" s="103">
        <f t="shared" si="52"/>
        <v>-1</v>
      </c>
      <c r="Q398" s="101">
        <f t="shared" si="53"/>
        <v>1</v>
      </c>
      <c r="R398" s="101">
        <f t="shared" si="54"/>
        <v>-1</v>
      </c>
      <c r="S398" s="101">
        <f t="shared" si="55"/>
        <v>1</v>
      </c>
      <c r="T398" s="101">
        <f t="shared" si="56"/>
        <v>-1</v>
      </c>
      <c r="U398" s="101">
        <f t="shared" si="57"/>
        <v>-1</v>
      </c>
      <c r="V398" s="102">
        <f t="shared" si="58"/>
        <v>34.32692307692308</v>
      </c>
    </row>
    <row r="399" spans="2:22" x14ac:dyDescent="0.25">
      <c r="B399" s="12">
        <v>7</v>
      </c>
      <c r="C399" s="12">
        <v>12</v>
      </c>
      <c r="D399" s="12">
        <v>32.538461538461526</v>
      </c>
      <c r="E399" s="12">
        <v>35.307692307692285</v>
      </c>
      <c r="F399" s="12">
        <v>46.538461538461561</v>
      </c>
      <c r="H399" s="103">
        <f>VLOOKUP($C399,'Experiment Design'!$B$3:$H$66,'Experiment Results'!H$1,FALSE)</f>
        <v>8</v>
      </c>
      <c r="I399" s="101" t="str">
        <f>VLOOKUP($C399,'Experiment Design'!$B$3:$H$66,'Experiment Results'!I$1,FALSE)</f>
        <v>Exponential</v>
      </c>
      <c r="J399" s="101">
        <f>VLOOKUP($C399,'Experiment Design'!$B$3:$H$66,'Experiment Results'!J$1,FALSE)</f>
        <v>40</v>
      </c>
      <c r="K399" s="101">
        <f>VLOOKUP($C399,'Experiment Design'!$B$3:$H$66,'Experiment Results'!K$1,FALSE)</f>
        <v>60</v>
      </c>
      <c r="L399" s="101">
        <f>VLOOKUP($C399,'Experiment Design'!$B$3:$H$66,'Experiment Results'!L$1,FALSE)</f>
        <v>26</v>
      </c>
      <c r="M399" s="101">
        <f>VLOOKUP($C399,'Experiment Design'!$B$3:$H$66,'Experiment Results'!M$1,FALSE)</f>
        <v>10</v>
      </c>
      <c r="N399" s="102">
        <f t="shared" si="51"/>
        <v>38.128205128205124</v>
      </c>
      <c r="P399" s="103">
        <f t="shared" si="52"/>
        <v>1</v>
      </c>
      <c r="Q399" s="101">
        <f t="shared" si="53"/>
        <v>1</v>
      </c>
      <c r="R399" s="101">
        <f t="shared" si="54"/>
        <v>-1</v>
      </c>
      <c r="S399" s="101">
        <f t="shared" si="55"/>
        <v>1</v>
      </c>
      <c r="T399" s="101">
        <f t="shared" si="56"/>
        <v>-1</v>
      </c>
      <c r="U399" s="101">
        <f t="shared" si="57"/>
        <v>-1</v>
      </c>
      <c r="V399" s="102">
        <f t="shared" si="58"/>
        <v>38.128205128205124</v>
      </c>
    </row>
    <row r="400" spans="2:22" x14ac:dyDescent="0.25">
      <c r="B400" s="12">
        <v>7</v>
      </c>
      <c r="C400" s="12">
        <v>13</v>
      </c>
      <c r="D400" s="12">
        <v>28.557692307692278</v>
      </c>
      <c r="E400" s="12">
        <v>23.36538461538462</v>
      </c>
      <c r="F400" s="12">
        <v>32.88461538461538</v>
      </c>
      <c r="H400" s="103">
        <f>VLOOKUP($C400,'Experiment Design'!$B$3:$H$66,'Experiment Results'!H$1,FALSE)</f>
        <v>3</v>
      </c>
      <c r="I400" s="101" t="str">
        <f>VLOOKUP($C400,'Experiment Design'!$B$3:$H$66,'Experiment Results'!I$1,FALSE)</f>
        <v>Normal</v>
      </c>
      <c r="J400" s="101">
        <f>VLOOKUP($C400,'Experiment Design'!$B$3:$H$66,'Experiment Results'!J$1,FALSE)</f>
        <v>100</v>
      </c>
      <c r="K400" s="101">
        <f>VLOOKUP($C400,'Experiment Design'!$B$3:$H$66,'Experiment Results'!K$1,FALSE)</f>
        <v>60</v>
      </c>
      <c r="L400" s="101">
        <f>VLOOKUP($C400,'Experiment Design'!$B$3:$H$66,'Experiment Results'!L$1,FALSE)</f>
        <v>26</v>
      </c>
      <c r="M400" s="101">
        <f>VLOOKUP($C400,'Experiment Design'!$B$3:$H$66,'Experiment Results'!M$1,FALSE)</f>
        <v>10</v>
      </c>
      <c r="N400" s="102">
        <f t="shared" si="51"/>
        <v>28.269230769230759</v>
      </c>
      <c r="P400" s="103">
        <f t="shared" si="52"/>
        <v>-1</v>
      </c>
      <c r="Q400" s="101">
        <f t="shared" si="53"/>
        <v>-1</v>
      </c>
      <c r="R400" s="101">
        <f t="shared" si="54"/>
        <v>1</v>
      </c>
      <c r="S400" s="101">
        <f t="shared" si="55"/>
        <v>1</v>
      </c>
      <c r="T400" s="101">
        <f t="shared" si="56"/>
        <v>-1</v>
      </c>
      <c r="U400" s="101">
        <f t="shared" si="57"/>
        <v>-1</v>
      </c>
      <c r="V400" s="102">
        <f t="shared" si="58"/>
        <v>28.269230769230759</v>
      </c>
    </row>
    <row r="401" spans="2:22" x14ac:dyDescent="0.25">
      <c r="B401" s="12">
        <v>7</v>
      </c>
      <c r="C401" s="12">
        <v>14</v>
      </c>
      <c r="D401" s="12">
        <v>43.153846153846139</v>
      </c>
      <c r="E401" s="12">
        <v>31.730769230769237</v>
      </c>
      <c r="F401" s="12">
        <v>39.519230769230759</v>
      </c>
      <c r="H401" s="103">
        <f>VLOOKUP($C401,'Experiment Design'!$B$3:$H$66,'Experiment Results'!H$1,FALSE)</f>
        <v>8</v>
      </c>
      <c r="I401" s="101" t="str">
        <f>VLOOKUP($C401,'Experiment Design'!$B$3:$H$66,'Experiment Results'!I$1,FALSE)</f>
        <v>Normal</v>
      </c>
      <c r="J401" s="101">
        <f>VLOOKUP($C401,'Experiment Design'!$B$3:$H$66,'Experiment Results'!J$1,FALSE)</f>
        <v>100</v>
      </c>
      <c r="K401" s="101">
        <f>VLOOKUP($C401,'Experiment Design'!$B$3:$H$66,'Experiment Results'!K$1,FALSE)</f>
        <v>60</v>
      </c>
      <c r="L401" s="101">
        <f>VLOOKUP($C401,'Experiment Design'!$B$3:$H$66,'Experiment Results'!L$1,FALSE)</f>
        <v>26</v>
      </c>
      <c r="M401" s="101">
        <f>VLOOKUP($C401,'Experiment Design'!$B$3:$H$66,'Experiment Results'!M$1,FALSE)</f>
        <v>10</v>
      </c>
      <c r="N401" s="102">
        <f t="shared" si="51"/>
        <v>38.13461538461538</v>
      </c>
      <c r="P401" s="103">
        <f t="shared" si="52"/>
        <v>1</v>
      </c>
      <c r="Q401" s="101">
        <f t="shared" si="53"/>
        <v>-1</v>
      </c>
      <c r="R401" s="101">
        <f t="shared" si="54"/>
        <v>1</v>
      </c>
      <c r="S401" s="101">
        <f t="shared" si="55"/>
        <v>1</v>
      </c>
      <c r="T401" s="101">
        <f t="shared" si="56"/>
        <v>-1</v>
      </c>
      <c r="U401" s="101">
        <f t="shared" si="57"/>
        <v>-1</v>
      </c>
      <c r="V401" s="102">
        <f t="shared" si="58"/>
        <v>38.13461538461538</v>
      </c>
    </row>
    <row r="402" spans="2:22" x14ac:dyDescent="0.25">
      <c r="B402" s="12">
        <v>7</v>
      </c>
      <c r="C402" s="12">
        <v>15</v>
      </c>
      <c r="D402" s="12">
        <v>38.942307692307722</v>
      </c>
      <c r="E402" s="12">
        <v>28.269230769230759</v>
      </c>
      <c r="F402" s="12">
        <v>35.769230769230759</v>
      </c>
      <c r="H402" s="103">
        <f>VLOOKUP($C402,'Experiment Design'!$B$3:$H$66,'Experiment Results'!H$1,FALSE)</f>
        <v>3</v>
      </c>
      <c r="I402" s="101" t="str">
        <f>VLOOKUP($C402,'Experiment Design'!$B$3:$H$66,'Experiment Results'!I$1,FALSE)</f>
        <v>Exponential</v>
      </c>
      <c r="J402" s="101">
        <f>VLOOKUP($C402,'Experiment Design'!$B$3:$H$66,'Experiment Results'!J$1,FALSE)</f>
        <v>100</v>
      </c>
      <c r="K402" s="101">
        <f>VLOOKUP($C402,'Experiment Design'!$B$3:$H$66,'Experiment Results'!K$1,FALSE)</f>
        <v>60</v>
      </c>
      <c r="L402" s="101">
        <f>VLOOKUP($C402,'Experiment Design'!$B$3:$H$66,'Experiment Results'!L$1,FALSE)</f>
        <v>26</v>
      </c>
      <c r="M402" s="101">
        <f>VLOOKUP($C402,'Experiment Design'!$B$3:$H$66,'Experiment Results'!M$1,FALSE)</f>
        <v>10</v>
      </c>
      <c r="N402" s="102">
        <f t="shared" si="51"/>
        <v>34.32692307692308</v>
      </c>
      <c r="P402" s="103">
        <f t="shared" si="52"/>
        <v>-1</v>
      </c>
      <c r="Q402" s="101">
        <f t="shared" si="53"/>
        <v>1</v>
      </c>
      <c r="R402" s="101">
        <f t="shared" si="54"/>
        <v>1</v>
      </c>
      <c r="S402" s="101">
        <f t="shared" si="55"/>
        <v>1</v>
      </c>
      <c r="T402" s="101">
        <f t="shared" si="56"/>
        <v>-1</v>
      </c>
      <c r="U402" s="101">
        <f t="shared" si="57"/>
        <v>-1</v>
      </c>
      <c r="V402" s="102">
        <f t="shared" si="58"/>
        <v>34.32692307692308</v>
      </c>
    </row>
    <row r="403" spans="2:22" x14ac:dyDescent="0.25">
      <c r="B403" s="12">
        <v>7</v>
      </c>
      <c r="C403" s="12">
        <v>16</v>
      </c>
      <c r="D403" s="12">
        <v>32.538461538461526</v>
      </c>
      <c r="E403" s="12">
        <v>35.307692307692285</v>
      </c>
      <c r="F403" s="12">
        <v>46.538461538461561</v>
      </c>
      <c r="H403" s="103">
        <f>VLOOKUP($C403,'Experiment Design'!$B$3:$H$66,'Experiment Results'!H$1,FALSE)</f>
        <v>8</v>
      </c>
      <c r="I403" s="101" t="str">
        <f>VLOOKUP($C403,'Experiment Design'!$B$3:$H$66,'Experiment Results'!I$1,FALSE)</f>
        <v>Exponential</v>
      </c>
      <c r="J403" s="101">
        <f>VLOOKUP($C403,'Experiment Design'!$B$3:$H$66,'Experiment Results'!J$1,FALSE)</f>
        <v>100</v>
      </c>
      <c r="K403" s="101">
        <f>VLOOKUP($C403,'Experiment Design'!$B$3:$H$66,'Experiment Results'!K$1,FALSE)</f>
        <v>60</v>
      </c>
      <c r="L403" s="101">
        <f>VLOOKUP($C403,'Experiment Design'!$B$3:$H$66,'Experiment Results'!L$1,FALSE)</f>
        <v>26</v>
      </c>
      <c r="M403" s="101">
        <f>VLOOKUP($C403,'Experiment Design'!$B$3:$H$66,'Experiment Results'!M$1,FALSE)</f>
        <v>10</v>
      </c>
      <c r="N403" s="102">
        <f t="shared" si="51"/>
        <v>38.128205128205124</v>
      </c>
      <c r="P403" s="103">
        <f t="shared" si="52"/>
        <v>1</v>
      </c>
      <c r="Q403" s="101">
        <f t="shared" si="53"/>
        <v>1</v>
      </c>
      <c r="R403" s="101">
        <f t="shared" si="54"/>
        <v>1</v>
      </c>
      <c r="S403" s="101">
        <f t="shared" si="55"/>
        <v>1</v>
      </c>
      <c r="T403" s="101">
        <f t="shared" si="56"/>
        <v>-1</v>
      </c>
      <c r="U403" s="101">
        <f t="shared" si="57"/>
        <v>-1</v>
      </c>
      <c r="V403" s="102">
        <f t="shared" si="58"/>
        <v>38.128205128205124</v>
      </c>
    </row>
    <row r="404" spans="2:22" x14ac:dyDescent="0.25">
      <c r="B404" s="12">
        <v>7</v>
      </c>
      <c r="C404" s="12">
        <v>17</v>
      </c>
      <c r="D404" s="12">
        <v>53.749999999999986</v>
      </c>
      <c r="E404" s="12">
        <v>41.458333333333321</v>
      </c>
      <c r="F404" s="12">
        <v>49.722222222222243</v>
      </c>
      <c r="H404" s="103">
        <f>VLOOKUP($C404,'Experiment Design'!$B$3:$H$66,'Experiment Results'!H$1,FALSE)</f>
        <v>3</v>
      </c>
      <c r="I404" s="101" t="str">
        <f>VLOOKUP($C404,'Experiment Design'!$B$3:$H$66,'Experiment Results'!I$1,FALSE)</f>
        <v>Normal</v>
      </c>
      <c r="J404" s="101">
        <f>VLOOKUP($C404,'Experiment Design'!$B$3:$H$66,'Experiment Results'!J$1,FALSE)</f>
        <v>40</v>
      </c>
      <c r="K404" s="101">
        <f>VLOOKUP($C404,'Experiment Design'!$B$3:$H$66,'Experiment Results'!K$1,FALSE)</f>
        <v>10</v>
      </c>
      <c r="L404" s="101">
        <f>VLOOKUP($C404,'Experiment Design'!$B$3:$H$66,'Experiment Results'!L$1,FALSE)</f>
        <v>36</v>
      </c>
      <c r="M404" s="101">
        <f>VLOOKUP($C404,'Experiment Design'!$B$3:$H$66,'Experiment Results'!M$1,FALSE)</f>
        <v>10</v>
      </c>
      <c r="N404" s="102">
        <f t="shared" si="51"/>
        <v>48.310185185185183</v>
      </c>
      <c r="P404" s="103">
        <f t="shared" si="52"/>
        <v>-1</v>
      </c>
      <c r="Q404" s="101">
        <f t="shared" si="53"/>
        <v>-1</v>
      </c>
      <c r="R404" s="101">
        <f t="shared" si="54"/>
        <v>-1</v>
      </c>
      <c r="S404" s="101">
        <f t="shared" si="55"/>
        <v>-1</v>
      </c>
      <c r="T404" s="101">
        <f t="shared" si="56"/>
        <v>1</v>
      </c>
      <c r="U404" s="101">
        <f t="shared" si="57"/>
        <v>-1</v>
      </c>
      <c r="V404" s="102">
        <f t="shared" si="58"/>
        <v>48.310185185185183</v>
      </c>
    </row>
    <row r="405" spans="2:22" x14ac:dyDescent="0.25">
      <c r="B405" s="12">
        <v>7</v>
      </c>
      <c r="C405" s="12">
        <v>18</v>
      </c>
      <c r="D405" s="12">
        <v>51.944444444444464</v>
      </c>
      <c r="E405" s="12">
        <v>47.291666666666636</v>
      </c>
      <c r="F405" s="12">
        <v>49.444444444444436</v>
      </c>
      <c r="H405" s="103">
        <f>VLOOKUP($C405,'Experiment Design'!$B$3:$H$66,'Experiment Results'!H$1,FALSE)</f>
        <v>8</v>
      </c>
      <c r="I405" s="101" t="str">
        <f>VLOOKUP($C405,'Experiment Design'!$B$3:$H$66,'Experiment Results'!I$1,FALSE)</f>
        <v>Normal</v>
      </c>
      <c r="J405" s="101">
        <f>VLOOKUP($C405,'Experiment Design'!$B$3:$H$66,'Experiment Results'!J$1,FALSE)</f>
        <v>40</v>
      </c>
      <c r="K405" s="101">
        <f>VLOOKUP($C405,'Experiment Design'!$B$3:$H$66,'Experiment Results'!K$1,FALSE)</f>
        <v>10</v>
      </c>
      <c r="L405" s="101">
        <f>VLOOKUP($C405,'Experiment Design'!$B$3:$H$66,'Experiment Results'!L$1,FALSE)</f>
        <v>36</v>
      </c>
      <c r="M405" s="101">
        <f>VLOOKUP($C405,'Experiment Design'!$B$3:$H$66,'Experiment Results'!M$1,FALSE)</f>
        <v>10</v>
      </c>
      <c r="N405" s="102">
        <f t="shared" si="51"/>
        <v>49.560185185185183</v>
      </c>
      <c r="P405" s="103">
        <f t="shared" si="52"/>
        <v>1</v>
      </c>
      <c r="Q405" s="101">
        <f t="shared" si="53"/>
        <v>-1</v>
      </c>
      <c r="R405" s="101">
        <f t="shared" si="54"/>
        <v>-1</v>
      </c>
      <c r="S405" s="101">
        <f t="shared" si="55"/>
        <v>-1</v>
      </c>
      <c r="T405" s="101">
        <f t="shared" si="56"/>
        <v>1</v>
      </c>
      <c r="U405" s="101">
        <f t="shared" si="57"/>
        <v>-1</v>
      </c>
      <c r="V405" s="102">
        <f t="shared" si="58"/>
        <v>49.560185185185183</v>
      </c>
    </row>
    <row r="406" spans="2:22" x14ac:dyDescent="0.25">
      <c r="B406" s="12">
        <v>7</v>
      </c>
      <c r="C406" s="12">
        <v>19</v>
      </c>
      <c r="D406" s="12">
        <v>61.249999999999794</v>
      </c>
      <c r="E406" s="12">
        <v>46.041666666666664</v>
      </c>
      <c r="F406" s="12">
        <v>52.2222222222222</v>
      </c>
      <c r="H406" s="103">
        <f>VLOOKUP($C406,'Experiment Design'!$B$3:$H$66,'Experiment Results'!H$1,FALSE)</f>
        <v>3</v>
      </c>
      <c r="I406" s="101" t="str">
        <f>VLOOKUP($C406,'Experiment Design'!$B$3:$H$66,'Experiment Results'!I$1,FALSE)</f>
        <v>Exponential</v>
      </c>
      <c r="J406" s="101">
        <f>VLOOKUP($C406,'Experiment Design'!$B$3:$H$66,'Experiment Results'!J$1,FALSE)</f>
        <v>40</v>
      </c>
      <c r="K406" s="101">
        <f>VLOOKUP($C406,'Experiment Design'!$B$3:$H$66,'Experiment Results'!K$1,FALSE)</f>
        <v>10</v>
      </c>
      <c r="L406" s="101">
        <f>VLOOKUP($C406,'Experiment Design'!$B$3:$H$66,'Experiment Results'!L$1,FALSE)</f>
        <v>36</v>
      </c>
      <c r="M406" s="101">
        <f>VLOOKUP($C406,'Experiment Design'!$B$3:$H$66,'Experiment Results'!M$1,FALSE)</f>
        <v>10</v>
      </c>
      <c r="N406" s="102">
        <f t="shared" si="51"/>
        <v>53.171296296296219</v>
      </c>
      <c r="P406" s="103">
        <f t="shared" si="52"/>
        <v>-1</v>
      </c>
      <c r="Q406" s="101">
        <f t="shared" si="53"/>
        <v>1</v>
      </c>
      <c r="R406" s="101">
        <f t="shared" si="54"/>
        <v>-1</v>
      </c>
      <c r="S406" s="101">
        <f t="shared" si="55"/>
        <v>-1</v>
      </c>
      <c r="T406" s="101">
        <f t="shared" si="56"/>
        <v>1</v>
      </c>
      <c r="U406" s="101">
        <f t="shared" si="57"/>
        <v>-1</v>
      </c>
      <c r="V406" s="102">
        <f t="shared" si="58"/>
        <v>53.171296296296219</v>
      </c>
    </row>
    <row r="407" spans="2:22" x14ac:dyDescent="0.25">
      <c r="B407" s="12">
        <v>7</v>
      </c>
      <c r="C407" s="12">
        <v>20</v>
      </c>
      <c r="D407" s="12">
        <v>61.249999999999794</v>
      </c>
      <c r="E407" s="12">
        <v>51.458333333333336</v>
      </c>
      <c r="F407" s="12">
        <v>53.888888888888879</v>
      </c>
      <c r="H407" s="103">
        <f>VLOOKUP($C407,'Experiment Design'!$B$3:$H$66,'Experiment Results'!H$1,FALSE)</f>
        <v>8</v>
      </c>
      <c r="I407" s="101" t="str">
        <f>VLOOKUP($C407,'Experiment Design'!$B$3:$H$66,'Experiment Results'!I$1,FALSE)</f>
        <v>Exponential</v>
      </c>
      <c r="J407" s="101">
        <f>VLOOKUP($C407,'Experiment Design'!$B$3:$H$66,'Experiment Results'!J$1,FALSE)</f>
        <v>40</v>
      </c>
      <c r="K407" s="101">
        <f>VLOOKUP($C407,'Experiment Design'!$B$3:$H$66,'Experiment Results'!K$1,FALSE)</f>
        <v>10</v>
      </c>
      <c r="L407" s="101">
        <f>VLOOKUP($C407,'Experiment Design'!$B$3:$H$66,'Experiment Results'!L$1,FALSE)</f>
        <v>36</v>
      </c>
      <c r="M407" s="101">
        <f>VLOOKUP($C407,'Experiment Design'!$B$3:$H$66,'Experiment Results'!M$1,FALSE)</f>
        <v>10</v>
      </c>
      <c r="N407" s="102">
        <f t="shared" si="51"/>
        <v>55.532407407407334</v>
      </c>
      <c r="P407" s="103">
        <f t="shared" si="52"/>
        <v>1</v>
      </c>
      <c r="Q407" s="101">
        <f t="shared" si="53"/>
        <v>1</v>
      </c>
      <c r="R407" s="101">
        <f t="shared" si="54"/>
        <v>-1</v>
      </c>
      <c r="S407" s="101">
        <f t="shared" si="55"/>
        <v>-1</v>
      </c>
      <c r="T407" s="101">
        <f t="shared" si="56"/>
        <v>1</v>
      </c>
      <c r="U407" s="101">
        <f t="shared" si="57"/>
        <v>-1</v>
      </c>
      <c r="V407" s="102">
        <f t="shared" si="58"/>
        <v>55.532407407407334</v>
      </c>
    </row>
    <row r="408" spans="2:22" x14ac:dyDescent="0.25">
      <c r="B408" s="12">
        <v>7</v>
      </c>
      <c r="C408" s="12">
        <v>21</v>
      </c>
      <c r="D408" s="12">
        <v>53.749999999999986</v>
      </c>
      <c r="E408" s="12">
        <v>41.458333333333321</v>
      </c>
      <c r="F408" s="12">
        <v>49.722222222222243</v>
      </c>
      <c r="H408" s="103">
        <f>VLOOKUP($C408,'Experiment Design'!$B$3:$H$66,'Experiment Results'!H$1,FALSE)</f>
        <v>3</v>
      </c>
      <c r="I408" s="101" t="str">
        <f>VLOOKUP($C408,'Experiment Design'!$B$3:$H$66,'Experiment Results'!I$1,FALSE)</f>
        <v>Normal</v>
      </c>
      <c r="J408" s="101">
        <f>VLOOKUP($C408,'Experiment Design'!$B$3:$H$66,'Experiment Results'!J$1,FALSE)</f>
        <v>100</v>
      </c>
      <c r="K408" s="101">
        <f>VLOOKUP($C408,'Experiment Design'!$B$3:$H$66,'Experiment Results'!K$1,FALSE)</f>
        <v>10</v>
      </c>
      <c r="L408" s="101">
        <f>VLOOKUP($C408,'Experiment Design'!$B$3:$H$66,'Experiment Results'!L$1,FALSE)</f>
        <v>36</v>
      </c>
      <c r="M408" s="101">
        <f>VLOOKUP($C408,'Experiment Design'!$B$3:$H$66,'Experiment Results'!M$1,FALSE)</f>
        <v>10</v>
      </c>
      <c r="N408" s="102">
        <f t="shared" si="51"/>
        <v>48.310185185185183</v>
      </c>
      <c r="P408" s="103">
        <f t="shared" si="52"/>
        <v>-1</v>
      </c>
      <c r="Q408" s="101">
        <f t="shared" si="53"/>
        <v>-1</v>
      </c>
      <c r="R408" s="101">
        <f t="shared" si="54"/>
        <v>1</v>
      </c>
      <c r="S408" s="101">
        <f t="shared" si="55"/>
        <v>-1</v>
      </c>
      <c r="T408" s="101">
        <f t="shared" si="56"/>
        <v>1</v>
      </c>
      <c r="U408" s="101">
        <f t="shared" si="57"/>
        <v>-1</v>
      </c>
      <c r="V408" s="102">
        <f t="shared" si="58"/>
        <v>48.310185185185183</v>
      </c>
    </row>
    <row r="409" spans="2:22" x14ac:dyDescent="0.25">
      <c r="B409" s="12">
        <v>7</v>
      </c>
      <c r="C409" s="12">
        <v>22</v>
      </c>
      <c r="D409" s="12">
        <v>51.944444444444464</v>
      </c>
      <c r="E409" s="12">
        <v>47.291666666666636</v>
      </c>
      <c r="F409" s="12">
        <v>49.444444444444436</v>
      </c>
      <c r="H409" s="103">
        <f>VLOOKUP($C409,'Experiment Design'!$B$3:$H$66,'Experiment Results'!H$1,FALSE)</f>
        <v>8</v>
      </c>
      <c r="I409" s="101" t="str">
        <f>VLOOKUP($C409,'Experiment Design'!$B$3:$H$66,'Experiment Results'!I$1,FALSE)</f>
        <v>Normal</v>
      </c>
      <c r="J409" s="101">
        <f>VLOOKUP($C409,'Experiment Design'!$B$3:$H$66,'Experiment Results'!J$1,FALSE)</f>
        <v>100</v>
      </c>
      <c r="K409" s="101">
        <f>VLOOKUP($C409,'Experiment Design'!$B$3:$H$66,'Experiment Results'!K$1,FALSE)</f>
        <v>10</v>
      </c>
      <c r="L409" s="101">
        <f>VLOOKUP($C409,'Experiment Design'!$B$3:$H$66,'Experiment Results'!L$1,FALSE)</f>
        <v>36</v>
      </c>
      <c r="M409" s="101">
        <f>VLOOKUP($C409,'Experiment Design'!$B$3:$H$66,'Experiment Results'!M$1,FALSE)</f>
        <v>10</v>
      </c>
      <c r="N409" s="102">
        <f t="shared" si="51"/>
        <v>49.560185185185183</v>
      </c>
      <c r="P409" s="103">
        <f t="shared" si="52"/>
        <v>1</v>
      </c>
      <c r="Q409" s="101">
        <f t="shared" si="53"/>
        <v>-1</v>
      </c>
      <c r="R409" s="101">
        <f t="shared" si="54"/>
        <v>1</v>
      </c>
      <c r="S409" s="101">
        <f t="shared" si="55"/>
        <v>-1</v>
      </c>
      <c r="T409" s="101">
        <f t="shared" si="56"/>
        <v>1</v>
      </c>
      <c r="U409" s="101">
        <f t="shared" si="57"/>
        <v>-1</v>
      </c>
      <c r="V409" s="102">
        <f t="shared" si="58"/>
        <v>49.560185185185183</v>
      </c>
    </row>
    <row r="410" spans="2:22" x14ac:dyDescent="0.25">
      <c r="B410" s="12">
        <v>7</v>
      </c>
      <c r="C410" s="12">
        <v>23</v>
      </c>
      <c r="D410" s="12">
        <v>61.249999999999794</v>
      </c>
      <c r="E410" s="12">
        <v>46.041666666666664</v>
      </c>
      <c r="F410" s="12">
        <v>52.2222222222222</v>
      </c>
      <c r="H410" s="103">
        <f>VLOOKUP($C410,'Experiment Design'!$B$3:$H$66,'Experiment Results'!H$1,FALSE)</f>
        <v>3</v>
      </c>
      <c r="I410" s="101" t="str">
        <f>VLOOKUP($C410,'Experiment Design'!$B$3:$H$66,'Experiment Results'!I$1,FALSE)</f>
        <v>Exponential</v>
      </c>
      <c r="J410" s="101">
        <f>VLOOKUP($C410,'Experiment Design'!$B$3:$H$66,'Experiment Results'!J$1,FALSE)</f>
        <v>100</v>
      </c>
      <c r="K410" s="101">
        <f>VLOOKUP($C410,'Experiment Design'!$B$3:$H$66,'Experiment Results'!K$1,FALSE)</f>
        <v>10</v>
      </c>
      <c r="L410" s="101">
        <f>VLOOKUP($C410,'Experiment Design'!$B$3:$H$66,'Experiment Results'!L$1,FALSE)</f>
        <v>36</v>
      </c>
      <c r="M410" s="101">
        <f>VLOOKUP($C410,'Experiment Design'!$B$3:$H$66,'Experiment Results'!M$1,FALSE)</f>
        <v>10</v>
      </c>
      <c r="N410" s="102">
        <f t="shared" si="51"/>
        <v>53.171296296296219</v>
      </c>
      <c r="P410" s="103">
        <f t="shared" si="52"/>
        <v>-1</v>
      </c>
      <c r="Q410" s="101">
        <f t="shared" si="53"/>
        <v>1</v>
      </c>
      <c r="R410" s="101">
        <f t="shared" si="54"/>
        <v>1</v>
      </c>
      <c r="S410" s="101">
        <f t="shared" si="55"/>
        <v>-1</v>
      </c>
      <c r="T410" s="101">
        <f t="shared" si="56"/>
        <v>1</v>
      </c>
      <c r="U410" s="101">
        <f t="shared" si="57"/>
        <v>-1</v>
      </c>
      <c r="V410" s="102">
        <f t="shared" si="58"/>
        <v>53.171296296296219</v>
      </c>
    </row>
    <row r="411" spans="2:22" x14ac:dyDescent="0.25">
      <c r="B411" s="12">
        <v>7</v>
      </c>
      <c r="C411" s="12">
        <v>24</v>
      </c>
      <c r="D411" s="12">
        <v>61.249999999999794</v>
      </c>
      <c r="E411" s="12">
        <v>51.458333333333336</v>
      </c>
      <c r="F411" s="12">
        <v>53.888888888888879</v>
      </c>
      <c r="H411" s="103">
        <f>VLOOKUP($C411,'Experiment Design'!$B$3:$H$66,'Experiment Results'!H$1,FALSE)</f>
        <v>8</v>
      </c>
      <c r="I411" s="101" t="str">
        <f>VLOOKUP($C411,'Experiment Design'!$B$3:$H$66,'Experiment Results'!I$1,FALSE)</f>
        <v>Exponential</v>
      </c>
      <c r="J411" s="101">
        <f>VLOOKUP($C411,'Experiment Design'!$B$3:$H$66,'Experiment Results'!J$1,FALSE)</f>
        <v>100</v>
      </c>
      <c r="K411" s="101">
        <f>VLOOKUP($C411,'Experiment Design'!$B$3:$H$66,'Experiment Results'!K$1,FALSE)</f>
        <v>10</v>
      </c>
      <c r="L411" s="101">
        <f>VLOOKUP($C411,'Experiment Design'!$B$3:$H$66,'Experiment Results'!L$1,FALSE)</f>
        <v>36</v>
      </c>
      <c r="M411" s="101">
        <f>VLOOKUP($C411,'Experiment Design'!$B$3:$H$66,'Experiment Results'!M$1,FALSE)</f>
        <v>10</v>
      </c>
      <c r="N411" s="102">
        <f t="shared" si="51"/>
        <v>55.532407407407334</v>
      </c>
      <c r="P411" s="103">
        <f t="shared" si="52"/>
        <v>1</v>
      </c>
      <c r="Q411" s="101">
        <f t="shared" si="53"/>
        <v>1</v>
      </c>
      <c r="R411" s="101">
        <f t="shared" si="54"/>
        <v>1</v>
      </c>
      <c r="S411" s="101">
        <f t="shared" si="55"/>
        <v>-1</v>
      </c>
      <c r="T411" s="101">
        <f t="shared" si="56"/>
        <v>1</v>
      </c>
      <c r="U411" s="101">
        <f t="shared" si="57"/>
        <v>-1</v>
      </c>
      <c r="V411" s="102">
        <f t="shared" si="58"/>
        <v>55.532407407407334</v>
      </c>
    </row>
    <row r="412" spans="2:22" x14ac:dyDescent="0.25">
      <c r="B412" s="12">
        <v>7</v>
      </c>
      <c r="C412" s="12">
        <v>25</v>
      </c>
      <c r="D412" s="12">
        <v>53.749999999999986</v>
      </c>
      <c r="E412" s="12">
        <v>41.458333333333321</v>
      </c>
      <c r="F412" s="12">
        <v>49.722222222222243</v>
      </c>
      <c r="H412" s="103">
        <f>VLOOKUP($C412,'Experiment Design'!$B$3:$H$66,'Experiment Results'!H$1,FALSE)</f>
        <v>3</v>
      </c>
      <c r="I412" s="101" t="str">
        <f>VLOOKUP($C412,'Experiment Design'!$B$3:$H$66,'Experiment Results'!I$1,FALSE)</f>
        <v>Normal</v>
      </c>
      <c r="J412" s="101">
        <f>VLOOKUP($C412,'Experiment Design'!$B$3:$H$66,'Experiment Results'!J$1,FALSE)</f>
        <v>40</v>
      </c>
      <c r="K412" s="101">
        <f>VLOOKUP($C412,'Experiment Design'!$B$3:$H$66,'Experiment Results'!K$1,FALSE)</f>
        <v>60</v>
      </c>
      <c r="L412" s="101">
        <f>VLOOKUP($C412,'Experiment Design'!$B$3:$H$66,'Experiment Results'!L$1,FALSE)</f>
        <v>36</v>
      </c>
      <c r="M412" s="101">
        <f>VLOOKUP($C412,'Experiment Design'!$B$3:$H$66,'Experiment Results'!M$1,FALSE)</f>
        <v>10</v>
      </c>
      <c r="N412" s="102">
        <f t="shared" si="51"/>
        <v>48.310185185185183</v>
      </c>
      <c r="P412" s="103">
        <f t="shared" si="52"/>
        <v>-1</v>
      </c>
      <c r="Q412" s="101">
        <f t="shared" si="53"/>
        <v>-1</v>
      </c>
      <c r="R412" s="101">
        <f t="shared" si="54"/>
        <v>-1</v>
      </c>
      <c r="S412" s="101">
        <f t="shared" si="55"/>
        <v>1</v>
      </c>
      <c r="T412" s="101">
        <f t="shared" si="56"/>
        <v>1</v>
      </c>
      <c r="U412" s="101">
        <f t="shared" si="57"/>
        <v>-1</v>
      </c>
      <c r="V412" s="102">
        <f t="shared" si="58"/>
        <v>48.310185185185183</v>
      </c>
    </row>
    <row r="413" spans="2:22" x14ac:dyDescent="0.25">
      <c r="B413" s="12">
        <v>7</v>
      </c>
      <c r="C413" s="12">
        <v>26</v>
      </c>
      <c r="D413" s="12">
        <v>51.944444444444464</v>
      </c>
      <c r="E413" s="12">
        <v>47.291666666666636</v>
      </c>
      <c r="F413" s="12">
        <v>49.444444444444436</v>
      </c>
      <c r="H413" s="103">
        <f>VLOOKUP($C413,'Experiment Design'!$B$3:$H$66,'Experiment Results'!H$1,FALSE)</f>
        <v>8</v>
      </c>
      <c r="I413" s="101" t="str">
        <f>VLOOKUP($C413,'Experiment Design'!$B$3:$H$66,'Experiment Results'!I$1,FALSE)</f>
        <v>Normal</v>
      </c>
      <c r="J413" s="101">
        <f>VLOOKUP($C413,'Experiment Design'!$B$3:$H$66,'Experiment Results'!J$1,FALSE)</f>
        <v>40</v>
      </c>
      <c r="K413" s="101">
        <f>VLOOKUP($C413,'Experiment Design'!$B$3:$H$66,'Experiment Results'!K$1,FALSE)</f>
        <v>60</v>
      </c>
      <c r="L413" s="101">
        <f>VLOOKUP($C413,'Experiment Design'!$B$3:$H$66,'Experiment Results'!L$1,FALSE)</f>
        <v>36</v>
      </c>
      <c r="M413" s="101">
        <f>VLOOKUP($C413,'Experiment Design'!$B$3:$H$66,'Experiment Results'!M$1,FALSE)</f>
        <v>10</v>
      </c>
      <c r="N413" s="102">
        <f t="shared" si="51"/>
        <v>49.560185185185183</v>
      </c>
      <c r="P413" s="103">
        <f t="shared" si="52"/>
        <v>1</v>
      </c>
      <c r="Q413" s="101">
        <f t="shared" si="53"/>
        <v>-1</v>
      </c>
      <c r="R413" s="101">
        <f t="shared" si="54"/>
        <v>-1</v>
      </c>
      <c r="S413" s="101">
        <f t="shared" si="55"/>
        <v>1</v>
      </c>
      <c r="T413" s="101">
        <f t="shared" si="56"/>
        <v>1</v>
      </c>
      <c r="U413" s="101">
        <f t="shared" si="57"/>
        <v>-1</v>
      </c>
      <c r="V413" s="102">
        <f t="shared" si="58"/>
        <v>49.560185185185183</v>
      </c>
    </row>
    <row r="414" spans="2:22" x14ac:dyDescent="0.25">
      <c r="B414" s="12">
        <v>7</v>
      </c>
      <c r="C414" s="12">
        <v>27</v>
      </c>
      <c r="D414" s="12">
        <v>61.249999999999794</v>
      </c>
      <c r="E414" s="12">
        <v>46.041666666666664</v>
      </c>
      <c r="F414" s="12">
        <v>52.2222222222222</v>
      </c>
      <c r="H414" s="103">
        <f>VLOOKUP($C414,'Experiment Design'!$B$3:$H$66,'Experiment Results'!H$1,FALSE)</f>
        <v>3</v>
      </c>
      <c r="I414" s="101" t="str">
        <f>VLOOKUP($C414,'Experiment Design'!$B$3:$H$66,'Experiment Results'!I$1,FALSE)</f>
        <v>Exponential</v>
      </c>
      <c r="J414" s="101">
        <f>VLOOKUP($C414,'Experiment Design'!$B$3:$H$66,'Experiment Results'!J$1,FALSE)</f>
        <v>40</v>
      </c>
      <c r="K414" s="101">
        <f>VLOOKUP($C414,'Experiment Design'!$B$3:$H$66,'Experiment Results'!K$1,FALSE)</f>
        <v>60</v>
      </c>
      <c r="L414" s="101">
        <f>VLOOKUP($C414,'Experiment Design'!$B$3:$H$66,'Experiment Results'!L$1,FALSE)</f>
        <v>36</v>
      </c>
      <c r="M414" s="101">
        <f>VLOOKUP($C414,'Experiment Design'!$B$3:$H$66,'Experiment Results'!M$1,FALSE)</f>
        <v>10</v>
      </c>
      <c r="N414" s="102">
        <f t="shared" si="51"/>
        <v>53.171296296296219</v>
      </c>
      <c r="P414" s="103">
        <f t="shared" si="52"/>
        <v>-1</v>
      </c>
      <c r="Q414" s="101">
        <f t="shared" si="53"/>
        <v>1</v>
      </c>
      <c r="R414" s="101">
        <f t="shared" si="54"/>
        <v>-1</v>
      </c>
      <c r="S414" s="101">
        <f t="shared" si="55"/>
        <v>1</v>
      </c>
      <c r="T414" s="101">
        <f t="shared" si="56"/>
        <v>1</v>
      </c>
      <c r="U414" s="101">
        <f t="shared" si="57"/>
        <v>-1</v>
      </c>
      <c r="V414" s="102">
        <f t="shared" si="58"/>
        <v>53.171296296296219</v>
      </c>
    </row>
    <row r="415" spans="2:22" x14ac:dyDescent="0.25">
      <c r="B415" s="12">
        <v>7</v>
      </c>
      <c r="C415" s="12">
        <v>28</v>
      </c>
      <c r="D415" s="12">
        <v>61.249999999999794</v>
      </c>
      <c r="E415" s="12">
        <v>51.458333333333336</v>
      </c>
      <c r="F415" s="12">
        <v>53.888888888888879</v>
      </c>
      <c r="H415" s="103">
        <f>VLOOKUP($C415,'Experiment Design'!$B$3:$H$66,'Experiment Results'!H$1,FALSE)</f>
        <v>8</v>
      </c>
      <c r="I415" s="101" t="str">
        <f>VLOOKUP($C415,'Experiment Design'!$B$3:$H$66,'Experiment Results'!I$1,FALSE)</f>
        <v>Exponential</v>
      </c>
      <c r="J415" s="101">
        <f>VLOOKUP($C415,'Experiment Design'!$B$3:$H$66,'Experiment Results'!J$1,FALSE)</f>
        <v>40</v>
      </c>
      <c r="K415" s="101">
        <f>VLOOKUP($C415,'Experiment Design'!$B$3:$H$66,'Experiment Results'!K$1,FALSE)</f>
        <v>60</v>
      </c>
      <c r="L415" s="101">
        <f>VLOOKUP($C415,'Experiment Design'!$B$3:$H$66,'Experiment Results'!L$1,FALSE)</f>
        <v>36</v>
      </c>
      <c r="M415" s="101">
        <f>VLOOKUP($C415,'Experiment Design'!$B$3:$H$66,'Experiment Results'!M$1,FALSE)</f>
        <v>10</v>
      </c>
      <c r="N415" s="102">
        <f t="shared" si="51"/>
        <v>55.532407407407334</v>
      </c>
      <c r="P415" s="103">
        <f t="shared" si="52"/>
        <v>1</v>
      </c>
      <c r="Q415" s="101">
        <f t="shared" si="53"/>
        <v>1</v>
      </c>
      <c r="R415" s="101">
        <f t="shared" si="54"/>
        <v>-1</v>
      </c>
      <c r="S415" s="101">
        <f t="shared" si="55"/>
        <v>1</v>
      </c>
      <c r="T415" s="101">
        <f t="shared" si="56"/>
        <v>1</v>
      </c>
      <c r="U415" s="101">
        <f t="shared" si="57"/>
        <v>-1</v>
      </c>
      <c r="V415" s="102">
        <f t="shared" si="58"/>
        <v>55.532407407407334</v>
      </c>
    </row>
    <row r="416" spans="2:22" x14ac:dyDescent="0.25">
      <c r="B416" s="12">
        <v>7</v>
      </c>
      <c r="C416" s="12">
        <v>29</v>
      </c>
      <c r="D416" s="12">
        <v>53.749999999999986</v>
      </c>
      <c r="E416" s="12">
        <v>41.458333333333321</v>
      </c>
      <c r="F416" s="12">
        <v>49.722222222222243</v>
      </c>
      <c r="H416" s="103">
        <f>VLOOKUP($C416,'Experiment Design'!$B$3:$H$66,'Experiment Results'!H$1,FALSE)</f>
        <v>3</v>
      </c>
      <c r="I416" s="101" t="str">
        <f>VLOOKUP($C416,'Experiment Design'!$B$3:$H$66,'Experiment Results'!I$1,FALSE)</f>
        <v>Normal</v>
      </c>
      <c r="J416" s="101">
        <f>VLOOKUP($C416,'Experiment Design'!$B$3:$H$66,'Experiment Results'!J$1,FALSE)</f>
        <v>100</v>
      </c>
      <c r="K416" s="101">
        <f>VLOOKUP($C416,'Experiment Design'!$B$3:$H$66,'Experiment Results'!K$1,FALSE)</f>
        <v>60</v>
      </c>
      <c r="L416" s="101">
        <f>VLOOKUP($C416,'Experiment Design'!$B$3:$H$66,'Experiment Results'!L$1,FALSE)</f>
        <v>36</v>
      </c>
      <c r="M416" s="101">
        <f>VLOOKUP($C416,'Experiment Design'!$B$3:$H$66,'Experiment Results'!M$1,FALSE)</f>
        <v>10</v>
      </c>
      <c r="N416" s="102">
        <f t="shared" si="51"/>
        <v>48.310185185185183</v>
      </c>
      <c r="P416" s="103">
        <f t="shared" si="52"/>
        <v>-1</v>
      </c>
      <c r="Q416" s="101">
        <f t="shared" si="53"/>
        <v>-1</v>
      </c>
      <c r="R416" s="101">
        <f t="shared" si="54"/>
        <v>1</v>
      </c>
      <c r="S416" s="101">
        <f t="shared" si="55"/>
        <v>1</v>
      </c>
      <c r="T416" s="101">
        <f t="shared" si="56"/>
        <v>1</v>
      </c>
      <c r="U416" s="101">
        <f t="shared" si="57"/>
        <v>-1</v>
      </c>
      <c r="V416" s="102">
        <f t="shared" si="58"/>
        <v>48.310185185185183</v>
      </c>
    </row>
    <row r="417" spans="2:22" x14ac:dyDescent="0.25">
      <c r="B417" s="12">
        <v>7</v>
      </c>
      <c r="C417" s="12">
        <v>30</v>
      </c>
      <c r="D417" s="12">
        <v>51.944444444444464</v>
      </c>
      <c r="E417" s="12">
        <v>47.291666666666636</v>
      </c>
      <c r="F417" s="12">
        <v>49.444444444444436</v>
      </c>
      <c r="H417" s="103">
        <f>VLOOKUP($C417,'Experiment Design'!$B$3:$H$66,'Experiment Results'!H$1,FALSE)</f>
        <v>8</v>
      </c>
      <c r="I417" s="101" t="str">
        <f>VLOOKUP($C417,'Experiment Design'!$B$3:$H$66,'Experiment Results'!I$1,FALSE)</f>
        <v>Normal</v>
      </c>
      <c r="J417" s="101">
        <f>VLOOKUP($C417,'Experiment Design'!$B$3:$H$66,'Experiment Results'!J$1,FALSE)</f>
        <v>100</v>
      </c>
      <c r="K417" s="101">
        <f>VLOOKUP($C417,'Experiment Design'!$B$3:$H$66,'Experiment Results'!K$1,FALSE)</f>
        <v>60</v>
      </c>
      <c r="L417" s="101">
        <f>VLOOKUP($C417,'Experiment Design'!$B$3:$H$66,'Experiment Results'!L$1,FALSE)</f>
        <v>36</v>
      </c>
      <c r="M417" s="101">
        <f>VLOOKUP($C417,'Experiment Design'!$B$3:$H$66,'Experiment Results'!M$1,FALSE)</f>
        <v>10</v>
      </c>
      <c r="N417" s="102">
        <f t="shared" si="51"/>
        <v>49.560185185185183</v>
      </c>
      <c r="P417" s="103">
        <f t="shared" si="52"/>
        <v>1</v>
      </c>
      <c r="Q417" s="101">
        <f t="shared" si="53"/>
        <v>-1</v>
      </c>
      <c r="R417" s="101">
        <f t="shared" si="54"/>
        <v>1</v>
      </c>
      <c r="S417" s="101">
        <f t="shared" si="55"/>
        <v>1</v>
      </c>
      <c r="T417" s="101">
        <f t="shared" si="56"/>
        <v>1</v>
      </c>
      <c r="U417" s="101">
        <f t="shared" si="57"/>
        <v>-1</v>
      </c>
      <c r="V417" s="102">
        <f t="shared" si="58"/>
        <v>49.560185185185183</v>
      </c>
    </row>
    <row r="418" spans="2:22" x14ac:dyDescent="0.25">
      <c r="B418" s="12">
        <v>7</v>
      </c>
      <c r="C418" s="12">
        <v>31</v>
      </c>
      <c r="D418" s="12">
        <v>61.249999999999794</v>
      </c>
      <c r="E418" s="12">
        <v>46.041666666666664</v>
      </c>
      <c r="F418" s="12">
        <v>52.2222222222222</v>
      </c>
      <c r="H418" s="103">
        <f>VLOOKUP($C418,'Experiment Design'!$B$3:$H$66,'Experiment Results'!H$1,FALSE)</f>
        <v>3</v>
      </c>
      <c r="I418" s="101" t="str">
        <f>VLOOKUP($C418,'Experiment Design'!$B$3:$H$66,'Experiment Results'!I$1,FALSE)</f>
        <v>Exponential</v>
      </c>
      <c r="J418" s="101">
        <f>VLOOKUP($C418,'Experiment Design'!$B$3:$H$66,'Experiment Results'!J$1,FALSE)</f>
        <v>100</v>
      </c>
      <c r="K418" s="101">
        <f>VLOOKUP($C418,'Experiment Design'!$B$3:$H$66,'Experiment Results'!K$1,FALSE)</f>
        <v>60</v>
      </c>
      <c r="L418" s="101">
        <f>VLOOKUP($C418,'Experiment Design'!$B$3:$H$66,'Experiment Results'!L$1,FALSE)</f>
        <v>36</v>
      </c>
      <c r="M418" s="101">
        <f>VLOOKUP($C418,'Experiment Design'!$B$3:$H$66,'Experiment Results'!M$1,FALSE)</f>
        <v>10</v>
      </c>
      <c r="N418" s="102">
        <f t="shared" si="51"/>
        <v>53.171296296296219</v>
      </c>
      <c r="P418" s="103">
        <f t="shared" si="52"/>
        <v>-1</v>
      </c>
      <c r="Q418" s="101">
        <f t="shared" si="53"/>
        <v>1</v>
      </c>
      <c r="R418" s="101">
        <f t="shared" si="54"/>
        <v>1</v>
      </c>
      <c r="S418" s="101">
        <f t="shared" si="55"/>
        <v>1</v>
      </c>
      <c r="T418" s="101">
        <f t="shared" si="56"/>
        <v>1</v>
      </c>
      <c r="U418" s="101">
        <f t="shared" si="57"/>
        <v>-1</v>
      </c>
      <c r="V418" s="102">
        <f t="shared" si="58"/>
        <v>53.171296296296219</v>
      </c>
    </row>
    <row r="419" spans="2:22" x14ac:dyDescent="0.25">
      <c r="B419" s="12">
        <v>7</v>
      </c>
      <c r="C419" s="12">
        <v>32</v>
      </c>
      <c r="D419" s="12">
        <v>61.249999999999794</v>
      </c>
      <c r="E419" s="12">
        <v>51.458333333333336</v>
      </c>
      <c r="F419" s="12">
        <v>53.888888888888879</v>
      </c>
      <c r="H419" s="103">
        <f>VLOOKUP($C419,'Experiment Design'!$B$3:$H$66,'Experiment Results'!H$1,FALSE)</f>
        <v>8</v>
      </c>
      <c r="I419" s="101" t="str">
        <f>VLOOKUP($C419,'Experiment Design'!$B$3:$H$66,'Experiment Results'!I$1,FALSE)</f>
        <v>Exponential</v>
      </c>
      <c r="J419" s="101">
        <f>VLOOKUP($C419,'Experiment Design'!$B$3:$H$66,'Experiment Results'!J$1,FALSE)</f>
        <v>100</v>
      </c>
      <c r="K419" s="101">
        <f>VLOOKUP($C419,'Experiment Design'!$B$3:$H$66,'Experiment Results'!K$1,FALSE)</f>
        <v>60</v>
      </c>
      <c r="L419" s="101">
        <f>VLOOKUP($C419,'Experiment Design'!$B$3:$H$66,'Experiment Results'!L$1,FALSE)</f>
        <v>36</v>
      </c>
      <c r="M419" s="101">
        <f>VLOOKUP($C419,'Experiment Design'!$B$3:$H$66,'Experiment Results'!M$1,FALSE)</f>
        <v>10</v>
      </c>
      <c r="N419" s="102">
        <f t="shared" si="51"/>
        <v>55.532407407407334</v>
      </c>
      <c r="P419" s="103">
        <f t="shared" si="52"/>
        <v>1</v>
      </c>
      <c r="Q419" s="101">
        <f t="shared" si="53"/>
        <v>1</v>
      </c>
      <c r="R419" s="101">
        <f t="shared" si="54"/>
        <v>1</v>
      </c>
      <c r="S419" s="101">
        <f t="shared" si="55"/>
        <v>1</v>
      </c>
      <c r="T419" s="101">
        <f t="shared" si="56"/>
        <v>1</v>
      </c>
      <c r="U419" s="101">
        <f t="shared" si="57"/>
        <v>-1</v>
      </c>
      <c r="V419" s="102">
        <f t="shared" si="58"/>
        <v>55.532407407407334</v>
      </c>
    </row>
    <row r="420" spans="2:22" x14ac:dyDescent="0.25">
      <c r="B420" s="12">
        <v>7</v>
      </c>
      <c r="C420" s="12">
        <v>33</v>
      </c>
      <c r="D420" s="12">
        <v>25.000000000000021</v>
      </c>
      <c r="E420" s="12">
        <v>26.538461538461522</v>
      </c>
      <c r="F420" s="12">
        <v>24.230769230769241</v>
      </c>
      <c r="H420" s="103">
        <f>VLOOKUP($C420,'Experiment Design'!$B$3:$H$66,'Experiment Results'!H$1,FALSE)</f>
        <v>3</v>
      </c>
      <c r="I420" s="101" t="str">
        <f>VLOOKUP($C420,'Experiment Design'!$B$3:$H$66,'Experiment Results'!I$1,FALSE)</f>
        <v>Normal</v>
      </c>
      <c r="J420" s="101">
        <f>VLOOKUP($C420,'Experiment Design'!$B$3:$H$66,'Experiment Results'!J$1,FALSE)</f>
        <v>40</v>
      </c>
      <c r="K420" s="101">
        <f>VLOOKUP($C420,'Experiment Design'!$B$3:$H$66,'Experiment Results'!K$1,FALSE)</f>
        <v>10</v>
      </c>
      <c r="L420" s="101">
        <f>VLOOKUP($C420,'Experiment Design'!$B$3:$H$66,'Experiment Results'!L$1,FALSE)</f>
        <v>26</v>
      </c>
      <c r="M420" s="101">
        <f>VLOOKUP($C420,'Experiment Design'!$B$3:$H$66,'Experiment Results'!M$1,FALSE)</f>
        <v>15</v>
      </c>
      <c r="N420" s="102">
        <f t="shared" si="51"/>
        <v>25.256410256410263</v>
      </c>
      <c r="P420" s="103">
        <f t="shared" si="52"/>
        <v>-1</v>
      </c>
      <c r="Q420" s="101">
        <f t="shared" si="53"/>
        <v>-1</v>
      </c>
      <c r="R420" s="101">
        <f t="shared" si="54"/>
        <v>-1</v>
      </c>
      <c r="S420" s="101">
        <f t="shared" si="55"/>
        <v>-1</v>
      </c>
      <c r="T420" s="101">
        <f t="shared" si="56"/>
        <v>-1</v>
      </c>
      <c r="U420" s="101">
        <f t="shared" si="57"/>
        <v>1</v>
      </c>
      <c r="V420" s="102">
        <f t="shared" si="58"/>
        <v>25.256410256410263</v>
      </c>
    </row>
    <row r="421" spans="2:22" x14ac:dyDescent="0.25">
      <c r="B421" s="12">
        <v>7</v>
      </c>
      <c r="C421" s="12">
        <v>34</v>
      </c>
      <c r="D421" s="12">
        <v>29.010989010989043</v>
      </c>
      <c r="E421" s="12">
        <v>26.15384615384616</v>
      </c>
      <c r="F421" s="12">
        <v>27.692307692307722</v>
      </c>
      <c r="H421" s="103">
        <f>VLOOKUP($C421,'Experiment Design'!$B$3:$H$66,'Experiment Results'!H$1,FALSE)</f>
        <v>8</v>
      </c>
      <c r="I421" s="101" t="str">
        <f>VLOOKUP($C421,'Experiment Design'!$B$3:$H$66,'Experiment Results'!I$1,FALSE)</f>
        <v>Normal</v>
      </c>
      <c r="J421" s="101">
        <f>VLOOKUP($C421,'Experiment Design'!$B$3:$H$66,'Experiment Results'!J$1,FALSE)</f>
        <v>40</v>
      </c>
      <c r="K421" s="101">
        <f>VLOOKUP($C421,'Experiment Design'!$B$3:$H$66,'Experiment Results'!K$1,FALSE)</f>
        <v>10</v>
      </c>
      <c r="L421" s="101">
        <f>VLOOKUP($C421,'Experiment Design'!$B$3:$H$66,'Experiment Results'!L$1,FALSE)</f>
        <v>26</v>
      </c>
      <c r="M421" s="101">
        <f>VLOOKUP($C421,'Experiment Design'!$B$3:$H$66,'Experiment Results'!M$1,FALSE)</f>
        <v>15</v>
      </c>
      <c r="N421" s="102">
        <f t="shared" si="51"/>
        <v>27.619047619047638</v>
      </c>
      <c r="P421" s="103">
        <f t="shared" si="52"/>
        <v>1</v>
      </c>
      <c r="Q421" s="101">
        <f t="shared" si="53"/>
        <v>-1</v>
      </c>
      <c r="R421" s="101">
        <f t="shared" si="54"/>
        <v>-1</v>
      </c>
      <c r="S421" s="101">
        <f t="shared" si="55"/>
        <v>-1</v>
      </c>
      <c r="T421" s="101">
        <f t="shared" si="56"/>
        <v>-1</v>
      </c>
      <c r="U421" s="101">
        <f t="shared" si="57"/>
        <v>1</v>
      </c>
      <c r="V421" s="102">
        <f t="shared" si="58"/>
        <v>27.619047619047638</v>
      </c>
    </row>
    <row r="422" spans="2:22" x14ac:dyDescent="0.25">
      <c r="B422" s="12">
        <v>7</v>
      </c>
      <c r="C422" s="12">
        <v>35</v>
      </c>
      <c r="D422" s="12">
        <v>27.307692307692299</v>
      </c>
      <c r="E422" s="12">
        <v>18.461538461538478</v>
      </c>
      <c r="F422" s="12">
        <v>30</v>
      </c>
      <c r="H422" s="103">
        <f>VLOOKUP($C422,'Experiment Design'!$B$3:$H$66,'Experiment Results'!H$1,FALSE)</f>
        <v>3</v>
      </c>
      <c r="I422" s="101" t="str">
        <f>VLOOKUP($C422,'Experiment Design'!$B$3:$H$66,'Experiment Results'!I$1,FALSE)</f>
        <v>Exponential</v>
      </c>
      <c r="J422" s="101">
        <f>VLOOKUP($C422,'Experiment Design'!$B$3:$H$66,'Experiment Results'!J$1,FALSE)</f>
        <v>40</v>
      </c>
      <c r="K422" s="101">
        <f>VLOOKUP($C422,'Experiment Design'!$B$3:$H$66,'Experiment Results'!K$1,FALSE)</f>
        <v>10</v>
      </c>
      <c r="L422" s="101">
        <f>VLOOKUP($C422,'Experiment Design'!$B$3:$H$66,'Experiment Results'!L$1,FALSE)</f>
        <v>26</v>
      </c>
      <c r="M422" s="101">
        <f>VLOOKUP($C422,'Experiment Design'!$B$3:$H$66,'Experiment Results'!M$1,FALSE)</f>
        <v>15</v>
      </c>
      <c r="N422" s="102">
        <f t="shared" si="51"/>
        <v>25.256410256410259</v>
      </c>
      <c r="P422" s="103">
        <f t="shared" si="52"/>
        <v>-1</v>
      </c>
      <c r="Q422" s="101">
        <f t="shared" si="53"/>
        <v>1</v>
      </c>
      <c r="R422" s="101">
        <f t="shared" si="54"/>
        <v>-1</v>
      </c>
      <c r="S422" s="101">
        <f t="shared" si="55"/>
        <v>-1</v>
      </c>
      <c r="T422" s="101">
        <f t="shared" si="56"/>
        <v>-1</v>
      </c>
      <c r="U422" s="101">
        <f t="shared" si="57"/>
        <v>1</v>
      </c>
      <c r="V422" s="102">
        <f t="shared" si="58"/>
        <v>25.256410256410259</v>
      </c>
    </row>
    <row r="423" spans="2:22" x14ac:dyDescent="0.25">
      <c r="B423" s="12">
        <v>7</v>
      </c>
      <c r="C423" s="12">
        <v>36</v>
      </c>
      <c r="D423" s="12">
        <v>34.999999999999986</v>
      </c>
      <c r="E423" s="12">
        <v>21.730769230769219</v>
      </c>
      <c r="F423" s="12">
        <v>28.269230769230759</v>
      </c>
      <c r="H423" s="103">
        <f>VLOOKUP($C423,'Experiment Design'!$B$3:$H$66,'Experiment Results'!H$1,FALSE)</f>
        <v>8</v>
      </c>
      <c r="I423" s="101" t="str">
        <f>VLOOKUP($C423,'Experiment Design'!$B$3:$H$66,'Experiment Results'!I$1,FALSE)</f>
        <v>Exponential</v>
      </c>
      <c r="J423" s="101">
        <f>VLOOKUP($C423,'Experiment Design'!$B$3:$H$66,'Experiment Results'!J$1,FALSE)</f>
        <v>40</v>
      </c>
      <c r="K423" s="101">
        <f>VLOOKUP($C423,'Experiment Design'!$B$3:$H$66,'Experiment Results'!K$1,FALSE)</f>
        <v>10</v>
      </c>
      <c r="L423" s="101">
        <f>VLOOKUP($C423,'Experiment Design'!$B$3:$H$66,'Experiment Results'!L$1,FALSE)</f>
        <v>26</v>
      </c>
      <c r="M423" s="101">
        <f>VLOOKUP($C423,'Experiment Design'!$B$3:$H$66,'Experiment Results'!M$1,FALSE)</f>
        <v>15</v>
      </c>
      <c r="N423" s="102">
        <f t="shared" si="51"/>
        <v>28.333333333333325</v>
      </c>
      <c r="P423" s="103">
        <f t="shared" si="52"/>
        <v>1</v>
      </c>
      <c r="Q423" s="101">
        <f t="shared" si="53"/>
        <v>1</v>
      </c>
      <c r="R423" s="101">
        <f t="shared" si="54"/>
        <v>-1</v>
      </c>
      <c r="S423" s="101">
        <f t="shared" si="55"/>
        <v>-1</v>
      </c>
      <c r="T423" s="101">
        <f t="shared" si="56"/>
        <v>-1</v>
      </c>
      <c r="U423" s="101">
        <f t="shared" si="57"/>
        <v>1</v>
      </c>
      <c r="V423" s="102">
        <f t="shared" si="58"/>
        <v>28.333333333333325</v>
      </c>
    </row>
    <row r="424" spans="2:22" x14ac:dyDescent="0.25">
      <c r="B424" s="12">
        <v>7</v>
      </c>
      <c r="C424" s="12">
        <v>37</v>
      </c>
      <c r="D424" s="12">
        <v>25.000000000000021</v>
      </c>
      <c r="E424" s="12">
        <v>26.538461538461522</v>
      </c>
      <c r="F424" s="12">
        <v>24.230769230769241</v>
      </c>
      <c r="H424" s="103">
        <f>VLOOKUP($C424,'Experiment Design'!$B$3:$H$66,'Experiment Results'!H$1,FALSE)</f>
        <v>3</v>
      </c>
      <c r="I424" s="101" t="str">
        <f>VLOOKUP($C424,'Experiment Design'!$B$3:$H$66,'Experiment Results'!I$1,FALSE)</f>
        <v>Normal</v>
      </c>
      <c r="J424" s="101">
        <f>VLOOKUP($C424,'Experiment Design'!$B$3:$H$66,'Experiment Results'!J$1,FALSE)</f>
        <v>100</v>
      </c>
      <c r="K424" s="101">
        <f>VLOOKUP($C424,'Experiment Design'!$B$3:$H$66,'Experiment Results'!K$1,FALSE)</f>
        <v>10</v>
      </c>
      <c r="L424" s="101">
        <f>VLOOKUP($C424,'Experiment Design'!$B$3:$H$66,'Experiment Results'!L$1,FALSE)</f>
        <v>26</v>
      </c>
      <c r="M424" s="101">
        <f>VLOOKUP($C424,'Experiment Design'!$B$3:$H$66,'Experiment Results'!M$1,FALSE)</f>
        <v>15</v>
      </c>
      <c r="N424" s="102">
        <f t="shared" si="51"/>
        <v>25.256410256410263</v>
      </c>
      <c r="P424" s="103">
        <f t="shared" si="52"/>
        <v>-1</v>
      </c>
      <c r="Q424" s="101">
        <f t="shared" si="53"/>
        <v>-1</v>
      </c>
      <c r="R424" s="101">
        <f t="shared" si="54"/>
        <v>1</v>
      </c>
      <c r="S424" s="101">
        <f t="shared" si="55"/>
        <v>-1</v>
      </c>
      <c r="T424" s="101">
        <f t="shared" si="56"/>
        <v>-1</v>
      </c>
      <c r="U424" s="101">
        <f t="shared" si="57"/>
        <v>1</v>
      </c>
      <c r="V424" s="102">
        <f t="shared" si="58"/>
        <v>25.256410256410263</v>
      </c>
    </row>
    <row r="425" spans="2:22" x14ac:dyDescent="0.25">
      <c r="B425" s="12">
        <v>7</v>
      </c>
      <c r="C425" s="12">
        <v>38</v>
      </c>
      <c r="D425" s="12">
        <v>29.010989010989043</v>
      </c>
      <c r="E425" s="12">
        <v>26.15384615384616</v>
      </c>
      <c r="F425" s="12">
        <v>27.692307692307722</v>
      </c>
      <c r="H425" s="103">
        <f>VLOOKUP($C425,'Experiment Design'!$B$3:$H$66,'Experiment Results'!H$1,FALSE)</f>
        <v>8</v>
      </c>
      <c r="I425" s="101" t="str">
        <f>VLOOKUP($C425,'Experiment Design'!$B$3:$H$66,'Experiment Results'!I$1,FALSE)</f>
        <v>Normal</v>
      </c>
      <c r="J425" s="101">
        <f>VLOOKUP($C425,'Experiment Design'!$B$3:$H$66,'Experiment Results'!J$1,FALSE)</f>
        <v>100</v>
      </c>
      <c r="K425" s="101">
        <f>VLOOKUP($C425,'Experiment Design'!$B$3:$H$66,'Experiment Results'!K$1,FALSE)</f>
        <v>10</v>
      </c>
      <c r="L425" s="101">
        <f>VLOOKUP($C425,'Experiment Design'!$B$3:$H$66,'Experiment Results'!L$1,FALSE)</f>
        <v>26</v>
      </c>
      <c r="M425" s="101">
        <f>VLOOKUP($C425,'Experiment Design'!$B$3:$H$66,'Experiment Results'!M$1,FALSE)</f>
        <v>15</v>
      </c>
      <c r="N425" s="102">
        <f t="shared" si="51"/>
        <v>27.619047619047638</v>
      </c>
      <c r="P425" s="103">
        <f t="shared" si="52"/>
        <v>1</v>
      </c>
      <c r="Q425" s="101">
        <f t="shared" si="53"/>
        <v>-1</v>
      </c>
      <c r="R425" s="101">
        <f t="shared" si="54"/>
        <v>1</v>
      </c>
      <c r="S425" s="101">
        <f t="shared" si="55"/>
        <v>-1</v>
      </c>
      <c r="T425" s="101">
        <f t="shared" si="56"/>
        <v>-1</v>
      </c>
      <c r="U425" s="101">
        <f t="shared" si="57"/>
        <v>1</v>
      </c>
      <c r="V425" s="102">
        <f t="shared" si="58"/>
        <v>27.619047619047638</v>
      </c>
    </row>
    <row r="426" spans="2:22" x14ac:dyDescent="0.25">
      <c r="B426" s="12">
        <v>7</v>
      </c>
      <c r="C426" s="12">
        <v>39</v>
      </c>
      <c r="D426" s="12">
        <v>27.307692307692299</v>
      </c>
      <c r="E426" s="12">
        <v>42.909287251017481</v>
      </c>
      <c r="F426" s="12">
        <v>30</v>
      </c>
      <c r="H426" s="103">
        <f>VLOOKUP($C426,'Experiment Design'!$B$3:$H$66,'Experiment Results'!H$1,FALSE)</f>
        <v>3</v>
      </c>
      <c r="I426" s="101" t="str">
        <f>VLOOKUP($C426,'Experiment Design'!$B$3:$H$66,'Experiment Results'!I$1,FALSE)</f>
        <v>Exponential</v>
      </c>
      <c r="J426" s="101">
        <f>VLOOKUP($C426,'Experiment Design'!$B$3:$H$66,'Experiment Results'!J$1,FALSE)</f>
        <v>100</v>
      </c>
      <c r="K426" s="101">
        <f>VLOOKUP($C426,'Experiment Design'!$B$3:$H$66,'Experiment Results'!K$1,FALSE)</f>
        <v>10</v>
      </c>
      <c r="L426" s="101">
        <f>VLOOKUP($C426,'Experiment Design'!$B$3:$H$66,'Experiment Results'!L$1,FALSE)</f>
        <v>26</v>
      </c>
      <c r="M426" s="101">
        <f>VLOOKUP($C426,'Experiment Design'!$B$3:$H$66,'Experiment Results'!M$1,FALSE)</f>
        <v>15</v>
      </c>
      <c r="N426" s="102">
        <f t="shared" si="51"/>
        <v>33.405659852903263</v>
      </c>
      <c r="P426" s="103">
        <f t="shared" si="52"/>
        <v>-1</v>
      </c>
      <c r="Q426" s="101">
        <f t="shared" si="53"/>
        <v>1</v>
      </c>
      <c r="R426" s="101">
        <f t="shared" si="54"/>
        <v>1</v>
      </c>
      <c r="S426" s="101">
        <f t="shared" si="55"/>
        <v>-1</v>
      </c>
      <c r="T426" s="101">
        <f t="shared" si="56"/>
        <v>-1</v>
      </c>
      <c r="U426" s="101">
        <f t="shared" si="57"/>
        <v>1</v>
      </c>
      <c r="V426" s="102">
        <f t="shared" si="58"/>
        <v>33.405659852903263</v>
      </c>
    </row>
    <row r="427" spans="2:22" x14ac:dyDescent="0.25">
      <c r="B427" s="12">
        <v>7</v>
      </c>
      <c r="C427" s="12">
        <v>40</v>
      </c>
      <c r="D427" s="12">
        <v>34.999999999999986</v>
      </c>
      <c r="E427" s="12">
        <v>21.730769230769219</v>
      </c>
      <c r="F427" s="12">
        <v>28.269230769230759</v>
      </c>
      <c r="H427" s="103">
        <f>VLOOKUP($C427,'Experiment Design'!$B$3:$H$66,'Experiment Results'!H$1,FALSE)</f>
        <v>8</v>
      </c>
      <c r="I427" s="101" t="str">
        <f>VLOOKUP($C427,'Experiment Design'!$B$3:$H$66,'Experiment Results'!I$1,FALSE)</f>
        <v>Exponential</v>
      </c>
      <c r="J427" s="101">
        <f>VLOOKUP($C427,'Experiment Design'!$B$3:$H$66,'Experiment Results'!J$1,FALSE)</f>
        <v>100</v>
      </c>
      <c r="K427" s="101">
        <f>VLOOKUP($C427,'Experiment Design'!$B$3:$H$66,'Experiment Results'!K$1,FALSE)</f>
        <v>10</v>
      </c>
      <c r="L427" s="101">
        <f>VLOOKUP($C427,'Experiment Design'!$B$3:$H$66,'Experiment Results'!L$1,FALSE)</f>
        <v>26</v>
      </c>
      <c r="M427" s="101">
        <f>VLOOKUP($C427,'Experiment Design'!$B$3:$H$66,'Experiment Results'!M$1,FALSE)</f>
        <v>15</v>
      </c>
      <c r="N427" s="102">
        <f t="shared" si="51"/>
        <v>28.333333333333325</v>
      </c>
      <c r="P427" s="103">
        <f t="shared" si="52"/>
        <v>1</v>
      </c>
      <c r="Q427" s="101">
        <f t="shared" si="53"/>
        <v>1</v>
      </c>
      <c r="R427" s="101">
        <f t="shared" si="54"/>
        <v>1</v>
      </c>
      <c r="S427" s="101">
        <f t="shared" si="55"/>
        <v>-1</v>
      </c>
      <c r="T427" s="101">
        <f t="shared" si="56"/>
        <v>-1</v>
      </c>
      <c r="U427" s="101">
        <f t="shared" si="57"/>
        <v>1</v>
      </c>
      <c r="V427" s="102">
        <f t="shared" si="58"/>
        <v>28.333333333333325</v>
      </c>
    </row>
    <row r="428" spans="2:22" x14ac:dyDescent="0.25">
      <c r="B428" s="12">
        <v>7</v>
      </c>
      <c r="C428" s="12">
        <v>41</v>
      </c>
      <c r="D428" s="12">
        <v>25.000000000000021</v>
      </c>
      <c r="E428" s="12">
        <v>26.538461538461522</v>
      </c>
      <c r="F428" s="12">
        <v>24.230769230769241</v>
      </c>
      <c r="H428" s="103">
        <f>VLOOKUP($C428,'Experiment Design'!$B$3:$H$66,'Experiment Results'!H$1,FALSE)</f>
        <v>3</v>
      </c>
      <c r="I428" s="101" t="str">
        <f>VLOOKUP($C428,'Experiment Design'!$B$3:$H$66,'Experiment Results'!I$1,FALSE)</f>
        <v>Normal</v>
      </c>
      <c r="J428" s="101">
        <f>VLOOKUP($C428,'Experiment Design'!$B$3:$H$66,'Experiment Results'!J$1,FALSE)</f>
        <v>40</v>
      </c>
      <c r="K428" s="101">
        <f>VLOOKUP($C428,'Experiment Design'!$B$3:$H$66,'Experiment Results'!K$1,FALSE)</f>
        <v>60</v>
      </c>
      <c r="L428" s="101">
        <f>VLOOKUP($C428,'Experiment Design'!$B$3:$H$66,'Experiment Results'!L$1,FALSE)</f>
        <v>26</v>
      </c>
      <c r="M428" s="101">
        <f>VLOOKUP($C428,'Experiment Design'!$B$3:$H$66,'Experiment Results'!M$1,FALSE)</f>
        <v>15</v>
      </c>
      <c r="N428" s="102">
        <f t="shared" si="51"/>
        <v>25.256410256410263</v>
      </c>
      <c r="P428" s="103">
        <f t="shared" si="52"/>
        <v>-1</v>
      </c>
      <c r="Q428" s="101">
        <f t="shared" si="53"/>
        <v>-1</v>
      </c>
      <c r="R428" s="101">
        <f t="shared" si="54"/>
        <v>-1</v>
      </c>
      <c r="S428" s="101">
        <f t="shared" si="55"/>
        <v>1</v>
      </c>
      <c r="T428" s="101">
        <f t="shared" si="56"/>
        <v>-1</v>
      </c>
      <c r="U428" s="101">
        <f t="shared" si="57"/>
        <v>1</v>
      </c>
      <c r="V428" s="102">
        <f t="shared" si="58"/>
        <v>25.256410256410263</v>
      </c>
    </row>
    <row r="429" spans="2:22" x14ac:dyDescent="0.25">
      <c r="B429" s="12">
        <v>7</v>
      </c>
      <c r="C429" s="12">
        <v>42</v>
      </c>
      <c r="D429" s="12">
        <v>29.010989010989043</v>
      </c>
      <c r="E429" s="12">
        <v>26.15384615384616</v>
      </c>
      <c r="F429" s="12">
        <v>27.692307692307722</v>
      </c>
      <c r="H429" s="103">
        <f>VLOOKUP($C429,'Experiment Design'!$B$3:$H$66,'Experiment Results'!H$1,FALSE)</f>
        <v>8</v>
      </c>
      <c r="I429" s="101" t="str">
        <f>VLOOKUP($C429,'Experiment Design'!$B$3:$H$66,'Experiment Results'!I$1,FALSE)</f>
        <v>Normal</v>
      </c>
      <c r="J429" s="101">
        <f>VLOOKUP($C429,'Experiment Design'!$B$3:$H$66,'Experiment Results'!J$1,FALSE)</f>
        <v>40</v>
      </c>
      <c r="K429" s="101">
        <f>VLOOKUP($C429,'Experiment Design'!$B$3:$H$66,'Experiment Results'!K$1,FALSE)</f>
        <v>60</v>
      </c>
      <c r="L429" s="101">
        <f>VLOOKUP($C429,'Experiment Design'!$B$3:$H$66,'Experiment Results'!L$1,FALSE)</f>
        <v>26</v>
      </c>
      <c r="M429" s="101">
        <f>VLOOKUP($C429,'Experiment Design'!$B$3:$H$66,'Experiment Results'!M$1,FALSE)</f>
        <v>15</v>
      </c>
      <c r="N429" s="102">
        <f t="shared" si="51"/>
        <v>27.619047619047638</v>
      </c>
      <c r="P429" s="103">
        <f t="shared" si="52"/>
        <v>1</v>
      </c>
      <c r="Q429" s="101">
        <f t="shared" si="53"/>
        <v>-1</v>
      </c>
      <c r="R429" s="101">
        <f t="shared" si="54"/>
        <v>-1</v>
      </c>
      <c r="S429" s="101">
        <f t="shared" si="55"/>
        <v>1</v>
      </c>
      <c r="T429" s="101">
        <f t="shared" si="56"/>
        <v>-1</v>
      </c>
      <c r="U429" s="101">
        <f t="shared" si="57"/>
        <v>1</v>
      </c>
      <c r="V429" s="102">
        <f t="shared" si="58"/>
        <v>27.619047619047638</v>
      </c>
    </row>
    <row r="430" spans="2:22" x14ac:dyDescent="0.25">
      <c r="B430" s="12">
        <v>7</v>
      </c>
      <c r="C430" s="12">
        <v>43</v>
      </c>
      <c r="D430" s="12">
        <v>27.307692307692299</v>
      </c>
      <c r="E430" s="12">
        <v>18.461538461538478</v>
      </c>
      <c r="F430" s="12">
        <v>30</v>
      </c>
      <c r="H430" s="103">
        <f>VLOOKUP($C430,'Experiment Design'!$B$3:$H$66,'Experiment Results'!H$1,FALSE)</f>
        <v>3</v>
      </c>
      <c r="I430" s="101" t="str">
        <f>VLOOKUP($C430,'Experiment Design'!$B$3:$H$66,'Experiment Results'!I$1,FALSE)</f>
        <v>Exponential</v>
      </c>
      <c r="J430" s="101">
        <f>VLOOKUP($C430,'Experiment Design'!$B$3:$H$66,'Experiment Results'!J$1,FALSE)</f>
        <v>40</v>
      </c>
      <c r="K430" s="101">
        <f>VLOOKUP($C430,'Experiment Design'!$B$3:$H$66,'Experiment Results'!K$1,FALSE)</f>
        <v>60</v>
      </c>
      <c r="L430" s="101">
        <f>VLOOKUP($C430,'Experiment Design'!$B$3:$H$66,'Experiment Results'!L$1,FALSE)</f>
        <v>26</v>
      </c>
      <c r="M430" s="101">
        <f>VLOOKUP($C430,'Experiment Design'!$B$3:$H$66,'Experiment Results'!M$1,FALSE)</f>
        <v>15</v>
      </c>
      <c r="N430" s="102">
        <f t="shared" si="51"/>
        <v>25.256410256410259</v>
      </c>
      <c r="P430" s="103">
        <f t="shared" si="52"/>
        <v>-1</v>
      </c>
      <c r="Q430" s="101">
        <f t="shared" si="53"/>
        <v>1</v>
      </c>
      <c r="R430" s="101">
        <f t="shared" si="54"/>
        <v>-1</v>
      </c>
      <c r="S430" s="101">
        <f t="shared" si="55"/>
        <v>1</v>
      </c>
      <c r="T430" s="101">
        <f t="shared" si="56"/>
        <v>-1</v>
      </c>
      <c r="U430" s="101">
        <f t="shared" si="57"/>
        <v>1</v>
      </c>
      <c r="V430" s="102">
        <f t="shared" si="58"/>
        <v>25.256410256410259</v>
      </c>
    </row>
    <row r="431" spans="2:22" x14ac:dyDescent="0.25">
      <c r="B431" s="12">
        <v>7</v>
      </c>
      <c r="C431" s="12">
        <v>44</v>
      </c>
      <c r="D431" s="12">
        <v>34.999999999999986</v>
      </c>
      <c r="E431" s="12">
        <v>21.730769230769219</v>
      </c>
      <c r="F431" s="12">
        <v>28.269230769230759</v>
      </c>
      <c r="H431" s="103">
        <f>VLOOKUP($C431,'Experiment Design'!$B$3:$H$66,'Experiment Results'!H$1,FALSE)</f>
        <v>8</v>
      </c>
      <c r="I431" s="101" t="str">
        <f>VLOOKUP($C431,'Experiment Design'!$B$3:$H$66,'Experiment Results'!I$1,FALSE)</f>
        <v>Exponential</v>
      </c>
      <c r="J431" s="101">
        <f>VLOOKUP($C431,'Experiment Design'!$B$3:$H$66,'Experiment Results'!J$1,FALSE)</f>
        <v>40</v>
      </c>
      <c r="K431" s="101">
        <f>VLOOKUP($C431,'Experiment Design'!$B$3:$H$66,'Experiment Results'!K$1,FALSE)</f>
        <v>60</v>
      </c>
      <c r="L431" s="101">
        <f>VLOOKUP($C431,'Experiment Design'!$B$3:$H$66,'Experiment Results'!L$1,FALSE)</f>
        <v>26</v>
      </c>
      <c r="M431" s="101">
        <f>VLOOKUP($C431,'Experiment Design'!$B$3:$H$66,'Experiment Results'!M$1,FALSE)</f>
        <v>15</v>
      </c>
      <c r="N431" s="102">
        <f t="shared" si="51"/>
        <v>28.333333333333325</v>
      </c>
      <c r="P431" s="103">
        <f t="shared" si="52"/>
        <v>1</v>
      </c>
      <c r="Q431" s="101">
        <f t="shared" si="53"/>
        <v>1</v>
      </c>
      <c r="R431" s="101">
        <f t="shared" si="54"/>
        <v>-1</v>
      </c>
      <c r="S431" s="101">
        <f t="shared" si="55"/>
        <v>1</v>
      </c>
      <c r="T431" s="101">
        <f t="shared" si="56"/>
        <v>-1</v>
      </c>
      <c r="U431" s="101">
        <f t="shared" si="57"/>
        <v>1</v>
      </c>
      <c r="V431" s="102">
        <f t="shared" si="58"/>
        <v>28.333333333333325</v>
      </c>
    </row>
    <row r="432" spans="2:22" x14ac:dyDescent="0.25">
      <c r="B432" s="12">
        <v>7</v>
      </c>
      <c r="C432" s="12">
        <v>45</v>
      </c>
      <c r="D432" s="12">
        <v>25.000000000000021</v>
      </c>
      <c r="E432" s="12">
        <v>26.538461538461522</v>
      </c>
      <c r="F432" s="12">
        <v>24.230769230769241</v>
      </c>
      <c r="H432" s="103">
        <f>VLOOKUP($C432,'Experiment Design'!$B$3:$H$66,'Experiment Results'!H$1,FALSE)</f>
        <v>3</v>
      </c>
      <c r="I432" s="101" t="str">
        <f>VLOOKUP($C432,'Experiment Design'!$B$3:$H$66,'Experiment Results'!I$1,FALSE)</f>
        <v>Normal</v>
      </c>
      <c r="J432" s="101">
        <f>VLOOKUP($C432,'Experiment Design'!$B$3:$H$66,'Experiment Results'!J$1,FALSE)</f>
        <v>100</v>
      </c>
      <c r="K432" s="101">
        <f>VLOOKUP($C432,'Experiment Design'!$B$3:$H$66,'Experiment Results'!K$1,FALSE)</f>
        <v>60</v>
      </c>
      <c r="L432" s="101">
        <f>VLOOKUP($C432,'Experiment Design'!$B$3:$H$66,'Experiment Results'!L$1,FALSE)</f>
        <v>26</v>
      </c>
      <c r="M432" s="101">
        <f>VLOOKUP($C432,'Experiment Design'!$B$3:$H$66,'Experiment Results'!M$1,FALSE)</f>
        <v>15</v>
      </c>
      <c r="N432" s="102">
        <f t="shared" si="51"/>
        <v>25.256410256410263</v>
      </c>
      <c r="P432" s="103">
        <f t="shared" si="52"/>
        <v>-1</v>
      </c>
      <c r="Q432" s="101">
        <f t="shared" si="53"/>
        <v>-1</v>
      </c>
      <c r="R432" s="101">
        <f t="shared" si="54"/>
        <v>1</v>
      </c>
      <c r="S432" s="101">
        <f t="shared" si="55"/>
        <v>1</v>
      </c>
      <c r="T432" s="101">
        <f t="shared" si="56"/>
        <v>-1</v>
      </c>
      <c r="U432" s="101">
        <f t="shared" si="57"/>
        <v>1</v>
      </c>
      <c r="V432" s="102">
        <f t="shared" si="58"/>
        <v>25.256410256410263</v>
      </c>
    </row>
    <row r="433" spans="2:22" x14ac:dyDescent="0.25">
      <c r="B433" s="12">
        <v>7</v>
      </c>
      <c r="C433" s="12">
        <v>46</v>
      </c>
      <c r="D433" s="12">
        <v>29.010989010989043</v>
      </c>
      <c r="E433" s="12">
        <v>26.15384615384616</v>
      </c>
      <c r="F433" s="12">
        <v>27.692307692307722</v>
      </c>
      <c r="H433" s="103">
        <f>VLOOKUP($C433,'Experiment Design'!$B$3:$H$66,'Experiment Results'!H$1,FALSE)</f>
        <v>8</v>
      </c>
      <c r="I433" s="101" t="str">
        <f>VLOOKUP($C433,'Experiment Design'!$B$3:$H$66,'Experiment Results'!I$1,FALSE)</f>
        <v>Normal</v>
      </c>
      <c r="J433" s="101">
        <f>VLOOKUP($C433,'Experiment Design'!$B$3:$H$66,'Experiment Results'!J$1,FALSE)</f>
        <v>100</v>
      </c>
      <c r="K433" s="101">
        <f>VLOOKUP($C433,'Experiment Design'!$B$3:$H$66,'Experiment Results'!K$1,FALSE)</f>
        <v>60</v>
      </c>
      <c r="L433" s="101">
        <f>VLOOKUP($C433,'Experiment Design'!$B$3:$H$66,'Experiment Results'!L$1,FALSE)</f>
        <v>26</v>
      </c>
      <c r="M433" s="101">
        <f>VLOOKUP($C433,'Experiment Design'!$B$3:$H$66,'Experiment Results'!M$1,FALSE)</f>
        <v>15</v>
      </c>
      <c r="N433" s="102">
        <f t="shared" si="51"/>
        <v>27.619047619047638</v>
      </c>
      <c r="P433" s="103">
        <f t="shared" si="52"/>
        <v>1</v>
      </c>
      <c r="Q433" s="101">
        <f t="shared" si="53"/>
        <v>-1</v>
      </c>
      <c r="R433" s="101">
        <f t="shared" si="54"/>
        <v>1</v>
      </c>
      <c r="S433" s="101">
        <f t="shared" si="55"/>
        <v>1</v>
      </c>
      <c r="T433" s="101">
        <f t="shared" si="56"/>
        <v>-1</v>
      </c>
      <c r="U433" s="101">
        <f t="shared" si="57"/>
        <v>1</v>
      </c>
      <c r="V433" s="102">
        <f t="shared" si="58"/>
        <v>27.619047619047638</v>
      </c>
    </row>
    <row r="434" spans="2:22" x14ac:dyDescent="0.25">
      <c r="B434" s="12">
        <v>7</v>
      </c>
      <c r="C434" s="12">
        <v>47</v>
      </c>
      <c r="D434" s="12">
        <v>27.307692307692299</v>
      </c>
      <c r="E434" s="12">
        <v>42.909287251017481</v>
      </c>
      <c r="F434" s="12">
        <v>30</v>
      </c>
      <c r="H434" s="103">
        <f>VLOOKUP($C434,'Experiment Design'!$B$3:$H$66,'Experiment Results'!H$1,FALSE)</f>
        <v>3</v>
      </c>
      <c r="I434" s="101" t="str">
        <f>VLOOKUP($C434,'Experiment Design'!$B$3:$H$66,'Experiment Results'!I$1,FALSE)</f>
        <v>Exponential</v>
      </c>
      <c r="J434" s="101">
        <f>VLOOKUP($C434,'Experiment Design'!$B$3:$H$66,'Experiment Results'!J$1,FALSE)</f>
        <v>100</v>
      </c>
      <c r="K434" s="101">
        <f>VLOOKUP($C434,'Experiment Design'!$B$3:$H$66,'Experiment Results'!K$1,FALSE)</f>
        <v>60</v>
      </c>
      <c r="L434" s="101">
        <f>VLOOKUP($C434,'Experiment Design'!$B$3:$H$66,'Experiment Results'!L$1,FALSE)</f>
        <v>26</v>
      </c>
      <c r="M434" s="101">
        <f>VLOOKUP($C434,'Experiment Design'!$B$3:$H$66,'Experiment Results'!M$1,FALSE)</f>
        <v>15</v>
      </c>
      <c r="N434" s="102">
        <f t="shared" si="51"/>
        <v>33.405659852903263</v>
      </c>
      <c r="P434" s="103">
        <f t="shared" si="52"/>
        <v>-1</v>
      </c>
      <c r="Q434" s="101">
        <f t="shared" si="53"/>
        <v>1</v>
      </c>
      <c r="R434" s="101">
        <f t="shared" si="54"/>
        <v>1</v>
      </c>
      <c r="S434" s="101">
        <f t="shared" si="55"/>
        <v>1</v>
      </c>
      <c r="T434" s="101">
        <f t="shared" si="56"/>
        <v>-1</v>
      </c>
      <c r="U434" s="101">
        <f t="shared" si="57"/>
        <v>1</v>
      </c>
      <c r="V434" s="102">
        <f t="shared" si="58"/>
        <v>33.405659852903263</v>
      </c>
    </row>
    <row r="435" spans="2:22" x14ac:dyDescent="0.25">
      <c r="B435" s="12">
        <v>7</v>
      </c>
      <c r="C435" s="12">
        <v>48</v>
      </c>
      <c r="D435" s="12">
        <v>34.999999999999986</v>
      </c>
      <c r="E435" s="12">
        <v>21.730769230769219</v>
      </c>
      <c r="F435" s="12">
        <v>28.269230769230759</v>
      </c>
      <c r="H435" s="103">
        <f>VLOOKUP($C435,'Experiment Design'!$B$3:$H$66,'Experiment Results'!H$1,FALSE)</f>
        <v>8</v>
      </c>
      <c r="I435" s="101" t="str">
        <f>VLOOKUP($C435,'Experiment Design'!$B$3:$H$66,'Experiment Results'!I$1,FALSE)</f>
        <v>Exponential</v>
      </c>
      <c r="J435" s="101">
        <f>VLOOKUP($C435,'Experiment Design'!$B$3:$H$66,'Experiment Results'!J$1,FALSE)</f>
        <v>100</v>
      </c>
      <c r="K435" s="101">
        <f>VLOOKUP($C435,'Experiment Design'!$B$3:$H$66,'Experiment Results'!K$1,FALSE)</f>
        <v>60</v>
      </c>
      <c r="L435" s="101">
        <f>VLOOKUP($C435,'Experiment Design'!$B$3:$H$66,'Experiment Results'!L$1,FALSE)</f>
        <v>26</v>
      </c>
      <c r="M435" s="101">
        <f>VLOOKUP($C435,'Experiment Design'!$B$3:$H$66,'Experiment Results'!M$1,FALSE)</f>
        <v>15</v>
      </c>
      <c r="N435" s="102">
        <f t="shared" si="51"/>
        <v>28.333333333333325</v>
      </c>
      <c r="P435" s="103">
        <f t="shared" si="52"/>
        <v>1</v>
      </c>
      <c r="Q435" s="101">
        <f t="shared" si="53"/>
        <v>1</v>
      </c>
      <c r="R435" s="101">
        <f t="shared" si="54"/>
        <v>1</v>
      </c>
      <c r="S435" s="101">
        <f t="shared" si="55"/>
        <v>1</v>
      </c>
      <c r="T435" s="101">
        <f t="shared" si="56"/>
        <v>-1</v>
      </c>
      <c r="U435" s="101">
        <f t="shared" si="57"/>
        <v>1</v>
      </c>
      <c r="V435" s="102">
        <f t="shared" si="58"/>
        <v>28.333333333333325</v>
      </c>
    </row>
    <row r="436" spans="2:22" x14ac:dyDescent="0.25">
      <c r="B436" s="12">
        <v>7</v>
      </c>
      <c r="C436" s="12">
        <v>49</v>
      </c>
      <c r="D436" s="12">
        <v>35.208333333333364</v>
      </c>
      <c r="E436" s="12">
        <v>42.291666666666664</v>
      </c>
      <c r="F436" s="12">
        <v>32.777777777777757</v>
      </c>
      <c r="H436" s="103">
        <f>VLOOKUP($C436,'Experiment Design'!$B$3:$H$66,'Experiment Results'!H$1,FALSE)</f>
        <v>3</v>
      </c>
      <c r="I436" s="101" t="str">
        <f>VLOOKUP($C436,'Experiment Design'!$B$3:$H$66,'Experiment Results'!I$1,FALSE)</f>
        <v>Normal</v>
      </c>
      <c r="J436" s="101">
        <f>VLOOKUP($C436,'Experiment Design'!$B$3:$H$66,'Experiment Results'!J$1,FALSE)</f>
        <v>40</v>
      </c>
      <c r="K436" s="101">
        <f>VLOOKUP($C436,'Experiment Design'!$B$3:$H$66,'Experiment Results'!K$1,FALSE)</f>
        <v>10</v>
      </c>
      <c r="L436" s="101">
        <f>VLOOKUP($C436,'Experiment Design'!$B$3:$H$66,'Experiment Results'!L$1,FALSE)</f>
        <v>36</v>
      </c>
      <c r="M436" s="101">
        <f>VLOOKUP($C436,'Experiment Design'!$B$3:$H$66,'Experiment Results'!M$1,FALSE)</f>
        <v>15</v>
      </c>
      <c r="N436" s="102">
        <f t="shared" si="51"/>
        <v>36.75925925925926</v>
      </c>
      <c r="P436" s="103">
        <f t="shared" si="52"/>
        <v>-1</v>
      </c>
      <c r="Q436" s="101">
        <f t="shared" si="53"/>
        <v>-1</v>
      </c>
      <c r="R436" s="101">
        <f t="shared" si="54"/>
        <v>-1</v>
      </c>
      <c r="S436" s="101">
        <f t="shared" si="55"/>
        <v>-1</v>
      </c>
      <c r="T436" s="101">
        <f t="shared" si="56"/>
        <v>1</v>
      </c>
      <c r="U436" s="101">
        <f t="shared" si="57"/>
        <v>1</v>
      </c>
      <c r="V436" s="102">
        <f t="shared" si="58"/>
        <v>36.75925925925926</v>
      </c>
    </row>
    <row r="437" spans="2:22" x14ac:dyDescent="0.25">
      <c r="B437" s="12">
        <v>7</v>
      </c>
      <c r="C437" s="12">
        <v>50</v>
      </c>
      <c r="D437" s="12">
        <v>40.624999999999986</v>
      </c>
      <c r="E437" s="12">
        <v>38.333333333333336</v>
      </c>
      <c r="F437" s="12">
        <v>45.625000000000014</v>
      </c>
      <c r="H437" s="103">
        <f>VLOOKUP($C437,'Experiment Design'!$B$3:$H$66,'Experiment Results'!H$1,FALSE)</f>
        <v>8</v>
      </c>
      <c r="I437" s="101" t="str">
        <f>VLOOKUP($C437,'Experiment Design'!$B$3:$H$66,'Experiment Results'!I$1,FALSE)</f>
        <v>Normal</v>
      </c>
      <c r="J437" s="101">
        <f>VLOOKUP($C437,'Experiment Design'!$B$3:$H$66,'Experiment Results'!J$1,FALSE)</f>
        <v>40</v>
      </c>
      <c r="K437" s="101">
        <f>VLOOKUP($C437,'Experiment Design'!$B$3:$H$66,'Experiment Results'!K$1,FALSE)</f>
        <v>10</v>
      </c>
      <c r="L437" s="101">
        <f>VLOOKUP($C437,'Experiment Design'!$B$3:$H$66,'Experiment Results'!L$1,FALSE)</f>
        <v>36</v>
      </c>
      <c r="M437" s="101">
        <f>VLOOKUP($C437,'Experiment Design'!$B$3:$H$66,'Experiment Results'!M$1,FALSE)</f>
        <v>15</v>
      </c>
      <c r="N437" s="102">
        <f t="shared" si="51"/>
        <v>41.527777777777779</v>
      </c>
      <c r="P437" s="103">
        <f t="shared" si="52"/>
        <v>1</v>
      </c>
      <c r="Q437" s="101">
        <f t="shared" si="53"/>
        <v>-1</v>
      </c>
      <c r="R437" s="101">
        <f t="shared" si="54"/>
        <v>-1</v>
      </c>
      <c r="S437" s="101">
        <f t="shared" si="55"/>
        <v>-1</v>
      </c>
      <c r="T437" s="101">
        <f t="shared" si="56"/>
        <v>1</v>
      </c>
      <c r="U437" s="101">
        <f t="shared" si="57"/>
        <v>1</v>
      </c>
      <c r="V437" s="102">
        <f t="shared" si="58"/>
        <v>41.527777777777779</v>
      </c>
    </row>
    <row r="438" spans="2:22" x14ac:dyDescent="0.25">
      <c r="B438" s="12">
        <v>7</v>
      </c>
      <c r="C438" s="12">
        <v>51</v>
      </c>
      <c r="D438" s="12">
        <v>45</v>
      </c>
      <c r="E438" s="12">
        <v>38.333333333333336</v>
      </c>
      <c r="F438" s="12">
        <v>31.944444444444422</v>
      </c>
      <c r="H438" s="103">
        <f>VLOOKUP($C438,'Experiment Design'!$B$3:$H$66,'Experiment Results'!H$1,FALSE)</f>
        <v>3</v>
      </c>
      <c r="I438" s="101" t="str">
        <f>VLOOKUP($C438,'Experiment Design'!$B$3:$H$66,'Experiment Results'!I$1,FALSE)</f>
        <v>Exponential</v>
      </c>
      <c r="J438" s="101">
        <f>VLOOKUP($C438,'Experiment Design'!$B$3:$H$66,'Experiment Results'!J$1,FALSE)</f>
        <v>40</v>
      </c>
      <c r="K438" s="101">
        <f>VLOOKUP($C438,'Experiment Design'!$B$3:$H$66,'Experiment Results'!K$1,FALSE)</f>
        <v>10</v>
      </c>
      <c r="L438" s="101">
        <f>VLOOKUP($C438,'Experiment Design'!$B$3:$H$66,'Experiment Results'!L$1,FALSE)</f>
        <v>36</v>
      </c>
      <c r="M438" s="101">
        <f>VLOOKUP($C438,'Experiment Design'!$B$3:$H$66,'Experiment Results'!M$1,FALSE)</f>
        <v>15</v>
      </c>
      <c r="N438" s="102">
        <f t="shared" si="51"/>
        <v>38.425925925925924</v>
      </c>
      <c r="P438" s="103">
        <f t="shared" si="52"/>
        <v>-1</v>
      </c>
      <c r="Q438" s="101">
        <f t="shared" si="53"/>
        <v>1</v>
      </c>
      <c r="R438" s="101">
        <f t="shared" si="54"/>
        <v>-1</v>
      </c>
      <c r="S438" s="101">
        <f t="shared" si="55"/>
        <v>-1</v>
      </c>
      <c r="T438" s="101">
        <f t="shared" si="56"/>
        <v>1</v>
      </c>
      <c r="U438" s="101">
        <f t="shared" si="57"/>
        <v>1</v>
      </c>
      <c r="V438" s="102">
        <f t="shared" si="58"/>
        <v>38.425925925925924</v>
      </c>
    </row>
    <row r="439" spans="2:22" x14ac:dyDescent="0.25">
      <c r="B439" s="12">
        <v>7</v>
      </c>
      <c r="C439" s="12">
        <v>52</v>
      </c>
      <c r="D439" s="12">
        <v>45.416666666666636</v>
      </c>
      <c r="E439" s="12">
        <v>33.166666666666686</v>
      </c>
      <c r="F439" s="12">
        <v>25.000000000000021</v>
      </c>
      <c r="H439" s="103">
        <f>VLOOKUP($C439,'Experiment Design'!$B$3:$H$66,'Experiment Results'!H$1,FALSE)</f>
        <v>8</v>
      </c>
      <c r="I439" s="101" t="str">
        <f>VLOOKUP($C439,'Experiment Design'!$B$3:$H$66,'Experiment Results'!I$1,FALSE)</f>
        <v>Exponential</v>
      </c>
      <c r="J439" s="101">
        <f>VLOOKUP($C439,'Experiment Design'!$B$3:$H$66,'Experiment Results'!J$1,FALSE)</f>
        <v>40</v>
      </c>
      <c r="K439" s="101">
        <f>VLOOKUP($C439,'Experiment Design'!$B$3:$H$66,'Experiment Results'!K$1,FALSE)</f>
        <v>10</v>
      </c>
      <c r="L439" s="101">
        <f>VLOOKUP($C439,'Experiment Design'!$B$3:$H$66,'Experiment Results'!L$1,FALSE)</f>
        <v>36</v>
      </c>
      <c r="M439" s="101">
        <f>VLOOKUP($C439,'Experiment Design'!$B$3:$H$66,'Experiment Results'!M$1,FALSE)</f>
        <v>15</v>
      </c>
      <c r="N439" s="102">
        <f t="shared" si="51"/>
        <v>34.527777777777779</v>
      </c>
      <c r="P439" s="103">
        <f t="shared" si="52"/>
        <v>1</v>
      </c>
      <c r="Q439" s="101">
        <f t="shared" si="53"/>
        <v>1</v>
      </c>
      <c r="R439" s="101">
        <f t="shared" si="54"/>
        <v>-1</v>
      </c>
      <c r="S439" s="101">
        <f t="shared" si="55"/>
        <v>-1</v>
      </c>
      <c r="T439" s="101">
        <f t="shared" si="56"/>
        <v>1</v>
      </c>
      <c r="U439" s="101">
        <f t="shared" si="57"/>
        <v>1</v>
      </c>
      <c r="V439" s="102">
        <f t="shared" si="58"/>
        <v>34.527777777777779</v>
      </c>
    </row>
    <row r="440" spans="2:22" x14ac:dyDescent="0.25">
      <c r="B440" s="12">
        <v>7</v>
      </c>
      <c r="C440" s="12">
        <v>53</v>
      </c>
      <c r="D440" s="12">
        <v>35.208333333333364</v>
      </c>
      <c r="E440" s="12">
        <v>42.291666666666664</v>
      </c>
      <c r="F440" s="12">
        <v>32.777777777777757</v>
      </c>
      <c r="H440" s="103">
        <f>VLOOKUP($C440,'Experiment Design'!$B$3:$H$66,'Experiment Results'!H$1,FALSE)</f>
        <v>3</v>
      </c>
      <c r="I440" s="101" t="str">
        <f>VLOOKUP($C440,'Experiment Design'!$B$3:$H$66,'Experiment Results'!I$1,FALSE)</f>
        <v>Normal</v>
      </c>
      <c r="J440" s="101">
        <f>VLOOKUP($C440,'Experiment Design'!$B$3:$H$66,'Experiment Results'!J$1,FALSE)</f>
        <v>100</v>
      </c>
      <c r="K440" s="101">
        <f>VLOOKUP($C440,'Experiment Design'!$B$3:$H$66,'Experiment Results'!K$1,FALSE)</f>
        <v>10</v>
      </c>
      <c r="L440" s="101">
        <f>VLOOKUP($C440,'Experiment Design'!$B$3:$H$66,'Experiment Results'!L$1,FALSE)</f>
        <v>36</v>
      </c>
      <c r="M440" s="101">
        <f>VLOOKUP($C440,'Experiment Design'!$B$3:$H$66,'Experiment Results'!M$1,FALSE)</f>
        <v>15</v>
      </c>
      <c r="N440" s="102">
        <f t="shared" si="51"/>
        <v>36.75925925925926</v>
      </c>
      <c r="P440" s="103">
        <f t="shared" si="52"/>
        <v>-1</v>
      </c>
      <c r="Q440" s="101">
        <f t="shared" si="53"/>
        <v>-1</v>
      </c>
      <c r="R440" s="101">
        <f t="shared" si="54"/>
        <v>1</v>
      </c>
      <c r="S440" s="101">
        <f t="shared" si="55"/>
        <v>-1</v>
      </c>
      <c r="T440" s="101">
        <f t="shared" si="56"/>
        <v>1</v>
      </c>
      <c r="U440" s="101">
        <f t="shared" si="57"/>
        <v>1</v>
      </c>
      <c r="V440" s="102">
        <f t="shared" si="58"/>
        <v>36.75925925925926</v>
      </c>
    </row>
    <row r="441" spans="2:22" x14ac:dyDescent="0.25">
      <c r="B441" s="12">
        <v>7</v>
      </c>
      <c r="C441" s="12">
        <v>54</v>
      </c>
      <c r="D441" s="12">
        <v>40.624999999999986</v>
      </c>
      <c r="E441" s="12">
        <v>38.333333333333336</v>
      </c>
      <c r="F441" s="12">
        <v>45.625000000000014</v>
      </c>
      <c r="H441" s="103">
        <f>VLOOKUP($C441,'Experiment Design'!$B$3:$H$66,'Experiment Results'!H$1,FALSE)</f>
        <v>8</v>
      </c>
      <c r="I441" s="101" t="str">
        <f>VLOOKUP($C441,'Experiment Design'!$B$3:$H$66,'Experiment Results'!I$1,FALSE)</f>
        <v>Normal</v>
      </c>
      <c r="J441" s="101">
        <f>VLOOKUP($C441,'Experiment Design'!$B$3:$H$66,'Experiment Results'!J$1,FALSE)</f>
        <v>100</v>
      </c>
      <c r="K441" s="101">
        <f>VLOOKUP($C441,'Experiment Design'!$B$3:$H$66,'Experiment Results'!K$1,FALSE)</f>
        <v>10</v>
      </c>
      <c r="L441" s="101">
        <f>VLOOKUP($C441,'Experiment Design'!$B$3:$H$66,'Experiment Results'!L$1,FALSE)</f>
        <v>36</v>
      </c>
      <c r="M441" s="101">
        <f>VLOOKUP($C441,'Experiment Design'!$B$3:$H$66,'Experiment Results'!M$1,FALSE)</f>
        <v>15</v>
      </c>
      <c r="N441" s="102">
        <f t="shared" si="51"/>
        <v>41.527777777777779</v>
      </c>
      <c r="P441" s="103">
        <f t="shared" si="52"/>
        <v>1</v>
      </c>
      <c r="Q441" s="101">
        <f t="shared" si="53"/>
        <v>-1</v>
      </c>
      <c r="R441" s="101">
        <f t="shared" si="54"/>
        <v>1</v>
      </c>
      <c r="S441" s="101">
        <f t="shared" si="55"/>
        <v>-1</v>
      </c>
      <c r="T441" s="101">
        <f t="shared" si="56"/>
        <v>1</v>
      </c>
      <c r="U441" s="101">
        <f t="shared" si="57"/>
        <v>1</v>
      </c>
      <c r="V441" s="102">
        <f t="shared" si="58"/>
        <v>41.527777777777779</v>
      </c>
    </row>
    <row r="442" spans="2:22" x14ac:dyDescent="0.25">
      <c r="B442" s="12">
        <v>7</v>
      </c>
      <c r="C442" s="12">
        <v>55</v>
      </c>
      <c r="D442" s="12">
        <v>43.611111111111121</v>
      </c>
      <c r="E442" s="12">
        <v>38.333333333333336</v>
      </c>
      <c r="F442" s="12">
        <v>31.944444444444422</v>
      </c>
      <c r="H442" s="103">
        <f>VLOOKUP($C442,'Experiment Design'!$B$3:$H$66,'Experiment Results'!H$1,FALSE)</f>
        <v>3</v>
      </c>
      <c r="I442" s="101" t="str">
        <f>VLOOKUP($C442,'Experiment Design'!$B$3:$H$66,'Experiment Results'!I$1,FALSE)</f>
        <v>Exponential</v>
      </c>
      <c r="J442" s="101">
        <f>VLOOKUP($C442,'Experiment Design'!$B$3:$H$66,'Experiment Results'!J$1,FALSE)</f>
        <v>100</v>
      </c>
      <c r="K442" s="101">
        <f>VLOOKUP($C442,'Experiment Design'!$B$3:$H$66,'Experiment Results'!K$1,FALSE)</f>
        <v>10</v>
      </c>
      <c r="L442" s="101">
        <f>VLOOKUP($C442,'Experiment Design'!$B$3:$H$66,'Experiment Results'!L$1,FALSE)</f>
        <v>36</v>
      </c>
      <c r="M442" s="101">
        <f>VLOOKUP($C442,'Experiment Design'!$B$3:$H$66,'Experiment Results'!M$1,FALSE)</f>
        <v>15</v>
      </c>
      <c r="N442" s="102">
        <f t="shared" si="51"/>
        <v>37.962962962962962</v>
      </c>
      <c r="P442" s="103">
        <f t="shared" si="52"/>
        <v>-1</v>
      </c>
      <c r="Q442" s="101">
        <f t="shared" si="53"/>
        <v>1</v>
      </c>
      <c r="R442" s="101">
        <f t="shared" si="54"/>
        <v>1</v>
      </c>
      <c r="S442" s="101">
        <f t="shared" si="55"/>
        <v>-1</v>
      </c>
      <c r="T442" s="101">
        <f t="shared" si="56"/>
        <v>1</v>
      </c>
      <c r="U442" s="101">
        <f t="shared" si="57"/>
        <v>1</v>
      </c>
      <c r="V442" s="102">
        <f t="shared" si="58"/>
        <v>37.962962962962962</v>
      </c>
    </row>
    <row r="443" spans="2:22" x14ac:dyDescent="0.25">
      <c r="B443" s="12">
        <v>7</v>
      </c>
      <c r="C443" s="12">
        <v>56</v>
      </c>
      <c r="D443" s="12">
        <v>45.416666666666636</v>
      </c>
      <c r="E443" s="12">
        <v>33.166666666666686</v>
      </c>
      <c r="F443" s="12">
        <v>25.000000000000021</v>
      </c>
      <c r="H443" s="103">
        <f>VLOOKUP($C443,'Experiment Design'!$B$3:$H$66,'Experiment Results'!H$1,FALSE)</f>
        <v>8</v>
      </c>
      <c r="I443" s="101" t="str">
        <f>VLOOKUP($C443,'Experiment Design'!$B$3:$H$66,'Experiment Results'!I$1,FALSE)</f>
        <v>Exponential</v>
      </c>
      <c r="J443" s="101">
        <f>VLOOKUP($C443,'Experiment Design'!$B$3:$H$66,'Experiment Results'!J$1,FALSE)</f>
        <v>100</v>
      </c>
      <c r="K443" s="101">
        <f>VLOOKUP($C443,'Experiment Design'!$B$3:$H$66,'Experiment Results'!K$1,FALSE)</f>
        <v>10</v>
      </c>
      <c r="L443" s="101">
        <f>VLOOKUP($C443,'Experiment Design'!$B$3:$H$66,'Experiment Results'!L$1,FALSE)</f>
        <v>36</v>
      </c>
      <c r="M443" s="101">
        <f>VLOOKUP($C443,'Experiment Design'!$B$3:$H$66,'Experiment Results'!M$1,FALSE)</f>
        <v>15</v>
      </c>
      <c r="N443" s="102">
        <f t="shared" si="51"/>
        <v>34.527777777777779</v>
      </c>
      <c r="P443" s="103">
        <f t="shared" si="52"/>
        <v>1</v>
      </c>
      <c r="Q443" s="101">
        <f t="shared" si="53"/>
        <v>1</v>
      </c>
      <c r="R443" s="101">
        <f t="shared" si="54"/>
        <v>1</v>
      </c>
      <c r="S443" s="101">
        <f t="shared" si="55"/>
        <v>-1</v>
      </c>
      <c r="T443" s="101">
        <f t="shared" si="56"/>
        <v>1</v>
      </c>
      <c r="U443" s="101">
        <f t="shared" si="57"/>
        <v>1</v>
      </c>
      <c r="V443" s="102">
        <f t="shared" si="58"/>
        <v>34.527777777777779</v>
      </c>
    </row>
    <row r="444" spans="2:22" x14ac:dyDescent="0.25">
      <c r="B444" s="12">
        <v>7</v>
      </c>
      <c r="C444" s="12">
        <v>57</v>
      </c>
      <c r="D444" s="12">
        <v>35.208333333333364</v>
      </c>
      <c r="E444" s="12">
        <v>42.291666666666664</v>
      </c>
      <c r="F444" s="12">
        <v>32.777777777777757</v>
      </c>
      <c r="H444" s="103">
        <f>VLOOKUP($C444,'Experiment Design'!$B$3:$H$66,'Experiment Results'!H$1,FALSE)</f>
        <v>3</v>
      </c>
      <c r="I444" s="101" t="str">
        <f>VLOOKUP($C444,'Experiment Design'!$B$3:$H$66,'Experiment Results'!I$1,FALSE)</f>
        <v>Normal</v>
      </c>
      <c r="J444" s="101">
        <f>VLOOKUP($C444,'Experiment Design'!$B$3:$H$66,'Experiment Results'!J$1,FALSE)</f>
        <v>40</v>
      </c>
      <c r="K444" s="101">
        <f>VLOOKUP($C444,'Experiment Design'!$B$3:$H$66,'Experiment Results'!K$1,FALSE)</f>
        <v>60</v>
      </c>
      <c r="L444" s="101">
        <f>VLOOKUP($C444,'Experiment Design'!$B$3:$H$66,'Experiment Results'!L$1,FALSE)</f>
        <v>36</v>
      </c>
      <c r="M444" s="101">
        <f>VLOOKUP($C444,'Experiment Design'!$B$3:$H$66,'Experiment Results'!M$1,FALSE)</f>
        <v>15</v>
      </c>
      <c r="N444" s="102">
        <f t="shared" si="51"/>
        <v>36.75925925925926</v>
      </c>
      <c r="P444" s="103">
        <f t="shared" si="52"/>
        <v>-1</v>
      </c>
      <c r="Q444" s="101">
        <f t="shared" si="53"/>
        <v>-1</v>
      </c>
      <c r="R444" s="101">
        <f t="shared" si="54"/>
        <v>-1</v>
      </c>
      <c r="S444" s="101">
        <f t="shared" si="55"/>
        <v>1</v>
      </c>
      <c r="T444" s="101">
        <f t="shared" si="56"/>
        <v>1</v>
      </c>
      <c r="U444" s="101">
        <f t="shared" si="57"/>
        <v>1</v>
      </c>
      <c r="V444" s="102">
        <f t="shared" si="58"/>
        <v>36.75925925925926</v>
      </c>
    </row>
    <row r="445" spans="2:22" x14ac:dyDescent="0.25">
      <c r="B445" s="12">
        <v>7</v>
      </c>
      <c r="C445" s="12">
        <v>58</v>
      </c>
      <c r="D445" s="12">
        <v>40.624999999999986</v>
      </c>
      <c r="E445" s="12">
        <v>38.333333333333336</v>
      </c>
      <c r="F445" s="12">
        <v>45.625000000000014</v>
      </c>
      <c r="H445" s="103">
        <f>VLOOKUP($C445,'Experiment Design'!$B$3:$H$66,'Experiment Results'!H$1,FALSE)</f>
        <v>8</v>
      </c>
      <c r="I445" s="101" t="str">
        <f>VLOOKUP($C445,'Experiment Design'!$B$3:$H$66,'Experiment Results'!I$1,FALSE)</f>
        <v>Normal</v>
      </c>
      <c r="J445" s="101">
        <f>VLOOKUP($C445,'Experiment Design'!$B$3:$H$66,'Experiment Results'!J$1,FALSE)</f>
        <v>40</v>
      </c>
      <c r="K445" s="101">
        <f>VLOOKUP($C445,'Experiment Design'!$B$3:$H$66,'Experiment Results'!K$1,FALSE)</f>
        <v>60</v>
      </c>
      <c r="L445" s="101">
        <f>VLOOKUP($C445,'Experiment Design'!$B$3:$H$66,'Experiment Results'!L$1,FALSE)</f>
        <v>36</v>
      </c>
      <c r="M445" s="101">
        <f>VLOOKUP($C445,'Experiment Design'!$B$3:$H$66,'Experiment Results'!M$1,FALSE)</f>
        <v>15</v>
      </c>
      <c r="N445" s="102">
        <f t="shared" si="51"/>
        <v>41.527777777777779</v>
      </c>
      <c r="P445" s="103">
        <f t="shared" si="52"/>
        <v>1</v>
      </c>
      <c r="Q445" s="101">
        <f t="shared" si="53"/>
        <v>-1</v>
      </c>
      <c r="R445" s="101">
        <f t="shared" si="54"/>
        <v>-1</v>
      </c>
      <c r="S445" s="101">
        <f t="shared" si="55"/>
        <v>1</v>
      </c>
      <c r="T445" s="101">
        <f t="shared" si="56"/>
        <v>1</v>
      </c>
      <c r="U445" s="101">
        <f t="shared" si="57"/>
        <v>1</v>
      </c>
      <c r="V445" s="102">
        <f t="shared" si="58"/>
        <v>41.527777777777779</v>
      </c>
    </row>
    <row r="446" spans="2:22" x14ac:dyDescent="0.25">
      <c r="B446" s="12">
        <v>7</v>
      </c>
      <c r="C446" s="12">
        <v>59</v>
      </c>
      <c r="D446" s="12">
        <v>45</v>
      </c>
      <c r="E446" s="12">
        <v>38.333333333333336</v>
      </c>
      <c r="F446" s="12">
        <v>31.944444444444422</v>
      </c>
      <c r="H446" s="103">
        <f>VLOOKUP($C446,'Experiment Design'!$B$3:$H$66,'Experiment Results'!H$1,FALSE)</f>
        <v>3</v>
      </c>
      <c r="I446" s="101" t="str">
        <f>VLOOKUP($C446,'Experiment Design'!$B$3:$H$66,'Experiment Results'!I$1,FALSE)</f>
        <v>Exponential</v>
      </c>
      <c r="J446" s="101">
        <f>VLOOKUP($C446,'Experiment Design'!$B$3:$H$66,'Experiment Results'!J$1,FALSE)</f>
        <v>40</v>
      </c>
      <c r="K446" s="101">
        <f>VLOOKUP($C446,'Experiment Design'!$B$3:$H$66,'Experiment Results'!K$1,FALSE)</f>
        <v>60</v>
      </c>
      <c r="L446" s="101">
        <f>VLOOKUP($C446,'Experiment Design'!$B$3:$H$66,'Experiment Results'!L$1,FALSE)</f>
        <v>36</v>
      </c>
      <c r="M446" s="101">
        <f>VLOOKUP($C446,'Experiment Design'!$B$3:$H$66,'Experiment Results'!M$1,FALSE)</f>
        <v>15</v>
      </c>
      <c r="N446" s="102">
        <f t="shared" si="51"/>
        <v>38.425925925925924</v>
      </c>
      <c r="P446" s="103">
        <f t="shared" si="52"/>
        <v>-1</v>
      </c>
      <c r="Q446" s="101">
        <f t="shared" si="53"/>
        <v>1</v>
      </c>
      <c r="R446" s="101">
        <f t="shared" si="54"/>
        <v>-1</v>
      </c>
      <c r="S446" s="101">
        <f t="shared" si="55"/>
        <v>1</v>
      </c>
      <c r="T446" s="101">
        <f t="shared" si="56"/>
        <v>1</v>
      </c>
      <c r="U446" s="101">
        <f t="shared" si="57"/>
        <v>1</v>
      </c>
      <c r="V446" s="102">
        <f t="shared" si="58"/>
        <v>38.425925925925924</v>
      </c>
    </row>
    <row r="447" spans="2:22" x14ac:dyDescent="0.25">
      <c r="B447" s="12">
        <v>7</v>
      </c>
      <c r="C447" s="12">
        <v>60</v>
      </c>
      <c r="D447" s="12">
        <v>45.416666666666636</v>
      </c>
      <c r="E447" s="12">
        <v>33.166666666666686</v>
      </c>
      <c r="F447" s="12">
        <v>25.000000000000021</v>
      </c>
      <c r="H447" s="103">
        <f>VLOOKUP($C447,'Experiment Design'!$B$3:$H$66,'Experiment Results'!H$1,FALSE)</f>
        <v>8</v>
      </c>
      <c r="I447" s="101" t="str">
        <f>VLOOKUP($C447,'Experiment Design'!$B$3:$H$66,'Experiment Results'!I$1,FALSE)</f>
        <v>Exponential</v>
      </c>
      <c r="J447" s="101">
        <f>VLOOKUP($C447,'Experiment Design'!$B$3:$H$66,'Experiment Results'!J$1,FALSE)</f>
        <v>40</v>
      </c>
      <c r="K447" s="101">
        <f>VLOOKUP($C447,'Experiment Design'!$B$3:$H$66,'Experiment Results'!K$1,FALSE)</f>
        <v>60</v>
      </c>
      <c r="L447" s="101">
        <f>VLOOKUP($C447,'Experiment Design'!$B$3:$H$66,'Experiment Results'!L$1,FALSE)</f>
        <v>36</v>
      </c>
      <c r="M447" s="101">
        <f>VLOOKUP($C447,'Experiment Design'!$B$3:$H$66,'Experiment Results'!M$1,FALSE)</f>
        <v>15</v>
      </c>
      <c r="N447" s="102">
        <f t="shared" si="51"/>
        <v>34.527777777777779</v>
      </c>
      <c r="P447" s="103">
        <f t="shared" si="52"/>
        <v>1</v>
      </c>
      <c r="Q447" s="101">
        <f t="shared" si="53"/>
        <v>1</v>
      </c>
      <c r="R447" s="101">
        <f t="shared" si="54"/>
        <v>-1</v>
      </c>
      <c r="S447" s="101">
        <f t="shared" si="55"/>
        <v>1</v>
      </c>
      <c r="T447" s="101">
        <f t="shared" si="56"/>
        <v>1</v>
      </c>
      <c r="U447" s="101">
        <f t="shared" si="57"/>
        <v>1</v>
      </c>
      <c r="V447" s="102">
        <f t="shared" si="58"/>
        <v>34.527777777777779</v>
      </c>
    </row>
    <row r="448" spans="2:22" x14ac:dyDescent="0.25">
      <c r="B448" s="12">
        <v>7</v>
      </c>
      <c r="C448" s="12">
        <v>61</v>
      </c>
      <c r="D448" s="12">
        <v>35.208333333333364</v>
      </c>
      <c r="E448" s="12">
        <v>42.291666666666664</v>
      </c>
      <c r="F448" s="12">
        <v>32.777777777777757</v>
      </c>
      <c r="H448" s="103">
        <f>VLOOKUP($C448,'Experiment Design'!$B$3:$H$66,'Experiment Results'!H$1,FALSE)</f>
        <v>3</v>
      </c>
      <c r="I448" s="101" t="str">
        <f>VLOOKUP($C448,'Experiment Design'!$B$3:$H$66,'Experiment Results'!I$1,FALSE)</f>
        <v>Normal</v>
      </c>
      <c r="J448" s="101">
        <f>VLOOKUP($C448,'Experiment Design'!$B$3:$H$66,'Experiment Results'!J$1,FALSE)</f>
        <v>100</v>
      </c>
      <c r="K448" s="101">
        <f>VLOOKUP($C448,'Experiment Design'!$B$3:$H$66,'Experiment Results'!K$1,FALSE)</f>
        <v>60</v>
      </c>
      <c r="L448" s="101">
        <f>VLOOKUP($C448,'Experiment Design'!$B$3:$H$66,'Experiment Results'!L$1,FALSE)</f>
        <v>36</v>
      </c>
      <c r="M448" s="101">
        <f>VLOOKUP($C448,'Experiment Design'!$B$3:$H$66,'Experiment Results'!M$1,FALSE)</f>
        <v>15</v>
      </c>
      <c r="N448" s="102">
        <f t="shared" si="51"/>
        <v>36.75925925925926</v>
      </c>
      <c r="P448" s="103">
        <f t="shared" si="52"/>
        <v>-1</v>
      </c>
      <c r="Q448" s="101">
        <f t="shared" si="53"/>
        <v>-1</v>
      </c>
      <c r="R448" s="101">
        <f t="shared" si="54"/>
        <v>1</v>
      </c>
      <c r="S448" s="101">
        <f t="shared" si="55"/>
        <v>1</v>
      </c>
      <c r="T448" s="101">
        <f t="shared" si="56"/>
        <v>1</v>
      </c>
      <c r="U448" s="101">
        <f t="shared" si="57"/>
        <v>1</v>
      </c>
      <c r="V448" s="102">
        <f t="shared" si="58"/>
        <v>36.75925925925926</v>
      </c>
    </row>
    <row r="449" spans="2:22" x14ac:dyDescent="0.25">
      <c r="B449" s="12">
        <v>7</v>
      </c>
      <c r="C449" s="12">
        <v>62</v>
      </c>
      <c r="D449" s="12">
        <v>40.624999999999986</v>
      </c>
      <c r="E449" s="12">
        <v>38.333333333333336</v>
      </c>
      <c r="F449" s="12">
        <v>45.625000000000014</v>
      </c>
      <c r="H449" s="103">
        <f>VLOOKUP($C449,'Experiment Design'!$B$3:$H$66,'Experiment Results'!H$1,FALSE)</f>
        <v>8</v>
      </c>
      <c r="I449" s="101" t="str">
        <f>VLOOKUP($C449,'Experiment Design'!$B$3:$H$66,'Experiment Results'!I$1,FALSE)</f>
        <v>Normal</v>
      </c>
      <c r="J449" s="101">
        <f>VLOOKUP($C449,'Experiment Design'!$B$3:$H$66,'Experiment Results'!J$1,FALSE)</f>
        <v>100</v>
      </c>
      <c r="K449" s="101">
        <f>VLOOKUP($C449,'Experiment Design'!$B$3:$H$66,'Experiment Results'!K$1,FALSE)</f>
        <v>60</v>
      </c>
      <c r="L449" s="101">
        <f>VLOOKUP($C449,'Experiment Design'!$B$3:$H$66,'Experiment Results'!L$1,FALSE)</f>
        <v>36</v>
      </c>
      <c r="M449" s="101">
        <f>VLOOKUP($C449,'Experiment Design'!$B$3:$H$66,'Experiment Results'!M$1,FALSE)</f>
        <v>15</v>
      </c>
      <c r="N449" s="102">
        <f t="shared" si="51"/>
        <v>41.527777777777779</v>
      </c>
      <c r="P449" s="103">
        <f t="shared" si="52"/>
        <v>1</v>
      </c>
      <c r="Q449" s="101">
        <f t="shared" si="53"/>
        <v>-1</v>
      </c>
      <c r="R449" s="101">
        <f t="shared" si="54"/>
        <v>1</v>
      </c>
      <c r="S449" s="101">
        <f t="shared" si="55"/>
        <v>1</v>
      </c>
      <c r="T449" s="101">
        <f t="shared" si="56"/>
        <v>1</v>
      </c>
      <c r="U449" s="101">
        <f t="shared" si="57"/>
        <v>1</v>
      </c>
      <c r="V449" s="102">
        <f t="shared" si="58"/>
        <v>41.527777777777779</v>
      </c>
    </row>
    <row r="450" spans="2:22" x14ac:dyDescent="0.25">
      <c r="B450" s="12">
        <v>7</v>
      </c>
      <c r="C450" s="12">
        <v>63</v>
      </c>
      <c r="D450" s="12">
        <v>43.611111111111121</v>
      </c>
      <c r="E450" s="12">
        <v>38.333333333333336</v>
      </c>
      <c r="F450" s="12">
        <v>31.944444444444422</v>
      </c>
      <c r="H450" s="103">
        <f>VLOOKUP($C450,'Experiment Design'!$B$3:$H$66,'Experiment Results'!H$1,FALSE)</f>
        <v>3</v>
      </c>
      <c r="I450" s="101" t="str">
        <f>VLOOKUP($C450,'Experiment Design'!$B$3:$H$66,'Experiment Results'!I$1,FALSE)</f>
        <v>Exponential</v>
      </c>
      <c r="J450" s="101">
        <f>VLOOKUP($C450,'Experiment Design'!$B$3:$H$66,'Experiment Results'!J$1,FALSE)</f>
        <v>100</v>
      </c>
      <c r="K450" s="101">
        <f>VLOOKUP($C450,'Experiment Design'!$B$3:$H$66,'Experiment Results'!K$1,FALSE)</f>
        <v>60</v>
      </c>
      <c r="L450" s="101">
        <f>VLOOKUP($C450,'Experiment Design'!$B$3:$H$66,'Experiment Results'!L$1,FALSE)</f>
        <v>36</v>
      </c>
      <c r="M450" s="101">
        <f>VLOOKUP($C450,'Experiment Design'!$B$3:$H$66,'Experiment Results'!M$1,FALSE)</f>
        <v>15</v>
      </c>
      <c r="N450" s="102">
        <f t="shared" si="51"/>
        <v>37.962962962962962</v>
      </c>
      <c r="P450" s="103">
        <f t="shared" si="52"/>
        <v>-1</v>
      </c>
      <c r="Q450" s="101">
        <f t="shared" si="53"/>
        <v>1</v>
      </c>
      <c r="R450" s="101">
        <f t="shared" si="54"/>
        <v>1</v>
      </c>
      <c r="S450" s="101">
        <f t="shared" si="55"/>
        <v>1</v>
      </c>
      <c r="T450" s="101">
        <f t="shared" si="56"/>
        <v>1</v>
      </c>
      <c r="U450" s="101">
        <f t="shared" si="57"/>
        <v>1</v>
      </c>
      <c r="V450" s="102">
        <f t="shared" si="58"/>
        <v>37.962962962962962</v>
      </c>
    </row>
    <row r="451" spans="2:22" x14ac:dyDescent="0.25">
      <c r="B451" s="12">
        <v>7</v>
      </c>
      <c r="C451" s="12">
        <v>64</v>
      </c>
      <c r="D451" s="12">
        <v>45.416666666666636</v>
      </c>
      <c r="E451" s="12">
        <v>33.166666666666686</v>
      </c>
      <c r="F451" s="12">
        <v>25.000000000000021</v>
      </c>
      <c r="H451" s="103">
        <f>VLOOKUP($C451,'Experiment Design'!$B$3:$H$66,'Experiment Results'!H$1,FALSE)</f>
        <v>8</v>
      </c>
      <c r="I451" s="101" t="str">
        <f>VLOOKUP($C451,'Experiment Design'!$B$3:$H$66,'Experiment Results'!I$1,FALSE)</f>
        <v>Exponential</v>
      </c>
      <c r="J451" s="101">
        <f>VLOOKUP($C451,'Experiment Design'!$B$3:$H$66,'Experiment Results'!J$1,FALSE)</f>
        <v>100</v>
      </c>
      <c r="K451" s="101">
        <f>VLOOKUP($C451,'Experiment Design'!$B$3:$H$66,'Experiment Results'!K$1,FALSE)</f>
        <v>60</v>
      </c>
      <c r="L451" s="101">
        <f>VLOOKUP($C451,'Experiment Design'!$B$3:$H$66,'Experiment Results'!L$1,FALSE)</f>
        <v>36</v>
      </c>
      <c r="M451" s="101">
        <f>VLOOKUP($C451,'Experiment Design'!$B$3:$H$66,'Experiment Results'!M$1,FALSE)</f>
        <v>15</v>
      </c>
      <c r="N451" s="102">
        <f t="shared" si="51"/>
        <v>34.527777777777779</v>
      </c>
      <c r="P451" s="103">
        <f t="shared" si="52"/>
        <v>1</v>
      </c>
      <c r="Q451" s="101">
        <f t="shared" si="53"/>
        <v>1</v>
      </c>
      <c r="R451" s="101">
        <f t="shared" si="54"/>
        <v>1</v>
      </c>
      <c r="S451" s="101">
        <f t="shared" si="55"/>
        <v>1</v>
      </c>
      <c r="T451" s="101">
        <f t="shared" si="56"/>
        <v>1</v>
      </c>
      <c r="U451" s="101">
        <f t="shared" si="57"/>
        <v>1</v>
      </c>
      <c r="V451" s="102">
        <f t="shared" si="58"/>
        <v>34.527777777777779</v>
      </c>
    </row>
    <row r="452" spans="2:22" x14ac:dyDescent="0.25">
      <c r="B452" s="12">
        <v>8</v>
      </c>
      <c r="C452" s="12">
        <v>1</v>
      </c>
      <c r="D452" s="12">
        <v>45.230769230769241</v>
      </c>
      <c r="E452" s="12">
        <v>34.61538461538462</v>
      </c>
      <c r="F452" s="12">
        <v>33.75</v>
      </c>
      <c r="H452" s="103">
        <f>VLOOKUP($C452,'Experiment Design'!$B$3:$H$66,'Experiment Results'!H$1,FALSE)</f>
        <v>3</v>
      </c>
      <c r="I452" s="101" t="str">
        <f>VLOOKUP($C452,'Experiment Design'!$B$3:$H$66,'Experiment Results'!I$1,FALSE)</f>
        <v>Normal</v>
      </c>
      <c r="J452" s="101">
        <f>VLOOKUP($C452,'Experiment Design'!$B$3:$H$66,'Experiment Results'!J$1,FALSE)</f>
        <v>40</v>
      </c>
      <c r="K452" s="101">
        <f>VLOOKUP($C452,'Experiment Design'!$B$3:$H$66,'Experiment Results'!K$1,FALSE)</f>
        <v>10</v>
      </c>
      <c r="L452" s="101">
        <f>VLOOKUP($C452,'Experiment Design'!$B$3:$H$66,'Experiment Results'!L$1,FALSE)</f>
        <v>26</v>
      </c>
      <c r="M452" s="101">
        <f>VLOOKUP($C452,'Experiment Design'!$B$3:$H$66,'Experiment Results'!M$1,FALSE)</f>
        <v>10</v>
      </c>
      <c r="N452" s="102">
        <f t="shared" si="51"/>
        <v>37.86538461538462</v>
      </c>
      <c r="P452" s="103">
        <f t="shared" si="52"/>
        <v>-1</v>
      </c>
      <c r="Q452" s="101">
        <f t="shared" si="53"/>
        <v>-1</v>
      </c>
      <c r="R452" s="101">
        <f t="shared" si="54"/>
        <v>-1</v>
      </c>
      <c r="S452" s="101">
        <f t="shared" si="55"/>
        <v>-1</v>
      </c>
      <c r="T452" s="101">
        <f t="shared" si="56"/>
        <v>-1</v>
      </c>
      <c r="U452" s="101">
        <f t="shared" si="57"/>
        <v>-1</v>
      </c>
      <c r="V452" s="102">
        <f t="shared" si="58"/>
        <v>37.86538461538462</v>
      </c>
    </row>
    <row r="453" spans="2:22" x14ac:dyDescent="0.25">
      <c r="B453" s="12">
        <v>8</v>
      </c>
      <c r="C453" s="12">
        <v>2</v>
      </c>
      <c r="D453" s="12">
        <v>45.461538461538481</v>
      </c>
      <c r="E453" s="12">
        <v>32.88461538461538</v>
      </c>
      <c r="F453" s="12">
        <v>32.307692307692278</v>
      </c>
      <c r="H453" s="103">
        <f>VLOOKUP($C453,'Experiment Design'!$B$3:$H$66,'Experiment Results'!H$1,FALSE)</f>
        <v>8</v>
      </c>
      <c r="I453" s="101" t="str">
        <f>VLOOKUP($C453,'Experiment Design'!$B$3:$H$66,'Experiment Results'!I$1,FALSE)</f>
        <v>Normal</v>
      </c>
      <c r="J453" s="101">
        <f>VLOOKUP($C453,'Experiment Design'!$B$3:$H$66,'Experiment Results'!J$1,FALSE)</f>
        <v>40</v>
      </c>
      <c r="K453" s="101">
        <f>VLOOKUP($C453,'Experiment Design'!$B$3:$H$66,'Experiment Results'!K$1,FALSE)</f>
        <v>10</v>
      </c>
      <c r="L453" s="101">
        <f>VLOOKUP($C453,'Experiment Design'!$B$3:$H$66,'Experiment Results'!L$1,FALSE)</f>
        <v>26</v>
      </c>
      <c r="M453" s="101">
        <f>VLOOKUP($C453,'Experiment Design'!$B$3:$H$66,'Experiment Results'!M$1,FALSE)</f>
        <v>10</v>
      </c>
      <c r="N453" s="102">
        <f t="shared" ref="N453:N516" si="59">AVERAGE(D453:F453)</f>
        <v>36.88461538461538</v>
      </c>
      <c r="P453" s="103">
        <f t="shared" ref="P453:P516" si="60">IF(H453=H$4,-1,1)</f>
        <v>1</v>
      </c>
      <c r="Q453" s="101">
        <f t="shared" ref="Q453:Q516" si="61">IF(I453=I$4,-1,1)</f>
        <v>-1</v>
      </c>
      <c r="R453" s="101">
        <f t="shared" ref="R453:R516" si="62">IF(J453=J$4,-1,1)</f>
        <v>-1</v>
      </c>
      <c r="S453" s="101">
        <f t="shared" ref="S453:S516" si="63">IF(K453=K$4,-1,1)</f>
        <v>-1</v>
      </c>
      <c r="T453" s="101">
        <f t="shared" ref="T453:T516" si="64">IF(L453=L$4,-1,1)</f>
        <v>-1</v>
      </c>
      <c r="U453" s="101">
        <f t="shared" ref="U453:U516" si="65">IF(M453=M$4,-1,1)</f>
        <v>-1</v>
      </c>
      <c r="V453" s="102">
        <f t="shared" ref="V453:V516" si="66">N453</f>
        <v>36.88461538461538</v>
      </c>
    </row>
    <row r="454" spans="2:22" x14ac:dyDescent="0.25">
      <c r="B454" s="12">
        <v>8</v>
      </c>
      <c r="C454" s="12">
        <v>3</v>
      </c>
      <c r="D454" s="12">
        <v>40.673076923076898</v>
      </c>
      <c r="E454" s="12">
        <v>37.38461538461538</v>
      </c>
      <c r="F454" s="12">
        <v>35.192307692307722</v>
      </c>
      <c r="H454" s="103">
        <f>VLOOKUP($C454,'Experiment Design'!$B$3:$H$66,'Experiment Results'!H$1,FALSE)</f>
        <v>3</v>
      </c>
      <c r="I454" s="101" t="str">
        <f>VLOOKUP($C454,'Experiment Design'!$B$3:$H$66,'Experiment Results'!I$1,FALSE)</f>
        <v>Exponential</v>
      </c>
      <c r="J454" s="101">
        <f>VLOOKUP($C454,'Experiment Design'!$B$3:$H$66,'Experiment Results'!J$1,FALSE)</f>
        <v>40</v>
      </c>
      <c r="K454" s="101">
        <f>VLOOKUP($C454,'Experiment Design'!$B$3:$H$66,'Experiment Results'!K$1,FALSE)</f>
        <v>10</v>
      </c>
      <c r="L454" s="101">
        <f>VLOOKUP($C454,'Experiment Design'!$B$3:$H$66,'Experiment Results'!L$1,FALSE)</f>
        <v>26</v>
      </c>
      <c r="M454" s="101">
        <f>VLOOKUP($C454,'Experiment Design'!$B$3:$H$66,'Experiment Results'!M$1,FALSE)</f>
        <v>10</v>
      </c>
      <c r="N454" s="102">
        <f t="shared" si="59"/>
        <v>37.75</v>
      </c>
      <c r="P454" s="103">
        <f t="shared" si="60"/>
        <v>-1</v>
      </c>
      <c r="Q454" s="101">
        <f t="shared" si="61"/>
        <v>1</v>
      </c>
      <c r="R454" s="101">
        <f t="shared" si="62"/>
        <v>-1</v>
      </c>
      <c r="S454" s="101">
        <f t="shared" si="63"/>
        <v>-1</v>
      </c>
      <c r="T454" s="101">
        <f t="shared" si="64"/>
        <v>-1</v>
      </c>
      <c r="U454" s="101">
        <f t="shared" si="65"/>
        <v>-1</v>
      </c>
      <c r="V454" s="102">
        <f t="shared" si="66"/>
        <v>37.75</v>
      </c>
    </row>
    <row r="455" spans="2:22" x14ac:dyDescent="0.25">
      <c r="B455" s="12">
        <v>8</v>
      </c>
      <c r="C455" s="12">
        <v>4</v>
      </c>
      <c r="D455" s="12">
        <v>35.769230769230759</v>
      </c>
      <c r="E455" s="12">
        <v>35.769230769230759</v>
      </c>
      <c r="F455" s="12">
        <v>34.038461538461519</v>
      </c>
      <c r="H455" s="103">
        <f>VLOOKUP($C455,'Experiment Design'!$B$3:$H$66,'Experiment Results'!H$1,FALSE)</f>
        <v>8</v>
      </c>
      <c r="I455" s="101" t="str">
        <f>VLOOKUP($C455,'Experiment Design'!$B$3:$H$66,'Experiment Results'!I$1,FALSE)</f>
        <v>Exponential</v>
      </c>
      <c r="J455" s="101">
        <f>VLOOKUP($C455,'Experiment Design'!$B$3:$H$66,'Experiment Results'!J$1,FALSE)</f>
        <v>40</v>
      </c>
      <c r="K455" s="101">
        <f>VLOOKUP($C455,'Experiment Design'!$B$3:$H$66,'Experiment Results'!K$1,FALSE)</f>
        <v>10</v>
      </c>
      <c r="L455" s="101">
        <f>VLOOKUP($C455,'Experiment Design'!$B$3:$H$66,'Experiment Results'!L$1,FALSE)</f>
        <v>26</v>
      </c>
      <c r="M455" s="101">
        <f>VLOOKUP($C455,'Experiment Design'!$B$3:$H$66,'Experiment Results'!M$1,FALSE)</f>
        <v>10</v>
      </c>
      <c r="N455" s="102">
        <f t="shared" si="59"/>
        <v>35.192307692307679</v>
      </c>
      <c r="P455" s="103">
        <f t="shared" si="60"/>
        <v>1</v>
      </c>
      <c r="Q455" s="101">
        <f t="shared" si="61"/>
        <v>1</v>
      </c>
      <c r="R455" s="101">
        <f t="shared" si="62"/>
        <v>-1</v>
      </c>
      <c r="S455" s="101">
        <f t="shared" si="63"/>
        <v>-1</v>
      </c>
      <c r="T455" s="101">
        <f t="shared" si="64"/>
        <v>-1</v>
      </c>
      <c r="U455" s="101">
        <f t="shared" si="65"/>
        <v>-1</v>
      </c>
      <c r="V455" s="102">
        <f t="shared" si="66"/>
        <v>35.192307692307679</v>
      </c>
    </row>
    <row r="456" spans="2:22" x14ac:dyDescent="0.25">
      <c r="B456" s="12">
        <v>8</v>
      </c>
      <c r="C456" s="12">
        <v>5</v>
      </c>
      <c r="D456" s="12">
        <v>45.230769230769241</v>
      </c>
      <c r="E456" s="12">
        <v>34.61538461538462</v>
      </c>
      <c r="F456" s="12">
        <v>33.75</v>
      </c>
      <c r="H456" s="103">
        <f>VLOOKUP($C456,'Experiment Design'!$B$3:$H$66,'Experiment Results'!H$1,FALSE)</f>
        <v>3</v>
      </c>
      <c r="I456" s="101" t="str">
        <f>VLOOKUP($C456,'Experiment Design'!$B$3:$H$66,'Experiment Results'!I$1,FALSE)</f>
        <v>Normal</v>
      </c>
      <c r="J456" s="101">
        <f>VLOOKUP($C456,'Experiment Design'!$B$3:$H$66,'Experiment Results'!J$1,FALSE)</f>
        <v>100</v>
      </c>
      <c r="K456" s="101">
        <f>VLOOKUP($C456,'Experiment Design'!$B$3:$H$66,'Experiment Results'!K$1,FALSE)</f>
        <v>10</v>
      </c>
      <c r="L456" s="101">
        <f>VLOOKUP($C456,'Experiment Design'!$B$3:$H$66,'Experiment Results'!L$1,FALSE)</f>
        <v>26</v>
      </c>
      <c r="M456" s="101">
        <f>VLOOKUP($C456,'Experiment Design'!$B$3:$H$66,'Experiment Results'!M$1,FALSE)</f>
        <v>10</v>
      </c>
      <c r="N456" s="102">
        <f t="shared" si="59"/>
        <v>37.86538461538462</v>
      </c>
      <c r="P456" s="103">
        <f t="shared" si="60"/>
        <v>-1</v>
      </c>
      <c r="Q456" s="101">
        <f t="shared" si="61"/>
        <v>-1</v>
      </c>
      <c r="R456" s="101">
        <f t="shared" si="62"/>
        <v>1</v>
      </c>
      <c r="S456" s="101">
        <f t="shared" si="63"/>
        <v>-1</v>
      </c>
      <c r="T456" s="101">
        <f t="shared" si="64"/>
        <v>-1</v>
      </c>
      <c r="U456" s="101">
        <f t="shared" si="65"/>
        <v>-1</v>
      </c>
      <c r="V456" s="102">
        <f t="shared" si="66"/>
        <v>37.86538461538462</v>
      </c>
    </row>
    <row r="457" spans="2:22" x14ac:dyDescent="0.25">
      <c r="B457" s="12">
        <v>8</v>
      </c>
      <c r="C457" s="12">
        <v>6</v>
      </c>
      <c r="D457" s="12">
        <v>45.461538461538481</v>
      </c>
      <c r="E457" s="12">
        <v>32.88461538461538</v>
      </c>
      <c r="F457" s="12">
        <v>32.307692307692278</v>
      </c>
      <c r="H457" s="103">
        <f>VLOOKUP($C457,'Experiment Design'!$B$3:$H$66,'Experiment Results'!H$1,FALSE)</f>
        <v>8</v>
      </c>
      <c r="I457" s="101" t="str">
        <f>VLOOKUP($C457,'Experiment Design'!$B$3:$H$66,'Experiment Results'!I$1,FALSE)</f>
        <v>Normal</v>
      </c>
      <c r="J457" s="101">
        <f>VLOOKUP($C457,'Experiment Design'!$B$3:$H$66,'Experiment Results'!J$1,FALSE)</f>
        <v>100</v>
      </c>
      <c r="K457" s="101">
        <f>VLOOKUP($C457,'Experiment Design'!$B$3:$H$66,'Experiment Results'!K$1,FALSE)</f>
        <v>10</v>
      </c>
      <c r="L457" s="101">
        <f>VLOOKUP($C457,'Experiment Design'!$B$3:$H$66,'Experiment Results'!L$1,FALSE)</f>
        <v>26</v>
      </c>
      <c r="M457" s="101">
        <f>VLOOKUP($C457,'Experiment Design'!$B$3:$H$66,'Experiment Results'!M$1,FALSE)</f>
        <v>10</v>
      </c>
      <c r="N457" s="102">
        <f t="shared" si="59"/>
        <v>36.88461538461538</v>
      </c>
      <c r="P457" s="103">
        <f t="shared" si="60"/>
        <v>1</v>
      </c>
      <c r="Q457" s="101">
        <f t="shared" si="61"/>
        <v>-1</v>
      </c>
      <c r="R457" s="101">
        <f t="shared" si="62"/>
        <v>1</v>
      </c>
      <c r="S457" s="101">
        <f t="shared" si="63"/>
        <v>-1</v>
      </c>
      <c r="T457" s="101">
        <f t="shared" si="64"/>
        <v>-1</v>
      </c>
      <c r="U457" s="101">
        <f t="shared" si="65"/>
        <v>-1</v>
      </c>
      <c r="V457" s="102">
        <f t="shared" si="66"/>
        <v>36.88461538461538</v>
      </c>
    </row>
    <row r="458" spans="2:22" x14ac:dyDescent="0.25">
      <c r="B458" s="12">
        <v>8</v>
      </c>
      <c r="C458" s="12">
        <v>7</v>
      </c>
      <c r="D458" s="12">
        <v>40.673076923076898</v>
      </c>
      <c r="E458" s="12">
        <v>37.38461538461538</v>
      </c>
      <c r="F458" s="12">
        <v>35.192307692307722</v>
      </c>
      <c r="H458" s="103">
        <f>VLOOKUP($C458,'Experiment Design'!$B$3:$H$66,'Experiment Results'!H$1,FALSE)</f>
        <v>3</v>
      </c>
      <c r="I458" s="101" t="str">
        <f>VLOOKUP($C458,'Experiment Design'!$B$3:$H$66,'Experiment Results'!I$1,FALSE)</f>
        <v>Exponential</v>
      </c>
      <c r="J458" s="101">
        <f>VLOOKUP($C458,'Experiment Design'!$B$3:$H$66,'Experiment Results'!J$1,FALSE)</f>
        <v>100</v>
      </c>
      <c r="K458" s="101">
        <f>VLOOKUP($C458,'Experiment Design'!$B$3:$H$66,'Experiment Results'!K$1,FALSE)</f>
        <v>10</v>
      </c>
      <c r="L458" s="101">
        <f>VLOOKUP($C458,'Experiment Design'!$B$3:$H$66,'Experiment Results'!L$1,FALSE)</f>
        <v>26</v>
      </c>
      <c r="M458" s="101">
        <f>VLOOKUP($C458,'Experiment Design'!$B$3:$H$66,'Experiment Results'!M$1,FALSE)</f>
        <v>10</v>
      </c>
      <c r="N458" s="102">
        <f t="shared" si="59"/>
        <v>37.75</v>
      </c>
      <c r="P458" s="103">
        <f t="shared" si="60"/>
        <v>-1</v>
      </c>
      <c r="Q458" s="101">
        <f t="shared" si="61"/>
        <v>1</v>
      </c>
      <c r="R458" s="101">
        <f t="shared" si="62"/>
        <v>1</v>
      </c>
      <c r="S458" s="101">
        <f t="shared" si="63"/>
        <v>-1</v>
      </c>
      <c r="T458" s="101">
        <f t="shared" si="64"/>
        <v>-1</v>
      </c>
      <c r="U458" s="101">
        <f t="shared" si="65"/>
        <v>-1</v>
      </c>
      <c r="V458" s="102">
        <f t="shared" si="66"/>
        <v>37.75</v>
      </c>
    </row>
    <row r="459" spans="2:22" x14ac:dyDescent="0.25">
      <c r="B459" s="12">
        <v>8</v>
      </c>
      <c r="C459" s="12">
        <v>8</v>
      </c>
      <c r="D459" s="12">
        <v>35.769230769230759</v>
      </c>
      <c r="E459" s="12">
        <v>35.769230769230759</v>
      </c>
      <c r="F459" s="12">
        <v>34.038461538461519</v>
      </c>
      <c r="H459" s="103">
        <f>VLOOKUP($C459,'Experiment Design'!$B$3:$H$66,'Experiment Results'!H$1,FALSE)</f>
        <v>8</v>
      </c>
      <c r="I459" s="101" t="str">
        <f>VLOOKUP($C459,'Experiment Design'!$B$3:$H$66,'Experiment Results'!I$1,FALSE)</f>
        <v>Exponential</v>
      </c>
      <c r="J459" s="101">
        <f>VLOOKUP($C459,'Experiment Design'!$B$3:$H$66,'Experiment Results'!J$1,FALSE)</f>
        <v>100</v>
      </c>
      <c r="K459" s="101">
        <f>VLOOKUP($C459,'Experiment Design'!$B$3:$H$66,'Experiment Results'!K$1,FALSE)</f>
        <v>10</v>
      </c>
      <c r="L459" s="101">
        <f>VLOOKUP($C459,'Experiment Design'!$B$3:$H$66,'Experiment Results'!L$1,FALSE)</f>
        <v>26</v>
      </c>
      <c r="M459" s="101">
        <f>VLOOKUP($C459,'Experiment Design'!$B$3:$H$66,'Experiment Results'!M$1,FALSE)</f>
        <v>10</v>
      </c>
      <c r="N459" s="102">
        <f t="shared" si="59"/>
        <v>35.192307692307679</v>
      </c>
      <c r="P459" s="103">
        <f t="shared" si="60"/>
        <v>1</v>
      </c>
      <c r="Q459" s="101">
        <f t="shared" si="61"/>
        <v>1</v>
      </c>
      <c r="R459" s="101">
        <f t="shared" si="62"/>
        <v>1</v>
      </c>
      <c r="S459" s="101">
        <f t="shared" si="63"/>
        <v>-1</v>
      </c>
      <c r="T459" s="101">
        <f t="shared" si="64"/>
        <v>-1</v>
      </c>
      <c r="U459" s="101">
        <f t="shared" si="65"/>
        <v>-1</v>
      </c>
      <c r="V459" s="102">
        <f t="shared" si="66"/>
        <v>35.192307692307679</v>
      </c>
    </row>
    <row r="460" spans="2:22" x14ac:dyDescent="0.25">
      <c r="B460" s="12">
        <v>8</v>
      </c>
      <c r="C460" s="12">
        <v>9</v>
      </c>
      <c r="D460" s="12">
        <v>45.230769230769241</v>
      </c>
      <c r="E460" s="12">
        <v>34.61538461538462</v>
      </c>
      <c r="F460" s="12">
        <v>33.75</v>
      </c>
      <c r="H460" s="103">
        <f>VLOOKUP($C460,'Experiment Design'!$B$3:$H$66,'Experiment Results'!H$1,FALSE)</f>
        <v>3</v>
      </c>
      <c r="I460" s="101" t="str">
        <f>VLOOKUP($C460,'Experiment Design'!$B$3:$H$66,'Experiment Results'!I$1,FALSE)</f>
        <v>Normal</v>
      </c>
      <c r="J460" s="101">
        <f>VLOOKUP($C460,'Experiment Design'!$B$3:$H$66,'Experiment Results'!J$1,FALSE)</f>
        <v>40</v>
      </c>
      <c r="K460" s="101">
        <f>VLOOKUP($C460,'Experiment Design'!$B$3:$H$66,'Experiment Results'!K$1,FALSE)</f>
        <v>60</v>
      </c>
      <c r="L460" s="101">
        <f>VLOOKUP($C460,'Experiment Design'!$B$3:$H$66,'Experiment Results'!L$1,FALSE)</f>
        <v>26</v>
      </c>
      <c r="M460" s="101">
        <f>VLOOKUP($C460,'Experiment Design'!$B$3:$H$66,'Experiment Results'!M$1,FALSE)</f>
        <v>10</v>
      </c>
      <c r="N460" s="102">
        <f t="shared" si="59"/>
        <v>37.86538461538462</v>
      </c>
      <c r="P460" s="103">
        <f t="shared" si="60"/>
        <v>-1</v>
      </c>
      <c r="Q460" s="101">
        <f t="shared" si="61"/>
        <v>-1</v>
      </c>
      <c r="R460" s="101">
        <f t="shared" si="62"/>
        <v>-1</v>
      </c>
      <c r="S460" s="101">
        <f t="shared" si="63"/>
        <v>1</v>
      </c>
      <c r="T460" s="101">
        <f t="shared" si="64"/>
        <v>-1</v>
      </c>
      <c r="U460" s="101">
        <f t="shared" si="65"/>
        <v>-1</v>
      </c>
      <c r="V460" s="102">
        <f t="shared" si="66"/>
        <v>37.86538461538462</v>
      </c>
    </row>
    <row r="461" spans="2:22" x14ac:dyDescent="0.25">
      <c r="B461" s="12">
        <v>8</v>
      </c>
      <c r="C461" s="12">
        <v>10</v>
      </c>
      <c r="D461" s="12">
        <v>45.461538461538481</v>
      </c>
      <c r="E461" s="12">
        <v>32.88461538461538</v>
      </c>
      <c r="F461" s="12">
        <v>32.307692307692278</v>
      </c>
      <c r="H461" s="103">
        <f>VLOOKUP($C461,'Experiment Design'!$B$3:$H$66,'Experiment Results'!H$1,FALSE)</f>
        <v>8</v>
      </c>
      <c r="I461" s="101" t="str">
        <f>VLOOKUP($C461,'Experiment Design'!$B$3:$H$66,'Experiment Results'!I$1,FALSE)</f>
        <v>Normal</v>
      </c>
      <c r="J461" s="101">
        <f>VLOOKUP($C461,'Experiment Design'!$B$3:$H$66,'Experiment Results'!J$1,FALSE)</f>
        <v>40</v>
      </c>
      <c r="K461" s="101">
        <f>VLOOKUP($C461,'Experiment Design'!$B$3:$H$66,'Experiment Results'!K$1,FALSE)</f>
        <v>60</v>
      </c>
      <c r="L461" s="101">
        <f>VLOOKUP($C461,'Experiment Design'!$B$3:$H$66,'Experiment Results'!L$1,FALSE)</f>
        <v>26</v>
      </c>
      <c r="M461" s="101">
        <f>VLOOKUP($C461,'Experiment Design'!$B$3:$H$66,'Experiment Results'!M$1,FALSE)</f>
        <v>10</v>
      </c>
      <c r="N461" s="102">
        <f t="shared" si="59"/>
        <v>36.88461538461538</v>
      </c>
      <c r="P461" s="103">
        <f t="shared" si="60"/>
        <v>1</v>
      </c>
      <c r="Q461" s="101">
        <f t="shared" si="61"/>
        <v>-1</v>
      </c>
      <c r="R461" s="101">
        <f t="shared" si="62"/>
        <v>-1</v>
      </c>
      <c r="S461" s="101">
        <f t="shared" si="63"/>
        <v>1</v>
      </c>
      <c r="T461" s="101">
        <f t="shared" si="64"/>
        <v>-1</v>
      </c>
      <c r="U461" s="101">
        <f t="shared" si="65"/>
        <v>-1</v>
      </c>
      <c r="V461" s="102">
        <f t="shared" si="66"/>
        <v>36.88461538461538</v>
      </c>
    </row>
    <row r="462" spans="2:22" x14ac:dyDescent="0.25">
      <c r="B462" s="12">
        <v>8</v>
      </c>
      <c r="C462" s="12">
        <v>11</v>
      </c>
      <c r="D462" s="12">
        <v>40.673076923076898</v>
      </c>
      <c r="E462" s="12">
        <v>37.38461538461538</v>
      </c>
      <c r="F462" s="12">
        <v>35.192307692307722</v>
      </c>
      <c r="H462" s="103">
        <f>VLOOKUP($C462,'Experiment Design'!$B$3:$H$66,'Experiment Results'!H$1,FALSE)</f>
        <v>3</v>
      </c>
      <c r="I462" s="101" t="str">
        <f>VLOOKUP($C462,'Experiment Design'!$B$3:$H$66,'Experiment Results'!I$1,FALSE)</f>
        <v>Exponential</v>
      </c>
      <c r="J462" s="101">
        <f>VLOOKUP($C462,'Experiment Design'!$B$3:$H$66,'Experiment Results'!J$1,FALSE)</f>
        <v>40</v>
      </c>
      <c r="K462" s="101">
        <f>VLOOKUP($C462,'Experiment Design'!$B$3:$H$66,'Experiment Results'!K$1,FALSE)</f>
        <v>60</v>
      </c>
      <c r="L462" s="101">
        <f>VLOOKUP($C462,'Experiment Design'!$B$3:$H$66,'Experiment Results'!L$1,FALSE)</f>
        <v>26</v>
      </c>
      <c r="M462" s="101">
        <f>VLOOKUP($C462,'Experiment Design'!$B$3:$H$66,'Experiment Results'!M$1,FALSE)</f>
        <v>10</v>
      </c>
      <c r="N462" s="102">
        <f t="shared" si="59"/>
        <v>37.75</v>
      </c>
      <c r="P462" s="103">
        <f t="shared" si="60"/>
        <v>-1</v>
      </c>
      <c r="Q462" s="101">
        <f t="shared" si="61"/>
        <v>1</v>
      </c>
      <c r="R462" s="101">
        <f t="shared" si="62"/>
        <v>-1</v>
      </c>
      <c r="S462" s="101">
        <f t="shared" si="63"/>
        <v>1</v>
      </c>
      <c r="T462" s="101">
        <f t="shared" si="64"/>
        <v>-1</v>
      </c>
      <c r="U462" s="101">
        <f t="shared" si="65"/>
        <v>-1</v>
      </c>
      <c r="V462" s="102">
        <f t="shared" si="66"/>
        <v>37.75</v>
      </c>
    </row>
    <row r="463" spans="2:22" x14ac:dyDescent="0.25">
      <c r="B463" s="12">
        <v>8</v>
      </c>
      <c r="C463" s="12">
        <v>12</v>
      </c>
      <c r="D463" s="12">
        <v>35.769230769230759</v>
      </c>
      <c r="E463" s="12">
        <v>35.769230769230759</v>
      </c>
      <c r="F463" s="12">
        <v>34.038461538461519</v>
      </c>
      <c r="H463" s="103">
        <f>VLOOKUP($C463,'Experiment Design'!$B$3:$H$66,'Experiment Results'!H$1,FALSE)</f>
        <v>8</v>
      </c>
      <c r="I463" s="101" t="str">
        <f>VLOOKUP($C463,'Experiment Design'!$B$3:$H$66,'Experiment Results'!I$1,FALSE)</f>
        <v>Exponential</v>
      </c>
      <c r="J463" s="101">
        <f>VLOOKUP($C463,'Experiment Design'!$B$3:$H$66,'Experiment Results'!J$1,FALSE)</f>
        <v>40</v>
      </c>
      <c r="K463" s="101">
        <f>VLOOKUP($C463,'Experiment Design'!$B$3:$H$66,'Experiment Results'!K$1,FALSE)</f>
        <v>60</v>
      </c>
      <c r="L463" s="101">
        <f>VLOOKUP($C463,'Experiment Design'!$B$3:$H$66,'Experiment Results'!L$1,FALSE)</f>
        <v>26</v>
      </c>
      <c r="M463" s="101">
        <f>VLOOKUP($C463,'Experiment Design'!$B$3:$H$66,'Experiment Results'!M$1,FALSE)</f>
        <v>10</v>
      </c>
      <c r="N463" s="102">
        <f t="shared" si="59"/>
        <v>35.192307692307679</v>
      </c>
      <c r="P463" s="103">
        <f t="shared" si="60"/>
        <v>1</v>
      </c>
      <c r="Q463" s="101">
        <f t="shared" si="61"/>
        <v>1</v>
      </c>
      <c r="R463" s="101">
        <f t="shared" si="62"/>
        <v>-1</v>
      </c>
      <c r="S463" s="101">
        <f t="shared" si="63"/>
        <v>1</v>
      </c>
      <c r="T463" s="101">
        <f t="shared" si="64"/>
        <v>-1</v>
      </c>
      <c r="U463" s="101">
        <f t="shared" si="65"/>
        <v>-1</v>
      </c>
      <c r="V463" s="102">
        <f t="shared" si="66"/>
        <v>35.192307692307679</v>
      </c>
    </row>
    <row r="464" spans="2:22" x14ac:dyDescent="0.25">
      <c r="B464" s="12">
        <v>8</v>
      </c>
      <c r="C464" s="12">
        <v>13</v>
      </c>
      <c r="D464" s="12">
        <v>45.230769230769241</v>
      </c>
      <c r="E464" s="12">
        <v>34.61538461538462</v>
      </c>
      <c r="F464" s="12">
        <v>33.75</v>
      </c>
      <c r="H464" s="103">
        <f>VLOOKUP($C464,'Experiment Design'!$B$3:$H$66,'Experiment Results'!H$1,FALSE)</f>
        <v>3</v>
      </c>
      <c r="I464" s="101" t="str">
        <f>VLOOKUP($C464,'Experiment Design'!$B$3:$H$66,'Experiment Results'!I$1,FALSE)</f>
        <v>Normal</v>
      </c>
      <c r="J464" s="101">
        <f>VLOOKUP($C464,'Experiment Design'!$B$3:$H$66,'Experiment Results'!J$1,FALSE)</f>
        <v>100</v>
      </c>
      <c r="K464" s="101">
        <f>VLOOKUP($C464,'Experiment Design'!$B$3:$H$66,'Experiment Results'!K$1,FALSE)</f>
        <v>60</v>
      </c>
      <c r="L464" s="101">
        <f>VLOOKUP($C464,'Experiment Design'!$B$3:$H$66,'Experiment Results'!L$1,FALSE)</f>
        <v>26</v>
      </c>
      <c r="M464" s="101">
        <f>VLOOKUP($C464,'Experiment Design'!$B$3:$H$66,'Experiment Results'!M$1,FALSE)</f>
        <v>10</v>
      </c>
      <c r="N464" s="102">
        <f t="shared" si="59"/>
        <v>37.86538461538462</v>
      </c>
      <c r="P464" s="103">
        <f t="shared" si="60"/>
        <v>-1</v>
      </c>
      <c r="Q464" s="101">
        <f t="shared" si="61"/>
        <v>-1</v>
      </c>
      <c r="R464" s="101">
        <f t="shared" si="62"/>
        <v>1</v>
      </c>
      <c r="S464" s="101">
        <f t="shared" si="63"/>
        <v>1</v>
      </c>
      <c r="T464" s="101">
        <f t="shared" si="64"/>
        <v>-1</v>
      </c>
      <c r="U464" s="101">
        <f t="shared" si="65"/>
        <v>-1</v>
      </c>
      <c r="V464" s="102">
        <f t="shared" si="66"/>
        <v>37.86538461538462</v>
      </c>
    </row>
    <row r="465" spans="2:22" x14ac:dyDescent="0.25">
      <c r="B465" s="12">
        <v>8</v>
      </c>
      <c r="C465" s="12">
        <v>14</v>
      </c>
      <c r="D465" s="12">
        <v>45.461538461538481</v>
      </c>
      <c r="E465" s="12">
        <v>32.88461538461538</v>
      </c>
      <c r="F465" s="12">
        <v>32.307692307692278</v>
      </c>
      <c r="H465" s="103">
        <f>VLOOKUP($C465,'Experiment Design'!$B$3:$H$66,'Experiment Results'!H$1,FALSE)</f>
        <v>8</v>
      </c>
      <c r="I465" s="101" t="str">
        <f>VLOOKUP($C465,'Experiment Design'!$B$3:$H$66,'Experiment Results'!I$1,FALSE)</f>
        <v>Normal</v>
      </c>
      <c r="J465" s="101">
        <f>VLOOKUP($C465,'Experiment Design'!$B$3:$H$66,'Experiment Results'!J$1,FALSE)</f>
        <v>100</v>
      </c>
      <c r="K465" s="101">
        <f>VLOOKUP($C465,'Experiment Design'!$B$3:$H$66,'Experiment Results'!K$1,FALSE)</f>
        <v>60</v>
      </c>
      <c r="L465" s="101">
        <f>VLOOKUP($C465,'Experiment Design'!$B$3:$H$66,'Experiment Results'!L$1,FALSE)</f>
        <v>26</v>
      </c>
      <c r="M465" s="101">
        <f>VLOOKUP($C465,'Experiment Design'!$B$3:$H$66,'Experiment Results'!M$1,FALSE)</f>
        <v>10</v>
      </c>
      <c r="N465" s="102">
        <f t="shared" si="59"/>
        <v>36.88461538461538</v>
      </c>
      <c r="P465" s="103">
        <f t="shared" si="60"/>
        <v>1</v>
      </c>
      <c r="Q465" s="101">
        <f t="shared" si="61"/>
        <v>-1</v>
      </c>
      <c r="R465" s="101">
        <f t="shared" si="62"/>
        <v>1</v>
      </c>
      <c r="S465" s="101">
        <f t="shared" si="63"/>
        <v>1</v>
      </c>
      <c r="T465" s="101">
        <f t="shared" si="64"/>
        <v>-1</v>
      </c>
      <c r="U465" s="101">
        <f t="shared" si="65"/>
        <v>-1</v>
      </c>
      <c r="V465" s="102">
        <f t="shared" si="66"/>
        <v>36.88461538461538</v>
      </c>
    </row>
    <row r="466" spans="2:22" x14ac:dyDescent="0.25">
      <c r="B466" s="12">
        <v>8</v>
      </c>
      <c r="C466" s="12">
        <v>15</v>
      </c>
      <c r="D466" s="12">
        <v>40.673076923076898</v>
      </c>
      <c r="E466" s="12">
        <v>37.38461538461538</v>
      </c>
      <c r="F466" s="12">
        <v>35.192307692307722</v>
      </c>
      <c r="H466" s="103">
        <f>VLOOKUP($C466,'Experiment Design'!$B$3:$H$66,'Experiment Results'!H$1,FALSE)</f>
        <v>3</v>
      </c>
      <c r="I466" s="101" t="str">
        <f>VLOOKUP($C466,'Experiment Design'!$B$3:$H$66,'Experiment Results'!I$1,FALSE)</f>
        <v>Exponential</v>
      </c>
      <c r="J466" s="101">
        <f>VLOOKUP($C466,'Experiment Design'!$B$3:$H$66,'Experiment Results'!J$1,FALSE)</f>
        <v>100</v>
      </c>
      <c r="K466" s="101">
        <f>VLOOKUP($C466,'Experiment Design'!$B$3:$H$66,'Experiment Results'!K$1,FALSE)</f>
        <v>60</v>
      </c>
      <c r="L466" s="101">
        <f>VLOOKUP($C466,'Experiment Design'!$B$3:$H$66,'Experiment Results'!L$1,FALSE)</f>
        <v>26</v>
      </c>
      <c r="M466" s="101">
        <f>VLOOKUP($C466,'Experiment Design'!$B$3:$H$66,'Experiment Results'!M$1,FALSE)</f>
        <v>10</v>
      </c>
      <c r="N466" s="102">
        <f t="shared" si="59"/>
        <v>37.75</v>
      </c>
      <c r="P466" s="103">
        <f t="shared" si="60"/>
        <v>-1</v>
      </c>
      <c r="Q466" s="101">
        <f t="shared" si="61"/>
        <v>1</v>
      </c>
      <c r="R466" s="101">
        <f t="shared" si="62"/>
        <v>1</v>
      </c>
      <c r="S466" s="101">
        <f t="shared" si="63"/>
        <v>1</v>
      </c>
      <c r="T466" s="101">
        <f t="shared" si="64"/>
        <v>-1</v>
      </c>
      <c r="U466" s="101">
        <f t="shared" si="65"/>
        <v>-1</v>
      </c>
      <c r="V466" s="102">
        <f t="shared" si="66"/>
        <v>37.75</v>
      </c>
    </row>
    <row r="467" spans="2:22" x14ac:dyDescent="0.25">
      <c r="B467" s="12">
        <v>8</v>
      </c>
      <c r="C467" s="12">
        <v>16</v>
      </c>
      <c r="D467" s="12">
        <v>35.769230769230759</v>
      </c>
      <c r="E467" s="12">
        <v>35.769230769230759</v>
      </c>
      <c r="F467" s="12">
        <v>34.038461538461519</v>
      </c>
      <c r="H467" s="103">
        <f>VLOOKUP($C467,'Experiment Design'!$B$3:$H$66,'Experiment Results'!H$1,FALSE)</f>
        <v>8</v>
      </c>
      <c r="I467" s="101" t="str">
        <f>VLOOKUP($C467,'Experiment Design'!$B$3:$H$66,'Experiment Results'!I$1,FALSE)</f>
        <v>Exponential</v>
      </c>
      <c r="J467" s="101">
        <f>VLOOKUP($C467,'Experiment Design'!$B$3:$H$66,'Experiment Results'!J$1,FALSE)</f>
        <v>100</v>
      </c>
      <c r="K467" s="101">
        <f>VLOOKUP($C467,'Experiment Design'!$B$3:$H$66,'Experiment Results'!K$1,FALSE)</f>
        <v>60</v>
      </c>
      <c r="L467" s="101">
        <f>VLOOKUP($C467,'Experiment Design'!$B$3:$H$66,'Experiment Results'!L$1,FALSE)</f>
        <v>26</v>
      </c>
      <c r="M467" s="101">
        <f>VLOOKUP($C467,'Experiment Design'!$B$3:$H$66,'Experiment Results'!M$1,FALSE)</f>
        <v>10</v>
      </c>
      <c r="N467" s="102">
        <f t="shared" si="59"/>
        <v>35.192307692307679</v>
      </c>
      <c r="P467" s="103">
        <f t="shared" si="60"/>
        <v>1</v>
      </c>
      <c r="Q467" s="101">
        <f t="shared" si="61"/>
        <v>1</v>
      </c>
      <c r="R467" s="101">
        <f t="shared" si="62"/>
        <v>1</v>
      </c>
      <c r="S467" s="101">
        <f t="shared" si="63"/>
        <v>1</v>
      </c>
      <c r="T467" s="101">
        <f t="shared" si="64"/>
        <v>-1</v>
      </c>
      <c r="U467" s="101">
        <f t="shared" si="65"/>
        <v>-1</v>
      </c>
      <c r="V467" s="102">
        <f t="shared" si="66"/>
        <v>35.192307692307679</v>
      </c>
    </row>
    <row r="468" spans="2:22" x14ac:dyDescent="0.25">
      <c r="B468" s="12">
        <v>8</v>
      </c>
      <c r="C468" s="12">
        <v>17</v>
      </c>
      <c r="D468" s="12">
        <v>49.722222222222243</v>
      </c>
      <c r="E468" s="12">
        <v>40.000000000000014</v>
      </c>
      <c r="F468" s="12">
        <v>46.944444444444422</v>
      </c>
      <c r="H468" s="103">
        <f>VLOOKUP($C468,'Experiment Design'!$B$3:$H$66,'Experiment Results'!H$1,FALSE)</f>
        <v>3</v>
      </c>
      <c r="I468" s="101" t="str">
        <f>VLOOKUP($C468,'Experiment Design'!$B$3:$H$66,'Experiment Results'!I$1,FALSE)</f>
        <v>Normal</v>
      </c>
      <c r="J468" s="101">
        <f>VLOOKUP($C468,'Experiment Design'!$B$3:$H$66,'Experiment Results'!J$1,FALSE)</f>
        <v>40</v>
      </c>
      <c r="K468" s="101">
        <f>VLOOKUP($C468,'Experiment Design'!$B$3:$H$66,'Experiment Results'!K$1,FALSE)</f>
        <v>10</v>
      </c>
      <c r="L468" s="101">
        <f>VLOOKUP($C468,'Experiment Design'!$B$3:$H$66,'Experiment Results'!L$1,FALSE)</f>
        <v>36</v>
      </c>
      <c r="M468" s="101">
        <f>VLOOKUP($C468,'Experiment Design'!$B$3:$H$66,'Experiment Results'!M$1,FALSE)</f>
        <v>10</v>
      </c>
      <c r="N468" s="102">
        <f t="shared" si="59"/>
        <v>45.555555555555564</v>
      </c>
      <c r="P468" s="103">
        <f t="shared" si="60"/>
        <v>-1</v>
      </c>
      <c r="Q468" s="101">
        <f t="shared" si="61"/>
        <v>-1</v>
      </c>
      <c r="R468" s="101">
        <f t="shared" si="62"/>
        <v>-1</v>
      </c>
      <c r="S468" s="101">
        <f t="shared" si="63"/>
        <v>-1</v>
      </c>
      <c r="T468" s="101">
        <f t="shared" si="64"/>
        <v>1</v>
      </c>
      <c r="U468" s="101">
        <f t="shared" si="65"/>
        <v>-1</v>
      </c>
      <c r="V468" s="102">
        <f t="shared" si="66"/>
        <v>45.555555555555564</v>
      </c>
    </row>
    <row r="469" spans="2:22" x14ac:dyDescent="0.25">
      <c r="B469" s="12">
        <v>8</v>
      </c>
      <c r="C469" s="12">
        <v>18</v>
      </c>
      <c r="D469" s="12">
        <v>40.555555555555564</v>
      </c>
      <c r="E469" s="12">
        <v>40.000000000000014</v>
      </c>
      <c r="F469" s="12">
        <v>46.944444444444422</v>
      </c>
      <c r="H469" s="103">
        <f>VLOOKUP($C469,'Experiment Design'!$B$3:$H$66,'Experiment Results'!H$1,FALSE)</f>
        <v>8</v>
      </c>
      <c r="I469" s="101" t="str">
        <f>VLOOKUP($C469,'Experiment Design'!$B$3:$H$66,'Experiment Results'!I$1,FALSE)</f>
        <v>Normal</v>
      </c>
      <c r="J469" s="101">
        <f>VLOOKUP($C469,'Experiment Design'!$B$3:$H$66,'Experiment Results'!J$1,FALSE)</f>
        <v>40</v>
      </c>
      <c r="K469" s="101">
        <f>VLOOKUP($C469,'Experiment Design'!$B$3:$H$66,'Experiment Results'!K$1,FALSE)</f>
        <v>10</v>
      </c>
      <c r="L469" s="101">
        <f>VLOOKUP($C469,'Experiment Design'!$B$3:$H$66,'Experiment Results'!L$1,FALSE)</f>
        <v>36</v>
      </c>
      <c r="M469" s="101">
        <f>VLOOKUP($C469,'Experiment Design'!$B$3:$H$66,'Experiment Results'!M$1,FALSE)</f>
        <v>10</v>
      </c>
      <c r="N469" s="102">
        <f t="shared" si="59"/>
        <v>42.5</v>
      </c>
      <c r="P469" s="103">
        <f t="shared" si="60"/>
        <v>1</v>
      </c>
      <c r="Q469" s="101">
        <f t="shared" si="61"/>
        <v>-1</v>
      </c>
      <c r="R469" s="101">
        <f t="shared" si="62"/>
        <v>-1</v>
      </c>
      <c r="S469" s="101">
        <f t="shared" si="63"/>
        <v>-1</v>
      </c>
      <c r="T469" s="101">
        <f t="shared" si="64"/>
        <v>1</v>
      </c>
      <c r="U469" s="101">
        <f t="shared" si="65"/>
        <v>-1</v>
      </c>
      <c r="V469" s="102">
        <f t="shared" si="66"/>
        <v>42.5</v>
      </c>
    </row>
    <row r="470" spans="2:22" x14ac:dyDescent="0.25">
      <c r="B470" s="12">
        <v>8</v>
      </c>
      <c r="C470" s="12">
        <v>19</v>
      </c>
      <c r="D470" s="12">
        <v>49.166666666666636</v>
      </c>
      <c r="E470" s="12">
        <v>52.7777777777778</v>
      </c>
      <c r="F470" s="12">
        <v>46.249999999999986</v>
      </c>
      <c r="H470" s="103">
        <f>VLOOKUP($C470,'Experiment Design'!$B$3:$H$66,'Experiment Results'!H$1,FALSE)</f>
        <v>3</v>
      </c>
      <c r="I470" s="101" t="str">
        <f>VLOOKUP($C470,'Experiment Design'!$B$3:$H$66,'Experiment Results'!I$1,FALSE)</f>
        <v>Exponential</v>
      </c>
      <c r="J470" s="101">
        <f>VLOOKUP($C470,'Experiment Design'!$B$3:$H$66,'Experiment Results'!J$1,FALSE)</f>
        <v>40</v>
      </c>
      <c r="K470" s="101">
        <f>VLOOKUP($C470,'Experiment Design'!$B$3:$H$66,'Experiment Results'!K$1,FALSE)</f>
        <v>10</v>
      </c>
      <c r="L470" s="101">
        <f>VLOOKUP($C470,'Experiment Design'!$B$3:$H$66,'Experiment Results'!L$1,FALSE)</f>
        <v>36</v>
      </c>
      <c r="M470" s="101">
        <f>VLOOKUP($C470,'Experiment Design'!$B$3:$H$66,'Experiment Results'!M$1,FALSE)</f>
        <v>10</v>
      </c>
      <c r="N470" s="102">
        <f t="shared" si="59"/>
        <v>49.398148148148131</v>
      </c>
      <c r="P470" s="103">
        <f t="shared" si="60"/>
        <v>-1</v>
      </c>
      <c r="Q470" s="101">
        <f t="shared" si="61"/>
        <v>1</v>
      </c>
      <c r="R470" s="101">
        <f t="shared" si="62"/>
        <v>-1</v>
      </c>
      <c r="S470" s="101">
        <f t="shared" si="63"/>
        <v>-1</v>
      </c>
      <c r="T470" s="101">
        <f t="shared" si="64"/>
        <v>1</v>
      </c>
      <c r="U470" s="101">
        <f t="shared" si="65"/>
        <v>-1</v>
      </c>
      <c r="V470" s="102">
        <f t="shared" si="66"/>
        <v>49.398148148148131</v>
      </c>
    </row>
    <row r="471" spans="2:22" x14ac:dyDescent="0.25">
      <c r="B471" s="12">
        <v>8</v>
      </c>
      <c r="C471" s="12">
        <v>20</v>
      </c>
      <c r="D471" s="12">
        <v>49.166666666666636</v>
      </c>
      <c r="E471" s="12">
        <v>53.055555555555536</v>
      </c>
      <c r="F471" s="12">
        <v>46.944444444444422</v>
      </c>
      <c r="H471" s="103">
        <f>VLOOKUP($C471,'Experiment Design'!$B$3:$H$66,'Experiment Results'!H$1,FALSE)</f>
        <v>8</v>
      </c>
      <c r="I471" s="101" t="str">
        <f>VLOOKUP($C471,'Experiment Design'!$B$3:$H$66,'Experiment Results'!I$1,FALSE)</f>
        <v>Exponential</v>
      </c>
      <c r="J471" s="101">
        <f>VLOOKUP($C471,'Experiment Design'!$B$3:$H$66,'Experiment Results'!J$1,FALSE)</f>
        <v>40</v>
      </c>
      <c r="K471" s="101">
        <f>VLOOKUP($C471,'Experiment Design'!$B$3:$H$66,'Experiment Results'!K$1,FALSE)</f>
        <v>10</v>
      </c>
      <c r="L471" s="101">
        <f>VLOOKUP($C471,'Experiment Design'!$B$3:$H$66,'Experiment Results'!L$1,FALSE)</f>
        <v>36</v>
      </c>
      <c r="M471" s="101">
        <f>VLOOKUP($C471,'Experiment Design'!$B$3:$H$66,'Experiment Results'!M$1,FALSE)</f>
        <v>10</v>
      </c>
      <c r="N471" s="102">
        <f t="shared" si="59"/>
        <v>49.7222222222222</v>
      </c>
      <c r="P471" s="103">
        <f t="shared" si="60"/>
        <v>1</v>
      </c>
      <c r="Q471" s="101">
        <f t="shared" si="61"/>
        <v>1</v>
      </c>
      <c r="R471" s="101">
        <f t="shared" si="62"/>
        <v>-1</v>
      </c>
      <c r="S471" s="101">
        <f t="shared" si="63"/>
        <v>-1</v>
      </c>
      <c r="T471" s="101">
        <f t="shared" si="64"/>
        <v>1</v>
      </c>
      <c r="U471" s="101">
        <f t="shared" si="65"/>
        <v>-1</v>
      </c>
      <c r="V471" s="102">
        <f t="shared" si="66"/>
        <v>49.7222222222222</v>
      </c>
    </row>
    <row r="472" spans="2:22" x14ac:dyDescent="0.25">
      <c r="B472" s="12">
        <v>8</v>
      </c>
      <c r="C472" s="12">
        <v>21</v>
      </c>
      <c r="D472" s="12">
        <v>49.722222222222243</v>
      </c>
      <c r="E472" s="12">
        <v>40.000000000000014</v>
      </c>
      <c r="F472" s="12">
        <v>46.944444444444422</v>
      </c>
      <c r="H472" s="103">
        <f>VLOOKUP($C472,'Experiment Design'!$B$3:$H$66,'Experiment Results'!H$1,FALSE)</f>
        <v>3</v>
      </c>
      <c r="I472" s="101" t="str">
        <f>VLOOKUP($C472,'Experiment Design'!$B$3:$H$66,'Experiment Results'!I$1,FALSE)</f>
        <v>Normal</v>
      </c>
      <c r="J472" s="101">
        <f>VLOOKUP($C472,'Experiment Design'!$B$3:$H$66,'Experiment Results'!J$1,FALSE)</f>
        <v>100</v>
      </c>
      <c r="K472" s="101">
        <f>VLOOKUP($C472,'Experiment Design'!$B$3:$H$66,'Experiment Results'!K$1,FALSE)</f>
        <v>10</v>
      </c>
      <c r="L472" s="101">
        <f>VLOOKUP($C472,'Experiment Design'!$B$3:$H$66,'Experiment Results'!L$1,FALSE)</f>
        <v>36</v>
      </c>
      <c r="M472" s="101">
        <f>VLOOKUP($C472,'Experiment Design'!$B$3:$H$66,'Experiment Results'!M$1,FALSE)</f>
        <v>10</v>
      </c>
      <c r="N472" s="102">
        <f t="shared" si="59"/>
        <v>45.555555555555564</v>
      </c>
      <c r="P472" s="103">
        <f t="shared" si="60"/>
        <v>-1</v>
      </c>
      <c r="Q472" s="101">
        <f t="shared" si="61"/>
        <v>-1</v>
      </c>
      <c r="R472" s="101">
        <f t="shared" si="62"/>
        <v>1</v>
      </c>
      <c r="S472" s="101">
        <f t="shared" si="63"/>
        <v>-1</v>
      </c>
      <c r="T472" s="101">
        <f t="shared" si="64"/>
        <v>1</v>
      </c>
      <c r="U472" s="101">
        <f t="shared" si="65"/>
        <v>-1</v>
      </c>
      <c r="V472" s="102">
        <f t="shared" si="66"/>
        <v>45.555555555555564</v>
      </c>
    </row>
    <row r="473" spans="2:22" x14ac:dyDescent="0.25">
      <c r="B473" s="12">
        <v>8</v>
      </c>
      <c r="C473" s="12">
        <v>22</v>
      </c>
      <c r="D473" s="12">
        <v>40.555555555555564</v>
      </c>
      <c r="E473" s="12">
        <v>40.000000000000014</v>
      </c>
      <c r="F473" s="12">
        <v>46.944444444444422</v>
      </c>
      <c r="H473" s="103">
        <f>VLOOKUP($C473,'Experiment Design'!$B$3:$H$66,'Experiment Results'!H$1,FALSE)</f>
        <v>8</v>
      </c>
      <c r="I473" s="101" t="str">
        <f>VLOOKUP($C473,'Experiment Design'!$B$3:$H$66,'Experiment Results'!I$1,FALSE)</f>
        <v>Normal</v>
      </c>
      <c r="J473" s="101">
        <f>VLOOKUP($C473,'Experiment Design'!$B$3:$H$66,'Experiment Results'!J$1,FALSE)</f>
        <v>100</v>
      </c>
      <c r="K473" s="101">
        <f>VLOOKUP($C473,'Experiment Design'!$B$3:$H$66,'Experiment Results'!K$1,FALSE)</f>
        <v>10</v>
      </c>
      <c r="L473" s="101">
        <f>VLOOKUP($C473,'Experiment Design'!$B$3:$H$66,'Experiment Results'!L$1,FALSE)</f>
        <v>36</v>
      </c>
      <c r="M473" s="101">
        <f>VLOOKUP($C473,'Experiment Design'!$B$3:$H$66,'Experiment Results'!M$1,FALSE)</f>
        <v>10</v>
      </c>
      <c r="N473" s="102">
        <f t="shared" si="59"/>
        <v>42.5</v>
      </c>
      <c r="P473" s="103">
        <f t="shared" si="60"/>
        <v>1</v>
      </c>
      <c r="Q473" s="101">
        <f t="shared" si="61"/>
        <v>-1</v>
      </c>
      <c r="R473" s="101">
        <f t="shared" si="62"/>
        <v>1</v>
      </c>
      <c r="S473" s="101">
        <f t="shared" si="63"/>
        <v>-1</v>
      </c>
      <c r="T473" s="101">
        <f t="shared" si="64"/>
        <v>1</v>
      </c>
      <c r="U473" s="101">
        <f t="shared" si="65"/>
        <v>-1</v>
      </c>
      <c r="V473" s="102">
        <f t="shared" si="66"/>
        <v>42.5</v>
      </c>
    </row>
    <row r="474" spans="2:22" x14ac:dyDescent="0.25">
      <c r="B474" s="12">
        <v>8</v>
      </c>
      <c r="C474" s="12">
        <v>23</v>
      </c>
      <c r="D474" s="12">
        <v>49.166666666666636</v>
      </c>
      <c r="E474" s="12">
        <v>52.7777777777778</v>
      </c>
      <c r="F474" s="12">
        <v>46.249999999999986</v>
      </c>
      <c r="H474" s="103">
        <f>VLOOKUP($C474,'Experiment Design'!$B$3:$H$66,'Experiment Results'!H$1,FALSE)</f>
        <v>3</v>
      </c>
      <c r="I474" s="101" t="str">
        <f>VLOOKUP($C474,'Experiment Design'!$B$3:$H$66,'Experiment Results'!I$1,FALSE)</f>
        <v>Exponential</v>
      </c>
      <c r="J474" s="101">
        <f>VLOOKUP($C474,'Experiment Design'!$B$3:$H$66,'Experiment Results'!J$1,FALSE)</f>
        <v>100</v>
      </c>
      <c r="K474" s="101">
        <f>VLOOKUP($C474,'Experiment Design'!$B$3:$H$66,'Experiment Results'!K$1,FALSE)</f>
        <v>10</v>
      </c>
      <c r="L474" s="101">
        <f>VLOOKUP($C474,'Experiment Design'!$B$3:$H$66,'Experiment Results'!L$1,FALSE)</f>
        <v>36</v>
      </c>
      <c r="M474" s="101">
        <f>VLOOKUP($C474,'Experiment Design'!$B$3:$H$66,'Experiment Results'!M$1,FALSE)</f>
        <v>10</v>
      </c>
      <c r="N474" s="102">
        <f t="shared" si="59"/>
        <v>49.398148148148131</v>
      </c>
      <c r="P474" s="103">
        <f t="shared" si="60"/>
        <v>-1</v>
      </c>
      <c r="Q474" s="101">
        <f t="shared" si="61"/>
        <v>1</v>
      </c>
      <c r="R474" s="101">
        <f t="shared" si="62"/>
        <v>1</v>
      </c>
      <c r="S474" s="101">
        <f t="shared" si="63"/>
        <v>-1</v>
      </c>
      <c r="T474" s="101">
        <f t="shared" si="64"/>
        <v>1</v>
      </c>
      <c r="U474" s="101">
        <f t="shared" si="65"/>
        <v>-1</v>
      </c>
      <c r="V474" s="102">
        <f t="shared" si="66"/>
        <v>49.398148148148131</v>
      </c>
    </row>
    <row r="475" spans="2:22" x14ac:dyDescent="0.25">
      <c r="B475" s="12">
        <v>8</v>
      </c>
      <c r="C475" s="12">
        <v>24</v>
      </c>
      <c r="D475" s="12">
        <v>49.166666666666636</v>
      </c>
      <c r="E475" s="12">
        <v>53.055555555555536</v>
      </c>
      <c r="F475" s="12">
        <v>46.944444444444422</v>
      </c>
      <c r="H475" s="103">
        <f>VLOOKUP($C475,'Experiment Design'!$B$3:$H$66,'Experiment Results'!H$1,FALSE)</f>
        <v>8</v>
      </c>
      <c r="I475" s="101" t="str">
        <f>VLOOKUP($C475,'Experiment Design'!$B$3:$H$66,'Experiment Results'!I$1,FALSE)</f>
        <v>Exponential</v>
      </c>
      <c r="J475" s="101">
        <f>VLOOKUP($C475,'Experiment Design'!$B$3:$H$66,'Experiment Results'!J$1,FALSE)</f>
        <v>100</v>
      </c>
      <c r="K475" s="101">
        <f>VLOOKUP($C475,'Experiment Design'!$B$3:$H$66,'Experiment Results'!K$1,FALSE)</f>
        <v>10</v>
      </c>
      <c r="L475" s="101">
        <f>VLOOKUP($C475,'Experiment Design'!$B$3:$H$66,'Experiment Results'!L$1,FALSE)</f>
        <v>36</v>
      </c>
      <c r="M475" s="101">
        <f>VLOOKUP($C475,'Experiment Design'!$B$3:$H$66,'Experiment Results'!M$1,FALSE)</f>
        <v>10</v>
      </c>
      <c r="N475" s="102">
        <f t="shared" si="59"/>
        <v>49.7222222222222</v>
      </c>
      <c r="P475" s="103">
        <f t="shared" si="60"/>
        <v>1</v>
      </c>
      <c r="Q475" s="101">
        <f t="shared" si="61"/>
        <v>1</v>
      </c>
      <c r="R475" s="101">
        <f t="shared" si="62"/>
        <v>1</v>
      </c>
      <c r="S475" s="101">
        <f t="shared" si="63"/>
        <v>-1</v>
      </c>
      <c r="T475" s="101">
        <f t="shared" si="64"/>
        <v>1</v>
      </c>
      <c r="U475" s="101">
        <f t="shared" si="65"/>
        <v>-1</v>
      </c>
      <c r="V475" s="102">
        <f t="shared" si="66"/>
        <v>49.7222222222222</v>
      </c>
    </row>
    <row r="476" spans="2:22" x14ac:dyDescent="0.25">
      <c r="B476" s="12">
        <v>8</v>
      </c>
      <c r="C476" s="12">
        <v>25</v>
      </c>
      <c r="D476" s="12">
        <v>49.722222222222243</v>
      </c>
      <c r="E476" s="12">
        <v>40.000000000000014</v>
      </c>
      <c r="F476" s="12">
        <v>46.944444444444422</v>
      </c>
      <c r="H476" s="103">
        <f>VLOOKUP($C476,'Experiment Design'!$B$3:$H$66,'Experiment Results'!H$1,FALSE)</f>
        <v>3</v>
      </c>
      <c r="I476" s="101" t="str">
        <f>VLOOKUP($C476,'Experiment Design'!$B$3:$H$66,'Experiment Results'!I$1,FALSE)</f>
        <v>Normal</v>
      </c>
      <c r="J476" s="101">
        <f>VLOOKUP($C476,'Experiment Design'!$B$3:$H$66,'Experiment Results'!J$1,FALSE)</f>
        <v>40</v>
      </c>
      <c r="K476" s="101">
        <f>VLOOKUP($C476,'Experiment Design'!$B$3:$H$66,'Experiment Results'!K$1,FALSE)</f>
        <v>60</v>
      </c>
      <c r="L476" s="101">
        <f>VLOOKUP($C476,'Experiment Design'!$B$3:$H$66,'Experiment Results'!L$1,FALSE)</f>
        <v>36</v>
      </c>
      <c r="M476" s="101">
        <f>VLOOKUP($C476,'Experiment Design'!$B$3:$H$66,'Experiment Results'!M$1,FALSE)</f>
        <v>10</v>
      </c>
      <c r="N476" s="102">
        <f t="shared" si="59"/>
        <v>45.555555555555564</v>
      </c>
      <c r="P476" s="103">
        <f t="shared" si="60"/>
        <v>-1</v>
      </c>
      <c r="Q476" s="101">
        <f t="shared" si="61"/>
        <v>-1</v>
      </c>
      <c r="R476" s="101">
        <f t="shared" si="62"/>
        <v>-1</v>
      </c>
      <c r="S476" s="101">
        <f t="shared" si="63"/>
        <v>1</v>
      </c>
      <c r="T476" s="101">
        <f t="shared" si="64"/>
        <v>1</v>
      </c>
      <c r="U476" s="101">
        <f t="shared" si="65"/>
        <v>-1</v>
      </c>
      <c r="V476" s="102">
        <f t="shared" si="66"/>
        <v>45.555555555555564</v>
      </c>
    </row>
    <row r="477" spans="2:22" x14ac:dyDescent="0.25">
      <c r="B477" s="12">
        <v>8</v>
      </c>
      <c r="C477" s="12">
        <v>26</v>
      </c>
      <c r="D477" s="12">
        <v>40.555555555555564</v>
      </c>
      <c r="E477" s="12">
        <v>40.000000000000014</v>
      </c>
      <c r="F477" s="12">
        <v>46.944444444444422</v>
      </c>
      <c r="H477" s="103">
        <f>VLOOKUP($C477,'Experiment Design'!$B$3:$H$66,'Experiment Results'!H$1,FALSE)</f>
        <v>8</v>
      </c>
      <c r="I477" s="101" t="str">
        <f>VLOOKUP($C477,'Experiment Design'!$B$3:$H$66,'Experiment Results'!I$1,FALSE)</f>
        <v>Normal</v>
      </c>
      <c r="J477" s="101">
        <f>VLOOKUP($C477,'Experiment Design'!$B$3:$H$66,'Experiment Results'!J$1,FALSE)</f>
        <v>40</v>
      </c>
      <c r="K477" s="101">
        <f>VLOOKUP($C477,'Experiment Design'!$B$3:$H$66,'Experiment Results'!K$1,FALSE)</f>
        <v>60</v>
      </c>
      <c r="L477" s="101">
        <f>VLOOKUP($C477,'Experiment Design'!$B$3:$H$66,'Experiment Results'!L$1,FALSE)</f>
        <v>36</v>
      </c>
      <c r="M477" s="101">
        <f>VLOOKUP($C477,'Experiment Design'!$B$3:$H$66,'Experiment Results'!M$1,FALSE)</f>
        <v>10</v>
      </c>
      <c r="N477" s="102">
        <f t="shared" si="59"/>
        <v>42.5</v>
      </c>
      <c r="P477" s="103">
        <f t="shared" si="60"/>
        <v>1</v>
      </c>
      <c r="Q477" s="101">
        <f t="shared" si="61"/>
        <v>-1</v>
      </c>
      <c r="R477" s="101">
        <f t="shared" si="62"/>
        <v>-1</v>
      </c>
      <c r="S477" s="101">
        <f t="shared" si="63"/>
        <v>1</v>
      </c>
      <c r="T477" s="101">
        <f t="shared" si="64"/>
        <v>1</v>
      </c>
      <c r="U477" s="101">
        <f t="shared" si="65"/>
        <v>-1</v>
      </c>
      <c r="V477" s="102">
        <f t="shared" si="66"/>
        <v>42.5</v>
      </c>
    </row>
    <row r="478" spans="2:22" x14ac:dyDescent="0.25">
      <c r="B478" s="12">
        <v>8</v>
      </c>
      <c r="C478" s="12">
        <v>27</v>
      </c>
      <c r="D478" s="12">
        <v>49.166666666666636</v>
      </c>
      <c r="E478" s="12">
        <v>52.7777777777778</v>
      </c>
      <c r="F478" s="12">
        <v>46.249999999999986</v>
      </c>
      <c r="H478" s="103">
        <f>VLOOKUP($C478,'Experiment Design'!$B$3:$H$66,'Experiment Results'!H$1,FALSE)</f>
        <v>3</v>
      </c>
      <c r="I478" s="101" t="str">
        <f>VLOOKUP($C478,'Experiment Design'!$B$3:$H$66,'Experiment Results'!I$1,FALSE)</f>
        <v>Exponential</v>
      </c>
      <c r="J478" s="101">
        <f>VLOOKUP($C478,'Experiment Design'!$B$3:$H$66,'Experiment Results'!J$1,FALSE)</f>
        <v>40</v>
      </c>
      <c r="K478" s="101">
        <f>VLOOKUP($C478,'Experiment Design'!$B$3:$H$66,'Experiment Results'!K$1,FALSE)</f>
        <v>60</v>
      </c>
      <c r="L478" s="101">
        <f>VLOOKUP($C478,'Experiment Design'!$B$3:$H$66,'Experiment Results'!L$1,FALSE)</f>
        <v>36</v>
      </c>
      <c r="M478" s="101">
        <f>VLOOKUP($C478,'Experiment Design'!$B$3:$H$66,'Experiment Results'!M$1,FALSE)</f>
        <v>10</v>
      </c>
      <c r="N478" s="102">
        <f t="shared" si="59"/>
        <v>49.398148148148131</v>
      </c>
      <c r="P478" s="103">
        <f t="shared" si="60"/>
        <v>-1</v>
      </c>
      <c r="Q478" s="101">
        <f t="shared" si="61"/>
        <v>1</v>
      </c>
      <c r="R478" s="101">
        <f t="shared" si="62"/>
        <v>-1</v>
      </c>
      <c r="S478" s="101">
        <f t="shared" si="63"/>
        <v>1</v>
      </c>
      <c r="T478" s="101">
        <f t="shared" si="64"/>
        <v>1</v>
      </c>
      <c r="U478" s="101">
        <f t="shared" si="65"/>
        <v>-1</v>
      </c>
      <c r="V478" s="102">
        <f t="shared" si="66"/>
        <v>49.398148148148131</v>
      </c>
    </row>
    <row r="479" spans="2:22" x14ac:dyDescent="0.25">
      <c r="B479" s="12">
        <v>8</v>
      </c>
      <c r="C479" s="12">
        <v>28</v>
      </c>
      <c r="D479" s="12">
        <v>49.166666666666636</v>
      </c>
      <c r="E479" s="12">
        <v>53.055555555555536</v>
      </c>
      <c r="F479" s="12">
        <v>46.944444444444422</v>
      </c>
      <c r="H479" s="103">
        <f>VLOOKUP($C479,'Experiment Design'!$B$3:$H$66,'Experiment Results'!H$1,FALSE)</f>
        <v>8</v>
      </c>
      <c r="I479" s="101" t="str">
        <f>VLOOKUP($C479,'Experiment Design'!$B$3:$H$66,'Experiment Results'!I$1,FALSE)</f>
        <v>Exponential</v>
      </c>
      <c r="J479" s="101">
        <f>VLOOKUP($C479,'Experiment Design'!$B$3:$H$66,'Experiment Results'!J$1,FALSE)</f>
        <v>40</v>
      </c>
      <c r="K479" s="101">
        <f>VLOOKUP($C479,'Experiment Design'!$B$3:$H$66,'Experiment Results'!K$1,FALSE)</f>
        <v>60</v>
      </c>
      <c r="L479" s="101">
        <f>VLOOKUP($C479,'Experiment Design'!$B$3:$H$66,'Experiment Results'!L$1,FALSE)</f>
        <v>36</v>
      </c>
      <c r="M479" s="101">
        <f>VLOOKUP($C479,'Experiment Design'!$B$3:$H$66,'Experiment Results'!M$1,FALSE)</f>
        <v>10</v>
      </c>
      <c r="N479" s="102">
        <f t="shared" si="59"/>
        <v>49.7222222222222</v>
      </c>
      <c r="P479" s="103">
        <f t="shared" si="60"/>
        <v>1</v>
      </c>
      <c r="Q479" s="101">
        <f t="shared" si="61"/>
        <v>1</v>
      </c>
      <c r="R479" s="101">
        <f t="shared" si="62"/>
        <v>-1</v>
      </c>
      <c r="S479" s="101">
        <f t="shared" si="63"/>
        <v>1</v>
      </c>
      <c r="T479" s="101">
        <f t="shared" si="64"/>
        <v>1</v>
      </c>
      <c r="U479" s="101">
        <f t="shared" si="65"/>
        <v>-1</v>
      </c>
      <c r="V479" s="102">
        <f t="shared" si="66"/>
        <v>49.7222222222222</v>
      </c>
    </row>
    <row r="480" spans="2:22" x14ac:dyDescent="0.25">
      <c r="B480" s="12">
        <v>8</v>
      </c>
      <c r="C480" s="12">
        <v>29</v>
      </c>
      <c r="D480" s="12">
        <v>49.722222222222243</v>
      </c>
      <c r="E480" s="12">
        <v>40.000000000000014</v>
      </c>
      <c r="F480" s="12">
        <v>46.944444444444422</v>
      </c>
      <c r="H480" s="103">
        <f>VLOOKUP($C480,'Experiment Design'!$B$3:$H$66,'Experiment Results'!H$1,FALSE)</f>
        <v>3</v>
      </c>
      <c r="I480" s="101" t="str">
        <f>VLOOKUP($C480,'Experiment Design'!$B$3:$H$66,'Experiment Results'!I$1,FALSE)</f>
        <v>Normal</v>
      </c>
      <c r="J480" s="101">
        <f>VLOOKUP($C480,'Experiment Design'!$B$3:$H$66,'Experiment Results'!J$1,FALSE)</f>
        <v>100</v>
      </c>
      <c r="K480" s="101">
        <f>VLOOKUP($C480,'Experiment Design'!$B$3:$H$66,'Experiment Results'!K$1,FALSE)</f>
        <v>60</v>
      </c>
      <c r="L480" s="101">
        <f>VLOOKUP($C480,'Experiment Design'!$B$3:$H$66,'Experiment Results'!L$1,FALSE)</f>
        <v>36</v>
      </c>
      <c r="M480" s="101">
        <f>VLOOKUP($C480,'Experiment Design'!$B$3:$H$66,'Experiment Results'!M$1,FALSE)</f>
        <v>10</v>
      </c>
      <c r="N480" s="102">
        <f t="shared" si="59"/>
        <v>45.555555555555564</v>
      </c>
      <c r="P480" s="103">
        <f t="shared" si="60"/>
        <v>-1</v>
      </c>
      <c r="Q480" s="101">
        <f t="shared" si="61"/>
        <v>-1</v>
      </c>
      <c r="R480" s="101">
        <f t="shared" si="62"/>
        <v>1</v>
      </c>
      <c r="S480" s="101">
        <f t="shared" si="63"/>
        <v>1</v>
      </c>
      <c r="T480" s="101">
        <f t="shared" si="64"/>
        <v>1</v>
      </c>
      <c r="U480" s="101">
        <f t="shared" si="65"/>
        <v>-1</v>
      </c>
      <c r="V480" s="102">
        <f t="shared" si="66"/>
        <v>45.555555555555564</v>
      </c>
    </row>
    <row r="481" spans="2:22" x14ac:dyDescent="0.25">
      <c r="B481" s="12">
        <v>8</v>
      </c>
      <c r="C481" s="12">
        <v>30</v>
      </c>
      <c r="D481" s="12">
        <v>40.555555555555564</v>
      </c>
      <c r="E481" s="12">
        <v>40.000000000000014</v>
      </c>
      <c r="F481" s="12">
        <v>46.944444444444422</v>
      </c>
      <c r="H481" s="103">
        <f>VLOOKUP($C481,'Experiment Design'!$B$3:$H$66,'Experiment Results'!H$1,FALSE)</f>
        <v>8</v>
      </c>
      <c r="I481" s="101" t="str">
        <f>VLOOKUP($C481,'Experiment Design'!$B$3:$H$66,'Experiment Results'!I$1,FALSE)</f>
        <v>Normal</v>
      </c>
      <c r="J481" s="101">
        <f>VLOOKUP($C481,'Experiment Design'!$B$3:$H$66,'Experiment Results'!J$1,FALSE)</f>
        <v>100</v>
      </c>
      <c r="K481" s="101">
        <f>VLOOKUP($C481,'Experiment Design'!$B$3:$H$66,'Experiment Results'!K$1,FALSE)</f>
        <v>60</v>
      </c>
      <c r="L481" s="101">
        <f>VLOOKUP($C481,'Experiment Design'!$B$3:$H$66,'Experiment Results'!L$1,FALSE)</f>
        <v>36</v>
      </c>
      <c r="M481" s="101">
        <f>VLOOKUP($C481,'Experiment Design'!$B$3:$H$66,'Experiment Results'!M$1,FALSE)</f>
        <v>10</v>
      </c>
      <c r="N481" s="102">
        <f t="shared" si="59"/>
        <v>42.5</v>
      </c>
      <c r="P481" s="103">
        <f t="shared" si="60"/>
        <v>1</v>
      </c>
      <c r="Q481" s="101">
        <f t="shared" si="61"/>
        <v>-1</v>
      </c>
      <c r="R481" s="101">
        <f t="shared" si="62"/>
        <v>1</v>
      </c>
      <c r="S481" s="101">
        <f t="shared" si="63"/>
        <v>1</v>
      </c>
      <c r="T481" s="101">
        <f t="shared" si="64"/>
        <v>1</v>
      </c>
      <c r="U481" s="101">
        <f t="shared" si="65"/>
        <v>-1</v>
      </c>
      <c r="V481" s="102">
        <f t="shared" si="66"/>
        <v>42.5</v>
      </c>
    </row>
    <row r="482" spans="2:22" x14ac:dyDescent="0.25">
      <c r="B482" s="12">
        <v>8</v>
      </c>
      <c r="C482" s="12">
        <v>31</v>
      </c>
      <c r="D482" s="12">
        <v>49.166666666666636</v>
      </c>
      <c r="E482" s="12">
        <v>52.7777777777778</v>
      </c>
      <c r="F482" s="12">
        <v>46.249999999999986</v>
      </c>
      <c r="H482" s="103">
        <f>VLOOKUP($C482,'Experiment Design'!$B$3:$H$66,'Experiment Results'!H$1,FALSE)</f>
        <v>3</v>
      </c>
      <c r="I482" s="101" t="str">
        <f>VLOOKUP($C482,'Experiment Design'!$B$3:$H$66,'Experiment Results'!I$1,FALSE)</f>
        <v>Exponential</v>
      </c>
      <c r="J482" s="101">
        <f>VLOOKUP($C482,'Experiment Design'!$B$3:$H$66,'Experiment Results'!J$1,FALSE)</f>
        <v>100</v>
      </c>
      <c r="K482" s="101">
        <f>VLOOKUP($C482,'Experiment Design'!$B$3:$H$66,'Experiment Results'!K$1,FALSE)</f>
        <v>60</v>
      </c>
      <c r="L482" s="101">
        <f>VLOOKUP($C482,'Experiment Design'!$B$3:$H$66,'Experiment Results'!L$1,FALSE)</f>
        <v>36</v>
      </c>
      <c r="M482" s="101">
        <f>VLOOKUP($C482,'Experiment Design'!$B$3:$H$66,'Experiment Results'!M$1,FALSE)</f>
        <v>10</v>
      </c>
      <c r="N482" s="102">
        <f t="shared" si="59"/>
        <v>49.398148148148131</v>
      </c>
      <c r="P482" s="103">
        <f t="shared" si="60"/>
        <v>-1</v>
      </c>
      <c r="Q482" s="101">
        <f t="shared" si="61"/>
        <v>1</v>
      </c>
      <c r="R482" s="101">
        <f t="shared" si="62"/>
        <v>1</v>
      </c>
      <c r="S482" s="101">
        <f t="shared" si="63"/>
        <v>1</v>
      </c>
      <c r="T482" s="101">
        <f t="shared" si="64"/>
        <v>1</v>
      </c>
      <c r="U482" s="101">
        <f t="shared" si="65"/>
        <v>-1</v>
      </c>
      <c r="V482" s="102">
        <f t="shared" si="66"/>
        <v>49.398148148148131</v>
      </c>
    </row>
    <row r="483" spans="2:22" x14ac:dyDescent="0.25">
      <c r="B483" s="12">
        <v>8</v>
      </c>
      <c r="C483" s="12">
        <v>32</v>
      </c>
      <c r="D483" s="12">
        <v>49.166666666666636</v>
      </c>
      <c r="E483" s="12">
        <v>53.055555555555536</v>
      </c>
      <c r="F483" s="12">
        <v>46.944444444444422</v>
      </c>
      <c r="H483" s="103">
        <f>VLOOKUP($C483,'Experiment Design'!$B$3:$H$66,'Experiment Results'!H$1,FALSE)</f>
        <v>8</v>
      </c>
      <c r="I483" s="101" t="str">
        <f>VLOOKUP($C483,'Experiment Design'!$B$3:$H$66,'Experiment Results'!I$1,FALSE)</f>
        <v>Exponential</v>
      </c>
      <c r="J483" s="101">
        <f>VLOOKUP($C483,'Experiment Design'!$B$3:$H$66,'Experiment Results'!J$1,FALSE)</f>
        <v>100</v>
      </c>
      <c r="K483" s="101">
        <f>VLOOKUP($C483,'Experiment Design'!$B$3:$H$66,'Experiment Results'!K$1,FALSE)</f>
        <v>60</v>
      </c>
      <c r="L483" s="101">
        <f>VLOOKUP($C483,'Experiment Design'!$B$3:$H$66,'Experiment Results'!L$1,FALSE)</f>
        <v>36</v>
      </c>
      <c r="M483" s="101">
        <f>VLOOKUP($C483,'Experiment Design'!$B$3:$H$66,'Experiment Results'!M$1,FALSE)</f>
        <v>10</v>
      </c>
      <c r="N483" s="102">
        <f t="shared" si="59"/>
        <v>49.7222222222222</v>
      </c>
      <c r="P483" s="103">
        <f t="shared" si="60"/>
        <v>1</v>
      </c>
      <c r="Q483" s="101">
        <f t="shared" si="61"/>
        <v>1</v>
      </c>
      <c r="R483" s="101">
        <f t="shared" si="62"/>
        <v>1</v>
      </c>
      <c r="S483" s="101">
        <f t="shared" si="63"/>
        <v>1</v>
      </c>
      <c r="T483" s="101">
        <f t="shared" si="64"/>
        <v>1</v>
      </c>
      <c r="U483" s="101">
        <f t="shared" si="65"/>
        <v>-1</v>
      </c>
      <c r="V483" s="102">
        <f t="shared" si="66"/>
        <v>49.7222222222222</v>
      </c>
    </row>
    <row r="484" spans="2:22" x14ac:dyDescent="0.25">
      <c r="B484" s="12">
        <v>8</v>
      </c>
      <c r="C484" s="12">
        <v>33</v>
      </c>
      <c r="D484" s="12">
        <v>21.923076923076898</v>
      </c>
      <c r="E484" s="12">
        <v>25.38461538461538</v>
      </c>
      <c r="F484" s="12">
        <v>23.46153846153846</v>
      </c>
      <c r="H484" s="103">
        <f>VLOOKUP($C484,'Experiment Design'!$B$3:$H$66,'Experiment Results'!H$1,FALSE)</f>
        <v>3</v>
      </c>
      <c r="I484" s="101" t="str">
        <f>VLOOKUP($C484,'Experiment Design'!$B$3:$H$66,'Experiment Results'!I$1,FALSE)</f>
        <v>Normal</v>
      </c>
      <c r="J484" s="101">
        <f>VLOOKUP($C484,'Experiment Design'!$B$3:$H$66,'Experiment Results'!J$1,FALSE)</f>
        <v>40</v>
      </c>
      <c r="K484" s="101">
        <f>VLOOKUP($C484,'Experiment Design'!$B$3:$H$66,'Experiment Results'!K$1,FALSE)</f>
        <v>10</v>
      </c>
      <c r="L484" s="101">
        <f>VLOOKUP($C484,'Experiment Design'!$B$3:$H$66,'Experiment Results'!L$1,FALSE)</f>
        <v>26</v>
      </c>
      <c r="M484" s="101">
        <f>VLOOKUP($C484,'Experiment Design'!$B$3:$H$66,'Experiment Results'!M$1,FALSE)</f>
        <v>15</v>
      </c>
      <c r="N484" s="102">
        <f t="shared" si="59"/>
        <v>23.589743589743581</v>
      </c>
      <c r="P484" s="103">
        <f t="shared" si="60"/>
        <v>-1</v>
      </c>
      <c r="Q484" s="101">
        <f t="shared" si="61"/>
        <v>-1</v>
      </c>
      <c r="R484" s="101">
        <f t="shared" si="62"/>
        <v>-1</v>
      </c>
      <c r="S484" s="101">
        <f t="shared" si="63"/>
        <v>-1</v>
      </c>
      <c r="T484" s="101">
        <f t="shared" si="64"/>
        <v>-1</v>
      </c>
      <c r="U484" s="101">
        <f t="shared" si="65"/>
        <v>1</v>
      </c>
      <c r="V484" s="102">
        <f t="shared" si="66"/>
        <v>23.589743589743581</v>
      </c>
    </row>
    <row r="485" spans="2:22" x14ac:dyDescent="0.25">
      <c r="B485" s="12">
        <v>8</v>
      </c>
      <c r="C485" s="12">
        <v>34</v>
      </c>
      <c r="D485" s="12">
        <v>28.846153846153861</v>
      </c>
      <c r="E485" s="12">
        <v>25.38461538461538</v>
      </c>
      <c r="F485" s="12">
        <v>25.71428571428574</v>
      </c>
      <c r="H485" s="103">
        <f>VLOOKUP($C485,'Experiment Design'!$B$3:$H$66,'Experiment Results'!H$1,FALSE)</f>
        <v>8</v>
      </c>
      <c r="I485" s="101" t="str">
        <f>VLOOKUP($C485,'Experiment Design'!$B$3:$H$66,'Experiment Results'!I$1,FALSE)</f>
        <v>Normal</v>
      </c>
      <c r="J485" s="101">
        <f>VLOOKUP($C485,'Experiment Design'!$B$3:$H$66,'Experiment Results'!J$1,FALSE)</f>
        <v>40</v>
      </c>
      <c r="K485" s="101">
        <f>VLOOKUP($C485,'Experiment Design'!$B$3:$H$66,'Experiment Results'!K$1,FALSE)</f>
        <v>10</v>
      </c>
      <c r="L485" s="101">
        <f>VLOOKUP($C485,'Experiment Design'!$B$3:$H$66,'Experiment Results'!L$1,FALSE)</f>
        <v>26</v>
      </c>
      <c r="M485" s="101">
        <f>VLOOKUP($C485,'Experiment Design'!$B$3:$H$66,'Experiment Results'!M$1,FALSE)</f>
        <v>15</v>
      </c>
      <c r="N485" s="102">
        <f t="shared" si="59"/>
        <v>26.64835164835166</v>
      </c>
      <c r="P485" s="103">
        <f t="shared" si="60"/>
        <v>1</v>
      </c>
      <c r="Q485" s="101">
        <f t="shared" si="61"/>
        <v>-1</v>
      </c>
      <c r="R485" s="101">
        <f t="shared" si="62"/>
        <v>-1</v>
      </c>
      <c r="S485" s="101">
        <f t="shared" si="63"/>
        <v>-1</v>
      </c>
      <c r="T485" s="101">
        <f t="shared" si="64"/>
        <v>-1</v>
      </c>
      <c r="U485" s="101">
        <f t="shared" si="65"/>
        <v>1</v>
      </c>
      <c r="V485" s="102">
        <f t="shared" si="66"/>
        <v>26.64835164835166</v>
      </c>
    </row>
    <row r="486" spans="2:22" x14ac:dyDescent="0.25">
      <c r="B486" s="12">
        <v>8</v>
      </c>
      <c r="C486" s="12">
        <v>35</v>
      </c>
      <c r="D486" s="12">
        <v>23.846153846153822</v>
      </c>
      <c r="E486" s="12">
        <v>29.13461538461538</v>
      </c>
      <c r="F486" s="12">
        <v>21.923076923076898</v>
      </c>
      <c r="H486" s="103">
        <f>VLOOKUP($C486,'Experiment Design'!$B$3:$H$66,'Experiment Results'!H$1,FALSE)</f>
        <v>3</v>
      </c>
      <c r="I486" s="101" t="str">
        <f>VLOOKUP($C486,'Experiment Design'!$B$3:$H$66,'Experiment Results'!I$1,FALSE)</f>
        <v>Exponential</v>
      </c>
      <c r="J486" s="101">
        <f>VLOOKUP($C486,'Experiment Design'!$B$3:$H$66,'Experiment Results'!J$1,FALSE)</f>
        <v>40</v>
      </c>
      <c r="K486" s="101">
        <f>VLOOKUP($C486,'Experiment Design'!$B$3:$H$66,'Experiment Results'!K$1,FALSE)</f>
        <v>10</v>
      </c>
      <c r="L486" s="101">
        <f>VLOOKUP($C486,'Experiment Design'!$B$3:$H$66,'Experiment Results'!L$1,FALSE)</f>
        <v>26</v>
      </c>
      <c r="M486" s="101">
        <f>VLOOKUP($C486,'Experiment Design'!$B$3:$H$66,'Experiment Results'!M$1,FALSE)</f>
        <v>15</v>
      </c>
      <c r="N486" s="102">
        <f t="shared" si="59"/>
        <v>24.967948717948701</v>
      </c>
      <c r="P486" s="103">
        <f t="shared" si="60"/>
        <v>-1</v>
      </c>
      <c r="Q486" s="101">
        <f t="shared" si="61"/>
        <v>1</v>
      </c>
      <c r="R486" s="101">
        <f t="shared" si="62"/>
        <v>-1</v>
      </c>
      <c r="S486" s="101">
        <f t="shared" si="63"/>
        <v>-1</v>
      </c>
      <c r="T486" s="101">
        <f t="shared" si="64"/>
        <v>-1</v>
      </c>
      <c r="U486" s="101">
        <f t="shared" si="65"/>
        <v>1</v>
      </c>
      <c r="V486" s="102">
        <f t="shared" si="66"/>
        <v>24.967948717948701</v>
      </c>
    </row>
    <row r="487" spans="2:22" x14ac:dyDescent="0.25">
      <c r="B487" s="12">
        <v>8</v>
      </c>
      <c r="C487" s="12">
        <v>36</v>
      </c>
      <c r="D487" s="12">
        <v>28.269230769230759</v>
      </c>
      <c r="E487" s="12">
        <v>26.538461538461522</v>
      </c>
      <c r="F487" s="12">
        <v>18.626373626373599</v>
      </c>
      <c r="H487" s="103">
        <f>VLOOKUP($C487,'Experiment Design'!$B$3:$H$66,'Experiment Results'!H$1,FALSE)</f>
        <v>8</v>
      </c>
      <c r="I487" s="101" t="str">
        <f>VLOOKUP($C487,'Experiment Design'!$B$3:$H$66,'Experiment Results'!I$1,FALSE)</f>
        <v>Exponential</v>
      </c>
      <c r="J487" s="101">
        <f>VLOOKUP($C487,'Experiment Design'!$B$3:$H$66,'Experiment Results'!J$1,FALSE)</f>
        <v>40</v>
      </c>
      <c r="K487" s="101">
        <f>VLOOKUP($C487,'Experiment Design'!$B$3:$H$66,'Experiment Results'!K$1,FALSE)</f>
        <v>10</v>
      </c>
      <c r="L487" s="101">
        <f>VLOOKUP($C487,'Experiment Design'!$B$3:$H$66,'Experiment Results'!L$1,FALSE)</f>
        <v>26</v>
      </c>
      <c r="M487" s="101">
        <f>VLOOKUP($C487,'Experiment Design'!$B$3:$H$66,'Experiment Results'!M$1,FALSE)</f>
        <v>15</v>
      </c>
      <c r="N487" s="102">
        <f t="shared" si="59"/>
        <v>24.478021978021957</v>
      </c>
      <c r="P487" s="103">
        <f t="shared" si="60"/>
        <v>1</v>
      </c>
      <c r="Q487" s="101">
        <f t="shared" si="61"/>
        <v>1</v>
      </c>
      <c r="R487" s="101">
        <f t="shared" si="62"/>
        <v>-1</v>
      </c>
      <c r="S487" s="101">
        <f t="shared" si="63"/>
        <v>-1</v>
      </c>
      <c r="T487" s="101">
        <f t="shared" si="64"/>
        <v>-1</v>
      </c>
      <c r="U487" s="101">
        <f t="shared" si="65"/>
        <v>1</v>
      </c>
      <c r="V487" s="102">
        <f t="shared" si="66"/>
        <v>24.478021978021957</v>
      </c>
    </row>
    <row r="488" spans="2:22" x14ac:dyDescent="0.25">
      <c r="B488" s="12">
        <v>8</v>
      </c>
      <c r="C488" s="12">
        <v>37</v>
      </c>
      <c r="D488" s="12">
        <v>21.923076923076898</v>
      </c>
      <c r="E488" s="12">
        <v>25.38461538461538</v>
      </c>
      <c r="F488" s="12">
        <v>23.46153846153846</v>
      </c>
      <c r="H488" s="103">
        <f>VLOOKUP($C488,'Experiment Design'!$B$3:$H$66,'Experiment Results'!H$1,FALSE)</f>
        <v>3</v>
      </c>
      <c r="I488" s="101" t="str">
        <f>VLOOKUP($C488,'Experiment Design'!$B$3:$H$66,'Experiment Results'!I$1,FALSE)</f>
        <v>Normal</v>
      </c>
      <c r="J488" s="101">
        <f>VLOOKUP($C488,'Experiment Design'!$B$3:$H$66,'Experiment Results'!J$1,FALSE)</f>
        <v>100</v>
      </c>
      <c r="K488" s="101">
        <f>VLOOKUP($C488,'Experiment Design'!$B$3:$H$66,'Experiment Results'!K$1,FALSE)</f>
        <v>10</v>
      </c>
      <c r="L488" s="101">
        <f>VLOOKUP($C488,'Experiment Design'!$B$3:$H$66,'Experiment Results'!L$1,FALSE)</f>
        <v>26</v>
      </c>
      <c r="M488" s="101">
        <f>VLOOKUP($C488,'Experiment Design'!$B$3:$H$66,'Experiment Results'!M$1,FALSE)</f>
        <v>15</v>
      </c>
      <c r="N488" s="102">
        <f t="shared" si="59"/>
        <v>23.589743589743581</v>
      </c>
      <c r="P488" s="103">
        <f t="shared" si="60"/>
        <v>-1</v>
      </c>
      <c r="Q488" s="101">
        <f t="shared" si="61"/>
        <v>-1</v>
      </c>
      <c r="R488" s="101">
        <f t="shared" si="62"/>
        <v>1</v>
      </c>
      <c r="S488" s="101">
        <f t="shared" si="63"/>
        <v>-1</v>
      </c>
      <c r="T488" s="101">
        <f t="shared" si="64"/>
        <v>-1</v>
      </c>
      <c r="U488" s="101">
        <f t="shared" si="65"/>
        <v>1</v>
      </c>
      <c r="V488" s="102">
        <f t="shared" si="66"/>
        <v>23.589743589743581</v>
      </c>
    </row>
    <row r="489" spans="2:22" x14ac:dyDescent="0.25">
      <c r="B489" s="12">
        <v>8</v>
      </c>
      <c r="C489" s="12">
        <v>38</v>
      </c>
      <c r="D489" s="12">
        <v>28.846153846153861</v>
      </c>
      <c r="E489" s="12">
        <v>25.38461538461538</v>
      </c>
      <c r="F489" s="12">
        <v>25.71428571428574</v>
      </c>
      <c r="H489" s="103">
        <f>VLOOKUP($C489,'Experiment Design'!$B$3:$H$66,'Experiment Results'!H$1,FALSE)</f>
        <v>8</v>
      </c>
      <c r="I489" s="101" t="str">
        <f>VLOOKUP($C489,'Experiment Design'!$B$3:$H$66,'Experiment Results'!I$1,FALSE)</f>
        <v>Normal</v>
      </c>
      <c r="J489" s="101">
        <f>VLOOKUP($C489,'Experiment Design'!$B$3:$H$66,'Experiment Results'!J$1,FALSE)</f>
        <v>100</v>
      </c>
      <c r="K489" s="101">
        <f>VLOOKUP($C489,'Experiment Design'!$B$3:$H$66,'Experiment Results'!K$1,FALSE)</f>
        <v>10</v>
      </c>
      <c r="L489" s="101">
        <f>VLOOKUP($C489,'Experiment Design'!$B$3:$H$66,'Experiment Results'!L$1,FALSE)</f>
        <v>26</v>
      </c>
      <c r="M489" s="101">
        <f>VLOOKUP($C489,'Experiment Design'!$B$3:$H$66,'Experiment Results'!M$1,FALSE)</f>
        <v>15</v>
      </c>
      <c r="N489" s="102">
        <f t="shared" si="59"/>
        <v>26.64835164835166</v>
      </c>
      <c r="P489" s="103">
        <f t="shared" si="60"/>
        <v>1</v>
      </c>
      <c r="Q489" s="101">
        <f t="shared" si="61"/>
        <v>-1</v>
      </c>
      <c r="R489" s="101">
        <f t="shared" si="62"/>
        <v>1</v>
      </c>
      <c r="S489" s="101">
        <f t="shared" si="63"/>
        <v>-1</v>
      </c>
      <c r="T489" s="101">
        <f t="shared" si="64"/>
        <v>-1</v>
      </c>
      <c r="U489" s="101">
        <f t="shared" si="65"/>
        <v>1</v>
      </c>
      <c r="V489" s="102">
        <f t="shared" si="66"/>
        <v>26.64835164835166</v>
      </c>
    </row>
    <row r="490" spans="2:22" x14ac:dyDescent="0.25">
      <c r="B490" s="12">
        <v>8</v>
      </c>
      <c r="C490" s="12">
        <v>39</v>
      </c>
      <c r="D490" s="12">
        <v>23.846153846153822</v>
      </c>
      <c r="E490" s="12">
        <v>29.13461538461538</v>
      </c>
      <c r="F490" s="12">
        <v>21.923076923076898</v>
      </c>
      <c r="H490" s="103">
        <f>VLOOKUP($C490,'Experiment Design'!$B$3:$H$66,'Experiment Results'!H$1,FALSE)</f>
        <v>3</v>
      </c>
      <c r="I490" s="101" t="str">
        <f>VLOOKUP($C490,'Experiment Design'!$B$3:$H$66,'Experiment Results'!I$1,FALSE)</f>
        <v>Exponential</v>
      </c>
      <c r="J490" s="101">
        <f>VLOOKUP($C490,'Experiment Design'!$B$3:$H$66,'Experiment Results'!J$1,FALSE)</f>
        <v>100</v>
      </c>
      <c r="K490" s="101">
        <f>VLOOKUP($C490,'Experiment Design'!$B$3:$H$66,'Experiment Results'!K$1,FALSE)</f>
        <v>10</v>
      </c>
      <c r="L490" s="101">
        <f>VLOOKUP($C490,'Experiment Design'!$B$3:$H$66,'Experiment Results'!L$1,FALSE)</f>
        <v>26</v>
      </c>
      <c r="M490" s="101">
        <f>VLOOKUP($C490,'Experiment Design'!$B$3:$H$66,'Experiment Results'!M$1,FALSE)</f>
        <v>15</v>
      </c>
      <c r="N490" s="102">
        <f t="shared" si="59"/>
        <v>24.967948717948701</v>
      </c>
      <c r="P490" s="103">
        <f t="shared" si="60"/>
        <v>-1</v>
      </c>
      <c r="Q490" s="101">
        <f t="shared" si="61"/>
        <v>1</v>
      </c>
      <c r="R490" s="101">
        <f t="shared" si="62"/>
        <v>1</v>
      </c>
      <c r="S490" s="101">
        <f t="shared" si="63"/>
        <v>-1</v>
      </c>
      <c r="T490" s="101">
        <f t="shared" si="64"/>
        <v>-1</v>
      </c>
      <c r="U490" s="101">
        <f t="shared" si="65"/>
        <v>1</v>
      </c>
      <c r="V490" s="102">
        <f t="shared" si="66"/>
        <v>24.967948717948701</v>
      </c>
    </row>
    <row r="491" spans="2:22" x14ac:dyDescent="0.25">
      <c r="B491" s="12">
        <v>8</v>
      </c>
      <c r="C491" s="12">
        <v>40</v>
      </c>
      <c r="D491" s="12">
        <v>28.269230769230759</v>
      </c>
      <c r="E491" s="12">
        <v>26.538461538461522</v>
      </c>
      <c r="F491" s="12">
        <v>18.626373626373599</v>
      </c>
      <c r="H491" s="103">
        <f>VLOOKUP($C491,'Experiment Design'!$B$3:$H$66,'Experiment Results'!H$1,FALSE)</f>
        <v>8</v>
      </c>
      <c r="I491" s="101" t="str">
        <f>VLOOKUP($C491,'Experiment Design'!$B$3:$H$66,'Experiment Results'!I$1,FALSE)</f>
        <v>Exponential</v>
      </c>
      <c r="J491" s="101">
        <f>VLOOKUP($C491,'Experiment Design'!$B$3:$H$66,'Experiment Results'!J$1,FALSE)</f>
        <v>100</v>
      </c>
      <c r="K491" s="101">
        <f>VLOOKUP($C491,'Experiment Design'!$B$3:$H$66,'Experiment Results'!K$1,FALSE)</f>
        <v>10</v>
      </c>
      <c r="L491" s="101">
        <f>VLOOKUP($C491,'Experiment Design'!$B$3:$H$66,'Experiment Results'!L$1,FALSE)</f>
        <v>26</v>
      </c>
      <c r="M491" s="101">
        <f>VLOOKUP($C491,'Experiment Design'!$B$3:$H$66,'Experiment Results'!M$1,FALSE)</f>
        <v>15</v>
      </c>
      <c r="N491" s="102">
        <f t="shared" si="59"/>
        <v>24.478021978021957</v>
      </c>
      <c r="P491" s="103">
        <f t="shared" si="60"/>
        <v>1</v>
      </c>
      <c r="Q491" s="101">
        <f t="shared" si="61"/>
        <v>1</v>
      </c>
      <c r="R491" s="101">
        <f t="shared" si="62"/>
        <v>1</v>
      </c>
      <c r="S491" s="101">
        <f t="shared" si="63"/>
        <v>-1</v>
      </c>
      <c r="T491" s="101">
        <f t="shared" si="64"/>
        <v>-1</v>
      </c>
      <c r="U491" s="101">
        <f t="shared" si="65"/>
        <v>1</v>
      </c>
      <c r="V491" s="102">
        <f t="shared" si="66"/>
        <v>24.478021978021957</v>
      </c>
    </row>
    <row r="492" spans="2:22" x14ac:dyDescent="0.25">
      <c r="B492" s="12">
        <v>8</v>
      </c>
      <c r="C492" s="12">
        <v>41</v>
      </c>
      <c r="D492" s="12">
        <v>21.923076923076898</v>
      </c>
      <c r="E492" s="12">
        <v>25.38461538461538</v>
      </c>
      <c r="F492" s="12">
        <v>23.46153846153846</v>
      </c>
      <c r="H492" s="103">
        <f>VLOOKUP($C492,'Experiment Design'!$B$3:$H$66,'Experiment Results'!H$1,FALSE)</f>
        <v>3</v>
      </c>
      <c r="I492" s="101" t="str">
        <f>VLOOKUP($C492,'Experiment Design'!$B$3:$H$66,'Experiment Results'!I$1,FALSE)</f>
        <v>Normal</v>
      </c>
      <c r="J492" s="101">
        <f>VLOOKUP($C492,'Experiment Design'!$B$3:$H$66,'Experiment Results'!J$1,FALSE)</f>
        <v>40</v>
      </c>
      <c r="K492" s="101">
        <f>VLOOKUP($C492,'Experiment Design'!$B$3:$H$66,'Experiment Results'!K$1,FALSE)</f>
        <v>60</v>
      </c>
      <c r="L492" s="101">
        <f>VLOOKUP($C492,'Experiment Design'!$B$3:$H$66,'Experiment Results'!L$1,FALSE)</f>
        <v>26</v>
      </c>
      <c r="M492" s="101">
        <f>VLOOKUP($C492,'Experiment Design'!$B$3:$H$66,'Experiment Results'!M$1,FALSE)</f>
        <v>15</v>
      </c>
      <c r="N492" s="102">
        <f t="shared" si="59"/>
        <v>23.589743589743581</v>
      </c>
      <c r="P492" s="103">
        <f t="shared" si="60"/>
        <v>-1</v>
      </c>
      <c r="Q492" s="101">
        <f t="shared" si="61"/>
        <v>-1</v>
      </c>
      <c r="R492" s="101">
        <f t="shared" si="62"/>
        <v>-1</v>
      </c>
      <c r="S492" s="101">
        <f t="shared" si="63"/>
        <v>1</v>
      </c>
      <c r="T492" s="101">
        <f t="shared" si="64"/>
        <v>-1</v>
      </c>
      <c r="U492" s="101">
        <f t="shared" si="65"/>
        <v>1</v>
      </c>
      <c r="V492" s="102">
        <f t="shared" si="66"/>
        <v>23.589743589743581</v>
      </c>
    </row>
    <row r="493" spans="2:22" x14ac:dyDescent="0.25">
      <c r="B493" s="12">
        <v>8</v>
      </c>
      <c r="C493" s="12">
        <v>42</v>
      </c>
      <c r="D493" s="12">
        <v>28.846153846153861</v>
      </c>
      <c r="E493" s="12">
        <v>25.38461538461538</v>
      </c>
      <c r="F493" s="12">
        <v>25.71428571428574</v>
      </c>
      <c r="H493" s="103">
        <f>VLOOKUP($C493,'Experiment Design'!$B$3:$H$66,'Experiment Results'!H$1,FALSE)</f>
        <v>8</v>
      </c>
      <c r="I493" s="101" t="str">
        <f>VLOOKUP($C493,'Experiment Design'!$B$3:$H$66,'Experiment Results'!I$1,FALSE)</f>
        <v>Normal</v>
      </c>
      <c r="J493" s="101">
        <f>VLOOKUP($C493,'Experiment Design'!$B$3:$H$66,'Experiment Results'!J$1,FALSE)</f>
        <v>40</v>
      </c>
      <c r="K493" s="101">
        <f>VLOOKUP($C493,'Experiment Design'!$B$3:$H$66,'Experiment Results'!K$1,FALSE)</f>
        <v>60</v>
      </c>
      <c r="L493" s="101">
        <f>VLOOKUP($C493,'Experiment Design'!$B$3:$H$66,'Experiment Results'!L$1,FALSE)</f>
        <v>26</v>
      </c>
      <c r="M493" s="101">
        <f>VLOOKUP($C493,'Experiment Design'!$B$3:$H$66,'Experiment Results'!M$1,FALSE)</f>
        <v>15</v>
      </c>
      <c r="N493" s="102">
        <f t="shared" si="59"/>
        <v>26.64835164835166</v>
      </c>
      <c r="P493" s="103">
        <f t="shared" si="60"/>
        <v>1</v>
      </c>
      <c r="Q493" s="101">
        <f t="shared" si="61"/>
        <v>-1</v>
      </c>
      <c r="R493" s="101">
        <f t="shared" si="62"/>
        <v>-1</v>
      </c>
      <c r="S493" s="101">
        <f t="shared" si="63"/>
        <v>1</v>
      </c>
      <c r="T493" s="101">
        <f t="shared" si="64"/>
        <v>-1</v>
      </c>
      <c r="U493" s="101">
        <f t="shared" si="65"/>
        <v>1</v>
      </c>
      <c r="V493" s="102">
        <f t="shared" si="66"/>
        <v>26.64835164835166</v>
      </c>
    </row>
    <row r="494" spans="2:22" x14ac:dyDescent="0.25">
      <c r="B494" s="12">
        <v>8</v>
      </c>
      <c r="C494" s="12">
        <v>43</v>
      </c>
      <c r="D494" s="12">
        <v>23.846153846153822</v>
      </c>
      <c r="E494" s="12">
        <v>29.13461538461538</v>
      </c>
      <c r="F494" s="12">
        <v>21.923076923076898</v>
      </c>
      <c r="H494" s="103">
        <f>VLOOKUP($C494,'Experiment Design'!$B$3:$H$66,'Experiment Results'!H$1,FALSE)</f>
        <v>3</v>
      </c>
      <c r="I494" s="101" t="str">
        <f>VLOOKUP($C494,'Experiment Design'!$B$3:$H$66,'Experiment Results'!I$1,FALSE)</f>
        <v>Exponential</v>
      </c>
      <c r="J494" s="101">
        <f>VLOOKUP($C494,'Experiment Design'!$B$3:$H$66,'Experiment Results'!J$1,FALSE)</f>
        <v>40</v>
      </c>
      <c r="K494" s="101">
        <f>VLOOKUP($C494,'Experiment Design'!$B$3:$H$66,'Experiment Results'!K$1,FALSE)</f>
        <v>60</v>
      </c>
      <c r="L494" s="101">
        <f>VLOOKUP($C494,'Experiment Design'!$B$3:$H$66,'Experiment Results'!L$1,FALSE)</f>
        <v>26</v>
      </c>
      <c r="M494" s="101">
        <f>VLOOKUP($C494,'Experiment Design'!$B$3:$H$66,'Experiment Results'!M$1,FALSE)</f>
        <v>15</v>
      </c>
      <c r="N494" s="102">
        <f t="shared" si="59"/>
        <v>24.967948717948701</v>
      </c>
      <c r="P494" s="103">
        <f t="shared" si="60"/>
        <v>-1</v>
      </c>
      <c r="Q494" s="101">
        <f t="shared" si="61"/>
        <v>1</v>
      </c>
      <c r="R494" s="101">
        <f t="shared" si="62"/>
        <v>-1</v>
      </c>
      <c r="S494" s="101">
        <f t="shared" si="63"/>
        <v>1</v>
      </c>
      <c r="T494" s="101">
        <f t="shared" si="64"/>
        <v>-1</v>
      </c>
      <c r="U494" s="101">
        <f t="shared" si="65"/>
        <v>1</v>
      </c>
      <c r="V494" s="102">
        <f t="shared" si="66"/>
        <v>24.967948717948701</v>
      </c>
    </row>
    <row r="495" spans="2:22" x14ac:dyDescent="0.25">
      <c r="B495" s="12">
        <v>8</v>
      </c>
      <c r="C495" s="12">
        <v>44</v>
      </c>
      <c r="D495" s="12">
        <v>28.269230769230759</v>
      </c>
      <c r="E495" s="12">
        <v>26.538461538461522</v>
      </c>
      <c r="F495" s="12">
        <v>18.626373626373599</v>
      </c>
      <c r="H495" s="103">
        <f>VLOOKUP($C495,'Experiment Design'!$B$3:$H$66,'Experiment Results'!H$1,FALSE)</f>
        <v>8</v>
      </c>
      <c r="I495" s="101" t="str">
        <f>VLOOKUP($C495,'Experiment Design'!$B$3:$H$66,'Experiment Results'!I$1,FALSE)</f>
        <v>Exponential</v>
      </c>
      <c r="J495" s="101">
        <f>VLOOKUP($C495,'Experiment Design'!$B$3:$H$66,'Experiment Results'!J$1,FALSE)</f>
        <v>40</v>
      </c>
      <c r="K495" s="101">
        <f>VLOOKUP($C495,'Experiment Design'!$B$3:$H$66,'Experiment Results'!K$1,FALSE)</f>
        <v>60</v>
      </c>
      <c r="L495" s="101">
        <f>VLOOKUP($C495,'Experiment Design'!$B$3:$H$66,'Experiment Results'!L$1,FALSE)</f>
        <v>26</v>
      </c>
      <c r="M495" s="101">
        <f>VLOOKUP($C495,'Experiment Design'!$B$3:$H$66,'Experiment Results'!M$1,FALSE)</f>
        <v>15</v>
      </c>
      <c r="N495" s="102">
        <f t="shared" si="59"/>
        <v>24.478021978021957</v>
      </c>
      <c r="P495" s="103">
        <f t="shared" si="60"/>
        <v>1</v>
      </c>
      <c r="Q495" s="101">
        <f t="shared" si="61"/>
        <v>1</v>
      </c>
      <c r="R495" s="101">
        <f t="shared" si="62"/>
        <v>-1</v>
      </c>
      <c r="S495" s="101">
        <f t="shared" si="63"/>
        <v>1</v>
      </c>
      <c r="T495" s="101">
        <f t="shared" si="64"/>
        <v>-1</v>
      </c>
      <c r="U495" s="101">
        <f t="shared" si="65"/>
        <v>1</v>
      </c>
      <c r="V495" s="102">
        <f t="shared" si="66"/>
        <v>24.478021978021957</v>
      </c>
    </row>
    <row r="496" spans="2:22" x14ac:dyDescent="0.25">
      <c r="B496" s="12">
        <v>8</v>
      </c>
      <c r="C496" s="12">
        <v>45</v>
      </c>
      <c r="D496" s="12">
        <v>21.923076923076898</v>
      </c>
      <c r="E496" s="12">
        <v>25.38461538461538</v>
      </c>
      <c r="F496" s="12">
        <v>23.46153846153846</v>
      </c>
      <c r="H496" s="103">
        <f>VLOOKUP($C496,'Experiment Design'!$B$3:$H$66,'Experiment Results'!H$1,FALSE)</f>
        <v>3</v>
      </c>
      <c r="I496" s="101" t="str">
        <f>VLOOKUP($C496,'Experiment Design'!$B$3:$H$66,'Experiment Results'!I$1,FALSE)</f>
        <v>Normal</v>
      </c>
      <c r="J496" s="101">
        <f>VLOOKUP($C496,'Experiment Design'!$B$3:$H$66,'Experiment Results'!J$1,FALSE)</f>
        <v>100</v>
      </c>
      <c r="K496" s="101">
        <f>VLOOKUP($C496,'Experiment Design'!$B$3:$H$66,'Experiment Results'!K$1,FALSE)</f>
        <v>60</v>
      </c>
      <c r="L496" s="101">
        <f>VLOOKUP($C496,'Experiment Design'!$B$3:$H$66,'Experiment Results'!L$1,FALSE)</f>
        <v>26</v>
      </c>
      <c r="M496" s="101">
        <f>VLOOKUP($C496,'Experiment Design'!$B$3:$H$66,'Experiment Results'!M$1,FALSE)</f>
        <v>15</v>
      </c>
      <c r="N496" s="102">
        <f t="shared" si="59"/>
        <v>23.589743589743581</v>
      </c>
      <c r="P496" s="103">
        <f t="shared" si="60"/>
        <v>-1</v>
      </c>
      <c r="Q496" s="101">
        <f t="shared" si="61"/>
        <v>-1</v>
      </c>
      <c r="R496" s="101">
        <f t="shared" si="62"/>
        <v>1</v>
      </c>
      <c r="S496" s="101">
        <f t="shared" si="63"/>
        <v>1</v>
      </c>
      <c r="T496" s="101">
        <f t="shared" si="64"/>
        <v>-1</v>
      </c>
      <c r="U496" s="101">
        <f t="shared" si="65"/>
        <v>1</v>
      </c>
      <c r="V496" s="102">
        <f t="shared" si="66"/>
        <v>23.589743589743581</v>
      </c>
    </row>
    <row r="497" spans="2:22" x14ac:dyDescent="0.25">
      <c r="B497" s="12">
        <v>8</v>
      </c>
      <c r="C497" s="12">
        <v>46</v>
      </c>
      <c r="D497" s="12">
        <v>28.846153846153861</v>
      </c>
      <c r="E497" s="12">
        <v>25.38461538461538</v>
      </c>
      <c r="F497" s="12">
        <v>25.71428571428574</v>
      </c>
      <c r="H497" s="103">
        <f>VLOOKUP($C497,'Experiment Design'!$B$3:$H$66,'Experiment Results'!H$1,FALSE)</f>
        <v>8</v>
      </c>
      <c r="I497" s="101" t="str">
        <f>VLOOKUP($C497,'Experiment Design'!$B$3:$H$66,'Experiment Results'!I$1,FALSE)</f>
        <v>Normal</v>
      </c>
      <c r="J497" s="101">
        <f>VLOOKUP($C497,'Experiment Design'!$B$3:$H$66,'Experiment Results'!J$1,FALSE)</f>
        <v>100</v>
      </c>
      <c r="K497" s="101">
        <f>VLOOKUP($C497,'Experiment Design'!$B$3:$H$66,'Experiment Results'!K$1,FALSE)</f>
        <v>60</v>
      </c>
      <c r="L497" s="101">
        <f>VLOOKUP($C497,'Experiment Design'!$B$3:$H$66,'Experiment Results'!L$1,FALSE)</f>
        <v>26</v>
      </c>
      <c r="M497" s="101">
        <f>VLOOKUP($C497,'Experiment Design'!$B$3:$H$66,'Experiment Results'!M$1,FALSE)</f>
        <v>15</v>
      </c>
      <c r="N497" s="102">
        <f t="shared" si="59"/>
        <v>26.64835164835166</v>
      </c>
      <c r="P497" s="103">
        <f t="shared" si="60"/>
        <v>1</v>
      </c>
      <c r="Q497" s="101">
        <f t="shared" si="61"/>
        <v>-1</v>
      </c>
      <c r="R497" s="101">
        <f t="shared" si="62"/>
        <v>1</v>
      </c>
      <c r="S497" s="101">
        <f t="shared" si="63"/>
        <v>1</v>
      </c>
      <c r="T497" s="101">
        <f t="shared" si="64"/>
        <v>-1</v>
      </c>
      <c r="U497" s="101">
        <f t="shared" si="65"/>
        <v>1</v>
      </c>
      <c r="V497" s="102">
        <f t="shared" si="66"/>
        <v>26.64835164835166</v>
      </c>
    </row>
    <row r="498" spans="2:22" x14ac:dyDescent="0.25">
      <c r="B498" s="12">
        <v>8</v>
      </c>
      <c r="C498" s="12">
        <v>47</v>
      </c>
      <c r="D498" s="12">
        <v>23.846153846153822</v>
      </c>
      <c r="E498" s="12">
        <v>29.13461538461538</v>
      </c>
      <c r="F498" s="12">
        <v>21.923076923076898</v>
      </c>
      <c r="H498" s="103">
        <f>VLOOKUP($C498,'Experiment Design'!$B$3:$H$66,'Experiment Results'!H$1,FALSE)</f>
        <v>3</v>
      </c>
      <c r="I498" s="101" t="str">
        <f>VLOOKUP($C498,'Experiment Design'!$B$3:$H$66,'Experiment Results'!I$1,FALSE)</f>
        <v>Exponential</v>
      </c>
      <c r="J498" s="101">
        <f>VLOOKUP($C498,'Experiment Design'!$B$3:$H$66,'Experiment Results'!J$1,FALSE)</f>
        <v>100</v>
      </c>
      <c r="K498" s="101">
        <f>VLOOKUP($C498,'Experiment Design'!$B$3:$H$66,'Experiment Results'!K$1,FALSE)</f>
        <v>60</v>
      </c>
      <c r="L498" s="101">
        <f>VLOOKUP($C498,'Experiment Design'!$B$3:$H$66,'Experiment Results'!L$1,FALSE)</f>
        <v>26</v>
      </c>
      <c r="M498" s="101">
        <f>VLOOKUP($C498,'Experiment Design'!$B$3:$H$66,'Experiment Results'!M$1,FALSE)</f>
        <v>15</v>
      </c>
      <c r="N498" s="102">
        <f t="shared" si="59"/>
        <v>24.967948717948701</v>
      </c>
      <c r="P498" s="103">
        <f t="shared" si="60"/>
        <v>-1</v>
      </c>
      <c r="Q498" s="101">
        <f t="shared" si="61"/>
        <v>1</v>
      </c>
      <c r="R498" s="101">
        <f t="shared" si="62"/>
        <v>1</v>
      </c>
      <c r="S498" s="101">
        <f t="shared" si="63"/>
        <v>1</v>
      </c>
      <c r="T498" s="101">
        <f t="shared" si="64"/>
        <v>-1</v>
      </c>
      <c r="U498" s="101">
        <f t="shared" si="65"/>
        <v>1</v>
      </c>
      <c r="V498" s="102">
        <f t="shared" si="66"/>
        <v>24.967948717948701</v>
      </c>
    </row>
    <row r="499" spans="2:22" x14ac:dyDescent="0.25">
      <c r="B499" s="12">
        <v>8</v>
      </c>
      <c r="C499" s="12">
        <v>48</v>
      </c>
      <c r="D499" s="12">
        <v>28.269230769230759</v>
      </c>
      <c r="E499" s="12">
        <v>26.538461538461522</v>
      </c>
      <c r="F499" s="12">
        <v>18.626373626373599</v>
      </c>
      <c r="H499" s="103">
        <f>VLOOKUP($C499,'Experiment Design'!$B$3:$H$66,'Experiment Results'!H$1,FALSE)</f>
        <v>8</v>
      </c>
      <c r="I499" s="101" t="str">
        <f>VLOOKUP($C499,'Experiment Design'!$B$3:$H$66,'Experiment Results'!I$1,FALSE)</f>
        <v>Exponential</v>
      </c>
      <c r="J499" s="101">
        <f>VLOOKUP($C499,'Experiment Design'!$B$3:$H$66,'Experiment Results'!J$1,FALSE)</f>
        <v>100</v>
      </c>
      <c r="K499" s="101">
        <f>VLOOKUP($C499,'Experiment Design'!$B$3:$H$66,'Experiment Results'!K$1,FALSE)</f>
        <v>60</v>
      </c>
      <c r="L499" s="101">
        <f>VLOOKUP($C499,'Experiment Design'!$B$3:$H$66,'Experiment Results'!L$1,FALSE)</f>
        <v>26</v>
      </c>
      <c r="M499" s="101">
        <f>VLOOKUP($C499,'Experiment Design'!$B$3:$H$66,'Experiment Results'!M$1,FALSE)</f>
        <v>15</v>
      </c>
      <c r="N499" s="102">
        <f t="shared" si="59"/>
        <v>24.478021978021957</v>
      </c>
      <c r="P499" s="103">
        <f t="shared" si="60"/>
        <v>1</v>
      </c>
      <c r="Q499" s="101">
        <f t="shared" si="61"/>
        <v>1</v>
      </c>
      <c r="R499" s="101">
        <f t="shared" si="62"/>
        <v>1</v>
      </c>
      <c r="S499" s="101">
        <f t="shared" si="63"/>
        <v>1</v>
      </c>
      <c r="T499" s="101">
        <f t="shared" si="64"/>
        <v>-1</v>
      </c>
      <c r="U499" s="101">
        <f t="shared" si="65"/>
        <v>1</v>
      </c>
      <c r="V499" s="102">
        <f t="shared" si="66"/>
        <v>24.478021978021957</v>
      </c>
    </row>
    <row r="500" spans="2:22" x14ac:dyDescent="0.25">
      <c r="B500" s="12">
        <v>8</v>
      </c>
      <c r="C500" s="12">
        <v>49</v>
      </c>
      <c r="D500" s="12">
        <v>27.291666666666661</v>
      </c>
      <c r="E500" s="12">
        <v>38.666666666666643</v>
      </c>
      <c r="F500" s="12">
        <v>30.416666666666639</v>
      </c>
      <c r="H500" s="103">
        <f>VLOOKUP($C500,'Experiment Design'!$B$3:$H$66,'Experiment Results'!H$1,FALSE)</f>
        <v>3</v>
      </c>
      <c r="I500" s="101" t="str">
        <f>VLOOKUP($C500,'Experiment Design'!$B$3:$H$66,'Experiment Results'!I$1,FALSE)</f>
        <v>Normal</v>
      </c>
      <c r="J500" s="101">
        <f>VLOOKUP($C500,'Experiment Design'!$B$3:$H$66,'Experiment Results'!J$1,FALSE)</f>
        <v>40</v>
      </c>
      <c r="K500" s="101">
        <f>VLOOKUP($C500,'Experiment Design'!$B$3:$H$66,'Experiment Results'!K$1,FALSE)</f>
        <v>10</v>
      </c>
      <c r="L500" s="101">
        <f>VLOOKUP($C500,'Experiment Design'!$B$3:$H$66,'Experiment Results'!L$1,FALSE)</f>
        <v>36</v>
      </c>
      <c r="M500" s="101">
        <f>VLOOKUP($C500,'Experiment Design'!$B$3:$H$66,'Experiment Results'!M$1,FALSE)</f>
        <v>15</v>
      </c>
      <c r="N500" s="102">
        <f t="shared" si="59"/>
        <v>32.124999999999979</v>
      </c>
      <c r="P500" s="103">
        <f t="shared" si="60"/>
        <v>-1</v>
      </c>
      <c r="Q500" s="101">
        <f t="shared" si="61"/>
        <v>-1</v>
      </c>
      <c r="R500" s="101">
        <f t="shared" si="62"/>
        <v>-1</v>
      </c>
      <c r="S500" s="101">
        <f t="shared" si="63"/>
        <v>-1</v>
      </c>
      <c r="T500" s="101">
        <f t="shared" si="64"/>
        <v>1</v>
      </c>
      <c r="U500" s="101">
        <f t="shared" si="65"/>
        <v>1</v>
      </c>
      <c r="V500" s="102">
        <f t="shared" si="66"/>
        <v>32.124999999999979</v>
      </c>
    </row>
    <row r="501" spans="2:22" x14ac:dyDescent="0.25">
      <c r="B501" s="12">
        <v>8</v>
      </c>
      <c r="C501" s="12">
        <v>50</v>
      </c>
      <c r="D501" s="12">
        <v>30.166666666666679</v>
      </c>
      <c r="E501" s="12">
        <v>42.333333333333364</v>
      </c>
      <c r="F501" s="12">
        <v>26.166666666666661</v>
      </c>
      <c r="H501" s="103">
        <f>VLOOKUP($C501,'Experiment Design'!$B$3:$H$66,'Experiment Results'!H$1,FALSE)</f>
        <v>8</v>
      </c>
      <c r="I501" s="101" t="str">
        <f>VLOOKUP($C501,'Experiment Design'!$B$3:$H$66,'Experiment Results'!I$1,FALSE)</f>
        <v>Normal</v>
      </c>
      <c r="J501" s="101">
        <f>VLOOKUP($C501,'Experiment Design'!$B$3:$H$66,'Experiment Results'!J$1,FALSE)</f>
        <v>40</v>
      </c>
      <c r="K501" s="101">
        <f>VLOOKUP($C501,'Experiment Design'!$B$3:$H$66,'Experiment Results'!K$1,FALSE)</f>
        <v>10</v>
      </c>
      <c r="L501" s="101">
        <f>VLOOKUP($C501,'Experiment Design'!$B$3:$H$66,'Experiment Results'!L$1,FALSE)</f>
        <v>36</v>
      </c>
      <c r="M501" s="101">
        <f>VLOOKUP($C501,'Experiment Design'!$B$3:$H$66,'Experiment Results'!M$1,FALSE)</f>
        <v>15</v>
      </c>
      <c r="N501" s="102">
        <f t="shared" si="59"/>
        <v>32.8888888888889</v>
      </c>
      <c r="P501" s="103">
        <f t="shared" si="60"/>
        <v>1</v>
      </c>
      <c r="Q501" s="101">
        <f t="shared" si="61"/>
        <v>-1</v>
      </c>
      <c r="R501" s="101">
        <f t="shared" si="62"/>
        <v>-1</v>
      </c>
      <c r="S501" s="101">
        <f t="shared" si="63"/>
        <v>-1</v>
      </c>
      <c r="T501" s="101">
        <f t="shared" si="64"/>
        <v>1</v>
      </c>
      <c r="U501" s="101">
        <f t="shared" si="65"/>
        <v>1</v>
      </c>
      <c r="V501" s="102">
        <f t="shared" si="66"/>
        <v>32.8888888888889</v>
      </c>
    </row>
    <row r="502" spans="2:22" x14ac:dyDescent="0.25">
      <c r="B502" s="12">
        <v>8</v>
      </c>
      <c r="C502" s="12">
        <v>51</v>
      </c>
      <c r="D502" s="12">
        <v>32.708333333333336</v>
      </c>
      <c r="E502" s="12">
        <v>30</v>
      </c>
      <c r="F502" s="12">
        <v>40.833333333333364</v>
      </c>
      <c r="H502" s="103">
        <f>VLOOKUP($C502,'Experiment Design'!$B$3:$H$66,'Experiment Results'!H$1,FALSE)</f>
        <v>3</v>
      </c>
      <c r="I502" s="101" t="str">
        <f>VLOOKUP($C502,'Experiment Design'!$B$3:$H$66,'Experiment Results'!I$1,FALSE)</f>
        <v>Exponential</v>
      </c>
      <c r="J502" s="101">
        <f>VLOOKUP($C502,'Experiment Design'!$B$3:$H$66,'Experiment Results'!J$1,FALSE)</f>
        <v>40</v>
      </c>
      <c r="K502" s="101">
        <f>VLOOKUP($C502,'Experiment Design'!$B$3:$H$66,'Experiment Results'!K$1,FALSE)</f>
        <v>10</v>
      </c>
      <c r="L502" s="101">
        <f>VLOOKUP($C502,'Experiment Design'!$B$3:$H$66,'Experiment Results'!L$1,FALSE)</f>
        <v>36</v>
      </c>
      <c r="M502" s="101">
        <f>VLOOKUP($C502,'Experiment Design'!$B$3:$H$66,'Experiment Results'!M$1,FALSE)</f>
        <v>15</v>
      </c>
      <c r="N502" s="102">
        <f t="shared" si="59"/>
        <v>34.5138888888889</v>
      </c>
      <c r="P502" s="103">
        <f t="shared" si="60"/>
        <v>-1</v>
      </c>
      <c r="Q502" s="101">
        <f t="shared" si="61"/>
        <v>1</v>
      </c>
      <c r="R502" s="101">
        <f t="shared" si="62"/>
        <v>-1</v>
      </c>
      <c r="S502" s="101">
        <f t="shared" si="63"/>
        <v>-1</v>
      </c>
      <c r="T502" s="101">
        <f t="shared" si="64"/>
        <v>1</v>
      </c>
      <c r="U502" s="101">
        <f t="shared" si="65"/>
        <v>1</v>
      </c>
      <c r="V502" s="102">
        <f t="shared" si="66"/>
        <v>34.5138888888889</v>
      </c>
    </row>
    <row r="503" spans="2:22" x14ac:dyDescent="0.25">
      <c r="B503" s="12">
        <v>8</v>
      </c>
      <c r="C503" s="12">
        <v>52</v>
      </c>
      <c r="D503" s="12">
        <v>38.500000000000021</v>
      </c>
      <c r="E503" s="12">
        <v>20.625</v>
      </c>
      <c r="F503" s="12">
        <v>40.333333333333321</v>
      </c>
      <c r="H503" s="103">
        <f>VLOOKUP($C503,'Experiment Design'!$B$3:$H$66,'Experiment Results'!H$1,FALSE)</f>
        <v>8</v>
      </c>
      <c r="I503" s="101" t="str">
        <f>VLOOKUP($C503,'Experiment Design'!$B$3:$H$66,'Experiment Results'!I$1,FALSE)</f>
        <v>Exponential</v>
      </c>
      <c r="J503" s="101">
        <f>VLOOKUP($C503,'Experiment Design'!$B$3:$H$66,'Experiment Results'!J$1,FALSE)</f>
        <v>40</v>
      </c>
      <c r="K503" s="101">
        <f>VLOOKUP($C503,'Experiment Design'!$B$3:$H$66,'Experiment Results'!K$1,FALSE)</f>
        <v>10</v>
      </c>
      <c r="L503" s="101">
        <f>VLOOKUP($C503,'Experiment Design'!$B$3:$H$66,'Experiment Results'!L$1,FALSE)</f>
        <v>36</v>
      </c>
      <c r="M503" s="101">
        <f>VLOOKUP($C503,'Experiment Design'!$B$3:$H$66,'Experiment Results'!M$1,FALSE)</f>
        <v>15</v>
      </c>
      <c r="N503" s="102">
        <f t="shared" si="59"/>
        <v>33.152777777777779</v>
      </c>
      <c r="P503" s="103">
        <f t="shared" si="60"/>
        <v>1</v>
      </c>
      <c r="Q503" s="101">
        <f t="shared" si="61"/>
        <v>1</v>
      </c>
      <c r="R503" s="101">
        <f t="shared" si="62"/>
        <v>-1</v>
      </c>
      <c r="S503" s="101">
        <f t="shared" si="63"/>
        <v>-1</v>
      </c>
      <c r="T503" s="101">
        <f t="shared" si="64"/>
        <v>1</v>
      </c>
      <c r="U503" s="101">
        <f t="shared" si="65"/>
        <v>1</v>
      </c>
      <c r="V503" s="102">
        <f t="shared" si="66"/>
        <v>33.152777777777779</v>
      </c>
    </row>
    <row r="504" spans="2:22" x14ac:dyDescent="0.25">
      <c r="B504" s="12">
        <v>8</v>
      </c>
      <c r="C504" s="12">
        <v>53</v>
      </c>
      <c r="D504" s="12">
        <v>27.291666666666661</v>
      </c>
      <c r="E504" s="12">
        <v>38.666666666666643</v>
      </c>
      <c r="F504" s="12">
        <v>30.416666666666639</v>
      </c>
      <c r="H504" s="103">
        <f>VLOOKUP($C504,'Experiment Design'!$B$3:$H$66,'Experiment Results'!H$1,FALSE)</f>
        <v>3</v>
      </c>
      <c r="I504" s="101" t="str">
        <f>VLOOKUP($C504,'Experiment Design'!$B$3:$H$66,'Experiment Results'!I$1,FALSE)</f>
        <v>Normal</v>
      </c>
      <c r="J504" s="101">
        <f>VLOOKUP($C504,'Experiment Design'!$B$3:$H$66,'Experiment Results'!J$1,FALSE)</f>
        <v>100</v>
      </c>
      <c r="K504" s="101">
        <f>VLOOKUP($C504,'Experiment Design'!$B$3:$H$66,'Experiment Results'!K$1,FALSE)</f>
        <v>10</v>
      </c>
      <c r="L504" s="101">
        <f>VLOOKUP($C504,'Experiment Design'!$B$3:$H$66,'Experiment Results'!L$1,FALSE)</f>
        <v>36</v>
      </c>
      <c r="M504" s="101">
        <f>VLOOKUP($C504,'Experiment Design'!$B$3:$H$66,'Experiment Results'!M$1,FALSE)</f>
        <v>15</v>
      </c>
      <c r="N504" s="102">
        <f t="shared" si="59"/>
        <v>32.124999999999979</v>
      </c>
      <c r="P504" s="103">
        <f t="shared" si="60"/>
        <v>-1</v>
      </c>
      <c r="Q504" s="101">
        <f t="shared" si="61"/>
        <v>-1</v>
      </c>
      <c r="R504" s="101">
        <f t="shared" si="62"/>
        <v>1</v>
      </c>
      <c r="S504" s="101">
        <f t="shared" si="63"/>
        <v>-1</v>
      </c>
      <c r="T504" s="101">
        <f t="shared" si="64"/>
        <v>1</v>
      </c>
      <c r="U504" s="101">
        <f t="shared" si="65"/>
        <v>1</v>
      </c>
      <c r="V504" s="102">
        <f t="shared" si="66"/>
        <v>32.124999999999979</v>
      </c>
    </row>
    <row r="505" spans="2:22" x14ac:dyDescent="0.25">
      <c r="B505" s="12">
        <v>8</v>
      </c>
      <c r="C505" s="12">
        <v>54</v>
      </c>
      <c r="D505" s="12">
        <v>30.166666666666679</v>
      </c>
      <c r="E505" s="12">
        <v>42.333333333333364</v>
      </c>
      <c r="F505" s="12">
        <v>26.166666666666661</v>
      </c>
      <c r="H505" s="103">
        <f>VLOOKUP($C505,'Experiment Design'!$B$3:$H$66,'Experiment Results'!H$1,FALSE)</f>
        <v>8</v>
      </c>
      <c r="I505" s="101" t="str">
        <f>VLOOKUP($C505,'Experiment Design'!$B$3:$H$66,'Experiment Results'!I$1,FALSE)</f>
        <v>Normal</v>
      </c>
      <c r="J505" s="101">
        <f>VLOOKUP($C505,'Experiment Design'!$B$3:$H$66,'Experiment Results'!J$1,FALSE)</f>
        <v>100</v>
      </c>
      <c r="K505" s="101">
        <f>VLOOKUP($C505,'Experiment Design'!$B$3:$H$66,'Experiment Results'!K$1,FALSE)</f>
        <v>10</v>
      </c>
      <c r="L505" s="101">
        <f>VLOOKUP($C505,'Experiment Design'!$B$3:$H$66,'Experiment Results'!L$1,FALSE)</f>
        <v>36</v>
      </c>
      <c r="M505" s="101">
        <f>VLOOKUP($C505,'Experiment Design'!$B$3:$H$66,'Experiment Results'!M$1,FALSE)</f>
        <v>15</v>
      </c>
      <c r="N505" s="102">
        <f t="shared" si="59"/>
        <v>32.8888888888889</v>
      </c>
      <c r="P505" s="103">
        <f t="shared" si="60"/>
        <v>1</v>
      </c>
      <c r="Q505" s="101">
        <f t="shared" si="61"/>
        <v>-1</v>
      </c>
      <c r="R505" s="101">
        <f t="shared" si="62"/>
        <v>1</v>
      </c>
      <c r="S505" s="101">
        <f t="shared" si="63"/>
        <v>-1</v>
      </c>
      <c r="T505" s="101">
        <f t="shared" si="64"/>
        <v>1</v>
      </c>
      <c r="U505" s="101">
        <f t="shared" si="65"/>
        <v>1</v>
      </c>
      <c r="V505" s="102">
        <f t="shared" si="66"/>
        <v>32.8888888888889</v>
      </c>
    </row>
    <row r="506" spans="2:22" x14ac:dyDescent="0.25">
      <c r="B506" s="12">
        <v>8</v>
      </c>
      <c r="C506" s="12">
        <v>55</v>
      </c>
      <c r="D506" s="12">
        <v>31.111111111111082</v>
      </c>
      <c r="E506" s="12">
        <v>30</v>
      </c>
      <c r="F506" s="12">
        <v>40.833333333333364</v>
      </c>
      <c r="H506" s="103">
        <f>VLOOKUP($C506,'Experiment Design'!$B$3:$H$66,'Experiment Results'!H$1,FALSE)</f>
        <v>3</v>
      </c>
      <c r="I506" s="101" t="str">
        <f>VLOOKUP($C506,'Experiment Design'!$B$3:$H$66,'Experiment Results'!I$1,FALSE)</f>
        <v>Exponential</v>
      </c>
      <c r="J506" s="101">
        <f>VLOOKUP($C506,'Experiment Design'!$B$3:$H$66,'Experiment Results'!J$1,FALSE)</f>
        <v>100</v>
      </c>
      <c r="K506" s="101">
        <f>VLOOKUP($C506,'Experiment Design'!$B$3:$H$66,'Experiment Results'!K$1,FALSE)</f>
        <v>10</v>
      </c>
      <c r="L506" s="101">
        <f>VLOOKUP($C506,'Experiment Design'!$B$3:$H$66,'Experiment Results'!L$1,FALSE)</f>
        <v>36</v>
      </c>
      <c r="M506" s="101">
        <f>VLOOKUP($C506,'Experiment Design'!$B$3:$H$66,'Experiment Results'!M$1,FALSE)</f>
        <v>15</v>
      </c>
      <c r="N506" s="102">
        <f t="shared" si="59"/>
        <v>33.981481481481488</v>
      </c>
      <c r="P506" s="103">
        <f t="shared" si="60"/>
        <v>-1</v>
      </c>
      <c r="Q506" s="101">
        <f t="shared" si="61"/>
        <v>1</v>
      </c>
      <c r="R506" s="101">
        <f t="shared" si="62"/>
        <v>1</v>
      </c>
      <c r="S506" s="101">
        <f t="shared" si="63"/>
        <v>-1</v>
      </c>
      <c r="T506" s="101">
        <f t="shared" si="64"/>
        <v>1</v>
      </c>
      <c r="U506" s="101">
        <f t="shared" si="65"/>
        <v>1</v>
      </c>
      <c r="V506" s="102">
        <f t="shared" si="66"/>
        <v>33.981481481481488</v>
      </c>
    </row>
    <row r="507" spans="2:22" x14ac:dyDescent="0.25">
      <c r="B507" s="12">
        <v>8</v>
      </c>
      <c r="C507" s="12">
        <v>56</v>
      </c>
      <c r="D507" s="12">
        <v>38.500000000000021</v>
      </c>
      <c r="E507" s="12">
        <v>20.625</v>
      </c>
      <c r="F507" s="12">
        <v>40.333333333333321</v>
      </c>
      <c r="H507" s="103">
        <f>VLOOKUP($C507,'Experiment Design'!$B$3:$H$66,'Experiment Results'!H$1,FALSE)</f>
        <v>8</v>
      </c>
      <c r="I507" s="101" t="str">
        <f>VLOOKUP($C507,'Experiment Design'!$B$3:$H$66,'Experiment Results'!I$1,FALSE)</f>
        <v>Exponential</v>
      </c>
      <c r="J507" s="101">
        <f>VLOOKUP($C507,'Experiment Design'!$B$3:$H$66,'Experiment Results'!J$1,FALSE)</f>
        <v>100</v>
      </c>
      <c r="K507" s="101">
        <f>VLOOKUP($C507,'Experiment Design'!$B$3:$H$66,'Experiment Results'!K$1,FALSE)</f>
        <v>10</v>
      </c>
      <c r="L507" s="101">
        <f>VLOOKUP($C507,'Experiment Design'!$B$3:$H$66,'Experiment Results'!L$1,FALSE)</f>
        <v>36</v>
      </c>
      <c r="M507" s="101">
        <f>VLOOKUP($C507,'Experiment Design'!$B$3:$H$66,'Experiment Results'!M$1,FALSE)</f>
        <v>15</v>
      </c>
      <c r="N507" s="102">
        <f t="shared" si="59"/>
        <v>33.152777777777779</v>
      </c>
      <c r="P507" s="103">
        <f t="shared" si="60"/>
        <v>1</v>
      </c>
      <c r="Q507" s="101">
        <f t="shared" si="61"/>
        <v>1</v>
      </c>
      <c r="R507" s="101">
        <f t="shared" si="62"/>
        <v>1</v>
      </c>
      <c r="S507" s="101">
        <f t="shared" si="63"/>
        <v>-1</v>
      </c>
      <c r="T507" s="101">
        <f t="shared" si="64"/>
        <v>1</v>
      </c>
      <c r="U507" s="101">
        <f t="shared" si="65"/>
        <v>1</v>
      </c>
      <c r="V507" s="102">
        <f t="shared" si="66"/>
        <v>33.152777777777779</v>
      </c>
    </row>
    <row r="508" spans="2:22" x14ac:dyDescent="0.25">
      <c r="B508" s="12">
        <v>8</v>
      </c>
      <c r="C508" s="12">
        <v>57</v>
      </c>
      <c r="D508" s="12">
        <v>27.291666666666661</v>
      </c>
      <c r="E508" s="12">
        <v>38.666666666666643</v>
      </c>
      <c r="F508" s="12">
        <v>30.416666666666639</v>
      </c>
      <c r="H508" s="103">
        <f>VLOOKUP($C508,'Experiment Design'!$B$3:$H$66,'Experiment Results'!H$1,FALSE)</f>
        <v>3</v>
      </c>
      <c r="I508" s="101" t="str">
        <f>VLOOKUP($C508,'Experiment Design'!$B$3:$H$66,'Experiment Results'!I$1,FALSE)</f>
        <v>Normal</v>
      </c>
      <c r="J508" s="101">
        <f>VLOOKUP($C508,'Experiment Design'!$B$3:$H$66,'Experiment Results'!J$1,FALSE)</f>
        <v>40</v>
      </c>
      <c r="K508" s="101">
        <f>VLOOKUP($C508,'Experiment Design'!$B$3:$H$66,'Experiment Results'!K$1,FALSE)</f>
        <v>60</v>
      </c>
      <c r="L508" s="101">
        <f>VLOOKUP($C508,'Experiment Design'!$B$3:$H$66,'Experiment Results'!L$1,FALSE)</f>
        <v>36</v>
      </c>
      <c r="M508" s="101">
        <f>VLOOKUP($C508,'Experiment Design'!$B$3:$H$66,'Experiment Results'!M$1,FALSE)</f>
        <v>15</v>
      </c>
      <c r="N508" s="102">
        <f t="shared" si="59"/>
        <v>32.124999999999979</v>
      </c>
      <c r="P508" s="103">
        <f t="shared" si="60"/>
        <v>-1</v>
      </c>
      <c r="Q508" s="101">
        <f t="shared" si="61"/>
        <v>-1</v>
      </c>
      <c r="R508" s="101">
        <f t="shared" si="62"/>
        <v>-1</v>
      </c>
      <c r="S508" s="101">
        <f t="shared" si="63"/>
        <v>1</v>
      </c>
      <c r="T508" s="101">
        <f t="shared" si="64"/>
        <v>1</v>
      </c>
      <c r="U508" s="101">
        <f t="shared" si="65"/>
        <v>1</v>
      </c>
      <c r="V508" s="102">
        <f t="shared" si="66"/>
        <v>32.124999999999979</v>
      </c>
    </row>
    <row r="509" spans="2:22" x14ac:dyDescent="0.25">
      <c r="B509" s="12">
        <v>8</v>
      </c>
      <c r="C509" s="12">
        <v>58</v>
      </c>
      <c r="D509" s="12">
        <v>30.166666666666679</v>
      </c>
      <c r="E509" s="12">
        <v>42.333333333333364</v>
      </c>
      <c r="F509" s="12">
        <v>26.166666666666661</v>
      </c>
      <c r="H509" s="103">
        <f>VLOOKUP($C509,'Experiment Design'!$B$3:$H$66,'Experiment Results'!H$1,FALSE)</f>
        <v>8</v>
      </c>
      <c r="I509" s="101" t="str">
        <f>VLOOKUP($C509,'Experiment Design'!$B$3:$H$66,'Experiment Results'!I$1,FALSE)</f>
        <v>Normal</v>
      </c>
      <c r="J509" s="101">
        <f>VLOOKUP($C509,'Experiment Design'!$B$3:$H$66,'Experiment Results'!J$1,FALSE)</f>
        <v>40</v>
      </c>
      <c r="K509" s="101">
        <f>VLOOKUP($C509,'Experiment Design'!$B$3:$H$66,'Experiment Results'!K$1,FALSE)</f>
        <v>60</v>
      </c>
      <c r="L509" s="101">
        <f>VLOOKUP($C509,'Experiment Design'!$B$3:$H$66,'Experiment Results'!L$1,FALSE)</f>
        <v>36</v>
      </c>
      <c r="M509" s="101">
        <f>VLOOKUP($C509,'Experiment Design'!$B$3:$H$66,'Experiment Results'!M$1,FALSE)</f>
        <v>15</v>
      </c>
      <c r="N509" s="102">
        <f t="shared" si="59"/>
        <v>32.8888888888889</v>
      </c>
      <c r="P509" s="103">
        <f t="shared" si="60"/>
        <v>1</v>
      </c>
      <c r="Q509" s="101">
        <f t="shared" si="61"/>
        <v>-1</v>
      </c>
      <c r="R509" s="101">
        <f t="shared" si="62"/>
        <v>-1</v>
      </c>
      <c r="S509" s="101">
        <f t="shared" si="63"/>
        <v>1</v>
      </c>
      <c r="T509" s="101">
        <f t="shared" si="64"/>
        <v>1</v>
      </c>
      <c r="U509" s="101">
        <f t="shared" si="65"/>
        <v>1</v>
      </c>
      <c r="V509" s="102">
        <f t="shared" si="66"/>
        <v>32.8888888888889</v>
      </c>
    </row>
    <row r="510" spans="2:22" x14ac:dyDescent="0.25">
      <c r="B510" s="12">
        <v>8</v>
      </c>
      <c r="C510" s="12">
        <v>59</v>
      </c>
      <c r="D510" s="12">
        <v>32.708333333333336</v>
      </c>
      <c r="E510" s="12">
        <v>30</v>
      </c>
      <c r="F510" s="12">
        <v>40.833333333333364</v>
      </c>
      <c r="H510" s="103">
        <f>VLOOKUP($C510,'Experiment Design'!$B$3:$H$66,'Experiment Results'!H$1,FALSE)</f>
        <v>3</v>
      </c>
      <c r="I510" s="101" t="str">
        <f>VLOOKUP($C510,'Experiment Design'!$B$3:$H$66,'Experiment Results'!I$1,FALSE)</f>
        <v>Exponential</v>
      </c>
      <c r="J510" s="101">
        <f>VLOOKUP($C510,'Experiment Design'!$B$3:$H$66,'Experiment Results'!J$1,FALSE)</f>
        <v>40</v>
      </c>
      <c r="K510" s="101">
        <f>VLOOKUP($C510,'Experiment Design'!$B$3:$H$66,'Experiment Results'!K$1,FALSE)</f>
        <v>60</v>
      </c>
      <c r="L510" s="101">
        <f>VLOOKUP($C510,'Experiment Design'!$B$3:$H$66,'Experiment Results'!L$1,FALSE)</f>
        <v>36</v>
      </c>
      <c r="M510" s="101">
        <f>VLOOKUP($C510,'Experiment Design'!$B$3:$H$66,'Experiment Results'!M$1,FALSE)</f>
        <v>15</v>
      </c>
      <c r="N510" s="102">
        <f t="shared" si="59"/>
        <v>34.5138888888889</v>
      </c>
      <c r="P510" s="103">
        <f t="shared" si="60"/>
        <v>-1</v>
      </c>
      <c r="Q510" s="101">
        <f t="shared" si="61"/>
        <v>1</v>
      </c>
      <c r="R510" s="101">
        <f t="shared" si="62"/>
        <v>-1</v>
      </c>
      <c r="S510" s="101">
        <f t="shared" si="63"/>
        <v>1</v>
      </c>
      <c r="T510" s="101">
        <f t="shared" si="64"/>
        <v>1</v>
      </c>
      <c r="U510" s="101">
        <f t="shared" si="65"/>
        <v>1</v>
      </c>
      <c r="V510" s="102">
        <f t="shared" si="66"/>
        <v>34.5138888888889</v>
      </c>
    </row>
    <row r="511" spans="2:22" x14ac:dyDescent="0.25">
      <c r="B511" s="12">
        <v>8</v>
      </c>
      <c r="C511" s="12">
        <v>60</v>
      </c>
      <c r="D511" s="12">
        <v>38.500000000000021</v>
      </c>
      <c r="E511" s="12">
        <v>20.625</v>
      </c>
      <c r="F511" s="12">
        <v>40.333333333333321</v>
      </c>
      <c r="H511" s="103">
        <f>VLOOKUP($C511,'Experiment Design'!$B$3:$H$66,'Experiment Results'!H$1,FALSE)</f>
        <v>8</v>
      </c>
      <c r="I511" s="101" t="str">
        <f>VLOOKUP($C511,'Experiment Design'!$B$3:$H$66,'Experiment Results'!I$1,FALSE)</f>
        <v>Exponential</v>
      </c>
      <c r="J511" s="101">
        <f>VLOOKUP($C511,'Experiment Design'!$B$3:$H$66,'Experiment Results'!J$1,FALSE)</f>
        <v>40</v>
      </c>
      <c r="K511" s="101">
        <f>VLOOKUP($C511,'Experiment Design'!$B$3:$H$66,'Experiment Results'!K$1,FALSE)</f>
        <v>60</v>
      </c>
      <c r="L511" s="101">
        <f>VLOOKUP($C511,'Experiment Design'!$B$3:$H$66,'Experiment Results'!L$1,FALSE)</f>
        <v>36</v>
      </c>
      <c r="M511" s="101">
        <f>VLOOKUP($C511,'Experiment Design'!$B$3:$H$66,'Experiment Results'!M$1,FALSE)</f>
        <v>15</v>
      </c>
      <c r="N511" s="102">
        <f t="shared" si="59"/>
        <v>33.152777777777779</v>
      </c>
      <c r="P511" s="103">
        <f t="shared" si="60"/>
        <v>1</v>
      </c>
      <c r="Q511" s="101">
        <f t="shared" si="61"/>
        <v>1</v>
      </c>
      <c r="R511" s="101">
        <f t="shared" si="62"/>
        <v>-1</v>
      </c>
      <c r="S511" s="101">
        <f t="shared" si="63"/>
        <v>1</v>
      </c>
      <c r="T511" s="101">
        <f t="shared" si="64"/>
        <v>1</v>
      </c>
      <c r="U511" s="101">
        <f t="shared" si="65"/>
        <v>1</v>
      </c>
      <c r="V511" s="102">
        <f t="shared" si="66"/>
        <v>33.152777777777779</v>
      </c>
    </row>
    <row r="512" spans="2:22" x14ac:dyDescent="0.25">
      <c r="B512" s="12">
        <v>8</v>
      </c>
      <c r="C512" s="12">
        <v>61</v>
      </c>
      <c r="D512" s="12">
        <v>27.291666666666661</v>
      </c>
      <c r="E512" s="12">
        <v>38.666666666666643</v>
      </c>
      <c r="F512" s="12">
        <v>30.416666666666639</v>
      </c>
      <c r="H512" s="103">
        <f>VLOOKUP($C512,'Experiment Design'!$B$3:$H$66,'Experiment Results'!H$1,FALSE)</f>
        <v>3</v>
      </c>
      <c r="I512" s="101" t="str">
        <f>VLOOKUP($C512,'Experiment Design'!$B$3:$H$66,'Experiment Results'!I$1,FALSE)</f>
        <v>Normal</v>
      </c>
      <c r="J512" s="101">
        <f>VLOOKUP($C512,'Experiment Design'!$B$3:$H$66,'Experiment Results'!J$1,FALSE)</f>
        <v>100</v>
      </c>
      <c r="K512" s="101">
        <f>VLOOKUP($C512,'Experiment Design'!$B$3:$H$66,'Experiment Results'!K$1,FALSE)</f>
        <v>60</v>
      </c>
      <c r="L512" s="101">
        <f>VLOOKUP($C512,'Experiment Design'!$B$3:$H$66,'Experiment Results'!L$1,FALSE)</f>
        <v>36</v>
      </c>
      <c r="M512" s="101">
        <f>VLOOKUP($C512,'Experiment Design'!$B$3:$H$66,'Experiment Results'!M$1,FALSE)</f>
        <v>15</v>
      </c>
      <c r="N512" s="102">
        <f t="shared" si="59"/>
        <v>32.124999999999979</v>
      </c>
      <c r="P512" s="103">
        <f t="shared" si="60"/>
        <v>-1</v>
      </c>
      <c r="Q512" s="101">
        <f t="shared" si="61"/>
        <v>-1</v>
      </c>
      <c r="R512" s="101">
        <f t="shared" si="62"/>
        <v>1</v>
      </c>
      <c r="S512" s="101">
        <f t="shared" si="63"/>
        <v>1</v>
      </c>
      <c r="T512" s="101">
        <f t="shared" si="64"/>
        <v>1</v>
      </c>
      <c r="U512" s="101">
        <f t="shared" si="65"/>
        <v>1</v>
      </c>
      <c r="V512" s="102">
        <f t="shared" si="66"/>
        <v>32.124999999999979</v>
      </c>
    </row>
    <row r="513" spans="2:22" x14ac:dyDescent="0.25">
      <c r="B513" s="12">
        <v>8</v>
      </c>
      <c r="C513" s="12">
        <v>62</v>
      </c>
      <c r="D513" s="12">
        <v>30.166666666666679</v>
      </c>
      <c r="E513" s="12">
        <v>42.333333333333364</v>
      </c>
      <c r="F513" s="12">
        <v>26.166666666666661</v>
      </c>
      <c r="H513" s="103">
        <f>VLOOKUP($C513,'Experiment Design'!$B$3:$H$66,'Experiment Results'!H$1,FALSE)</f>
        <v>8</v>
      </c>
      <c r="I513" s="101" t="str">
        <f>VLOOKUP($C513,'Experiment Design'!$B$3:$H$66,'Experiment Results'!I$1,FALSE)</f>
        <v>Normal</v>
      </c>
      <c r="J513" s="101">
        <f>VLOOKUP($C513,'Experiment Design'!$B$3:$H$66,'Experiment Results'!J$1,FALSE)</f>
        <v>100</v>
      </c>
      <c r="K513" s="101">
        <f>VLOOKUP($C513,'Experiment Design'!$B$3:$H$66,'Experiment Results'!K$1,FALSE)</f>
        <v>60</v>
      </c>
      <c r="L513" s="101">
        <f>VLOOKUP($C513,'Experiment Design'!$B$3:$H$66,'Experiment Results'!L$1,FALSE)</f>
        <v>36</v>
      </c>
      <c r="M513" s="101">
        <f>VLOOKUP($C513,'Experiment Design'!$B$3:$H$66,'Experiment Results'!M$1,FALSE)</f>
        <v>15</v>
      </c>
      <c r="N513" s="102">
        <f t="shared" si="59"/>
        <v>32.8888888888889</v>
      </c>
      <c r="P513" s="103">
        <f t="shared" si="60"/>
        <v>1</v>
      </c>
      <c r="Q513" s="101">
        <f t="shared" si="61"/>
        <v>-1</v>
      </c>
      <c r="R513" s="101">
        <f t="shared" si="62"/>
        <v>1</v>
      </c>
      <c r="S513" s="101">
        <f t="shared" si="63"/>
        <v>1</v>
      </c>
      <c r="T513" s="101">
        <f t="shared" si="64"/>
        <v>1</v>
      </c>
      <c r="U513" s="101">
        <f t="shared" si="65"/>
        <v>1</v>
      </c>
      <c r="V513" s="102">
        <f t="shared" si="66"/>
        <v>32.8888888888889</v>
      </c>
    </row>
    <row r="514" spans="2:22" x14ac:dyDescent="0.25">
      <c r="B514" s="12">
        <v>8</v>
      </c>
      <c r="C514" s="12">
        <v>63</v>
      </c>
      <c r="D514" s="12">
        <v>31.111111111111082</v>
      </c>
      <c r="E514" s="12">
        <v>30</v>
      </c>
      <c r="F514" s="12">
        <v>40.833333333333364</v>
      </c>
      <c r="H514" s="103">
        <f>VLOOKUP($C514,'Experiment Design'!$B$3:$H$66,'Experiment Results'!H$1,FALSE)</f>
        <v>3</v>
      </c>
      <c r="I514" s="101" t="str">
        <f>VLOOKUP($C514,'Experiment Design'!$B$3:$H$66,'Experiment Results'!I$1,FALSE)</f>
        <v>Exponential</v>
      </c>
      <c r="J514" s="101">
        <f>VLOOKUP($C514,'Experiment Design'!$B$3:$H$66,'Experiment Results'!J$1,FALSE)</f>
        <v>100</v>
      </c>
      <c r="K514" s="101">
        <f>VLOOKUP($C514,'Experiment Design'!$B$3:$H$66,'Experiment Results'!K$1,FALSE)</f>
        <v>60</v>
      </c>
      <c r="L514" s="101">
        <f>VLOOKUP($C514,'Experiment Design'!$B$3:$H$66,'Experiment Results'!L$1,FALSE)</f>
        <v>36</v>
      </c>
      <c r="M514" s="101">
        <f>VLOOKUP($C514,'Experiment Design'!$B$3:$H$66,'Experiment Results'!M$1,FALSE)</f>
        <v>15</v>
      </c>
      <c r="N514" s="102">
        <f t="shared" si="59"/>
        <v>33.981481481481488</v>
      </c>
      <c r="P514" s="103">
        <f t="shared" si="60"/>
        <v>-1</v>
      </c>
      <c r="Q514" s="101">
        <f t="shared" si="61"/>
        <v>1</v>
      </c>
      <c r="R514" s="101">
        <f t="shared" si="62"/>
        <v>1</v>
      </c>
      <c r="S514" s="101">
        <f t="shared" si="63"/>
        <v>1</v>
      </c>
      <c r="T514" s="101">
        <f t="shared" si="64"/>
        <v>1</v>
      </c>
      <c r="U514" s="101">
        <f t="shared" si="65"/>
        <v>1</v>
      </c>
      <c r="V514" s="102">
        <f t="shared" si="66"/>
        <v>33.981481481481488</v>
      </c>
    </row>
    <row r="515" spans="2:22" x14ac:dyDescent="0.25">
      <c r="B515" s="12">
        <v>8</v>
      </c>
      <c r="C515" s="12">
        <v>64</v>
      </c>
      <c r="D515" s="12">
        <v>38.500000000000021</v>
      </c>
      <c r="E515" s="12">
        <v>20.625</v>
      </c>
      <c r="F515" s="12">
        <v>40.333333333333321</v>
      </c>
      <c r="H515" s="103">
        <f>VLOOKUP($C515,'Experiment Design'!$B$3:$H$66,'Experiment Results'!H$1,FALSE)</f>
        <v>8</v>
      </c>
      <c r="I515" s="101" t="str">
        <f>VLOOKUP($C515,'Experiment Design'!$B$3:$H$66,'Experiment Results'!I$1,FALSE)</f>
        <v>Exponential</v>
      </c>
      <c r="J515" s="101">
        <f>VLOOKUP($C515,'Experiment Design'!$B$3:$H$66,'Experiment Results'!J$1,FALSE)</f>
        <v>100</v>
      </c>
      <c r="K515" s="101">
        <f>VLOOKUP($C515,'Experiment Design'!$B$3:$H$66,'Experiment Results'!K$1,FALSE)</f>
        <v>60</v>
      </c>
      <c r="L515" s="101">
        <f>VLOOKUP($C515,'Experiment Design'!$B$3:$H$66,'Experiment Results'!L$1,FALSE)</f>
        <v>36</v>
      </c>
      <c r="M515" s="101">
        <f>VLOOKUP($C515,'Experiment Design'!$B$3:$H$66,'Experiment Results'!M$1,FALSE)</f>
        <v>15</v>
      </c>
      <c r="N515" s="102">
        <f t="shared" si="59"/>
        <v>33.152777777777779</v>
      </c>
      <c r="P515" s="103">
        <f t="shared" si="60"/>
        <v>1</v>
      </c>
      <c r="Q515" s="101">
        <f t="shared" si="61"/>
        <v>1</v>
      </c>
      <c r="R515" s="101">
        <f t="shared" si="62"/>
        <v>1</v>
      </c>
      <c r="S515" s="101">
        <f t="shared" si="63"/>
        <v>1</v>
      </c>
      <c r="T515" s="101">
        <f t="shared" si="64"/>
        <v>1</v>
      </c>
      <c r="U515" s="101">
        <f t="shared" si="65"/>
        <v>1</v>
      </c>
      <c r="V515" s="102">
        <f t="shared" si="66"/>
        <v>33.152777777777779</v>
      </c>
    </row>
    <row r="516" spans="2:22" x14ac:dyDescent="0.25">
      <c r="B516" s="12">
        <v>9</v>
      </c>
      <c r="C516" s="12">
        <v>1</v>
      </c>
      <c r="D516" s="12">
        <v>38.076923076923102</v>
      </c>
      <c r="E516" s="12">
        <v>44.423076923076898</v>
      </c>
      <c r="F516" s="12">
        <v>34.903846153846146</v>
      </c>
      <c r="H516" s="103">
        <f>VLOOKUP($C516,'Experiment Design'!$B$3:$H$66,'Experiment Results'!H$1,FALSE)</f>
        <v>3</v>
      </c>
      <c r="I516" s="101" t="str">
        <f>VLOOKUP($C516,'Experiment Design'!$B$3:$H$66,'Experiment Results'!I$1,FALSE)</f>
        <v>Normal</v>
      </c>
      <c r="J516" s="101">
        <f>VLOOKUP($C516,'Experiment Design'!$B$3:$H$66,'Experiment Results'!J$1,FALSE)</f>
        <v>40</v>
      </c>
      <c r="K516" s="101">
        <f>VLOOKUP($C516,'Experiment Design'!$B$3:$H$66,'Experiment Results'!K$1,FALSE)</f>
        <v>10</v>
      </c>
      <c r="L516" s="101">
        <f>VLOOKUP($C516,'Experiment Design'!$B$3:$H$66,'Experiment Results'!L$1,FALSE)</f>
        <v>26</v>
      </c>
      <c r="M516" s="101">
        <f>VLOOKUP($C516,'Experiment Design'!$B$3:$H$66,'Experiment Results'!M$1,FALSE)</f>
        <v>10</v>
      </c>
      <c r="N516" s="102">
        <f t="shared" si="59"/>
        <v>39.13461538461538</v>
      </c>
      <c r="P516" s="103">
        <f t="shared" si="60"/>
        <v>-1</v>
      </c>
      <c r="Q516" s="101">
        <f t="shared" si="61"/>
        <v>-1</v>
      </c>
      <c r="R516" s="101">
        <f t="shared" si="62"/>
        <v>-1</v>
      </c>
      <c r="S516" s="101">
        <f t="shared" si="63"/>
        <v>-1</v>
      </c>
      <c r="T516" s="101">
        <f t="shared" si="64"/>
        <v>-1</v>
      </c>
      <c r="U516" s="101">
        <f t="shared" si="65"/>
        <v>-1</v>
      </c>
      <c r="V516" s="102">
        <f t="shared" si="66"/>
        <v>39.13461538461538</v>
      </c>
    </row>
    <row r="517" spans="2:22" x14ac:dyDescent="0.25">
      <c r="B517" s="12">
        <v>9</v>
      </c>
      <c r="C517" s="12">
        <v>2</v>
      </c>
      <c r="D517" s="12">
        <v>39.615384615384599</v>
      </c>
      <c r="E517" s="12">
        <v>35.307692307692285</v>
      </c>
      <c r="F517" s="12">
        <v>40.673076923076898</v>
      </c>
      <c r="H517" s="103">
        <f>VLOOKUP($C517,'Experiment Design'!$B$3:$H$66,'Experiment Results'!H$1,FALSE)</f>
        <v>8</v>
      </c>
      <c r="I517" s="101" t="str">
        <f>VLOOKUP($C517,'Experiment Design'!$B$3:$H$66,'Experiment Results'!I$1,FALSE)</f>
        <v>Normal</v>
      </c>
      <c r="J517" s="101">
        <f>VLOOKUP($C517,'Experiment Design'!$B$3:$H$66,'Experiment Results'!J$1,FALSE)</f>
        <v>40</v>
      </c>
      <c r="K517" s="101">
        <f>VLOOKUP($C517,'Experiment Design'!$B$3:$H$66,'Experiment Results'!K$1,FALSE)</f>
        <v>10</v>
      </c>
      <c r="L517" s="101">
        <f>VLOOKUP($C517,'Experiment Design'!$B$3:$H$66,'Experiment Results'!L$1,FALSE)</f>
        <v>26</v>
      </c>
      <c r="M517" s="101">
        <f>VLOOKUP($C517,'Experiment Design'!$B$3:$H$66,'Experiment Results'!M$1,FALSE)</f>
        <v>10</v>
      </c>
      <c r="N517" s="102">
        <f t="shared" ref="N517:N580" si="67">AVERAGE(D517:F517)</f>
        <v>38.532051282051263</v>
      </c>
      <c r="P517" s="103">
        <f t="shared" ref="P517:P580" si="68">IF(H517=H$4,-1,1)</f>
        <v>1</v>
      </c>
      <c r="Q517" s="101">
        <f t="shared" ref="Q517:Q580" si="69">IF(I517=I$4,-1,1)</f>
        <v>-1</v>
      </c>
      <c r="R517" s="101">
        <f t="shared" ref="R517:R580" si="70">IF(J517=J$4,-1,1)</f>
        <v>-1</v>
      </c>
      <c r="S517" s="101">
        <f t="shared" ref="S517:S580" si="71">IF(K517=K$4,-1,1)</f>
        <v>-1</v>
      </c>
      <c r="T517" s="101">
        <f t="shared" ref="T517:T580" si="72">IF(L517=L$4,-1,1)</f>
        <v>-1</v>
      </c>
      <c r="U517" s="101">
        <f t="shared" ref="U517:U580" si="73">IF(M517=M$4,-1,1)</f>
        <v>-1</v>
      </c>
      <c r="V517" s="102">
        <f t="shared" ref="V517:V580" si="74">N517</f>
        <v>38.532051282051263</v>
      </c>
    </row>
    <row r="518" spans="2:22" x14ac:dyDescent="0.25">
      <c r="B518" s="12">
        <v>9</v>
      </c>
      <c r="C518" s="12">
        <v>3</v>
      </c>
      <c r="D518" s="12">
        <v>34.038461538461519</v>
      </c>
      <c r="E518" s="12">
        <v>45</v>
      </c>
      <c r="F518" s="12">
        <v>48.173076923076898</v>
      </c>
      <c r="H518" s="103">
        <f>VLOOKUP($C518,'Experiment Design'!$B$3:$H$66,'Experiment Results'!H$1,FALSE)</f>
        <v>3</v>
      </c>
      <c r="I518" s="101" t="str">
        <f>VLOOKUP($C518,'Experiment Design'!$B$3:$H$66,'Experiment Results'!I$1,FALSE)</f>
        <v>Exponential</v>
      </c>
      <c r="J518" s="101">
        <f>VLOOKUP($C518,'Experiment Design'!$B$3:$H$66,'Experiment Results'!J$1,FALSE)</f>
        <v>40</v>
      </c>
      <c r="K518" s="101">
        <f>VLOOKUP($C518,'Experiment Design'!$B$3:$H$66,'Experiment Results'!K$1,FALSE)</f>
        <v>10</v>
      </c>
      <c r="L518" s="101">
        <f>VLOOKUP($C518,'Experiment Design'!$B$3:$H$66,'Experiment Results'!L$1,FALSE)</f>
        <v>26</v>
      </c>
      <c r="M518" s="101">
        <f>VLOOKUP($C518,'Experiment Design'!$B$3:$H$66,'Experiment Results'!M$1,FALSE)</f>
        <v>10</v>
      </c>
      <c r="N518" s="102">
        <f t="shared" si="67"/>
        <v>42.403846153846139</v>
      </c>
      <c r="P518" s="103">
        <f t="shared" si="68"/>
        <v>-1</v>
      </c>
      <c r="Q518" s="101">
        <f t="shared" si="69"/>
        <v>1</v>
      </c>
      <c r="R518" s="101">
        <f t="shared" si="70"/>
        <v>-1</v>
      </c>
      <c r="S518" s="101">
        <f t="shared" si="71"/>
        <v>-1</v>
      </c>
      <c r="T518" s="101">
        <f t="shared" si="72"/>
        <v>-1</v>
      </c>
      <c r="U518" s="101">
        <f t="shared" si="73"/>
        <v>-1</v>
      </c>
      <c r="V518" s="102">
        <f t="shared" si="74"/>
        <v>42.403846153846139</v>
      </c>
    </row>
    <row r="519" spans="2:22" x14ac:dyDescent="0.25">
      <c r="B519" s="12">
        <v>9</v>
      </c>
      <c r="C519" s="12">
        <v>4</v>
      </c>
      <c r="D519" s="12">
        <v>29.538461538461519</v>
      </c>
      <c r="E519" s="12">
        <v>46.538461538461561</v>
      </c>
      <c r="F519" s="12">
        <v>48.173076923076898</v>
      </c>
      <c r="H519" s="103">
        <f>VLOOKUP($C519,'Experiment Design'!$B$3:$H$66,'Experiment Results'!H$1,FALSE)</f>
        <v>8</v>
      </c>
      <c r="I519" s="101" t="str">
        <f>VLOOKUP($C519,'Experiment Design'!$B$3:$H$66,'Experiment Results'!I$1,FALSE)</f>
        <v>Exponential</v>
      </c>
      <c r="J519" s="101">
        <f>VLOOKUP($C519,'Experiment Design'!$B$3:$H$66,'Experiment Results'!J$1,FALSE)</f>
        <v>40</v>
      </c>
      <c r="K519" s="101">
        <f>VLOOKUP($C519,'Experiment Design'!$B$3:$H$66,'Experiment Results'!K$1,FALSE)</f>
        <v>10</v>
      </c>
      <c r="L519" s="101">
        <f>VLOOKUP($C519,'Experiment Design'!$B$3:$H$66,'Experiment Results'!L$1,FALSE)</f>
        <v>26</v>
      </c>
      <c r="M519" s="101">
        <f>VLOOKUP($C519,'Experiment Design'!$B$3:$H$66,'Experiment Results'!M$1,FALSE)</f>
        <v>10</v>
      </c>
      <c r="N519" s="102">
        <f t="shared" si="67"/>
        <v>41.416666666666657</v>
      </c>
      <c r="P519" s="103">
        <f t="shared" si="68"/>
        <v>1</v>
      </c>
      <c r="Q519" s="101">
        <f t="shared" si="69"/>
        <v>1</v>
      </c>
      <c r="R519" s="101">
        <f t="shared" si="70"/>
        <v>-1</v>
      </c>
      <c r="S519" s="101">
        <f t="shared" si="71"/>
        <v>-1</v>
      </c>
      <c r="T519" s="101">
        <f t="shared" si="72"/>
        <v>-1</v>
      </c>
      <c r="U519" s="101">
        <f t="shared" si="73"/>
        <v>-1</v>
      </c>
      <c r="V519" s="102">
        <f t="shared" si="74"/>
        <v>41.416666666666657</v>
      </c>
    </row>
    <row r="520" spans="2:22" x14ac:dyDescent="0.25">
      <c r="B520" s="12">
        <v>9</v>
      </c>
      <c r="C520" s="12">
        <v>5</v>
      </c>
      <c r="D520" s="12">
        <v>38.076923076923102</v>
      </c>
      <c r="E520" s="12">
        <v>44.423076923076898</v>
      </c>
      <c r="F520" s="12">
        <v>34.903846153846146</v>
      </c>
      <c r="H520" s="103">
        <f>VLOOKUP($C520,'Experiment Design'!$B$3:$H$66,'Experiment Results'!H$1,FALSE)</f>
        <v>3</v>
      </c>
      <c r="I520" s="101" t="str">
        <f>VLOOKUP($C520,'Experiment Design'!$B$3:$H$66,'Experiment Results'!I$1,FALSE)</f>
        <v>Normal</v>
      </c>
      <c r="J520" s="101">
        <f>VLOOKUP($C520,'Experiment Design'!$B$3:$H$66,'Experiment Results'!J$1,FALSE)</f>
        <v>100</v>
      </c>
      <c r="K520" s="101">
        <f>VLOOKUP($C520,'Experiment Design'!$B$3:$H$66,'Experiment Results'!K$1,FALSE)</f>
        <v>10</v>
      </c>
      <c r="L520" s="101">
        <f>VLOOKUP($C520,'Experiment Design'!$B$3:$H$66,'Experiment Results'!L$1,FALSE)</f>
        <v>26</v>
      </c>
      <c r="M520" s="101">
        <f>VLOOKUP($C520,'Experiment Design'!$B$3:$H$66,'Experiment Results'!M$1,FALSE)</f>
        <v>10</v>
      </c>
      <c r="N520" s="102">
        <f t="shared" si="67"/>
        <v>39.13461538461538</v>
      </c>
      <c r="P520" s="103">
        <f t="shared" si="68"/>
        <v>-1</v>
      </c>
      <c r="Q520" s="101">
        <f t="shared" si="69"/>
        <v>-1</v>
      </c>
      <c r="R520" s="101">
        <f t="shared" si="70"/>
        <v>1</v>
      </c>
      <c r="S520" s="101">
        <f t="shared" si="71"/>
        <v>-1</v>
      </c>
      <c r="T520" s="101">
        <f t="shared" si="72"/>
        <v>-1</v>
      </c>
      <c r="U520" s="101">
        <f t="shared" si="73"/>
        <v>-1</v>
      </c>
      <c r="V520" s="102">
        <f t="shared" si="74"/>
        <v>39.13461538461538</v>
      </c>
    </row>
    <row r="521" spans="2:22" x14ac:dyDescent="0.25">
      <c r="B521" s="12">
        <v>9</v>
      </c>
      <c r="C521" s="12">
        <v>6</v>
      </c>
      <c r="D521" s="12">
        <v>39.615384615384599</v>
      </c>
      <c r="E521" s="12">
        <v>35.307692307692285</v>
      </c>
      <c r="F521" s="12">
        <v>40.673076923076898</v>
      </c>
      <c r="H521" s="103">
        <f>VLOOKUP($C521,'Experiment Design'!$B$3:$H$66,'Experiment Results'!H$1,FALSE)</f>
        <v>8</v>
      </c>
      <c r="I521" s="101" t="str">
        <f>VLOOKUP($C521,'Experiment Design'!$B$3:$H$66,'Experiment Results'!I$1,FALSE)</f>
        <v>Normal</v>
      </c>
      <c r="J521" s="101">
        <f>VLOOKUP($C521,'Experiment Design'!$B$3:$H$66,'Experiment Results'!J$1,FALSE)</f>
        <v>100</v>
      </c>
      <c r="K521" s="101">
        <f>VLOOKUP($C521,'Experiment Design'!$B$3:$H$66,'Experiment Results'!K$1,FALSE)</f>
        <v>10</v>
      </c>
      <c r="L521" s="101">
        <f>VLOOKUP($C521,'Experiment Design'!$B$3:$H$66,'Experiment Results'!L$1,FALSE)</f>
        <v>26</v>
      </c>
      <c r="M521" s="101">
        <f>VLOOKUP($C521,'Experiment Design'!$B$3:$H$66,'Experiment Results'!M$1,FALSE)</f>
        <v>10</v>
      </c>
      <c r="N521" s="102">
        <f t="shared" si="67"/>
        <v>38.532051282051263</v>
      </c>
      <c r="P521" s="103">
        <f t="shared" si="68"/>
        <v>1</v>
      </c>
      <c r="Q521" s="101">
        <f t="shared" si="69"/>
        <v>-1</v>
      </c>
      <c r="R521" s="101">
        <f t="shared" si="70"/>
        <v>1</v>
      </c>
      <c r="S521" s="101">
        <f t="shared" si="71"/>
        <v>-1</v>
      </c>
      <c r="T521" s="101">
        <f t="shared" si="72"/>
        <v>-1</v>
      </c>
      <c r="U521" s="101">
        <f t="shared" si="73"/>
        <v>-1</v>
      </c>
      <c r="V521" s="102">
        <f t="shared" si="74"/>
        <v>38.532051282051263</v>
      </c>
    </row>
    <row r="522" spans="2:22" x14ac:dyDescent="0.25">
      <c r="B522" s="12">
        <v>9</v>
      </c>
      <c r="C522" s="12">
        <v>7</v>
      </c>
      <c r="D522" s="12">
        <v>34.038461538461519</v>
      </c>
      <c r="E522" s="12">
        <v>50.710256720645276</v>
      </c>
      <c r="F522" s="12">
        <v>48.173076923076898</v>
      </c>
      <c r="H522" s="103">
        <f>VLOOKUP($C522,'Experiment Design'!$B$3:$H$66,'Experiment Results'!H$1,FALSE)</f>
        <v>3</v>
      </c>
      <c r="I522" s="101" t="str">
        <f>VLOOKUP($C522,'Experiment Design'!$B$3:$H$66,'Experiment Results'!I$1,FALSE)</f>
        <v>Exponential</v>
      </c>
      <c r="J522" s="101">
        <f>VLOOKUP($C522,'Experiment Design'!$B$3:$H$66,'Experiment Results'!J$1,FALSE)</f>
        <v>100</v>
      </c>
      <c r="K522" s="101">
        <f>VLOOKUP($C522,'Experiment Design'!$B$3:$H$66,'Experiment Results'!K$1,FALSE)</f>
        <v>10</v>
      </c>
      <c r="L522" s="101">
        <f>VLOOKUP($C522,'Experiment Design'!$B$3:$H$66,'Experiment Results'!L$1,FALSE)</f>
        <v>26</v>
      </c>
      <c r="M522" s="101">
        <f>VLOOKUP($C522,'Experiment Design'!$B$3:$H$66,'Experiment Results'!M$1,FALSE)</f>
        <v>10</v>
      </c>
      <c r="N522" s="102">
        <f t="shared" si="67"/>
        <v>44.3072650607279</v>
      </c>
      <c r="P522" s="103">
        <f t="shared" si="68"/>
        <v>-1</v>
      </c>
      <c r="Q522" s="101">
        <f t="shared" si="69"/>
        <v>1</v>
      </c>
      <c r="R522" s="101">
        <f t="shared" si="70"/>
        <v>1</v>
      </c>
      <c r="S522" s="101">
        <f t="shared" si="71"/>
        <v>-1</v>
      </c>
      <c r="T522" s="101">
        <f t="shared" si="72"/>
        <v>-1</v>
      </c>
      <c r="U522" s="101">
        <f t="shared" si="73"/>
        <v>-1</v>
      </c>
      <c r="V522" s="102">
        <f t="shared" si="74"/>
        <v>44.3072650607279</v>
      </c>
    </row>
    <row r="523" spans="2:22" x14ac:dyDescent="0.25">
      <c r="B523" s="12">
        <v>9</v>
      </c>
      <c r="C523" s="12">
        <v>8</v>
      </c>
      <c r="D523" s="12">
        <v>29.538461538461519</v>
      </c>
      <c r="E523" s="12">
        <v>46.538461538461561</v>
      </c>
      <c r="F523" s="12">
        <v>48.173076923076898</v>
      </c>
      <c r="H523" s="103">
        <f>VLOOKUP($C523,'Experiment Design'!$B$3:$H$66,'Experiment Results'!H$1,FALSE)</f>
        <v>8</v>
      </c>
      <c r="I523" s="101" t="str">
        <f>VLOOKUP($C523,'Experiment Design'!$B$3:$H$66,'Experiment Results'!I$1,FALSE)</f>
        <v>Exponential</v>
      </c>
      <c r="J523" s="101">
        <f>VLOOKUP($C523,'Experiment Design'!$B$3:$H$66,'Experiment Results'!J$1,FALSE)</f>
        <v>100</v>
      </c>
      <c r="K523" s="101">
        <f>VLOOKUP($C523,'Experiment Design'!$B$3:$H$66,'Experiment Results'!K$1,FALSE)</f>
        <v>10</v>
      </c>
      <c r="L523" s="101">
        <f>VLOOKUP($C523,'Experiment Design'!$B$3:$H$66,'Experiment Results'!L$1,FALSE)</f>
        <v>26</v>
      </c>
      <c r="M523" s="101">
        <f>VLOOKUP($C523,'Experiment Design'!$B$3:$H$66,'Experiment Results'!M$1,FALSE)</f>
        <v>10</v>
      </c>
      <c r="N523" s="102">
        <f t="shared" si="67"/>
        <v>41.416666666666657</v>
      </c>
      <c r="P523" s="103">
        <f t="shared" si="68"/>
        <v>1</v>
      </c>
      <c r="Q523" s="101">
        <f t="shared" si="69"/>
        <v>1</v>
      </c>
      <c r="R523" s="101">
        <f t="shared" si="70"/>
        <v>1</v>
      </c>
      <c r="S523" s="101">
        <f t="shared" si="71"/>
        <v>-1</v>
      </c>
      <c r="T523" s="101">
        <f t="shared" si="72"/>
        <v>-1</v>
      </c>
      <c r="U523" s="101">
        <f t="shared" si="73"/>
        <v>-1</v>
      </c>
      <c r="V523" s="102">
        <f t="shared" si="74"/>
        <v>41.416666666666657</v>
      </c>
    </row>
    <row r="524" spans="2:22" x14ac:dyDescent="0.25">
      <c r="B524" s="12">
        <v>9</v>
      </c>
      <c r="C524" s="12">
        <v>9</v>
      </c>
      <c r="D524" s="12">
        <v>38.076923076923102</v>
      </c>
      <c r="E524" s="12">
        <v>44.423076923076898</v>
      </c>
      <c r="F524" s="12">
        <v>34.903846153846146</v>
      </c>
      <c r="H524" s="103">
        <f>VLOOKUP($C524,'Experiment Design'!$B$3:$H$66,'Experiment Results'!H$1,FALSE)</f>
        <v>3</v>
      </c>
      <c r="I524" s="101" t="str">
        <f>VLOOKUP($C524,'Experiment Design'!$B$3:$H$66,'Experiment Results'!I$1,FALSE)</f>
        <v>Normal</v>
      </c>
      <c r="J524" s="101">
        <f>VLOOKUP($C524,'Experiment Design'!$B$3:$H$66,'Experiment Results'!J$1,FALSE)</f>
        <v>40</v>
      </c>
      <c r="K524" s="101">
        <f>VLOOKUP($C524,'Experiment Design'!$B$3:$H$66,'Experiment Results'!K$1,FALSE)</f>
        <v>60</v>
      </c>
      <c r="L524" s="101">
        <f>VLOOKUP($C524,'Experiment Design'!$B$3:$H$66,'Experiment Results'!L$1,FALSE)</f>
        <v>26</v>
      </c>
      <c r="M524" s="101">
        <f>VLOOKUP($C524,'Experiment Design'!$B$3:$H$66,'Experiment Results'!M$1,FALSE)</f>
        <v>10</v>
      </c>
      <c r="N524" s="102">
        <f t="shared" si="67"/>
        <v>39.13461538461538</v>
      </c>
      <c r="P524" s="103">
        <f t="shared" si="68"/>
        <v>-1</v>
      </c>
      <c r="Q524" s="101">
        <f t="shared" si="69"/>
        <v>-1</v>
      </c>
      <c r="R524" s="101">
        <f t="shared" si="70"/>
        <v>-1</v>
      </c>
      <c r="S524" s="101">
        <f t="shared" si="71"/>
        <v>1</v>
      </c>
      <c r="T524" s="101">
        <f t="shared" si="72"/>
        <v>-1</v>
      </c>
      <c r="U524" s="101">
        <f t="shared" si="73"/>
        <v>-1</v>
      </c>
      <c r="V524" s="102">
        <f t="shared" si="74"/>
        <v>39.13461538461538</v>
      </c>
    </row>
    <row r="525" spans="2:22" x14ac:dyDescent="0.25">
      <c r="B525" s="12">
        <v>9</v>
      </c>
      <c r="C525" s="12">
        <v>10</v>
      </c>
      <c r="D525" s="12">
        <v>39.615384615384599</v>
      </c>
      <c r="E525" s="12">
        <v>35.307692307692285</v>
      </c>
      <c r="F525" s="12">
        <v>40.673076923076898</v>
      </c>
      <c r="H525" s="103">
        <f>VLOOKUP($C525,'Experiment Design'!$B$3:$H$66,'Experiment Results'!H$1,FALSE)</f>
        <v>8</v>
      </c>
      <c r="I525" s="101" t="str">
        <f>VLOOKUP($C525,'Experiment Design'!$B$3:$H$66,'Experiment Results'!I$1,FALSE)</f>
        <v>Normal</v>
      </c>
      <c r="J525" s="101">
        <f>VLOOKUP($C525,'Experiment Design'!$B$3:$H$66,'Experiment Results'!J$1,FALSE)</f>
        <v>40</v>
      </c>
      <c r="K525" s="101">
        <f>VLOOKUP($C525,'Experiment Design'!$B$3:$H$66,'Experiment Results'!K$1,FALSE)</f>
        <v>60</v>
      </c>
      <c r="L525" s="101">
        <f>VLOOKUP($C525,'Experiment Design'!$B$3:$H$66,'Experiment Results'!L$1,FALSE)</f>
        <v>26</v>
      </c>
      <c r="M525" s="101">
        <f>VLOOKUP($C525,'Experiment Design'!$B$3:$H$66,'Experiment Results'!M$1,FALSE)</f>
        <v>10</v>
      </c>
      <c r="N525" s="102">
        <f t="shared" si="67"/>
        <v>38.532051282051263</v>
      </c>
      <c r="P525" s="103">
        <f t="shared" si="68"/>
        <v>1</v>
      </c>
      <c r="Q525" s="101">
        <f t="shared" si="69"/>
        <v>-1</v>
      </c>
      <c r="R525" s="101">
        <f t="shared" si="70"/>
        <v>-1</v>
      </c>
      <c r="S525" s="101">
        <f t="shared" si="71"/>
        <v>1</v>
      </c>
      <c r="T525" s="101">
        <f t="shared" si="72"/>
        <v>-1</v>
      </c>
      <c r="U525" s="101">
        <f t="shared" si="73"/>
        <v>-1</v>
      </c>
      <c r="V525" s="102">
        <f t="shared" si="74"/>
        <v>38.532051282051263</v>
      </c>
    </row>
    <row r="526" spans="2:22" x14ac:dyDescent="0.25">
      <c r="B526" s="12">
        <v>9</v>
      </c>
      <c r="C526" s="12">
        <v>11</v>
      </c>
      <c r="D526" s="12">
        <v>34.038461538461519</v>
      </c>
      <c r="E526" s="12">
        <v>45</v>
      </c>
      <c r="F526" s="12">
        <v>48.173076923076898</v>
      </c>
      <c r="H526" s="103">
        <f>VLOOKUP($C526,'Experiment Design'!$B$3:$H$66,'Experiment Results'!H$1,FALSE)</f>
        <v>3</v>
      </c>
      <c r="I526" s="101" t="str">
        <f>VLOOKUP($C526,'Experiment Design'!$B$3:$H$66,'Experiment Results'!I$1,FALSE)</f>
        <v>Exponential</v>
      </c>
      <c r="J526" s="101">
        <f>VLOOKUP($C526,'Experiment Design'!$B$3:$H$66,'Experiment Results'!J$1,FALSE)</f>
        <v>40</v>
      </c>
      <c r="K526" s="101">
        <f>VLOOKUP($C526,'Experiment Design'!$B$3:$H$66,'Experiment Results'!K$1,FALSE)</f>
        <v>60</v>
      </c>
      <c r="L526" s="101">
        <f>VLOOKUP($C526,'Experiment Design'!$B$3:$H$66,'Experiment Results'!L$1,FALSE)</f>
        <v>26</v>
      </c>
      <c r="M526" s="101">
        <f>VLOOKUP($C526,'Experiment Design'!$B$3:$H$66,'Experiment Results'!M$1,FALSE)</f>
        <v>10</v>
      </c>
      <c r="N526" s="102">
        <f t="shared" si="67"/>
        <v>42.403846153846139</v>
      </c>
      <c r="P526" s="103">
        <f t="shared" si="68"/>
        <v>-1</v>
      </c>
      <c r="Q526" s="101">
        <f t="shared" si="69"/>
        <v>1</v>
      </c>
      <c r="R526" s="101">
        <f t="shared" si="70"/>
        <v>-1</v>
      </c>
      <c r="S526" s="101">
        <f t="shared" si="71"/>
        <v>1</v>
      </c>
      <c r="T526" s="101">
        <f t="shared" si="72"/>
        <v>-1</v>
      </c>
      <c r="U526" s="101">
        <f t="shared" si="73"/>
        <v>-1</v>
      </c>
      <c r="V526" s="102">
        <f t="shared" si="74"/>
        <v>42.403846153846139</v>
      </c>
    </row>
    <row r="527" spans="2:22" x14ac:dyDescent="0.25">
      <c r="B527" s="12">
        <v>9</v>
      </c>
      <c r="C527" s="12">
        <v>12</v>
      </c>
      <c r="D527" s="12">
        <v>29.538461538461519</v>
      </c>
      <c r="E527" s="12">
        <v>46.538461538461561</v>
      </c>
      <c r="F527" s="12">
        <v>48.173076923076898</v>
      </c>
      <c r="H527" s="103">
        <f>VLOOKUP($C527,'Experiment Design'!$B$3:$H$66,'Experiment Results'!H$1,FALSE)</f>
        <v>8</v>
      </c>
      <c r="I527" s="101" t="str">
        <f>VLOOKUP($C527,'Experiment Design'!$B$3:$H$66,'Experiment Results'!I$1,FALSE)</f>
        <v>Exponential</v>
      </c>
      <c r="J527" s="101">
        <f>VLOOKUP($C527,'Experiment Design'!$B$3:$H$66,'Experiment Results'!J$1,FALSE)</f>
        <v>40</v>
      </c>
      <c r="K527" s="101">
        <f>VLOOKUP($C527,'Experiment Design'!$B$3:$H$66,'Experiment Results'!K$1,FALSE)</f>
        <v>60</v>
      </c>
      <c r="L527" s="101">
        <f>VLOOKUP($C527,'Experiment Design'!$B$3:$H$66,'Experiment Results'!L$1,FALSE)</f>
        <v>26</v>
      </c>
      <c r="M527" s="101">
        <f>VLOOKUP($C527,'Experiment Design'!$B$3:$H$66,'Experiment Results'!M$1,FALSE)</f>
        <v>10</v>
      </c>
      <c r="N527" s="102">
        <f t="shared" si="67"/>
        <v>41.416666666666657</v>
      </c>
      <c r="P527" s="103">
        <f t="shared" si="68"/>
        <v>1</v>
      </c>
      <c r="Q527" s="101">
        <f t="shared" si="69"/>
        <v>1</v>
      </c>
      <c r="R527" s="101">
        <f t="shared" si="70"/>
        <v>-1</v>
      </c>
      <c r="S527" s="101">
        <f t="shared" si="71"/>
        <v>1</v>
      </c>
      <c r="T527" s="101">
        <f t="shared" si="72"/>
        <v>-1</v>
      </c>
      <c r="U527" s="101">
        <f t="shared" si="73"/>
        <v>-1</v>
      </c>
      <c r="V527" s="102">
        <f t="shared" si="74"/>
        <v>41.416666666666657</v>
      </c>
    </row>
    <row r="528" spans="2:22" x14ac:dyDescent="0.25">
      <c r="B528" s="12">
        <v>9</v>
      </c>
      <c r="C528" s="12">
        <v>13</v>
      </c>
      <c r="D528" s="12">
        <v>38.076923076923102</v>
      </c>
      <c r="E528" s="12">
        <v>44.423076923076898</v>
      </c>
      <c r="F528" s="12">
        <v>34.903846153846146</v>
      </c>
      <c r="H528" s="103">
        <f>VLOOKUP($C528,'Experiment Design'!$B$3:$H$66,'Experiment Results'!H$1,FALSE)</f>
        <v>3</v>
      </c>
      <c r="I528" s="101" t="str">
        <f>VLOOKUP($C528,'Experiment Design'!$B$3:$H$66,'Experiment Results'!I$1,FALSE)</f>
        <v>Normal</v>
      </c>
      <c r="J528" s="101">
        <f>VLOOKUP($C528,'Experiment Design'!$B$3:$H$66,'Experiment Results'!J$1,FALSE)</f>
        <v>100</v>
      </c>
      <c r="K528" s="101">
        <f>VLOOKUP($C528,'Experiment Design'!$B$3:$H$66,'Experiment Results'!K$1,FALSE)</f>
        <v>60</v>
      </c>
      <c r="L528" s="101">
        <f>VLOOKUP($C528,'Experiment Design'!$B$3:$H$66,'Experiment Results'!L$1,FALSE)</f>
        <v>26</v>
      </c>
      <c r="M528" s="101">
        <f>VLOOKUP($C528,'Experiment Design'!$B$3:$H$66,'Experiment Results'!M$1,FALSE)</f>
        <v>10</v>
      </c>
      <c r="N528" s="102">
        <f t="shared" si="67"/>
        <v>39.13461538461538</v>
      </c>
      <c r="P528" s="103">
        <f t="shared" si="68"/>
        <v>-1</v>
      </c>
      <c r="Q528" s="101">
        <f t="shared" si="69"/>
        <v>-1</v>
      </c>
      <c r="R528" s="101">
        <f t="shared" si="70"/>
        <v>1</v>
      </c>
      <c r="S528" s="101">
        <f t="shared" si="71"/>
        <v>1</v>
      </c>
      <c r="T528" s="101">
        <f t="shared" si="72"/>
        <v>-1</v>
      </c>
      <c r="U528" s="101">
        <f t="shared" si="73"/>
        <v>-1</v>
      </c>
      <c r="V528" s="102">
        <f t="shared" si="74"/>
        <v>39.13461538461538</v>
      </c>
    </row>
    <row r="529" spans="2:22" x14ac:dyDescent="0.25">
      <c r="B529" s="12">
        <v>9</v>
      </c>
      <c r="C529" s="12">
        <v>14</v>
      </c>
      <c r="D529" s="12">
        <v>39.615384615384599</v>
      </c>
      <c r="E529" s="12">
        <v>35.307692307692285</v>
      </c>
      <c r="F529" s="12">
        <v>40.673076923076898</v>
      </c>
      <c r="H529" s="103">
        <f>VLOOKUP($C529,'Experiment Design'!$B$3:$H$66,'Experiment Results'!H$1,FALSE)</f>
        <v>8</v>
      </c>
      <c r="I529" s="101" t="str">
        <f>VLOOKUP($C529,'Experiment Design'!$B$3:$H$66,'Experiment Results'!I$1,FALSE)</f>
        <v>Normal</v>
      </c>
      <c r="J529" s="101">
        <f>VLOOKUP($C529,'Experiment Design'!$B$3:$H$66,'Experiment Results'!J$1,FALSE)</f>
        <v>100</v>
      </c>
      <c r="K529" s="101">
        <f>VLOOKUP($C529,'Experiment Design'!$B$3:$H$66,'Experiment Results'!K$1,FALSE)</f>
        <v>60</v>
      </c>
      <c r="L529" s="101">
        <f>VLOOKUP($C529,'Experiment Design'!$B$3:$H$66,'Experiment Results'!L$1,FALSE)</f>
        <v>26</v>
      </c>
      <c r="M529" s="101">
        <f>VLOOKUP($C529,'Experiment Design'!$B$3:$H$66,'Experiment Results'!M$1,FALSE)</f>
        <v>10</v>
      </c>
      <c r="N529" s="102">
        <f t="shared" si="67"/>
        <v>38.532051282051263</v>
      </c>
      <c r="P529" s="103">
        <f t="shared" si="68"/>
        <v>1</v>
      </c>
      <c r="Q529" s="101">
        <f t="shared" si="69"/>
        <v>-1</v>
      </c>
      <c r="R529" s="101">
        <f t="shared" si="70"/>
        <v>1</v>
      </c>
      <c r="S529" s="101">
        <f t="shared" si="71"/>
        <v>1</v>
      </c>
      <c r="T529" s="101">
        <f t="shared" si="72"/>
        <v>-1</v>
      </c>
      <c r="U529" s="101">
        <f t="shared" si="73"/>
        <v>-1</v>
      </c>
      <c r="V529" s="102">
        <f t="shared" si="74"/>
        <v>38.532051282051263</v>
      </c>
    </row>
    <row r="530" spans="2:22" x14ac:dyDescent="0.25">
      <c r="B530" s="12">
        <v>9</v>
      </c>
      <c r="C530" s="12">
        <v>15</v>
      </c>
      <c r="D530" s="12">
        <v>34.038461538461519</v>
      </c>
      <c r="E530" s="12">
        <v>50.710256720645276</v>
      </c>
      <c r="F530" s="12">
        <v>48.173076923076898</v>
      </c>
      <c r="H530" s="103">
        <f>VLOOKUP($C530,'Experiment Design'!$B$3:$H$66,'Experiment Results'!H$1,FALSE)</f>
        <v>3</v>
      </c>
      <c r="I530" s="101" t="str">
        <f>VLOOKUP($C530,'Experiment Design'!$B$3:$H$66,'Experiment Results'!I$1,FALSE)</f>
        <v>Exponential</v>
      </c>
      <c r="J530" s="101">
        <f>VLOOKUP($C530,'Experiment Design'!$B$3:$H$66,'Experiment Results'!J$1,FALSE)</f>
        <v>100</v>
      </c>
      <c r="K530" s="101">
        <f>VLOOKUP($C530,'Experiment Design'!$B$3:$H$66,'Experiment Results'!K$1,FALSE)</f>
        <v>60</v>
      </c>
      <c r="L530" s="101">
        <f>VLOOKUP($C530,'Experiment Design'!$B$3:$H$66,'Experiment Results'!L$1,FALSE)</f>
        <v>26</v>
      </c>
      <c r="M530" s="101">
        <f>VLOOKUP($C530,'Experiment Design'!$B$3:$H$66,'Experiment Results'!M$1,FALSE)</f>
        <v>10</v>
      </c>
      <c r="N530" s="102">
        <f t="shared" si="67"/>
        <v>44.3072650607279</v>
      </c>
      <c r="P530" s="103">
        <f t="shared" si="68"/>
        <v>-1</v>
      </c>
      <c r="Q530" s="101">
        <f t="shared" si="69"/>
        <v>1</v>
      </c>
      <c r="R530" s="101">
        <f t="shared" si="70"/>
        <v>1</v>
      </c>
      <c r="S530" s="101">
        <f t="shared" si="71"/>
        <v>1</v>
      </c>
      <c r="T530" s="101">
        <f t="shared" si="72"/>
        <v>-1</v>
      </c>
      <c r="U530" s="101">
        <f t="shared" si="73"/>
        <v>-1</v>
      </c>
      <c r="V530" s="102">
        <f t="shared" si="74"/>
        <v>44.3072650607279</v>
      </c>
    </row>
    <row r="531" spans="2:22" x14ac:dyDescent="0.25">
      <c r="B531" s="12">
        <v>9</v>
      </c>
      <c r="C531" s="12">
        <v>16</v>
      </c>
      <c r="D531" s="12">
        <v>29.538461538461519</v>
      </c>
      <c r="E531" s="12">
        <v>46.538461538461561</v>
      </c>
      <c r="F531" s="12">
        <v>48.173076923076898</v>
      </c>
      <c r="H531" s="103">
        <f>VLOOKUP($C531,'Experiment Design'!$B$3:$H$66,'Experiment Results'!H$1,FALSE)</f>
        <v>8</v>
      </c>
      <c r="I531" s="101" t="str">
        <f>VLOOKUP($C531,'Experiment Design'!$B$3:$H$66,'Experiment Results'!I$1,FALSE)</f>
        <v>Exponential</v>
      </c>
      <c r="J531" s="101">
        <f>VLOOKUP($C531,'Experiment Design'!$B$3:$H$66,'Experiment Results'!J$1,FALSE)</f>
        <v>100</v>
      </c>
      <c r="K531" s="101">
        <f>VLOOKUP($C531,'Experiment Design'!$B$3:$H$66,'Experiment Results'!K$1,FALSE)</f>
        <v>60</v>
      </c>
      <c r="L531" s="101">
        <f>VLOOKUP($C531,'Experiment Design'!$B$3:$H$66,'Experiment Results'!L$1,FALSE)</f>
        <v>26</v>
      </c>
      <c r="M531" s="101">
        <f>VLOOKUP($C531,'Experiment Design'!$B$3:$H$66,'Experiment Results'!M$1,FALSE)</f>
        <v>10</v>
      </c>
      <c r="N531" s="102">
        <f t="shared" si="67"/>
        <v>41.416666666666657</v>
      </c>
      <c r="P531" s="103">
        <f t="shared" si="68"/>
        <v>1</v>
      </c>
      <c r="Q531" s="101">
        <f t="shared" si="69"/>
        <v>1</v>
      </c>
      <c r="R531" s="101">
        <f t="shared" si="70"/>
        <v>1</v>
      </c>
      <c r="S531" s="101">
        <f t="shared" si="71"/>
        <v>1</v>
      </c>
      <c r="T531" s="101">
        <f t="shared" si="72"/>
        <v>-1</v>
      </c>
      <c r="U531" s="101">
        <f t="shared" si="73"/>
        <v>-1</v>
      </c>
      <c r="V531" s="102">
        <f t="shared" si="74"/>
        <v>41.416666666666657</v>
      </c>
    </row>
    <row r="532" spans="2:22" x14ac:dyDescent="0.25">
      <c r="B532" s="12">
        <v>9</v>
      </c>
      <c r="C532" s="12">
        <v>17</v>
      </c>
      <c r="D532" s="12">
        <v>47.916666666666664</v>
      </c>
      <c r="E532" s="12">
        <v>56.666666666666636</v>
      </c>
      <c r="F532" s="12">
        <v>55.277777777777757</v>
      </c>
      <c r="H532" s="103">
        <f>VLOOKUP($C532,'Experiment Design'!$B$3:$H$66,'Experiment Results'!H$1,FALSE)</f>
        <v>3</v>
      </c>
      <c r="I532" s="101" t="str">
        <f>VLOOKUP($C532,'Experiment Design'!$B$3:$H$66,'Experiment Results'!I$1,FALSE)</f>
        <v>Normal</v>
      </c>
      <c r="J532" s="101">
        <f>VLOOKUP($C532,'Experiment Design'!$B$3:$H$66,'Experiment Results'!J$1,FALSE)</f>
        <v>40</v>
      </c>
      <c r="K532" s="101">
        <f>VLOOKUP($C532,'Experiment Design'!$B$3:$H$66,'Experiment Results'!K$1,FALSE)</f>
        <v>10</v>
      </c>
      <c r="L532" s="101">
        <f>VLOOKUP($C532,'Experiment Design'!$B$3:$H$66,'Experiment Results'!L$1,FALSE)</f>
        <v>36</v>
      </c>
      <c r="M532" s="101">
        <f>VLOOKUP($C532,'Experiment Design'!$B$3:$H$66,'Experiment Results'!M$1,FALSE)</f>
        <v>10</v>
      </c>
      <c r="N532" s="102">
        <f t="shared" si="67"/>
        <v>53.287037037037017</v>
      </c>
      <c r="P532" s="103">
        <f t="shared" si="68"/>
        <v>-1</v>
      </c>
      <c r="Q532" s="101">
        <f t="shared" si="69"/>
        <v>-1</v>
      </c>
      <c r="R532" s="101">
        <f t="shared" si="70"/>
        <v>-1</v>
      </c>
      <c r="S532" s="101">
        <f t="shared" si="71"/>
        <v>-1</v>
      </c>
      <c r="T532" s="101">
        <f t="shared" si="72"/>
        <v>1</v>
      </c>
      <c r="U532" s="101">
        <f t="shared" si="73"/>
        <v>-1</v>
      </c>
      <c r="V532" s="102">
        <f t="shared" si="74"/>
        <v>53.287037037037017</v>
      </c>
    </row>
    <row r="533" spans="2:22" x14ac:dyDescent="0.25">
      <c r="B533" s="12">
        <v>9</v>
      </c>
      <c r="C533" s="12">
        <v>18</v>
      </c>
      <c r="D533" s="12">
        <v>54.444444444444422</v>
      </c>
      <c r="E533" s="12">
        <v>58.333333333333321</v>
      </c>
      <c r="F533" s="12">
        <v>55.277777777777757</v>
      </c>
      <c r="H533" s="103">
        <f>VLOOKUP($C533,'Experiment Design'!$B$3:$H$66,'Experiment Results'!H$1,FALSE)</f>
        <v>8</v>
      </c>
      <c r="I533" s="101" t="str">
        <f>VLOOKUP($C533,'Experiment Design'!$B$3:$H$66,'Experiment Results'!I$1,FALSE)</f>
        <v>Normal</v>
      </c>
      <c r="J533" s="101">
        <f>VLOOKUP($C533,'Experiment Design'!$B$3:$H$66,'Experiment Results'!J$1,FALSE)</f>
        <v>40</v>
      </c>
      <c r="K533" s="101">
        <f>VLOOKUP($C533,'Experiment Design'!$B$3:$H$66,'Experiment Results'!K$1,FALSE)</f>
        <v>10</v>
      </c>
      <c r="L533" s="101">
        <f>VLOOKUP($C533,'Experiment Design'!$B$3:$H$66,'Experiment Results'!L$1,FALSE)</f>
        <v>36</v>
      </c>
      <c r="M533" s="101">
        <f>VLOOKUP($C533,'Experiment Design'!$B$3:$H$66,'Experiment Results'!M$1,FALSE)</f>
        <v>10</v>
      </c>
      <c r="N533" s="102">
        <f t="shared" si="67"/>
        <v>56.018518518518498</v>
      </c>
      <c r="P533" s="103">
        <f t="shared" si="68"/>
        <v>1</v>
      </c>
      <c r="Q533" s="101">
        <f t="shared" si="69"/>
        <v>-1</v>
      </c>
      <c r="R533" s="101">
        <f t="shared" si="70"/>
        <v>-1</v>
      </c>
      <c r="S533" s="101">
        <f t="shared" si="71"/>
        <v>-1</v>
      </c>
      <c r="T533" s="101">
        <f t="shared" si="72"/>
        <v>1</v>
      </c>
      <c r="U533" s="101">
        <f t="shared" si="73"/>
        <v>-1</v>
      </c>
      <c r="V533" s="102">
        <f t="shared" si="74"/>
        <v>56.018518518518498</v>
      </c>
    </row>
    <row r="534" spans="2:22" x14ac:dyDescent="0.25">
      <c r="B534" s="12">
        <v>9</v>
      </c>
      <c r="C534" s="12">
        <v>19</v>
      </c>
      <c r="D534" s="12">
        <v>59.444444444444464</v>
      </c>
      <c r="E534" s="12">
        <v>42.499999999999986</v>
      </c>
      <c r="F534" s="12">
        <v>50.277777777777779</v>
      </c>
      <c r="H534" s="103">
        <f>VLOOKUP($C534,'Experiment Design'!$B$3:$H$66,'Experiment Results'!H$1,FALSE)</f>
        <v>3</v>
      </c>
      <c r="I534" s="101" t="str">
        <f>VLOOKUP($C534,'Experiment Design'!$B$3:$H$66,'Experiment Results'!I$1,FALSE)</f>
        <v>Exponential</v>
      </c>
      <c r="J534" s="101">
        <f>VLOOKUP($C534,'Experiment Design'!$B$3:$H$66,'Experiment Results'!J$1,FALSE)</f>
        <v>40</v>
      </c>
      <c r="K534" s="101">
        <f>VLOOKUP($C534,'Experiment Design'!$B$3:$H$66,'Experiment Results'!K$1,FALSE)</f>
        <v>10</v>
      </c>
      <c r="L534" s="101">
        <f>VLOOKUP($C534,'Experiment Design'!$B$3:$H$66,'Experiment Results'!L$1,FALSE)</f>
        <v>36</v>
      </c>
      <c r="M534" s="101">
        <f>VLOOKUP($C534,'Experiment Design'!$B$3:$H$66,'Experiment Results'!M$1,FALSE)</f>
        <v>10</v>
      </c>
      <c r="N534" s="102">
        <f t="shared" si="67"/>
        <v>50.74074074074074</v>
      </c>
      <c r="P534" s="103">
        <f t="shared" si="68"/>
        <v>-1</v>
      </c>
      <c r="Q534" s="101">
        <f t="shared" si="69"/>
        <v>1</v>
      </c>
      <c r="R534" s="101">
        <f t="shared" si="70"/>
        <v>-1</v>
      </c>
      <c r="S534" s="101">
        <f t="shared" si="71"/>
        <v>-1</v>
      </c>
      <c r="T534" s="101">
        <f t="shared" si="72"/>
        <v>1</v>
      </c>
      <c r="U534" s="101">
        <f t="shared" si="73"/>
        <v>-1</v>
      </c>
      <c r="V534" s="102">
        <f t="shared" si="74"/>
        <v>50.74074074074074</v>
      </c>
    </row>
    <row r="535" spans="2:22" x14ac:dyDescent="0.25">
      <c r="B535" s="12">
        <v>9</v>
      </c>
      <c r="C535" s="12">
        <v>20</v>
      </c>
      <c r="D535" s="12">
        <v>59.166666666666664</v>
      </c>
      <c r="E535" s="12">
        <v>42.499999999999986</v>
      </c>
      <c r="F535" s="12">
        <v>50.277777777777779</v>
      </c>
      <c r="H535" s="103">
        <f>VLOOKUP($C535,'Experiment Design'!$B$3:$H$66,'Experiment Results'!H$1,FALSE)</f>
        <v>8</v>
      </c>
      <c r="I535" s="101" t="str">
        <f>VLOOKUP($C535,'Experiment Design'!$B$3:$H$66,'Experiment Results'!I$1,FALSE)</f>
        <v>Exponential</v>
      </c>
      <c r="J535" s="101">
        <f>VLOOKUP($C535,'Experiment Design'!$B$3:$H$66,'Experiment Results'!J$1,FALSE)</f>
        <v>40</v>
      </c>
      <c r="K535" s="101">
        <f>VLOOKUP($C535,'Experiment Design'!$B$3:$H$66,'Experiment Results'!K$1,FALSE)</f>
        <v>10</v>
      </c>
      <c r="L535" s="101">
        <f>VLOOKUP($C535,'Experiment Design'!$B$3:$H$66,'Experiment Results'!L$1,FALSE)</f>
        <v>36</v>
      </c>
      <c r="M535" s="101">
        <f>VLOOKUP($C535,'Experiment Design'!$B$3:$H$66,'Experiment Results'!M$1,FALSE)</f>
        <v>10</v>
      </c>
      <c r="N535" s="102">
        <f t="shared" si="67"/>
        <v>50.648148148148145</v>
      </c>
      <c r="P535" s="103">
        <f t="shared" si="68"/>
        <v>1</v>
      </c>
      <c r="Q535" s="101">
        <f t="shared" si="69"/>
        <v>1</v>
      </c>
      <c r="R535" s="101">
        <f t="shared" si="70"/>
        <v>-1</v>
      </c>
      <c r="S535" s="101">
        <f t="shared" si="71"/>
        <v>-1</v>
      </c>
      <c r="T535" s="101">
        <f t="shared" si="72"/>
        <v>1</v>
      </c>
      <c r="U535" s="101">
        <f t="shared" si="73"/>
        <v>-1</v>
      </c>
      <c r="V535" s="102">
        <f t="shared" si="74"/>
        <v>50.648148148148145</v>
      </c>
    </row>
    <row r="536" spans="2:22" x14ac:dyDescent="0.25">
      <c r="B536" s="12">
        <v>9</v>
      </c>
      <c r="C536" s="12">
        <v>21</v>
      </c>
      <c r="D536" s="12">
        <v>47.916666666666664</v>
      </c>
      <c r="E536" s="12">
        <v>56.666666666666636</v>
      </c>
      <c r="F536" s="12">
        <v>55.277777777777757</v>
      </c>
      <c r="H536" s="103">
        <f>VLOOKUP($C536,'Experiment Design'!$B$3:$H$66,'Experiment Results'!H$1,FALSE)</f>
        <v>3</v>
      </c>
      <c r="I536" s="101" t="str">
        <f>VLOOKUP($C536,'Experiment Design'!$B$3:$H$66,'Experiment Results'!I$1,FALSE)</f>
        <v>Normal</v>
      </c>
      <c r="J536" s="101">
        <f>VLOOKUP($C536,'Experiment Design'!$B$3:$H$66,'Experiment Results'!J$1,FALSE)</f>
        <v>100</v>
      </c>
      <c r="K536" s="101">
        <f>VLOOKUP($C536,'Experiment Design'!$B$3:$H$66,'Experiment Results'!K$1,FALSE)</f>
        <v>10</v>
      </c>
      <c r="L536" s="101">
        <f>VLOOKUP($C536,'Experiment Design'!$B$3:$H$66,'Experiment Results'!L$1,FALSE)</f>
        <v>36</v>
      </c>
      <c r="M536" s="101">
        <f>VLOOKUP($C536,'Experiment Design'!$B$3:$H$66,'Experiment Results'!M$1,FALSE)</f>
        <v>10</v>
      </c>
      <c r="N536" s="102">
        <f t="shared" si="67"/>
        <v>53.287037037037017</v>
      </c>
      <c r="P536" s="103">
        <f t="shared" si="68"/>
        <v>-1</v>
      </c>
      <c r="Q536" s="101">
        <f t="shared" si="69"/>
        <v>-1</v>
      </c>
      <c r="R536" s="101">
        <f t="shared" si="70"/>
        <v>1</v>
      </c>
      <c r="S536" s="101">
        <f t="shared" si="71"/>
        <v>-1</v>
      </c>
      <c r="T536" s="101">
        <f t="shared" si="72"/>
        <v>1</v>
      </c>
      <c r="U536" s="101">
        <f t="shared" si="73"/>
        <v>-1</v>
      </c>
      <c r="V536" s="102">
        <f t="shared" si="74"/>
        <v>53.287037037037017</v>
      </c>
    </row>
    <row r="537" spans="2:22" x14ac:dyDescent="0.25">
      <c r="B537" s="12">
        <v>9</v>
      </c>
      <c r="C537" s="12">
        <v>22</v>
      </c>
      <c r="D537" s="12">
        <v>54.444444444444422</v>
      </c>
      <c r="E537" s="12">
        <v>58.333333333333321</v>
      </c>
      <c r="F537" s="12">
        <v>55.277777777777757</v>
      </c>
      <c r="H537" s="103">
        <f>VLOOKUP($C537,'Experiment Design'!$B$3:$H$66,'Experiment Results'!H$1,FALSE)</f>
        <v>8</v>
      </c>
      <c r="I537" s="101" t="str">
        <f>VLOOKUP($C537,'Experiment Design'!$B$3:$H$66,'Experiment Results'!I$1,FALSE)</f>
        <v>Normal</v>
      </c>
      <c r="J537" s="101">
        <f>VLOOKUP($C537,'Experiment Design'!$B$3:$H$66,'Experiment Results'!J$1,FALSE)</f>
        <v>100</v>
      </c>
      <c r="K537" s="101">
        <f>VLOOKUP($C537,'Experiment Design'!$B$3:$H$66,'Experiment Results'!K$1,FALSE)</f>
        <v>10</v>
      </c>
      <c r="L537" s="101">
        <f>VLOOKUP($C537,'Experiment Design'!$B$3:$H$66,'Experiment Results'!L$1,FALSE)</f>
        <v>36</v>
      </c>
      <c r="M537" s="101">
        <f>VLOOKUP($C537,'Experiment Design'!$B$3:$H$66,'Experiment Results'!M$1,FALSE)</f>
        <v>10</v>
      </c>
      <c r="N537" s="102">
        <f t="shared" si="67"/>
        <v>56.018518518518498</v>
      </c>
      <c r="P537" s="103">
        <f t="shared" si="68"/>
        <v>1</v>
      </c>
      <c r="Q537" s="101">
        <f t="shared" si="69"/>
        <v>-1</v>
      </c>
      <c r="R537" s="101">
        <f t="shared" si="70"/>
        <v>1</v>
      </c>
      <c r="S537" s="101">
        <f t="shared" si="71"/>
        <v>-1</v>
      </c>
      <c r="T537" s="101">
        <f t="shared" si="72"/>
        <v>1</v>
      </c>
      <c r="U537" s="101">
        <f t="shared" si="73"/>
        <v>-1</v>
      </c>
      <c r="V537" s="102">
        <f t="shared" si="74"/>
        <v>56.018518518518498</v>
      </c>
    </row>
    <row r="538" spans="2:22" x14ac:dyDescent="0.25">
      <c r="B538" s="12">
        <v>9</v>
      </c>
      <c r="C538" s="12">
        <v>23</v>
      </c>
      <c r="D538" s="12">
        <v>59.444444444444464</v>
      </c>
      <c r="E538" s="12">
        <v>42.499999999999986</v>
      </c>
      <c r="F538" s="12">
        <v>50.277777777777779</v>
      </c>
      <c r="H538" s="103">
        <f>VLOOKUP($C538,'Experiment Design'!$B$3:$H$66,'Experiment Results'!H$1,FALSE)</f>
        <v>3</v>
      </c>
      <c r="I538" s="101" t="str">
        <f>VLOOKUP($C538,'Experiment Design'!$B$3:$H$66,'Experiment Results'!I$1,FALSE)</f>
        <v>Exponential</v>
      </c>
      <c r="J538" s="101">
        <f>VLOOKUP($C538,'Experiment Design'!$B$3:$H$66,'Experiment Results'!J$1,FALSE)</f>
        <v>100</v>
      </c>
      <c r="K538" s="101">
        <f>VLOOKUP($C538,'Experiment Design'!$B$3:$H$66,'Experiment Results'!K$1,FALSE)</f>
        <v>10</v>
      </c>
      <c r="L538" s="101">
        <f>VLOOKUP($C538,'Experiment Design'!$B$3:$H$66,'Experiment Results'!L$1,FALSE)</f>
        <v>36</v>
      </c>
      <c r="M538" s="101">
        <f>VLOOKUP($C538,'Experiment Design'!$B$3:$H$66,'Experiment Results'!M$1,FALSE)</f>
        <v>10</v>
      </c>
      <c r="N538" s="102">
        <f t="shared" si="67"/>
        <v>50.74074074074074</v>
      </c>
      <c r="P538" s="103">
        <f t="shared" si="68"/>
        <v>-1</v>
      </c>
      <c r="Q538" s="101">
        <f t="shared" si="69"/>
        <v>1</v>
      </c>
      <c r="R538" s="101">
        <f t="shared" si="70"/>
        <v>1</v>
      </c>
      <c r="S538" s="101">
        <f t="shared" si="71"/>
        <v>-1</v>
      </c>
      <c r="T538" s="101">
        <f t="shared" si="72"/>
        <v>1</v>
      </c>
      <c r="U538" s="101">
        <f t="shared" si="73"/>
        <v>-1</v>
      </c>
      <c r="V538" s="102">
        <f t="shared" si="74"/>
        <v>50.74074074074074</v>
      </c>
    </row>
    <row r="539" spans="2:22" x14ac:dyDescent="0.25">
      <c r="B539" s="12">
        <v>9</v>
      </c>
      <c r="C539" s="12">
        <v>24</v>
      </c>
      <c r="D539" s="12">
        <v>59.166666666666664</v>
      </c>
      <c r="E539" s="12">
        <v>42.499999999999986</v>
      </c>
      <c r="F539" s="12">
        <v>50.277777777777779</v>
      </c>
      <c r="H539" s="103">
        <f>VLOOKUP($C539,'Experiment Design'!$B$3:$H$66,'Experiment Results'!H$1,FALSE)</f>
        <v>8</v>
      </c>
      <c r="I539" s="101" t="str">
        <f>VLOOKUP($C539,'Experiment Design'!$B$3:$H$66,'Experiment Results'!I$1,FALSE)</f>
        <v>Exponential</v>
      </c>
      <c r="J539" s="101">
        <f>VLOOKUP($C539,'Experiment Design'!$B$3:$H$66,'Experiment Results'!J$1,FALSE)</f>
        <v>100</v>
      </c>
      <c r="K539" s="101">
        <f>VLOOKUP($C539,'Experiment Design'!$B$3:$H$66,'Experiment Results'!K$1,FALSE)</f>
        <v>10</v>
      </c>
      <c r="L539" s="101">
        <f>VLOOKUP($C539,'Experiment Design'!$B$3:$H$66,'Experiment Results'!L$1,FALSE)</f>
        <v>36</v>
      </c>
      <c r="M539" s="101">
        <f>VLOOKUP($C539,'Experiment Design'!$B$3:$H$66,'Experiment Results'!M$1,FALSE)</f>
        <v>10</v>
      </c>
      <c r="N539" s="102">
        <f t="shared" si="67"/>
        <v>50.648148148148145</v>
      </c>
      <c r="P539" s="103">
        <f t="shared" si="68"/>
        <v>1</v>
      </c>
      <c r="Q539" s="101">
        <f t="shared" si="69"/>
        <v>1</v>
      </c>
      <c r="R539" s="101">
        <f t="shared" si="70"/>
        <v>1</v>
      </c>
      <c r="S539" s="101">
        <f t="shared" si="71"/>
        <v>-1</v>
      </c>
      <c r="T539" s="101">
        <f t="shared" si="72"/>
        <v>1</v>
      </c>
      <c r="U539" s="101">
        <f t="shared" si="73"/>
        <v>-1</v>
      </c>
      <c r="V539" s="102">
        <f t="shared" si="74"/>
        <v>50.648148148148145</v>
      </c>
    </row>
    <row r="540" spans="2:22" x14ac:dyDescent="0.25">
      <c r="B540" s="12">
        <v>9</v>
      </c>
      <c r="C540" s="12">
        <v>25</v>
      </c>
      <c r="D540" s="12">
        <v>47.916666666666664</v>
      </c>
      <c r="E540" s="12">
        <v>56.666666666666636</v>
      </c>
      <c r="F540" s="12">
        <v>55.277777777777757</v>
      </c>
      <c r="H540" s="103">
        <f>VLOOKUP($C540,'Experiment Design'!$B$3:$H$66,'Experiment Results'!H$1,FALSE)</f>
        <v>3</v>
      </c>
      <c r="I540" s="101" t="str">
        <f>VLOOKUP($C540,'Experiment Design'!$B$3:$H$66,'Experiment Results'!I$1,FALSE)</f>
        <v>Normal</v>
      </c>
      <c r="J540" s="101">
        <f>VLOOKUP($C540,'Experiment Design'!$B$3:$H$66,'Experiment Results'!J$1,FALSE)</f>
        <v>40</v>
      </c>
      <c r="K540" s="101">
        <f>VLOOKUP($C540,'Experiment Design'!$B$3:$H$66,'Experiment Results'!K$1,FALSE)</f>
        <v>60</v>
      </c>
      <c r="L540" s="101">
        <f>VLOOKUP($C540,'Experiment Design'!$B$3:$H$66,'Experiment Results'!L$1,FALSE)</f>
        <v>36</v>
      </c>
      <c r="M540" s="101">
        <f>VLOOKUP($C540,'Experiment Design'!$B$3:$H$66,'Experiment Results'!M$1,FALSE)</f>
        <v>10</v>
      </c>
      <c r="N540" s="102">
        <f t="shared" si="67"/>
        <v>53.287037037037017</v>
      </c>
      <c r="P540" s="103">
        <f t="shared" si="68"/>
        <v>-1</v>
      </c>
      <c r="Q540" s="101">
        <f t="shared" si="69"/>
        <v>-1</v>
      </c>
      <c r="R540" s="101">
        <f t="shared" si="70"/>
        <v>-1</v>
      </c>
      <c r="S540" s="101">
        <f t="shared" si="71"/>
        <v>1</v>
      </c>
      <c r="T540" s="101">
        <f t="shared" si="72"/>
        <v>1</v>
      </c>
      <c r="U540" s="101">
        <f t="shared" si="73"/>
        <v>-1</v>
      </c>
      <c r="V540" s="102">
        <f t="shared" si="74"/>
        <v>53.287037037037017</v>
      </c>
    </row>
    <row r="541" spans="2:22" x14ac:dyDescent="0.25">
      <c r="B541" s="12">
        <v>9</v>
      </c>
      <c r="C541" s="12">
        <v>26</v>
      </c>
      <c r="D541" s="12">
        <v>54.444444444444422</v>
      </c>
      <c r="E541" s="12">
        <v>58.333333333333321</v>
      </c>
      <c r="F541" s="12">
        <v>55.277777777777757</v>
      </c>
      <c r="H541" s="103">
        <f>VLOOKUP($C541,'Experiment Design'!$B$3:$H$66,'Experiment Results'!H$1,FALSE)</f>
        <v>8</v>
      </c>
      <c r="I541" s="101" t="str">
        <f>VLOOKUP($C541,'Experiment Design'!$B$3:$H$66,'Experiment Results'!I$1,FALSE)</f>
        <v>Normal</v>
      </c>
      <c r="J541" s="101">
        <f>VLOOKUP($C541,'Experiment Design'!$B$3:$H$66,'Experiment Results'!J$1,FALSE)</f>
        <v>40</v>
      </c>
      <c r="K541" s="101">
        <f>VLOOKUP($C541,'Experiment Design'!$B$3:$H$66,'Experiment Results'!K$1,FALSE)</f>
        <v>60</v>
      </c>
      <c r="L541" s="101">
        <f>VLOOKUP($C541,'Experiment Design'!$B$3:$H$66,'Experiment Results'!L$1,FALSE)</f>
        <v>36</v>
      </c>
      <c r="M541" s="101">
        <f>VLOOKUP($C541,'Experiment Design'!$B$3:$H$66,'Experiment Results'!M$1,FALSE)</f>
        <v>10</v>
      </c>
      <c r="N541" s="102">
        <f t="shared" si="67"/>
        <v>56.018518518518498</v>
      </c>
      <c r="P541" s="103">
        <f t="shared" si="68"/>
        <v>1</v>
      </c>
      <c r="Q541" s="101">
        <f t="shared" si="69"/>
        <v>-1</v>
      </c>
      <c r="R541" s="101">
        <f t="shared" si="70"/>
        <v>-1</v>
      </c>
      <c r="S541" s="101">
        <f t="shared" si="71"/>
        <v>1</v>
      </c>
      <c r="T541" s="101">
        <f t="shared" si="72"/>
        <v>1</v>
      </c>
      <c r="U541" s="101">
        <f t="shared" si="73"/>
        <v>-1</v>
      </c>
      <c r="V541" s="102">
        <f t="shared" si="74"/>
        <v>56.018518518518498</v>
      </c>
    </row>
    <row r="542" spans="2:22" x14ac:dyDescent="0.25">
      <c r="B542" s="12">
        <v>9</v>
      </c>
      <c r="C542" s="12">
        <v>27</v>
      </c>
      <c r="D542" s="12">
        <v>59.444444444444464</v>
      </c>
      <c r="E542" s="12">
        <v>42.499999999999986</v>
      </c>
      <c r="F542" s="12">
        <v>50.277777777777779</v>
      </c>
      <c r="H542" s="103">
        <f>VLOOKUP($C542,'Experiment Design'!$B$3:$H$66,'Experiment Results'!H$1,FALSE)</f>
        <v>3</v>
      </c>
      <c r="I542" s="101" t="str">
        <f>VLOOKUP($C542,'Experiment Design'!$B$3:$H$66,'Experiment Results'!I$1,FALSE)</f>
        <v>Exponential</v>
      </c>
      <c r="J542" s="101">
        <f>VLOOKUP($C542,'Experiment Design'!$B$3:$H$66,'Experiment Results'!J$1,FALSE)</f>
        <v>40</v>
      </c>
      <c r="K542" s="101">
        <f>VLOOKUP($C542,'Experiment Design'!$B$3:$H$66,'Experiment Results'!K$1,FALSE)</f>
        <v>60</v>
      </c>
      <c r="L542" s="101">
        <f>VLOOKUP($C542,'Experiment Design'!$B$3:$H$66,'Experiment Results'!L$1,FALSE)</f>
        <v>36</v>
      </c>
      <c r="M542" s="101">
        <f>VLOOKUP($C542,'Experiment Design'!$B$3:$H$66,'Experiment Results'!M$1,FALSE)</f>
        <v>10</v>
      </c>
      <c r="N542" s="102">
        <f t="shared" si="67"/>
        <v>50.74074074074074</v>
      </c>
      <c r="P542" s="103">
        <f t="shared" si="68"/>
        <v>-1</v>
      </c>
      <c r="Q542" s="101">
        <f t="shared" si="69"/>
        <v>1</v>
      </c>
      <c r="R542" s="101">
        <f t="shared" si="70"/>
        <v>-1</v>
      </c>
      <c r="S542" s="101">
        <f t="shared" si="71"/>
        <v>1</v>
      </c>
      <c r="T542" s="101">
        <f t="shared" si="72"/>
        <v>1</v>
      </c>
      <c r="U542" s="101">
        <f t="shared" si="73"/>
        <v>-1</v>
      </c>
      <c r="V542" s="102">
        <f t="shared" si="74"/>
        <v>50.74074074074074</v>
      </c>
    </row>
    <row r="543" spans="2:22" x14ac:dyDescent="0.25">
      <c r="B543" s="12">
        <v>9</v>
      </c>
      <c r="C543" s="12">
        <v>28</v>
      </c>
      <c r="D543" s="12">
        <v>59.166666666666664</v>
      </c>
      <c r="E543" s="12">
        <v>42.499999999999986</v>
      </c>
      <c r="F543" s="12">
        <v>50.277777777777779</v>
      </c>
      <c r="H543" s="103">
        <f>VLOOKUP($C543,'Experiment Design'!$B$3:$H$66,'Experiment Results'!H$1,FALSE)</f>
        <v>8</v>
      </c>
      <c r="I543" s="101" t="str">
        <f>VLOOKUP($C543,'Experiment Design'!$B$3:$H$66,'Experiment Results'!I$1,FALSE)</f>
        <v>Exponential</v>
      </c>
      <c r="J543" s="101">
        <f>VLOOKUP($C543,'Experiment Design'!$B$3:$H$66,'Experiment Results'!J$1,FALSE)</f>
        <v>40</v>
      </c>
      <c r="K543" s="101">
        <f>VLOOKUP($C543,'Experiment Design'!$B$3:$H$66,'Experiment Results'!K$1,FALSE)</f>
        <v>60</v>
      </c>
      <c r="L543" s="101">
        <f>VLOOKUP($C543,'Experiment Design'!$B$3:$H$66,'Experiment Results'!L$1,FALSE)</f>
        <v>36</v>
      </c>
      <c r="M543" s="101">
        <f>VLOOKUP($C543,'Experiment Design'!$B$3:$H$66,'Experiment Results'!M$1,FALSE)</f>
        <v>10</v>
      </c>
      <c r="N543" s="102">
        <f t="shared" si="67"/>
        <v>50.648148148148145</v>
      </c>
      <c r="P543" s="103">
        <f t="shared" si="68"/>
        <v>1</v>
      </c>
      <c r="Q543" s="101">
        <f t="shared" si="69"/>
        <v>1</v>
      </c>
      <c r="R543" s="101">
        <f t="shared" si="70"/>
        <v>-1</v>
      </c>
      <c r="S543" s="101">
        <f t="shared" si="71"/>
        <v>1</v>
      </c>
      <c r="T543" s="101">
        <f t="shared" si="72"/>
        <v>1</v>
      </c>
      <c r="U543" s="101">
        <f t="shared" si="73"/>
        <v>-1</v>
      </c>
      <c r="V543" s="102">
        <f t="shared" si="74"/>
        <v>50.648148148148145</v>
      </c>
    </row>
    <row r="544" spans="2:22" x14ac:dyDescent="0.25">
      <c r="B544" s="12">
        <v>9</v>
      </c>
      <c r="C544" s="12">
        <v>29</v>
      </c>
      <c r="D544" s="12">
        <v>47.916666666666664</v>
      </c>
      <c r="E544" s="12">
        <v>56.666666666666636</v>
      </c>
      <c r="F544" s="12">
        <v>55.277777777777757</v>
      </c>
      <c r="H544" s="103">
        <f>VLOOKUP($C544,'Experiment Design'!$B$3:$H$66,'Experiment Results'!H$1,FALSE)</f>
        <v>3</v>
      </c>
      <c r="I544" s="101" t="str">
        <f>VLOOKUP($C544,'Experiment Design'!$B$3:$H$66,'Experiment Results'!I$1,FALSE)</f>
        <v>Normal</v>
      </c>
      <c r="J544" s="101">
        <f>VLOOKUP($C544,'Experiment Design'!$B$3:$H$66,'Experiment Results'!J$1,FALSE)</f>
        <v>100</v>
      </c>
      <c r="K544" s="101">
        <f>VLOOKUP($C544,'Experiment Design'!$B$3:$H$66,'Experiment Results'!K$1,FALSE)</f>
        <v>60</v>
      </c>
      <c r="L544" s="101">
        <f>VLOOKUP($C544,'Experiment Design'!$B$3:$H$66,'Experiment Results'!L$1,FALSE)</f>
        <v>36</v>
      </c>
      <c r="M544" s="101">
        <f>VLOOKUP($C544,'Experiment Design'!$B$3:$H$66,'Experiment Results'!M$1,FALSE)</f>
        <v>10</v>
      </c>
      <c r="N544" s="102">
        <f t="shared" si="67"/>
        <v>53.287037037037017</v>
      </c>
      <c r="P544" s="103">
        <f t="shared" si="68"/>
        <v>-1</v>
      </c>
      <c r="Q544" s="101">
        <f t="shared" si="69"/>
        <v>-1</v>
      </c>
      <c r="R544" s="101">
        <f t="shared" si="70"/>
        <v>1</v>
      </c>
      <c r="S544" s="101">
        <f t="shared" si="71"/>
        <v>1</v>
      </c>
      <c r="T544" s="101">
        <f t="shared" si="72"/>
        <v>1</v>
      </c>
      <c r="U544" s="101">
        <f t="shared" si="73"/>
        <v>-1</v>
      </c>
      <c r="V544" s="102">
        <f t="shared" si="74"/>
        <v>53.287037037037017</v>
      </c>
    </row>
    <row r="545" spans="2:22" x14ac:dyDescent="0.25">
      <c r="B545" s="12">
        <v>9</v>
      </c>
      <c r="C545" s="12">
        <v>30</v>
      </c>
      <c r="D545" s="12">
        <v>54.444444444444422</v>
      </c>
      <c r="E545" s="12">
        <v>58.333333333333321</v>
      </c>
      <c r="F545" s="12">
        <v>55.277777777777757</v>
      </c>
      <c r="H545" s="103">
        <f>VLOOKUP($C545,'Experiment Design'!$B$3:$H$66,'Experiment Results'!H$1,FALSE)</f>
        <v>8</v>
      </c>
      <c r="I545" s="101" t="str">
        <f>VLOOKUP($C545,'Experiment Design'!$B$3:$H$66,'Experiment Results'!I$1,FALSE)</f>
        <v>Normal</v>
      </c>
      <c r="J545" s="101">
        <f>VLOOKUP($C545,'Experiment Design'!$B$3:$H$66,'Experiment Results'!J$1,FALSE)</f>
        <v>100</v>
      </c>
      <c r="K545" s="101">
        <f>VLOOKUP($C545,'Experiment Design'!$B$3:$H$66,'Experiment Results'!K$1,FALSE)</f>
        <v>60</v>
      </c>
      <c r="L545" s="101">
        <f>VLOOKUP($C545,'Experiment Design'!$B$3:$H$66,'Experiment Results'!L$1,FALSE)</f>
        <v>36</v>
      </c>
      <c r="M545" s="101">
        <f>VLOOKUP($C545,'Experiment Design'!$B$3:$H$66,'Experiment Results'!M$1,FALSE)</f>
        <v>10</v>
      </c>
      <c r="N545" s="102">
        <f t="shared" si="67"/>
        <v>56.018518518518498</v>
      </c>
      <c r="P545" s="103">
        <f t="shared" si="68"/>
        <v>1</v>
      </c>
      <c r="Q545" s="101">
        <f t="shared" si="69"/>
        <v>-1</v>
      </c>
      <c r="R545" s="101">
        <f t="shared" si="70"/>
        <v>1</v>
      </c>
      <c r="S545" s="101">
        <f t="shared" si="71"/>
        <v>1</v>
      </c>
      <c r="T545" s="101">
        <f t="shared" si="72"/>
        <v>1</v>
      </c>
      <c r="U545" s="101">
        <f t="shared" si="73"/>
        <v>-1</v>
      </c>
      <c r="V545" s="102">
        <f t="shared" si="74"/>
        <v>56.018518518518498</v>
      </c>
    </row>
    <row r="546" spans="2:22" x14ac:dyDescent="0.25">
      <c r="B546" s="12">
        <v>9</v>
      </c>
      <c r="C546" s="12">
        <v>31</v>
      </c>
      <c r="D546" s="12">
        <v>59.444444444444464</v>
      </c>
      <c r="E546" s="12">
        <v>42.499999999999986</v>
      </c>
      <c r="F546" s="12">
        <v>50.277777777777779</v>
      </c>
      <c r="H546" s="103">
        <f>VLOOKUP($C546,'Experiment Design'!$B$3:$H$66,'Experiment Results'!H$1,FALSE)</f>
        <v>3</v>
      </c>
      <c r="I546" s="101" t="str">
        <f>VLOOKUP($C546,'Experiment Design'!$B$3:$H$66,'Experiment Results'!I$1,FALSE)</f>
        <v>Exponential</v>
      </c>
      <c r="J546" s="101">
        <f>VLOOKUP($C546,'Experiment Design'!$B$3:$H$66,'Experiment Results'!J$1,FALSE)</f>
        <v>100</v>
      </c>
      <c r="K546" s="101">
        <f>VLOOKUP($C546,'Experiment Design'!$B$3:$H$66,'Experiment Results'!K$1,FALSE)</f>
        <v>60</v>
      </c>
      <c r="L546" s="101">
        <f>VLOOKUP($C546,'Experiment Design'!$B$3:$H$66,'Experiment Results'!L$1,FALSE)</f>
        <v>36</v>
      </c>
      <c r="M546" s="101">
        <f>VLOOKUP($C546,'Experiment Design'!$B$3:$H$66,'Experiment Results'!M$1,FALSE)</f>
        <v>10</v>
      </c>
      <c r="N546" s="102">
        <f t="shared" si="67"/>
        <v>50.74074074074074</v>
      </c>
      <c r="P546" s="103">
        <f t="shared" si="68"/>
        <v>-1</v>
      </c>
      <c r="Q546" s="101">
        <f t="shared" si="69"/>
        <v>1</v>
      </c>
      <c r="R546" s="101">
        <f t="shared" si="70"/>
        <v>1</v>
      </c>
      <c r="S546" s="101">
        <f t="shared" si="71"/>
        <v>1</v>
      </c>
      <c r="T546" s="101">
        <f t="shared" si="72"/>
        <v>1</v>
      </c>
      <c r="U546" s="101">
        <f t="shared" si="73"/>
        <v>-1</v>
      </c>
      <c r="V546" s="102">
        <f t="shared" si="74"/>
        <v>50.74074074074074</v>
      </c>
    </row>
    <row r="547" spans="2:22" x14ac:dyDescent="0.25">
      <c r="B547" s="12">
        <v>9</v>
      </c>
      <c r="C547" s="12">
        <v>32</v>
      </c>
      <c r="D547" s="12">
        <v>59.166666666666664</v>
      </c>
      <c r="E547" s="12">
        <v>42.499999999999986</v>
      </c>
      <c r="F547" s="12">
        <v>50.277777777777779</v>
      </c>
      <c r="H547" s="103">
        <f>VLOOKUP($C547,'Experiment Design'!$B$3:$H$66,'Experiment Results'!H$1,FALSE)</f>
        <v>8</v>
      </c>
      <c r="I547" s="101" t="str">
        <f>VLOOKUP($C547,'Experiment Design'!$B$3:$H$66,'Experiment Results'!I$1,FALSE)</f>
        <v>Exponential</v>
      </c>
      <c r="J547" s="101">
        <f>VLOOKUP($C547,'Experiment Design'!$B$3:$H$66,'Experiment Results'!J$1,FALSE)</f>
        <v>100</v>
      </c>
      <c r="K547" s="101">
        <f>VLOOKUP($C547,'Experiment Design'!$B$3:$H$66,'Experiment Results'!K$1,FALSE)</f>
        <v>60</v>
      </c>
      <c r="L547" s="101">
        <f>VLOOKUP($C547,'Experiment Design'!$B$3:$H$66,'Experiment Results'!L$1,FALSE)</f>
        <v>36</v>
      </c>
      <c r="M547" s="101">
        <f>VLOOKUP($C547,'Experiment Design'!$B$3:$H$66,'Experiment Results'!M$1,FALSE)</f>
        <v>10</v>
      </c>
      <c r="N547" s="102">
        <f t="shared" si="67"/>
        <v>50.648148148148145</v>
      </c>
      <c r="P547" s="103">
        <f t="shared" si="68"/>
        <v>1</v>
      </c>
      <c r="Q547" s="101">
        <f t="shared" si="69"/>
        <v>1</v>
      </c>
      <c r="R547" s="101">
        <f t="shared" si="70"/>
        <v>1</v>
      </c>
      <c r="S547" s="101">
        <f t="shared" si="71"/>
        <v>1</v>
      </c>
      <c r="T547" s="101">
        <f t="shared" si="72"/>
        <v>1</v>
      </c>
      <c r="U547" s="101">
        <f t="shared" si="73"/>
        <v>-1</v>
      </c>
      <c r="V547" s="102">
        <f t="shared" si="74"/>
        <v>50.648148148148145</v>
      </c>
    </row>
    <row r="548" spans="2:22" x14ac:dyDescent="0.25">
      <c r="B548" s="12">
        <v>9</v>
      </c>
      <c r="C548" s="12">
        <v>33</v>
      </c>
      <c r="D548" s="12">
        <v>31.442307692307722</v>
      </c>
      <c r="E548" s="12">
        <v>22.692307692307683</v>
      </c>
      <c r="F548" s="12">
        <v>27.307692307692299</v>
      </c>
      <c r="H548" s="103">
        <f>VLOOKUP($C548,'Experiment Design'!$B$3:$H$66,'Experiment Results'!H$1,FALSE)</f>
        <v>3</v>
      </c>
      <c r="I548" s="101" t="str">
        <f>VLOOKUP($C548,'Experiment Design'!$B$3:$H$66,'Experiment Results'!I$1,FALSE)</f>
        <v>Normal</v>
      </c>
      <c r="J548" s="101">
        <f>VLOOKUP($C548,'Experiment Design'!$B$3:$H$66,'Experiment Results'!J$1,FALSE)</f>
        <v>40</v>
      </c>
      <c r="K548" s="101">
        <f>VLOOKUP($C548,'Experiment Design'!$B$3:$H$66,'Experiment Results'!K$1,FALSE)</f>
        <v>10</v>
      </c>
      <c r="L548" s="101">
        <f>VLOOKUP($C548,'Experiment Design'!$B$3:$H$66,'Experiment Results'!L$1,FALSE)</f>
        <v>26</v>
      </c>
      <c r="M548" s="101">
        <f>VLOOKUP($C548,'Experiment Design'!$B$3:$H$66,'Experiment Results'!M$1,FALSE)</f>
        <v>15</v>
      </c>
      <c r="N548" s="102">
        <f t="shared" si="67"/>
        <v>27.147435897435901</v>
      </c>
      <c r="P548" s="103">
        <f t="shared" si="68"/>
        <v>-1</v>
      </c>
      <c r="Q548" s="101">
        <f t="shared" si="69"/>
        <v>-1</v>
      </c>
      <c r="R548" s="101">
        <f t="shared" si="70"/>
        <v>-1</v>
      </c>
      <c r="S548" s="101">
        <f t="shared" si="71"/>
        <v>-1</v>
      </c>
      <c r="T548" s="101">
        <f t="shared" si="72"/>
        <v>-1</v>
      </c>
      <c r="U548" s="101">
        <f t="shared" si="73"/>
        <v>1</v>
      </c>
      <c r="V548" s="102">
        <f t="shared" si="74"/>
        <v>27.147435897435901</v>
      </c>
    </row>
    <row r="549" spans="2:22" x14ac:dyDescent="0.25">
      <c r="B549" s="12">
        <v>9</v>
      </c>
      <c r="C549" s="12">
        <v>34</v>
      </c>
      <c r="D549" s="12">
        <v>35.384615384615401</v>
      </c>
      <c r="E549" s="12">
        <v>28.07692307692308</v>
      </c>
      <c r="F549" s="12">
        <v>21.263736263736241</v>
      </c>
      <c r="H549" s="103">
        <f>VLOOKUP($C549,'Experiment Design'!$B$3:$H$66,'Experiment Results'!H$1,FALSE)</f>
        <v>8</v>
      </c>
      <c r="I549" s="101" t="str">
        <f>VLOOKUP($C549,'Experiment Design'!$B$3:$H$66,'Experiment Results'!I$1,FALSE)</f>
        <v>Normal</v>
      </c>
      <c r="J549" s="101">
        <f>VLOOKUP($C549,'Experiment Design'!$B$3:$H$66,'Experiment Results'!J$1,FALSE)</f>
        <v>40</v>
      </c>
      <c r="K549" s="101">
        <f>VLOOKUP($C549,'Experiment Design'!$B$3:$H$66,'Experiment Results'!K$1,FALSE)</f>
        <v>10</v>
      </c>
      <c r="L549" s="101">
        <f>VLOOKUP($C549,'Experiment Design'!$B$3:$H$66,'Experiment Results'!L$1,FALSE)</f>
        <v>26</v>
      </c>
      <c r="M549" s="101">
        <f>VLOOKUP($C549,'Experiment Design'!$B$3:$H$66,'Experiment Results'!M$1,FALSE)</f>
        <v>15</v>
      </c>
      <c r="N549" s="102">
        <f t="shared" si="67"/>
        <v>28.241758241758237</v>
      </c>
      <c r="P549" s="103">
        <f t="shared" si="68"/>
        <v>1</v>
      </c>
      <c r="Q549" s="101">
        <f t="shared" si="69"/>
        <v>-1</v>
      </c>
      <c r="R549" s="101">
        <f t="shared" si="70"/>
        <v>-1</v>
      </c>
      <c r="S549" s="101">
        <f t="shared" si="71"/>
        <v>-1</v>
      </c>
      <c r="T549" s="101">
        <f t="shared" si="72"/>
        <v>-1</v>
      </c>
      <c r="U549" s="101">
        <f t="shared" si="73"/>
        <v>1</v>
      </c>
      <c r="V549" s="102">
        <f t="shared" si="74"/>
        <v>28.241758241758237</v>
      </c>
    </row>
    <row r="550" spans="2:22" x14ac:dyDescent="0.25">
      <c r="B550" s="12">
        <v>9</v>
      </c>
      <c r="C550" s="12">
        <v>35</v>
      </c>
      <c r="D550" s="12">
        <v>25.673076923076898</v>
      </c>
      <c r="E550" s="12">
        <v>25.000000000000021</v>
      </c>
      <c r="F550" s="12">
        <v>31.153846153846143</v>
      </c>
      <c r="H550" s="103">
        <f>VLOOKUP($C550,'Experiment Design'!$B$3:$H$66,'Experiment Results'!H$1,FALSE)</f>
        <v>3</v>
      </c>
      <c r="I550" s="101" t="str">
        <f>VLOOKUP($C550,'Experiment Design'!$B$3:$H$66,'Experiment Results'!I$1,FALSE)</f>
        <v>Exponential</v>
      </c>
      <c r="J550" s="101">
        <f>VLOOKUP($C550,'Experiment Design'!$B$3:$H$66,'Experiment Results'!J$1,FALSE)</f>
        <v>40</v>
      </c>
      <c r="K550" s="101">
        <f>VLOOKUP($C550,'Experiment Design'!$B$3:$H$66,'Experiment Results'!K$1,FALSE)</f>
        <v>10</v>
      </c>
      <c r="L550" s="101">
        <f>VLOOKUP($C550,'Experiment Design'!$B$3:$H$66,'Experiment Results'!L$1,FALSE)</f>
        <v>26</v>
      </c>
      <c r="M550" s="101">
        <f>VLOOKUP($C550,'Experiment Design'!$B$3:$H$66,'Experiment Results'!M$1,FALSE)</f>
        <v>15</v>
      </c>
      <c r="N550" s="102">
        <f t="shared" si="67"/>
        <v>27.275641025641022</v>
      </c>
      <c r="P550" s="103">
        <f t="shared" si="68"/>
        <v>-1</v>
      </c>
      <c r="Q550" s="101">
        <f t="shared" si="69"/>
        <v>1</v>
      </c>
      <c r="R550" s="101">
        <f t="shared" si="70"/>
        <v>-1</v>
      </c>
      <c r="S550" s="101">
        <f t="shared" si="71"/>
        <v>-1</v>
      </c>
      <c r="T550" s="101">
        <f t="shared" si="72"/>
        <v>-1</v>
      </c>
      <c r="U550" s="101">
        <f t="shared" si="73"/>
        <v>1</v>
      </c>
      <c r="V550" s="102">
        <f t="shared" si="74"/>
        <v>27.275641025641022</v>
      </c>
    </row>
    <row r="551" spans="2:22" x14ac:dyDescent="0.25">
      <c r="B551" s="12">
        <v>9</v>
      </c>
      <c r="C551" s="12">
        <v>36</v>
      </c>
      <c r="D551" s="12">
        <v>28.021978021978018</v>
      </c>
      <c r="E551" s="12">
        <v>26.730769230769258</v>
      </c>
      <c r="F551" s="12">
        <v>25.769230769230742</v>
      </c>
      <c r="H551" s="103">
        <f>VLOOKUP($C551,'Experiment Design'!$B$3:$H$66,'Experiment Results'!H$1,FALSE)</f>
        <v>8</v>
      </c>
      <c r="I551" s="101" t="str">
        <f>VLOOKUP($C551,'Experiment Design'!$B$3:$H$66,'Experiment Results'!I$1,FALSE)</f>
        <v>Exponential</v>
      </c>
      <c r="J551" s="101">
        <f>VLOOKUP($C551,'Experiment Design'!$B$3:$H$66,'Experiment Results'!J$1,FALSE)</f>
        <v>40</v>
      </c>
      <c r="K551" s="101">
        <f>VLOOKUP($C551,'Experiment Design'!$B$3:$H$66,'Experiment Results'!K$1,FALSE)</f>
        <v>10</v>
      </c>
      <c r="L551" s="101">
        <f>VLOOKUP($C551,'Experiment Design'!$B$3:$H$66,'Experiment Results'!L$1,FALSE)</f>
        <v>26</v>
      </c>
      <c r="M551" s="101">
        <f>VLOOKUP($C551,'Experiment Design'!$B$3:$H$66,'Experiment Results'!M$1,FALSE)</f>
        <v>15</v>
      </c>
      <c r="N551" s="102">
        <f t="shared" si="67"/>
        <v>26.840659340659339</v>
      </c>
      <c r="P551" s="103">
        <f t="shared" si="68"/>
        <v>1</v>
      </c>
      <c r="Q551" s="101">
        <f t="shared" si="69"/>
        <v>1</v>
      </c>
      <c r="R551" s="101">
        <f t="shared" si="70"/>
        <v>-1</v>
      </c>
      <c r="S551" s="101">
        <f t="shared" si="71"/>
        <v>-1</v>
      </c>
      <c r="T551" s="101">
        <f t="shared" si="72"/>
        <v>-1</v>
      </c>
      <c r="U551" s="101">
        <f t="shared" si="73"/>
        <v>1</v>
      </c>
      <c r="V551" s="102">
        <f t="shared" si="74"/>
        <v>26.840659340659339</v>
      </c>
    </row>
    <row r="552" spans="2:22" x14ac:dyDescent="0.25">
      <c r="B552" s="12">
        <v>9</v>
      </c>
      <c r="C552" s="12">
        <v>37</v>
      </c>
      <c r="D552" s="12">
        <v>31.442307692307722</v>
      </c>
      <c r="E552" s="12">
        <v>22.692307692307683</v>
      </c>
      <c r="F552" s="12">
        <v>27.307692307692299</v>
      </c>
      <c r="H552" s="103">
        <f>VLOOKUP($C552,'Experiment Design'!$B$3:$H$66,'Experiment Results'!H$1,FALSE)</f>
        <v>3</v>
      </c>
      <c r="I552" s="101" t="str">
        <f>VLOOKUP($C552,'Experiment Design'!$B$3:$H$66,'Experiment Results'!I$1,FALSE)</f>
        <v>Normal</v>
      </c>
      <c r="J552" s="101">
        <f>VLOOKUP($C552,'Experiment Design'!$B$3:$H$66,'Experiment Results'!J$1,FALSE)</f>
        <v>100</v>
      </c>
      <c r="K552" s="101">
        <f>VLOOKUP($C552,'Experiment Design'!$B$3:$H$66,'Experiment Results'!K$1,FALSE)</f>
        <v>10</v>
      </c>
      <c r="L552" s="101">
        <f>VLOOKUP($C552,'Experiment Design'!$B$3:$H$66,'Experiment Results'!L$1,FALSE)</f>
        <v>26</v>
      </c>
      <c r="M552" s="101">
        <f>VLOOKUP($C552,'Experiment Design'!$B$3:$H$66,'Experiment Results'!M$1,FALSE)</f>
        <v>15</v>
      </c>
      <c r="N552" s="102">
        <f t="shared" si="67"/>
        <v>27.147435897435901</v>
      </c>
      <c r="P552" s="103">
        <f t="shared" si="68"/>
        <v>-1</v>
      </c>
      <c r="Q552" s="101">
        <f t="shared" si="69"/>
        <v>-1</v>
      </c>
      <c r="R552" s="101">
        <f t="shared" si="70"/>
        <v>1</v>
      </c>
      <c r="S552" s="101">
        <f t="shared" si="71"/>
        <v>-1</v>
      </c>
      <c r="T552" s="101">
        <f t="shared" si="72"/>
        <v>-1</v>
      </c>
      <c r="U552" s="101">
        <f t="shared" si="73"/>
        <v>1</v>
      </c>
      <c r="V552" s="102">
        <f t="shared" si="74"/>
        <v>27.147435897435901</v>
      </c>
    </row>
    <row r="553" spans="2:22" x14ac:dyDescent="0.25">
      <c r="B553" s="12">
        <v>9</v>
      </c>
      <c r="C553" s="12">
        <v>38</v>
      </c>
      <c r="D553" s="12">
        <v>35.384615384615401</v>
      </c>
      <c r="E553" s="12">
        <v>28.07692307692308</v>
      </c>
      <c r="F553" s="12">
        <v>21.263736263736241</v>
      </c>
      <c r="H553" s="103">
        <f>VLOOKUP($C553,'Experiment Design'!$B$3:$H$66,'Experiment Results'!H$1,FALSE)</f>
        <v>8</v>
      </c>
      <c r="I553" s="101" t="str">
        <f>VLOOKUP($C553,'Experiment Design'!$B$3:$H$66,'Experiment Results'!I$1,FALSE)</f>
        <v>Normal</v>
      </c>
      <c r="J553" s="101">
        <f>VLOOKUP($C553,'Experiment Design'!$B$3:$H$66,'Experiment Results'!J$1,FALSE)</f>
        <v>100</v>
      </c>
      <c r="K553" s="101">
        <f>VLOOKUP($C553,'Experiment Design'!$B$3:$H$66,'Experiment Results'!K$1,FALSE)</f>
        <v>10</v>
      </c>
      <c r="L553" s="101">
        <f>VLOOKUP($C553,'Experiment Design'!$B$3:$H$66,'Experiment Results'!L$1,FALSE)</f>
        <v>26</v>
      </c>
      <c r="M553" s="101">
        <f>VLOOKUP($C553,'Experiment Design'!$B$3:$H$66,'Experiment Results'!M$1,FALSE)</f>
        <v>15</v>
      </c>
      <c r="N553" s="102">
        <f t="shared" si="67"/>
        <v>28.241758241758237</v>
      </c>
      <c r="P553" s="103">
        <f t="shared" si="68"/>
        <v>1</v>
      </c>
      <c r="Q553" s="101">
        <f t="shared" si="69"/>
        <v>-1</v>
      </c>
      <c r="R553" s="101">
        <f t="shared" si="70"/>
        <v>1</v>
      </c>
      <c r="S553" s="101">
        <f t="shared" si="71"/>
        <v>-1</v>
      </c>
      <c r="T553" s="101">
        <f t="shared" si="72"/>
        <v>-1</v>
      </c>
      <c r="U553" s="101">
        <f t="shared" si="73"/>
        <v>1</v>
      </c>
      <c r="V553" s="102">
        <f t="shared" si="74"/>
        <v>28.241758241758237</v>
      </c>
    </row>
    <row r="554" spans="2:22" x14ac:dyDescent="0.25">
      <c r="B554" s="12">
        <v>9</v>
      </c>
      <c r="C554" s="12">
        <v>39</v>
      </c>
      <c r="D554" s="12">
        <v>25.673076923076898</v>
      </c>
      <c r="E554" s="12">
        <v>25.000000000000021</v>
      </c>
      <c r="F554" s="12">
        <v>32.470600662230702</v>
      </c>
      <c r="H554" s="103">
        <f>VLOOKUP($C554,'Experiment Design'!$B$3:$H$66,'Experiment Results'!H$1,FALSE)</f>
        <v>3</v>
      </c>
      <c r="I554" s="101" t="str">
        <f>VLOOKUP($C554,'Experiment Design'!$B$3:$H$66,'Experiment Results'!I$1,FALSE)</f>
        <v>Exponential</v>
      </c>
      <c r="J554" s="101">
        <f>VLOOKUP($C554,'Experiment Design'!$B$3:$H$66,'Experiment Results'!J$1,FALSE)</f>
        <v>100</v>
      </c>
      <c r="K554" s="101">
        <f>VLOOKUP($C554,'Experiment Design'!$B$3:$H$66,'Experiment Results'!K$1,FALSE)</f>
        <v>10</v>
      </c>
      <c r="L554" s="101">
        <f>VLOOKUP($C554,'Experiment Design'!$B$3:$H$66,'Experiment Results'!L$1,FALSE)</f>
        <v>26</v>
      </c>
      <c r="M554" s="101">
        <f>VLOOKUP($C554,'Experiment Design'!$B$3:$H$66,'Experiment Results'!M$1,FALSE)</f>
        <v>15</v>
      </c>
      <c r="N554" s="102">
        <f t="shared" si="67"/>
        <v>27.714559195102538</v>
      </c>
      <c r="P554" s="103">
        <f t="shared" si="68"/>
        <v>-1</v>
      </c>
      <c r="Q554" s="101">
        <f t="shared" si="69"/>
        <v>1</v>
      </c>
      <c r="R554" s="101">
        <f t="shared" si="70"/>
        <v>1</v>
      </c>
      <c r="S554" s="101">
        <f t="shared" si="71"/>
        <v>-1</v>
      </c>
      <c r="T554" s="101">
        <f t="shared" si="72"/>
        <v>-1</v>
      </c>
      <c r="U554" s="101">
        <f t="shared" si="73"/>
        <v>1</v>
      </c>
      <c r="V554" s="102">
        <f t="shared" si="74"/>
        <v>27.714559195102538</v>
      </c>
    </row>
    <row r="555" spans="2:22" x14ac:dyDescent="0.25">
      <c r="B555" s="12">
        <v>9</v>
      </c>
      <c r="C555" s="12">
        <v>40</v>
      </c>
      <c r="D555" s="12">
        <v>28.021978021978018</v>
      </c>
      <c r="E555" s="12">
        <v>26.730769230769258</v>
      </c>
      <c r="F555" s="12">
        <v>25.769230769230742</v>
      </c>
      <c r="H555" s="103">
        <f>VLOOKUP($C555,'Experiment Design'!$B$3:$H$66,'Experiment Results'!H$1,FALSE)</f>
        <v>8</v>
      </c>
      <c r="I555" s="101" t="str">
        <f>VLOOKUP($C555,'Experiment Design'!$B$3:$H$66,'Experiment Results'!I$1,FALSE)</f>
        <v>Exponential</v>
      </c>
      <c r="J555" s="101">
        <f>VLOOKUP($C555,'Experiment Design'!$B$3:$H$66,'Experiment Results'!J$1,FALSE)</f>
        <v>100</v>
      </c>
      <c r="K555" s="101">
        <f>VLOOKUP($C555,'Experiment Design'!$B$3:$H$66,'Experiment Results'!K$1,FALSE)</f>
        <v>10</v>
      </c>
      <c r="L555" s="101">
        <f>VLOOKUP($C555,'Experiment Design'!$B$3:$H$66,'Experiment Results'!L$1,FALSE)</f>
        <v>26</v>
      </c>
      <c r="M555" s="101">
        <f>VLOOKUP($C555,'Experiment Design'!$B$3:$H$66,'Experiment Results'!M$1,FALSE)</f>
        <v>15</v>
      </c>
      <c r="N555" s="102">
        <f t="shared" si="67"/>
        <v>26.840659340659339</v>
      </c>
      <c r="P555" s="103">
        <f t="shared" si="68"/>
        <v>1</v>
      </c>
      <c r="Q555" s="101">
        <f t="shared" si="69"/>
        <v>1</v>
      </c>
      <c r="R555" s="101">
        <f t="shared" si="70"/>
        <v>1</v>
      </c>
      <c r="S555" s="101">
        <f t="shared" si="71"/>
        <v>-1</v>
      </c>
      <c r="T555" s="101">
        <f t="shared" si="72"/>
        <v>-1</v>
      </c>
      <c r="U555" s="101">
        <f t="shared" si="73"/>
        <v>1</v>
      </c>
      <c r="V555" s="102">
        <f t="shared" si="74"/>
        <v>26.840659340659339</v>
      </c>
    </row>
    <row r="556" spans="2:22" x14ac:dyDescent="0.25">
      <c r="B556" s="12">
        <v>9</v>
      </c>
      <c r="C556" s="12">
        <v>41</v>
      </c>
      <c r="D556" s="12">
        <v>31.442307692307722</v>
      </c>
      <c r="E556" s="12">
        <v>22.692307692307683</v>
      </c>
      <c r="F556" s="12">
        <v>27.307692307692299</v>
      </c>
      <c r="H556" s="103">
        <f>VLOOKUP($C556,'Experiment Design'!$B$3:$H$66,'Experiment Results'!H$1,FALSE)</f>
        <v>3</v>
      </c>
      <c r="I556" s="101" t="str">
        <f>VLOOKUP($C556,'Experiment Design'!$B$3:$H$66,'Experiment Results'!I$1,FALSE)</f>
        <v>Normal</v>
      </c>
      <c r="J556" s="101">
        <f>VLOOKUP($C556,'Experiment Design'!$B$3:$H$66,'Experiment Results'!J$1,FALSE)</f>
        <v>40</v>
      </c>
      <c r="K556" s="101">
        <f>VLOOKUP($C556,'Experiment Design'!$B$3:$H$66,'Experiment Results'!K$1,FALSE)</f>
        <v>60</v>
      </c>
      <c r="L556" s="101">
        <f>VLOOKUP($C556,'Experiment Design'!$B$3:$H$66,'Experiment Results'!L$1,FALSE)</f>
        <v>26</v>
      </c>
      <c r="M556" s="101">
        <f>VLOOKUP($C556,'Experiment Design'!$B$3:$H$66,'Experiment Results'!M$1,FALSE)</f>
        <v>15</v>
      </c>
      <c r="N556" s="102">
        <f t="shared" si="67"/>
        <v>27.147435897435901</v>
      </c>
      <c r="P556" s="103">
        <f t="shared" si="68"/>
        <v>-1</v>
      </c>
      <c r="Q556" s="101">
        <f t="shared" si="69"/>
        <v>-1</v>
      </c>
      <c r="R556" s="101">
        <f t="shared" si="70"/>
        <v>-1</v>
      </c>
      <c r="S556" s="101">
        <f t="shared" si="71"/>
        <v>1</v>
      </c>
      <c r="T556" s="101">
        <f t="shared" si="72"/>
        <v>-1</v>
      </c>
      <c r="U556" s="101">
        <f t="shared" si="73"/>
        <v>1</v>
      </c>
      <c r="V556" s="102">
        <f t="shared" si="74"/>
        <v>27.147435897435901</v>
      </c>
    </row>
    <row r="557" spans="2:22" x14ac:dyDescent="0.25">
      <c r="B557" s="12">
        <v>9</v>
      </c>
      <c r="C557" s="12">
        <v>42</v>
      </c>
      <c r="D557" s="12">
        <v>35.384615384615401</v>
      </c>
      <c r="E557" s="12">
        <v>28.07692307692308</v>
      </c>
      <c r="F557" s="12">
        <v>21.263736263736241</v>
      </c>
      <c r="H557" s="103">
        <f>VLOOKUP($C557,'Experiment Design'!$B$3:$H$66,'Experiment Results'!H$1,FALSE)</f>
        <v>8</v>
      </c>
      <c r="I557" s="101" t="str">
        <f>VLOOKUP($C557,'Experiment Design'!$B$3:$H$66,'Experiment Results'!I$1,FALSE)</f>
        <v>Normal</v>
      </c>
      <c r="J557" s="101">
        <f>VLOOKUP($C557,'Experiment Design'!$B$3:$H$66,'Experiment Results'!J$1,FALSE)</f>
        <v>40</v>
      </c>
      <c r="K557" s="101">
        <f>VLOOKUP($C557,'Experiment Design'!$B$3:$H$66,'Experiment Results'!K$1,FALSE)</f>
        <v>60</v>
      </c>
      <c r="L557" s="101">
        <f>VLOOKUP($C557,'Experiment Design'!$B$3:$H$66,'Experiment Results'!L$1,FALSE)</f>
        <v>26</v>
      </c>
      <c r="M557" s="101">
        <f>VLOOKUP($C557,'Experiment Design'!$B$3:$H$66,'Experiment Results'!M$1,FALSE)</f>
        <v>15</v>
      </c>
      <c r="N557" s="102">
        <f t="shared" si="67"/>
        <v>28.241758241758237</v>
      </c>
      <c r="P557" s="103">
        <f t="shared" si="68"/>
        <v>1</v>
      </c>
      <c r="Q557" s="101">
        <f t="shared" si="69"/>
        <v>-1</v>
      </c>
      <c r="R557" s="101">
        <f t="shared" si="70"/>
        <v>-1</v>
      </c>
      <c r="S557" s="101">
        <f t="shared" si="71"/>
        <v>1</v>
      </c>
      <c r="T557" s="101">
        <f t="shared" si="72"/>
        <v>-1</v>
      </c>
      <c r="U557" s="101">
        <f t="shared" si="73"/>
        <v>1</v>
      </c>
      <c r="V557" s="102">
        <f t="shared" si="74"/>
        <v>28.241758241758237</v>
      </c>
    </row>
    <row r="558" spans="2:22" x14ac:dyDescent="0.25">
      <c r="B558" s="12">
        <v>9</v>
      </c>
      <c r="C558" s="12">
        <v>43</v>
      </c>
      <c r="D558" s="12">
        <v>25.673076923076898</v>
      </c>
      <c r="E558" s="12">
        <v>25.000000000000021</v>
      </c>
      <c r="F558" s="12">
        <v>31.153846153846143</v>
      </c>
      <c r="H558" s="103">
        <f>VLOOKUP($C558,'Experiment Design'!$B$3:$H$66,'Experiment Results'!H$1,FALSE)</f>
        <v>3</v>
      </c>
      <c r="I558" s="101" t="str">
        <f>VLOOKUP($C558,'Experiment Design'!$B$3:$H$66,'Experiment Results'!I$1,FALSE)</f>
        <v>Exponential</v>
      </c>
      <c r="J558" s="101">
        <f>VLOOKUP($C558,'Experiment Design'!$B$3:$H$66,'Experiment Results'!J$1,FALSE)</f>
        <v>40</v>
      </c>
      <c r="K558" s="101">
        <f>VLOOKUP($C558,'Experiment Design'!$B$3:$H$66,'Experiment Results'!K$1,FALSE)</f>
        <v>60</v>
      </c>
      <c r="L558" s="101">
        <f>VLOOKUP($C558,'Experiment Design'!$B$3:$H$66,'Experiment Results'!L$1,FALSE)</f>
        <v>26</v>
      </c>
      <c r="M558" s="101">
        <f>VLOOKUP($C558,'Experiment Design'!$B$3:$H$66,'Experiment Results'!M$1,FALSE)</f>
        <v>15</v>
      </c>
      <c r="N558" s="102">
        <f t="shared" si="67"/>
        <v>27.275641025641022</v>
      </c>
      <c r="P558" s="103">
        <f t="shared" si="68"/>
        <v>-1</v>
      </c>
      <c r="Q558" s="101">
        <f t="shared" si="69"/>
        <v>1</v>
      </c>
      <c r="R558" s="101">
        <f t="shared" si="70"/>
        <v>-1</v>
      </c>
      <c r="S558" s="101">
        <f t="shared" si="71"/>
        <v>1</v>
      </c>
      <c r="T558" s="101">
        <f t="shared" si="72"/>
        <v>-1</v>
      </c>
      <c r="U558" s="101">
        <f t="shared" si="73"/>
        <v>1</v>
      </c>
      <c r="V558" s="102">
        <f t="shared" si="74"/>
        <v>27.275641025641022</v>
      </c>
    </row>
    <row r="559" spans="2:22" x14ac:dyDescent="0.25">
      <c r="B559" s="12">
        <v>9</v>
      </c>
      <c r="C559" s="12">
        <v>44</v>
      </c>
      <c r="D559" s="12">
        <v>28.021978021978018</v>
      </c>
      <c r="E559" s="12">
        <v>26.730769230769258</v>
      </c>
      <c r="F559" s="12">
        <v>25.769230769230742</v>
      </c>
      <c r="H559" s="103">
        <f>VLOOKUP($C559,'Experiment Design'!$B$3:$H$66,'Experiment Results'!H$1,FALSE)</f>
        <v>8</v>
      </c>
      <c r="I559" s="101" t="str">
        <f>VLOOKUP($C559,'Experiment Design'!$B$3:$H$66,'Experiment Results'!I$1,FALSE)</f>
        <v>Exponential</v>
      </c>
      <c r="J559" s="101">
        <f>VLOOKUP($C559,'Experiment Design'!$B$3:$H$66,'Experiment Results'!J$1,FALSE)</f>
        <v>40</v>
      </c>
      <c r="K559" s="101">
        <f>VLOOKUP($C559,'Experiment Design'!$B$3:$H$66,'Experiment Results'!K$1,FALSE)</f>
        <v>60</v>
      </c>
      <c r="L559" s="101">
        <f>VLOOKUP($C559,'Experiment Design'!$B$3:$H$66,'Experiment Results'!L$1,FALSE)</f>
        <v>26</v>
      </c>
      <c r="M559" s="101">
        <f>VLOOKUP($C559,'Experiment Design'!$B$3:$H$66,'Experiment Results'!M$1,FALSE)</f>
        <v>15</v>
      </c>
      <c r="N559" s="102">
        <f t="shared" si="67"/>
        <v>26.840659340659339</v>
      </c>
      <c r="P559" s="103">
        <f t="shared" si="68"/>
        <v>1</v>
      </c>
      <c r="Q559" s="101">
        <f t="shared" si="69"/>
        <v>1</v>
      </c>
      <c r="R559" s="101">
        <f t="shared" si="70"/>
        <v>-1</v>
      </c>
      <c r="S559" s="101">
        <f t="shared" si="71"/>
        <v>1</v>
      </c>
      <c r="T559" s="101">
        <f t="shared" si="72"/>
        <v>-1</v>
      </c>
      <c r="U559" s="101">
        <f t="shared" si="73"/>
        <v>1</v>
      </c>
      <c r="V559" s="102">
        <f t="shared" si="74"/>
        <v>26.840659340659339</v>
      </c>
    </row>
    <row r="560" spans="2:22" x14ac:dyDescent="0.25">
      <c r="B560" s="12">
        <v>9</v>
      </c>
      <c r="C560" s="12">
        <v>45</v>
      </c>
      <c r="D560" s="12">
        <v>31.442307692307722</v>
      </c>
      <c r="E560" s="12">
        <v>22.692307692307683</v>
      </c>
      <c r="F560" s="12">
        <v>27.307692307692299</v>
      </c>
      <c r="H560" s="103">
        <f>VLOOKUP($C560,'Experiment Design'!$B$3:$H$66,'Experiment Results'!H$1,FALSE)</f>
        <v>3</v>
      </c>
      <c r="I560" s="101" t="str">
        <f>VLOOKUP($C560,'Experiment Design'!$B$3:$H$66,'Experiment Results'!I$1,FALSE)</f>
        <v>Normal</v>
      </c>
      <c r="J560" s="101">
        <f>VLOOKUP($C560,'Experiment Design'!$B$3:$H$66,'Experiment Results'!J$1,FALSE)</f>
        <v>100</v>
      </c>
      <c r="K560" s="101">
        <f>VLOOKUP($C560,'Experiment Design'!$B$3:$H$66,'Experiment Results'!K$1,FALSE)</f>
        <v>60</v>
      </c>
      <c r="L560" s="101">
        <f>VLOOKUP($C560,'Experiment Design'!$B$3:$H$66,'Experiment Results'!L$1,FALSE)</f>
        <v>26</v>
      </c>
      <c r="M560" s="101">
        <f>VLOOKUP($C560,'Experiment Design'!$B$3:$H$66,'Experiment Results'!M$1,FALSE)</f>
        <v>15</v>
      </c>
      <c r="N560" s="102">
        <f t="shared" si="67"/>
        <v>27.147435897435901</v>
      </c>
      <c r="P560" s="103">
        <f t="shared" si="68"/>
        <v>-1</v>
      </c>
      <c r="Q560" s="101">
        <f t="shared" si="69"/>
        <v>-1</v>
      </c>
      <c r="R560" s="101">
        <f t="shared" si="70"/>
        <v>1</v>
      </c>
      <c r="S560" s="101">
        <f t="shared" si="71"/>
        <v>1</v>
      </c>
      <c r="T560" s="101">
        <f t="shared" si="72"/>
        <v>-1</v>
      </c>
      <c r="U560" s="101">
        <f t="shared" si="73"/>
        <v>1</v>
      </c>
      <c r="V560" s="102">
        <f t="shared" si="74"/>
        <v>27.147435897435901</v>
      </c>
    </row>
    <row r="561" spans="2:22" x14ac:dyDescent="0.25">
      <c r="B561" s="12">
        <v>9</v>
      </c>
      <c r="C561" s="12">
        <v>46</v>
      </c>
      <c r="D561" s="12">
        <v>35.384615384615401</v>
      </c>
      <c r="E561" s="12">
        <v>28.07692307692308</v>
      </c>
      <c r="F561" s="12">
        <v>21.263736263736241</v>
      </c>
      <c r="H561" s="103">
        <f>VLOOKUP($C561,'Experiment Design'!$B$3:$H$66,'Experiment Results'!H$1,FALSE)</f>
        <v>8</v>
      </c>
      <c r="I561" s="101" t="str">
        <f>VLOOKUP($C561,'Experiment Design'!$B$3:$H$66,'Experiment Results'!I$1,FALSE)</f>
        <v>Normal</v>
      </c>
      <c r="J561" s="101">
        <f>VLOOKUP($C561,'Experiment Design'!$B$3:$H$66,'Experiment Results'!J$1,FALSE)</f>
        <v>100</v>
      </c>
      <c r="K561" s="101">
        <f>VLOOKUP($C561,'Experiment Design'!$B$3:$H$66,'Experiment Results'!K$1,FALSE)</f>
        <v>60</v>
      </c>
      <c r="L561" s="101">
        <f>VLOOKUP($C561,'Experiment Design'!$B$3:$H$66,'Experiment Results'!L$1,FALSE)</f>
        <v>26</v>
      </c>
      <c r="M561" s="101">
        <f>VLOOKUP($C561,'Experiment Design'!$B$3:$H$66,'Experiment Results'!M$1,FALSE)</f>
        <v>15</v>
      </c>
      <c r="N561" s="102">
        <f t="shared" si="67"/>
        <v>28.241758241758237</v>
      </c>
      <c r="P561" s="103">
        <f t="shared" si="68"/>
        <v>1</v>
      </c>
      <c r="Q561" s="101">
        <f t="shared" si="69"/>
        <v>-1</v>
      </c>
      <c r="R561" s="101">
        <f t="shared" si="70"/>
        <v>1</v>
      </c>
      <c r="S561" s="101">
        <f t="shared" si="71"/>
        <v>1</v>
      </c>
      <c r="T561" s="101">
        <f t="shared" si="72"/>
        <v>-1</v>
      </c>
      <c r="U561" s="101">
        <f t="shared" si="73"/>
        <v>1</v>
      </c>
      <c r="V561" s="102">
        <f t="shared" si="74"/>
        <v>28.241758241758237</v>
      </c>
    </row>
    <row r="562" spans="2:22" x14ac:dyDescent="0.25">
      <c r="B562" s="12">
        <v>9</v>
      </c>
      <c r="C562" s="12">
        <v>47</v>
      </c>
      <c r="D562" s="12">
        <v>25.673076923076898</v>
      </c>
      <c r="E562" s="12">
        <v>25.000000000000021</v>
      </c>
      <c r="F562" s="12">
        <v>32.470600662230702</v>
      </c>
      <c r="H562" s="103">
        <f>VLOOKUP($C562,'Experiment Design'!$B$3:$H$66,'Experiment Results'!H$1,FALSE)</f>
        <v>3</v>
      </c>
      <c r="I562" s="101" t="str">
        <f>VLOOKUP($C562,'Experiment Design'!$B$3:$H$66,'Experiment Results'!I$1,FALSE)</f>
        <v>Exponential</v>
      </c>
      <c r="J562" s="101">
        <f>VLOOKUP($C562,'Experiment Design'!$B$3:$H$66,'Experiment Results'!J$1,FALSE)</f>
        <v>100</v>
      </c>
      <c r="K562" s="101">
        <f>VLOOKUP($C562,'Experiment Design'!$B$3:$H$66,'Experiment Results'!K$1,FALSE)</f>
        <v>60</v>
      </c>
      <c r="L562" s="101">
        <f>VLOOKUP($C562,'Experiment Design'!$B$3:$H$66,'Experiment Results'!L$1,FALSE)</f>
        <v>26</v>
      </c>
      <c r="M562" s="101">
        <f>VLOOKUP($C562,'Experiment Design'!$B$3:$H$66,'Experiment Results'!M$1,FALSE)</f>
        <v>15</v>
      </c>
      <c r="N562" s="102">
        <f t="shared" si="67"/>
        <v>27.714559195102538</v>
      </c>
      <c r="P562" s="103">
        <f t="shared" si="68"/>
        <v>-1</v>
      </c>
      <c r="Q562" s="101">
        <f t="shared" si="69"/>
        <v>1</v>
      </c>
      <c r="R562" s="101">
        <f t="shared" si="70"/>
        <v>1</v>
      </c>
      <c r="S562" s="101">
        <f t="shared" si="71"/>
        <v>1</v>
      </c>
      <c r="T562" s="101">
        <f t="shared" si="72"/>
        <v>-1</v>
      </c>
      <c r="U562" s="101">
        <f t="shared" si="73"/>
        <v>1</v>
      </c>
      <c r="V562" s="102">
        <f t="shared" si="74"/>
        <v>27.714559195102538</v>
      </c>
    </row>
    <row r="563" spans="2:22" x14ac:dyDescent="0.25">
      <c r="B563" s="12">
        <v>9</v>
      </c>
      <c r="C563" s="12">
        <v>48</v>
      </c>
      <c r="D563" s="12">
        <v>28.021978021978018</v>
      </c>
      <c r="E563" s="12">
        <v>26.730769230769258</v>
      </c>
      <c r="F563" s="12">
        <v>25.769230769230742</v>
      </c>
      <c r="H563" s="103">
        <f>VLOOKUP($C563,'Experiment Design'!$B$3:$H$66,'Experiment Results'!H$1,FALSE)</f>
        <v>8</v>
      </c>
      <c r="I563" s="101" t="str">
        <f>VLOOKUP($C563,'Experiment Design'!$B$3:$H$66,'Experiment Results'!I$1,FALSE)</f>
        <v>Exponential</v>
      </c>
      <c r="J563" s="101">
        <f>VLOOKUP($C563,'Experiment Design'!$B$3:$H$66,'Experiment Results'!J$1,FALSE)</f>
        <v>100</v>
      </c>
      <c r="K563" s="101">
        <f>VLOOKUP($C563,'Experiment Design'!$B$3:$H$66,'Experiment Results'!K$1,FALSE)</f>
        <v>60</v>
      </c>
      <c r="L563" s="101">
        <f>VLOOKUP($C563,'Experiment Design'!$B$3:$H$66,'Experiment Results'!L$1,FALSE)</f>
        <v>26</v>
      </c>
      <c r="M563" s="101">
        <f>VLOOKUP($C563,'Experiment Design'!$B$3:$H$66,'Experiment Results'!M$1,FALSE)</f>
        <v>15</v>
      </c>
      <c r="N563" s="102">
        <f t="shared" si="67"/>
        <v>26.840659340659339</v>
      </c>
      <c r="P563" s="103">
        <f t="shared" si="68"/>
        <v>1</v>
      </c>
      <c r="Q563" s="101">
        <f t="shared" si="69"/>
        <v>1</v>
      </c>
      <c r="R563" s="101">
        <f t="shared" si="70"/>
        <v>1</v>
      </c>
      <c r="S563" s="101">
        <f t="shared" si="71"/>
        <v>1</v>
      </c>
      <c r="T563" s="101">
        <f t="shared" si="72"/>
        <v>-1</v>
      </c>
      <c r="U563" s="101">
        <f t="shared" si="73"/>
        <v>1</v>
      </c>
      <c r="V563" s="102">
        <f t="shared" si="74"/>
        <v>26.840659340659339</v>
      </c>
    </row>
    <row r="564" spans="2:22" x14ac:dyDescent="0.25">
      <c r="B564" s="12">
        <v>9</v>
      </c>
      <c r="C564" s="12">
        <v>49</v>
      </c>
      <c r="D564" s="12">
        <v>32.708333333333336</v>
      </c>
      <c r="E564" s="12">
        <v>41.25</v>
      </c>
      <c r="F564" s="12">
        <v>37.708333333333321</v>
      </c>
      <c r="H564" s="103">
        <f>VLOOKUP($C564,'Experiment Design'!$B$3:$H$66,'Experiment Results'!H$1,FALSE)</f>
        <v>3</v>
      </c>
      <c r="I564" s="101" t="str">
        <f>VLOOKUP($C564,'Experiment Design'!$B$3:$H$66,'Experiment Results'!I$1,FALSE)</f>
        <v>Normal</v>
      </c>
      <c r="J564" s="101">
        <f>VLOOKUP($C564,'Experiment Design'!$B$3:$H$66,'Experiment Results'!J$1,FALSE)</f>
        <v>40</v>
      </c>
      <c r="K564" s="101">
        <f>VLOOKUP($C564,'Experiment Design'!$B$3:$H$66,'Experiment Results'!K$1,FALSE)</f>
        <v>10</v>
      </c>
      <c r="L564" s="101">
        <f>VLOOKUP($C564,'Experiment Design'!$B$3:$H$66,'Experiment Results'!L$1,FALSE)</f>
        <v>36</v>
      </c>
      <c r="M564" s="101">
        <f>VLOOKUP($C564,'Experiment Design'!$B$3:$H$66,'Experiment Results'!M$1,FALSE)</f>
        <v>15</v>
      </c>
      <c r="N564" s="102">
        <f t="shared" si="67"/>
        <v>37.222222222222221</v>
      </c>
      <c r="P564" s="103">
        <f t="shared" si="68"/>
        <v>-1</v>
      </c>
      <c r="Q564" s="101">
        <f t="shared" si="69"/>
        <v>-1</v>
      </c>
      <c r="R564" s="101">
        <f t="shared" si="70"/>
        <v>-1</v>
      </c>
      <c r="S564" s="101">
        <f t="shared" si="71"/>
        <v>-1</v>
      </c>
      <c r="T564" s="101">
        <f t="shared" si="72"/>
        <v>1</v>
      </c>
      <c r="U564" s="101">
        <f t="shared" si="73"/>
        <v>1</v>
      </c>
      <c r="V564" s="102">
        <f t="shared" si="74"/>
        <v>37.222222222222221</v>
      </c>
    </row>
    <row r="565" spans="2:22" x14ac:dyDescent="0.25">
      <c r="B565" s="12">
        <v>9</v>
      </c>
      <c r="C565" s="12">
        <v>50</v>
      </c>
      <c r="D565" s="12">
        <v>36.250000000000014</v>
      </c>
      <c r="E565" s="12">
        <v>40.000000000000014</v>
      </c>
      <c r="F565" s="12">
        <v>39.791666666666636</v>
      </c>
      <c r="H565" s="103">
        <f>VLOOKUP($C565,'Experiment Design'!$B$3:$H$66,'Experiment Results'!H$1,FALSE)</f>
        <v>8</v>
      </c>
      <c r="I565" s="101" t="str">
        <f>VLOOKUP($C565,'Experiment Design'!$B$3:$H$66,'Experiment Results'!I$1,FALSE)</f>
        <v>Normal</v>
      </c>
      <c r="J565" s="101">
        <f>VLOOKUP($C565,'Experiment Design'!$B$3:$H$66,'Experiment Results'!J$1,FALSE)</f>
        <v>40</v>
      </c>
      <c r="K565" s="101">
        <f>VLOOKUP($C565,'Experiment Design'!$B$3:$H$66,'Experiment Results'!K$1,FALSE)</f>
        <v>10</v>
      </c>
      <c r="L565" s="101">
        <f>VLOOKUP($C565,'Experiment Design'!$B$3:$H$66,'Experiment Results'!L$1,FALSE)</f>
        <v>36</v>
      </c>
      <c r="M565" s="101">
        <f>VLOOKUP($C565,'Experiment Design'!$B$3:$H$66,'Experiment Results'!M$1,FALSE)</f>
        <v>15</v>
      </c>
      <c r="N565" s="102">
        <f t="shared" si="67"/>
        <v>38.68055555555555</v>
      </c>
      <c r="P565" s="103">
        <f t="shared" si="68"/>
        <v>1</v>
      </c>
      <c r="Q565" s="101">
        <f t="shared" si="69"/>
        <v>-1</v>
      </c>
      <c r="R565" s="101">
        <f t="shared" si="70"/>
        <v>-1</v>
      </c>
      <c r="S565" s="101">
        <f t="shared" si="71"/>
        <v>-1</v>
      </c>
      <c r="T565" s="101">
        <f t="shared" si="72"/>
        <v>1</v>
      </c>
      <c r="U565" s="101">
        <f t="shared" si="73"/>
        <v>1</v>
      </c>
      <c r="V565" s="102">
        <f t="shared" si="74"/>
        <v>38.68055555555555</v>
      </c>
    </row>
    <row r="566" spans="2:22" x14ac:dyDescent="0.25">
      <c r="B566" s="12">
        <v>9</v>
      </c>
      <c r="C566" s="12">
        <v>51</v>
      </c>
      <c r="D566" s="12">
        <v>37.5</v>
      </c>
      <c r="E566" s="12">
        <v>43.333333333333321</v>
      </c>
      <c r="F566" s="12">
        <v>39.791666666666636</v>
      </c>
      <c r="H566" s="103">
        <f>VLOOKUP($C566,'Experiment Design'!$B$3:$H$66,'Experiment Results'!H$1,FALSE)</f>
        <v>3</v>
      </c>
      <c r="I566" s="101" t="str">
        <f>VLOOKUP($C566,'Experiment Design'!$B$3:$H$66,'Experiment Results'!I$1,FALSE)</f>
        <v>Exponential</v>
      </c>
      <c r="J566" s="101">
        <f>VLOOKUP($C566,'Experiment Design'!$B$3:$H$66,'Experiment Results'!J$1,FALSE)</f>
        <v>40</v>
      </c>
      <c r="K566" s="101">
        <f>VLOOKUP($C566,'Experiment Design'!$B$3:$H$66,'Experiment Results'!K$1,FALSE)</f>
        <v>10</v>
      </c>
      <c r="L566" s="101">
        <f>VLOOKUP($C566,'Experiment Design'!$B$3:$H$66,'Experiment Results'!L$1,FALSE)</f>
        <v>36</v>
      </c>
      <c r="M566" s="101">
        <f>VLOOKUP($C566,'Experiment Design'!$B$3:$H$66,'Experiment Results'!M$1,FALSE)</f>
        <v>15</v>
      </c>
      <c r="N566" s="102">
        <f t="shared" si="67"/>
        <v>40.208333333333314</v>
      </c>
      <c r="P566" s="103">
        <f t="shared" si="68"/>
        <v>-1</v>
      </c>
      <c r="Q566" s="101">
        <f t="shared" si="69"/>
        <v>1</v>
      </c>
      <c r="R566" s="101">
        <f t="shared" si="70"/>
        <v>-1</v>
      </c>
      <c r="S566" s="101">
        <f t="shared" si="71"/>
        <v>-1</v>
      </c>
      <c r="T566" s="101">
        <f t="shared" si="72"/>
        <v>1</v>
      </c>
      <c r="U566" s="101">
        <f t="shared" si="73"/>
        <v>1</v>
      </c>
      <c r="V566" s="102">
        <f t="shared" si="74"/>
        <v>40.208333333333314</v>
      </c>
    </row>
    <row r="567" spans="2:22" x14ac:dyDescent="0.25">
      <c r="B567" s="12">
        <v>9</v>
      </c>
      <c r="C567" s="12">
        <v>52</v>
      </c>
      <c r="D567" s="12">
        <v>35.416666666666679</v>
      </c>
      <c r="E567" s="12">
        <v>42.291666666666664</v>
      </c>
      <c r="F567" s="12">
        <v>40.416666666666664</v>
      </c>
      <c r="H567" s="103">
        <f>VLOOKUP($C567,'Experiment Design'!$B$3:$H$66,'Experiment Results'!H$1,FALSE)</f>
        <v>8</v>
      </c>
      <c r="I567" s="101" t="str">
        <f>VLOOKUP($C567,'Experiment Design'!$B$3:$H$66,'Experiment Results'!I$1,FALSE)</f>
        <v>Exponential</v>
      </c>
      <c r="J567" s="101">
        <f>VLOOKUP($C567,'Experiment Design'!$B$3:$H$66,'Experiment Results'!J$1,FALSE)</f>
        <v>40</v>
      </c>
      <c r="K567" s="101">
        <f>VLOOKUP($C567,'Experiment Design'!$B$3:$H$66,'Experiment Results'!K$1,FALSE)</f>
        <v>10</v>
      </c>
      <c r="L567" s="101">
        <f>VLOOKUP($C567,'Experiment Design'!$B$3:$H$66,'Experiment Results'!L$1,FALSE)</f>
        <v>36</v>
      </c>
      <c r="M567" s="101">
        <f>VLOOKUP($C567,'Experiment Design'!$B$3:$H$66,'Experiment Results'!M$1,FALSE)</f>
        <v>15</v>
      </c>
      <c r="N567" s="102">
        <f t="shared" si="67"/>
        <v>39.375</v>
      </c>
      <c r="P567" s="103">
        <f t="shared" si="68"/>
        <v>1</v>
      </c>
      <c r="Q567" s="101">
        <f t="shared" si="69"/>
        <v>1</v>
      </c>
      <c r="R567" s="101">
        <f t="shared" si="70"/>
        <v>-1</v>
      </c>
      <c r="S567" s="101">
        <f t="shared" si="71"/>
        <v>-1</v>
      </c>
      <c r="T567" s="101">
        <f t="shared" si="72"/>
        <v>1</v>
      </c>
      <c r="U567" s="101">
        <f t="shared" si="73"/>
        <v>1</v>
      </c>
      <c r="V567" s="102">
        <f t="shared" si="74"/>
        <v>39.375</v>
      </c>
    </row>
    <row r="568" spans="2:22" x14ac:dyDescent="0.25">
      <c r="B568" s="12">
        <v>9</v>
      </c>
      <c r="C568" s="12">
        <v>53</v>
      </c>
      <c r="D568" s="12">
        <v>32.708333333333336</v>
      </c>
      <c r="E568" s="12">
        <v>41.25</v>
      </c>
      <c r="F568" s="12">
        <v>37.708333333333321</v>
      </c>
      <c r="H568" s="103">
        <f>VLOOKUP($C568,'Experiment Design'!$B$3:$H$66,'Experiment Results'!H$1,FALSE)</f>
        <v>3</v>
      </c>
      <c r="I568" s="101" t="str">
        <f>VLOOKUP($C568,'Experiment Design'!$B$3:$H$66,'Experiment Results'!I$1,FALSE)</f>
        <v>Normal</v>
      </c>
      <c r="J568" s="101">
        <f>VLOOKUP($C568,'Experiment Design'!$B$3:$H$66,'Experiment Results'!J$1,FALSE)</f>
        <v>100</v>
      </c>
      <c r="K568" s="101">
        <f>VLOOKUP($C568,'Experiment Design'!$B$3:$H$66,'Experiment Results'!K$1,FALSE)</f>
        <v>10</v>
      </c>
      <c r="L568" s="101">
        <f>VLOOKUP($C568,'Experiment Design'!$B$3:$H$66,'Experiment Results'!L$1,FALSE)</f>
        <v>36</v>
      </c>
      <c r="M568" s="101">
        <f>VLOOKUP($C568,'Experiment Design'!$B$3:$H$66,'Experiment Results'!M$1,FALSE)</f>
        <v>15</v>
      </c>
      <c r="N568" s="102">
        <f t="shared" si="67"/>
        <v>37.222222222222221</v>
      </c>
      <c r="P568" s="103">
        <f t="shared" si="68"/>
        <v>-1</v>
      </c>
      <c r="Q568" s="101">
        <f t="shared" si="69"/>
        <v>-1</v>
      </c>
      <c r="R568" s="101">
        <f t="shared" si="70"/>
        <v>1</v>
      </c>
      <c r="S568" s="101">
        <f t="shared" si="71"/>
        <v>-1</v>
      </c>
      <c r="T568" s="101">
        <f t="shared" si="72"/>
        <v>1</v>
      </c>
      <c r="U568" s="101">
        <f t="shared" si="73"/>
        <v>1</v>
      </c>
      <c r="V568" s="102">
        <f t="shared" si="74"/>
        <v>37.222222222222221</v>
      </c>
    </row>
    <row r="569" spans="2:22" x14ac:dyDescent="0.25">
      <c r="B569" s="12">
        <v>9</v>
      </c>
      <c r="C569" s="12">
        <v>54</v>
      </c>
      <c r="D569" s="12">
        <v>36.250000000000014</v>
      </c>
      <c r="E569" s="12">
        <v>40.000000000000014</v>
      </c>
      <c r="F569" s="12">
        <v>39.791666666666636</v>
      </c>
      <c r="H569" s="103">
        <f>VLOOKUP($C569,'Experiment Design'!$B$3:$H$66,'Experiment Results'!H$1,FALSE)</f>
        <v>8</v>
      </c>
      <c r="I569" s="101" t="str">
        <f>VLOOKUP($C569,'Experiment Design'!$B$3:$H$66,'Experiment Results'!I$1,FALSE)</f>
        <v>Normal</v>
      </c>
      <c r="J569" s="101">
        <f>VLOOKUP($C569,'Experiment Design'!$B$3:$H$66,'Experiment Results'!J$1,FALSE)</f>
        <v>100</v>
      </c>
      <c r="K569" s="101">
        <f>VLOOKUP($C569,'Experiment Design'!$B$3:$H$66,'Experiment Results'!K$1,FALSE)</f>
        <v>10</v>
      </c>
      <c r="L569" s="101">
        <f>VLOOKUP($C569,'Experiment Design'!$B$3:$H$66,'Experiment Results'!L$1,FALSE)</f>
        <v>36</v>
      </c>
      <c r="M569" s="101">
        <f>VLOOKUP($C569,'Experiment Design'!$B$3:$H$66,'Experiment Results'!M$1,FALSE)</f>
        <v>15</v>
      </c>
      <c r="N569" s="102">
        <f t="shared" si="67"/>
        <v>38.68055555555555</v>
      </c>
      <c r="P569" s="103">
        <f t="shared" si="68"/>
        <v>1</v>
      </c>
      <c r="Q569" s="101">
        <f t="shared" si="69"/>
        <v>-1</v>
      </c>
      <c r="R569" s="101">
        <f t="shared" si="70"/>
        <v>1</v>
      </c>
      <c r="S569" s="101">
        <f t="shared" si="71"/>
        <v>-1</v>
      </c>
      <c r="T569" s="101">
        <f t="shared" si="72"/>
        <v>1</v>
      </c>
      <c r="U569" s="101">
        <f t="shared" si="73"/>
        <v>1</v>
      </c>
      <c r="V569" s="102">
        <f t="shared" si="74"/>
        <v>38.68055555555555</v>
      </c>
    </row>
    <row r="570" spans="2:22" x14ac:dyDescent="0.25">
      <c r="B570" s="12">
        <v>9</v>
      </c>
      <c r="C570" s="12">
        <v>55</v>
      </c>
      <c r="D570" s="12">
        <v>37.5</v>
      </c>
      <c r="E570" s="12">
        <v>43.333333333333321</v>
      </c>
      <c r="F570" s="12">
        <v>39.791666666666636</v>
      </c>
      <c r="H570" s="103">
        <f>VLOOKUP($C570,'Experiment Design'!$B$3:$H$66,'Experiment Results'!H$1,FALSE)</f>
        <v>3</v>
      </c>
      <c r="I570" s="101" t="str">
        <f>VLOOKUP($C570,'Experiment Design'!$B$3:$H$66,'Experiment Results'!I$1,FALSE)</f>
        <v>Exponential</v>
      </c>
      <c r="J570" s="101">
        <f>VLOOKUP($C570,'Experiment Design'!$B$3:$H$66,'Experiment Results'!J$1,FALSE)</f>
        <v>100</v>
      </c>
      <c r="K570" s="101">
        <f>VLOOKUP($C570,'Experiment Design'!$B$3:$H$66,'Experiment Results'!K$1,FALSE)</f>
        <v>10</v>
      </c>
      <c r="L570" s="101">
        <f>VLOOKUP($C570,'Experiment Design'!$B$3:$H$66,'Experiment Results'!L$1,FALSE)</f>
        <v>36</v>
      </c>
      <c r="M570" s="101">
        <f>VLOOKUP($C570,'Experiment Design'!$B$3:$H$66,'Experiment Results'!M$1,FALSE)</f>
        <v>15</v>
      </c>
      <c r="N570" s="102">
        <f t="shared" si="67"/>
        <v>40.208333333333314</v>
      </c>
      <c r="P570" s="103">
        <f t="shared" si="68"/>
        <v>-1</v>
      </c>
      <c r="Q570" s="101">
        <f t="shared" si="69"/>
        <v>1</v>
      </c>
      <c r="R570" s="101">
        <f t="shared" si="70"/>
        <v>1</v>
      </c>
      <c r="S570" s="101">
        <f t="shared" si="71"/>
        <v>-1</v>
      </c>
      <c r="T570" s="101">
        <f t="shared" si="72"/>
        <v>1</v>
      </c>
      <c r="U570" s="101">
        <f t="shared" si="73"/>
        <v>1</v>
      </c>
      <c r="V570" s="102">
        <f t="shared" si="74"/>
        <v>40.208333333333314</v>
      </c>
    </row>
    <row r="571" spans="2:22" x14ac:dyDescent="0.25">
      <c r="B571" s="12">
        <v>9</v>
      </c>
      <c r="C571" s="12">
        <v>56</v>
      </c>
      <c r="D571" s="12">
        <v>35.416666666666679</v>
      </c>
      <c r="E571" s="12">
        <v>42.291666666666664</v>
      </c>
      <c r="F571" s="12">
        <v>40.416666666666664</v>
      </c>
      <c r="H571" s="103">
        <f>VLOOKUP($C571,'Experiment Design'!$B$3:$H$66,'Experiment Results'!H$1,FALSE)</f>
        <v>8</v>
      </c>
      <c r="I571" s="101" t="str">
        <f>VLOOKUP($C571,'Experiment Design'!$B$3:$H$66,'Experiment Results'!I$1,FALSE)</f>
        <v>Exponential</v>
      </c>
      <c r="J571" s="101">
        <f>VLOOKUP($C571,'Experiment Design'!$B$3:$H$66,'Experiment Results'!J$1,FALSE)</f>
        <v>100</v>
      </c>
      <c r="K571" s="101">
        <f>VLOOKUP($C571,'Experiment Design'!$B$3:$H$66,'Experiment Results'!K$1,FALSE)</f>
        <v>10</v>
      </c>
      <c r="L571" s="101">
        <f>VLOOKUP($C571,'Experiment Design'!$B$3:$H$66,'Experiment Results'!L$1,FALSE)</f>
        <v>36</v>
      </c>
      <c r="M571" s="101">
        <f>VLOOKUP($C571,'Experiment Design'!$B$3:$H$66,'Experiment Results'!M$1,FALSE)</f>
        <v>15</v>
      </c>
      <c r="N571" s="102">
        <f t="shared" si="67"/>
        <v>39.375</v>
      </c>
      <c r="P571" s="103">
        <f t="shared" si="68"/>
        <v>1</v>
      </c>
      <c r="Q571" s="101">
        <f t="shared" si="69"/>
        <v>1</v>
      </c>
      <c r="R571" s="101">
        <f t="shared" si="70"/>
        <v>1</v>
      </c>
      <c r="S571" s="101">
        <f t="shared" si="71"/>
        <v>-1</v>
      </c>
      <c r="T571" s="101">
        <f t="shared" si="72"/>
        <v>1</v>
      </c>
      <c r="U571" s="101">
        <f t="shared" si="73"/>
        <v>1</v>
      </c>
      <c r="V571" s="102">
        <f t="shared" si="74"/>
        <v>39.375</v>
      </c>
    </row>
    <row r="572" spans="2:22" x14ac:dyDescent="0.25">
      <c r="B572" s="12">
        <v>9</v>
      </c>
      <c r="C572" s="12">
        <v>57</v>
      </c>
      <c r="D572" s="12">
        <v>32.708333333333336</v>
      </c>
      <c r="E572" s="12">
        <v>41.25</v>
      </c>
      <c r="F572" s="12">
        <v>37.708333333333321</v>
      </c>
      <c r="H572" s="103">
        <f>VLOOKUP($C572,'Experiment Design'!$B$3:$H$66,'Experiment Results'!H$1,FALSE)</f>
        <v>3</v>
      </c>
      <c r="I572" s="101" t="str">
        <f>VLOOKUP($C572,'Experiment Design'!$B$3:$H$66,'Experiment Results'!I$1,FALSE)</f>
        <v>Normal</v>
      </c>
      <c r="J572" s="101">
        <f>VLOOKUP($C572,'Experiment Design'!$B$3:$H$66,'Experiment Results'!J$1,FALSE)</f>
        <v>40</v>
      </c>
      <c r="K572" s="101">
        <f>VLOOKUP($C572,'Experiment Design'!$B$3:$H$66,'Experiment Results'!K$1,FALSE)</f>
        <v>60</v>
      </c>
      <c r="L572" s="101">
        <f>VLOOKUP($C572,'Experiment Design'!$B$3:$H$66,'Experiment Results'!L$1,FALSE)</f>
        <v>36</v>
      </c>
      <c r="M572" s="101">
        <f>VLOOKUP($C572,'Experiment Design'!$B$3:$H$66,'Experiment Results'!M$1,FALSE)</f>
        <v>15</v>
      </c>
      <c r="N572" s="102">
        <f t="shared" si="67"/>
        <v>37.222222222222221</v>
      </c>
      <c r="P572" s="103">
        <f t="shared" si="68"/>
        <v>-1</v>
      </c>
      <c r="Q572" s="101">
        <f t="shared" si="69"/>
        <v>-1</v>
      </c>
      <c r="R572" s="101">
        <f t="shared" si="70"/>
        <v>-1</v>
      </c>
      <c r="S572" s="101">
        <f t="shared" si="71"/>
        <v>1</v>
      </c>
      <c r="T572" s="101">
        <f t="shared" si="72"/>
        <v>1</v>
      </c>
      <c r="U572" s="101">
        <f t="shared" si="73"/>
        <v>1</v>
      </c>
      <c r="V572" s="102">
        <f t="shared" si="74"/>
        <v>37.222222222222221</v>
      </c>
    </row>
    <row r="573" spans="2:22" x14ac:dyDescent="0.25">
      <c r="B573" s="12">
        <v>9</v>
      </c>
      <c r="C573" s="12">
        <v>58</v>
      </c>
      <c r="D573" s="12">
        <v>36.250000000000014</v>
      </c>
      <c r="E573" s="12">
        <v>40.000000000000014</v>
      </c>
      <c r="F573" s="12">
        <v>39.791666666666636</v>
      </c>
      <c r="H573" s="103">
        <f>VLOOKUP($C573,'Experiment Design'!$B$3:$H$66,'Experiment Results'!H$1,FALSE)</f>
        <v>8</v>
      </c>
      <c r="I573" s="101" t="str">
        <f>VLOOKUP($C573,'Experiment Design'!$B$3:$H$66,'Experiment Results'!I$1,FALSE)</f>
        <v>Normal</v>
      </c>
      <c r="J573" s="101">
        <f>VLOOKUP($C573,'Experiment Design'!$B$3:$H$66,'Experiment Results'!J$1,FALSE)</f>
        <v>40</v>
      </c>
      <c r="K573" s="101">
        <f>VLOOKUP($C573,'Experiment Design'!$B$3:$H$66,'Experiment Results'!K$1,FALSE)</f>
        <v>60</v>
      </c>
      <c r="L573" s="101">
        <f>VLOOKUP($C573,'Experiment Design'!$B$3:$H$66,'Experiment Results'!L$1,FALSE)</f>
        <v>36</v>
      </c>
      <c r="M573" s="101">
        <f>VLOOKUP($C573,'Experiment Design'!$B$3:$H$66,'Experiment Results'!M$1,FALSE)</f>
        <v>15</v>
      </c>
      <c r="N573" s="102">
        <f t="shared" si="67"/>
        <v>38.68055555555555</v>
      </c>
      <c r="P573" s="103">
        <f t="shared" si="68"/>
        <v>1</v>
      </c>
      <c r="Q573" s="101">
        <f t="shared" si="69"/>
        <v>-1</v>
      </c>
      <c r="R573" s="101">
        <f t="shared" si="70"/>
        <v>-1</v>
      </c>
      <c r="S573" s="101">
        <f t="shared" si="71"/>
        <v>1</v>
      </c>
      <c r="T573" s="101">
        <f t="shared" si="72"/>
        <v>1</v>
      </c>
      <c r="U573" s="101">
        <f t="shared" si="73"/>
        <v>1</v>
      </c>
      <c r="V573" s="102">
        <f t="shared" si="74"/>
        <v>38.68055555555555</v>
      </c>
    </row>
    <row r="574" spans="2:22" x14ac:dyDescent="0.25">
      <c r="B574" s="12">
        <v>9</v>
      </c>
      <c r="C574" s="12">
        <v>59</v>
      </c>
      <c r="D574" s="12">
        <v>37.5</v>
      </c>
      <c r="E574" s="12">
        <v>43.333333333333321</v>
      </c>
      <c r="F574" s="12">
        <v>39.791666666666636</v>
      </c>
      <c r="H574" s="103">
        <f>VLOOKUP($C574,'Experiment Design'!$B$3:$H$66,'Experiment Results'!H$1,FALSE)</f>
        <v>3</v>
      </c>
      <c r="I574" s="101" t="str">
        <f>VLOOKUP($C574,'Experiment Design'!$B$3:$H$66,'Experiment Results'!I$1,FALSE)</f>
        <v>Exponential</v>
      </c>
      <c r="J574" s="101">
        <f>VLOOKUP($C574,'Experiment Design'!$B$3:$H$66,'Experiment Results'!J$1,FALSE)</f>
        <v>40</v>
      </c>
      <c r="K574" s="101">
        <f>VLOOKUP($C574,'Experiment Design'!$B$3:$H$66,'Experiment Results'!K$1,FALSE)</f>
        <v>60</v>
      </c>
      <c r="L574" s="101">
        <f>VLOOKUP($C574,'Experiment Design'!$B$3:$H$66,'Experiment Results'!L$1,FALSE)</f>
        <v>36</v>
      </c>
      <c r="M574" s="101">
        <f>VLOOKUP($C574,'Experiment Design'!$B$3:$H$66,'Experiment Results'!M$1,FALSE)</f>
        <v>15</v>
      </c>
      <c r="N574" s="102">
        <f t="shared" si="67"/>
        <v>40.208333333333314</v>
      </c>
      <c r="P574" s="103">
        <f t="shared" si="68"/>
        <v>-1</v>
      </c>
      <c r="Q574" s="101">
        <f t="shared" si="69"/>
        <v>1</v>
      </c>
      <c r="R574" s="101">
        <f t="shared" si="70"/>
        <v>-1</v>
      </c>
      <c r="S574" s="101">
        <f t="shared" si="71"/>
        <v>1</v>
      </c>
      <c r="T574" s="101">
        <f t="shared" si="72"/>
        <v>1</v>
      </c>
      <c r="U574" s="101">
        <f t="shared" si="73"/>
        <v>1</v>
      </c>
      <c r="V574" s="102">
        <f t="shared" si="74"/>
        <v>40.208333333333314</v>
      </c>
    </row>
    <row r="575" spans="2:22" x14ac:dyDescent="0.25">
      <c r="B575" s="12">
        <v>9</v>
      </c>
      <c r="C575" s="12">
        <v>60</v>
      </c>
      <c r="D575" s="12">
        <v>35.416666666666679</v>
      </c>
      <c r="E575" s="12">
        <v>42.291666666666664</v>
      </c>
      <c r="F575" s="12">
        <v>40.416666666666664</v>
      </c>
      <c r="H575" s="103">
        <f>VLOOKUP($C575,'Experiment Design'!$B$3:$H$66,'Experiment Results'!H$1,FALSE)</f>
        <v>8</v>
      </c>
      <c r="I575" s="101" t="str">
        <f>VLOOKUP($C575,'Experiment Design'!$B$3:$H$66,'Experiment Results'!I$1,FALSE)</f>
        <v>Exponential</v>
      </c>
      <c r="J575" s="101">
        <f>VLOOKUP($C575,'Experiment Design'!$B$3:$H$66,'Experiment Results'!J$1,FALSE)</f>
        <v>40</v>
      </c>
      <c r="K575" s="101">
        <f>VLOOKUP($C575,'Experiment Design'!$B$3:$H$66,'Experiment Results'!K$1,FALSE)</f>
        <v>60</v>
      </c>
      <c r="L575" s="101">
        <f>VLOOKUP($C575,'Experiment Design'!$B$3:$H$66,'Experiment Results'!L$1,FALSE)</f>
        <v>36</v>
      </c>
      <c r="M575" s="101">
        <f>VLOOKUP($C575,'Experiment Design'!$B$3:$H$66,'Experiment Results'!M$1,FALSE)</f>
        <v>15</v>
      </c>
      <c r="N575" s="102">
        <f t="shared" si="67"/>
        <v>39.375</v>
      </c>
      <c r="P575" s="103">
        <f t="shared" si="68"/>
        <v>1</v>
      </c>
      <c r="Q575" s="101">
        <f t="shared" si="69"/>
        <v>1</v>
      </c>
      <c r="R575" s="101">
        <f t="shared" si="70"/>
        <v>-1</v>
      </c>
      <c r="S575" s="101">
        <f t="shared" si="71"/>
        <v>1</v>
      </c>
      <c r="T575" s="101">
        <f t="shared" si="72"/>
        <v>1</v>
      </c>
      <c r="U575" s="101">
        <f t="shared" si="73"/>
        <v>1</v>
      </c>
      <c r="V575" s="102">
        <f t="shared" si="74"/>
        <v>39.375</v>
      </c>
    </row>
    <row r="576" spans="2:22" x14ac:dyDescent="0.25">
      <c r="B576" s="12">
        <v>9</v>
      </c>
      <c r="C576" s="12">
        <v>61</v>
      </c>
      <c r="D576" s="12">
        <v>32.708333333333336</v>
      </c>
      <c r="E576" s="12">
        <v>41.25</v>
      </c>
      <c r="F576" s="12">
        <v>37.708333333333321</v>
      </c>
      <c r="H576" s="103">
        <f>VLOOKUP($C576,'Experiment Design'!$B$3:$H$66,'Experiment Results'!H$1,FALSE)</f>
        <v>3</v>
      </c>
      <c r="I576" s="101" t="str">
        <f>VLOOKUP($C576,'Experiment Design'!$B$3:$H$66,'Experiment Results'!I$1,FALSE)</f>
        <v>Normal</v>
      </c>
      <c r="J576" s="101">
        <f>VLOOKUP($C576,'Experiment Design'!$B$3:$H$66,'Experiment Results'!J$1,FALSE)</f>
        <v>100</v>
      </c>
      <c r="K576" s="101">
        <f>VLOOKUP($C576,'Experiment Design'!$B$3:$H$66,'Experiment Results'!K$1,FALSE)</f>
        <v>60</v>
      </c>
      <c r="L576" s="101">
        <f>VLOOKUP($C576,'Experiment Design'!$B$3:$H$66,'Experiment Results'!L$1,FALSE)</f>
        <v>36</v>
      </c>
      <c r="M576" s="101">
        <f>VLOOKUP($C576,'Experiment Design'!$B$3:$H$66,'Experiment Results'!M$1,FALSE)</f>
        <v>15</v>
      </c>
      <c r="N576" s="102">
        <f t="shared" si="67"/>
        <v>37.222222222222221</v>
      </c>
      <c r="P576" s="103">
        <f t="shared" si="68"/>
        <v>-1</v>
      </c>
      <c r="Q576" s="101">
        <f t="shared" si="69"/>
        <v>-1</v>
      </c>
      <c r="R576" s="101">
        <f t="shared" si="70"/>
        <v>1</v>
      </c>
      <c r="S576" s="101">
        <f t="shared" si="71"/>
        <v>1</v>
      </c>
      <c r="T576" s="101">
        <f t="shared" si="72"/>
        <v>1</v>
      </c>
      <c r="U576" s="101">
        <f t="shared" si="73"/>
        <v>1</v>
      </c>
      <c r="V576" s="102">
        <f t="shared" si="74"/>
        <v>37.222222222222221</v>
      </c>
    </row>
    <row r="577" spans="2:22" x14ac:dyDescent="0.25">
      <c r="B577" s="12">
        <v>9</v>
      </c>
      <c r="C577" s="12">
        <v>62</v>
      </c>
      <c r="D577" s="12">
        <v>36.250000000000014</v>
      </c>
      <c r="E577" s="12">
        <v>40.000000000000014</v>
      </c>
      <c r="F577" s="12">
        <v>39.791666666666636</v>
      </c>
      <c r="H577" s="103">
        <f>VLOOKUP($C577,'Experiment Design'!$B$3:$H$66,'Experiment Results'!H$1,FALSE)</f>
        <v>8</v>
      </c>
      <c r="I577" s="101" t="str">
        <f>VLOOKUP($C577,'Experiment Design'!$B$3:$H$66,'Experiment Results'!I$1,FALSE)</f>
        <v>Normal</v>
      </c>
      <c r="J577" s="101">
        <f>VLOOKUP($C577,'Experiment Design'!$B$3:$H$66,'Experiment Results'!J$1,FALSE)</f>
        <v>100</v>
      </c>
      <c r="K577" s="101">
        <f>VLOOKUP($C577,'Experiment Design'!$B$3:$H$66,'Experiment Results'!K$1,FALSE)</f>
        <v>60</v>
      </c>
      <c r="L577" s="101">
        <f>VLOOKUP($C577,'Experiment Design'!$B$3:$H$66,'Experiment Results'!L$1,FALSE)</f>
        <v>36</v>
      </c>
      <c r="M577" s="101">
        <f>VLOOKUP($C577,'Experiment Design'!$B$3:$H$66,'Experiment Results'!M$1,FALSE)</f>
        <v>15</v>
      </c>
      <c r="N577" s="102">
        <f t="shared" si="67"/>
        <v>38.68055555555555</v>
      </c>
      <c r="P577" s="103">
        <f t="shared" si="68"/>
        <v>1</v>
      </c>
      <c r="Q577" s="101">
        <f t="shared" si="69"/>
        <v>-1</v>
      </c>
      <c r="R577" s="101">
        <f t="shared" si="70"/>
        <v>1</v>
      </c>
      <c r="S577" s="101">
        <f t="shared" si="71"/>
        <v>1</v>
      </c>
      <c r="T577" s="101">
        <f t="shared" si="72"/>
        <v>1</v>
      </c>
      <c r="U577" s="101">
        <f t="shared" si="73"/>
        <v>1</v>
      </c>
      <c r="V577" s="102">
        <f t="shared" si="74"/>
        <v>38.68055555555555</v>
      </c>
    </row>
    <row r="578" spans="2:22" x14ac:dyDescent="0.25">
      <c r="B578" s="12">
        <v>9</v>
      </c>
      <c r="C578" s="12">
        <v>63</v>
      </c>
      <c r="D578" s="12">
        <v>37.5</v>
      </c>
      <c r="E578" s="12">
        <v>43.333333333333321</v>
      </c>
      <c r="F578" s="12">
        <v>39.791666666666636</v>
      </c>
      <c r="H578" s="103">
        <f>VLOOKUP($C578,'Experiment Design'!$B$3:$H$66,'Experiment Results'!H$1,FALSE)</f>
        <v>3</v>
      </c>
      <c r="I578" s="101" t="str">
        <f>VLOOKUP($C578,'Experiment Design'!$B$3:$H$66,'Experiment Results'!I$1,FALSE)</f>
        <v>Exponential</v>
      </c>
      <c r="J578" s="101">
        <f>VLOOKUP($C578,'Experiment Design'!$B$3:$H$66,'Experiment Results'!J$1,FALSE)</f>
        <v>100</v>
      </c>
      <c r="K578" s="101">
        <f>VLOOKUP($C578,'Experiment Design'!$B$3:$H$66,'Experiment Results'!K$1,FALSE)</f>
        <v>60</v>
      </c>
      <c r="L578" s="101">
        <f>VLOOKUP($C578,'Experiment Design'!$B$3:$H$66,'Experiment Results'!L$1,FALSE)</f>
        <v>36</v>
      </c>
      <c r="M578" s="101">
        <f>VLOOKUP($C578,'Experiment Design'!$B$3:$H$66,'Experiment Results'!M$1,FALSE)</f>
        <v>15</v>
      </c>
      <c r="N578" s="102">
        <f t="shared" si="67"/>
        <v>40.208333333333314</v>
      </c>
      <c r="P578" s="103">
        <f t="shared" si="68"/>
        <v>-1</v>
      </c>
      <c r="Q578" s="101">
        <f t="shared" si="69"/>
        <v>1</v>
      </c>
      <c r="R578" s="101">
        <f t="shared" si="70"/>
        <v>1</v>
      </c>
      <c r="S578" s="101">
        <f t="shared" si="71"/>
        <v>1</v>
      </c>
      <c r="T578" s="101">
        <f t="shared" si="72"/>
        <v>1</v>
      </c>
      <c r="U578" s="101">
        <f t="shared" si="73"/>
        <v>1</v>
      </c>
      <c r="V578" s="102">
        <f t="shared" si="74"/>
        <v>40.208333333333314</v>
      </c>
    </row>
    <row r="579" spans="2:22" x14ac:dyDescent="0.25">
      <c r="B579" s="12">
        <v>9</v>
      </c>
      <c r="C579" s="12">
        <v>64</v>
      </c>
      <c r="D579" s="12">
        <v>35.416666666666679</v>
      </c>
      <c r="E579" s="12">
        <v>42.291666666666664</v>
      </c>
      <c r="F579" s="12">
        <v>40.416666666666664</v>
      </c>
      <c r="H579" s="103">
        <f>VLOOKUP($C579,'Experiment Design'!$B$3:$H$66,'Experiment Results'!H$1,FALSE)</f>
        <v>8</v>
      </c>
      <c r="I579" s="101" t="str">
        <f>VLOOKUP($C579,'Experiment Design'!$B$3:$H$66,'Experiment Results'!I$1,FALSE)</f>
        <v>Exponential</v>
      </c>
      <c r="J579" s="101">
        <f>VLOOKUP($C579,'Experiment Design'!$B$3:$H$66,'Experiment Results'!J$1,FALSE)</f>
        <v>100</v>
      </c>
      <c r="K579" s="101">
        <f>VLOOKUP($C579,'Experiment Design'!$B$3:$H$66,'Experiment Results'!K$1,FALSE)</f>
        <v>60</v>
      </c>
      <c r="L579" s="101">
        <f>VLOOKUP($C579,'Experiment Design'!$B$3:$H$66,'Experiment Results'!L$1,FALSE)</f>
        <v>36</v>
      </c>
      <c r="M579" s="101">
        <f>VLOOKUP($C579,'Experiment Design'!$B$3:$H$66,'Experiment Results'!M$1,FALSE)</f>
        <v>15</v>
      </c>
      <c r="N579" s="102">
        <f t="shared" si="67"/>
        <v>39.375</v>
      </c>
      <c r="P579" s="103">
        <f t="shared" si="68"/>
        <v>1</v>
      </c>
      <c r="Q579" s="101">
        <f t="shared" si="69"/>
        <v>1</v>
      </c>
      <c r="R579" s="101">
        <f t="shared" si="70"/>
        <v>1</v>
      </c>
      <c r="S579" s="101">
        <f t="shared" si="71"/>
        <v>1</v>
      </c>
      <c r="T579" s="101">
        <f t="shared" si="72"/>
        <v>1</v>
      </c>
      <c r="U579" s="101">
        <f t="shared" si="73"/>
        <v>1</v>
      </c>
      <c r="V579" s="102">
        <f t="shared" si="74"/>
        <v>39.375</v>
      </c>
    </row>
    <row r="580" spans="2:22" x14ac:dyDescent="0.25">
      <c r="B580" s="12">
        <v>10</v>
      </c>
      <c r="C580" s="12">
        <v>1</v>
      </c>
      <c r="D580" s="12">
        <v>38.36538461538462</v>
      </c>
      <c r="E580" s="12">
        <v>31.442307692307722</v>
      </c>
      <c r="F580" s="12">
        <v>31.442307692307722</v>
      </c>
      <c r="H580" s="103">
        <f>VLOOKUP($C580,'Experiment Design'!$B$3:$H$66,'Experiment Results'!H$1,FALSE)</f>
        <v>3</v>
      </c>
      <c r="I580" s="101" t="str">
        <f>VLOOKUP($C580,'Experiment Design'!$B$3:$H$66,'Experiment Results'!I$1,FALSE)</f>
        <v>Normal</v>
      </c>
      <c r="J580" s="101">
        <f>VLOOKUP($C580,'Experiment Design'!$B$3:$H$66,'Experiment Results'!J$1,FALSE)</f>
        <v>40</v>
      </c>
      <c r="K580" s="101">
        <f>VLOOKUP($C580,'Experiment Design'!$B$3:$H$66,'Experiment Results'!K$1,FALSE)</f>
        <v>10</v>
      </c>
      <c r="L580" s="101">
        <f>VLOOKUP($C580,'Experiment Design'!$B$3:$H$66,'Experiment Results'!L$1,FALSE)</f>
        <v>26</v>
      </c>
      <c r="M580" s="101">
        <f>VLOOKUP($C580,'Experiment Design'!$B$3:$H$66,'Experiment Results'!M$1,FALSE)</f>
        <v>10</v>
      </c>
      <c r="N580" s="102">
        <f t="shared" si="67"/>
        <v>33.750000000000021</v>
      </c>
      <c r="P580" s="103">
        <f t="shared" si="68"/>
        <v>-1</v>
      </c>
      <c r="Q580" s="101">
        <f t="shared" si="69"/>
        <v>-1</v>
      </c>
      <c r="R580" s="101">
        <f t="shared" si="70"/>
        <v>-1</v>
      </c>
      <c r="S580" s="101">
        <f t="shared" si="71"/>
        <v>-1</v>
      </c>
      <c r="T580" s="101">
        <f t="shared" si="72"/>
        <v>-1</v>
      </c>
      <c r="U580" s="101">
        <f t="shared" si="73"/>
        <v>-1</v>
      </c>
      <c r="V580" s="102">
        <f t="shared" si="74"/>
        <v>33.750000000000021</v>
      </c>
    </row>
    <row r="581" spans="2:22" x14ac:dyDescent="0.25">
      <c r="B581" s="12">
        <v>10</v>
      </c>
      <c r="C581" s="12">
        <v>2</v>
      </c>
      <c r="D581" s="12">
        <v>31.153846153846143</v>
      </c>
      <c r="E581" s="12">
        <v>32.307692307692278</v>
      </c>
      <c r="F581" s="12">
        <v>23.538461538461522</v>
      </c>
      <c r="H581" s="103">
        <f>VLOOKUP($C581,'Experiment Design'!$B$3:$H$66,'Experiment Results'!H$1,FALSE)</f>
        <v>8</v>
      </c>
      <c r="I581" s="101" t="str">
        <f>VLOOKUP($C581,'Experiment Design'!$B$3:$H$66,'Experiment Results'!I$1,FALSE)</f>
        <v>Normal</v>
      </c>
      <c r="J581" s="101">
        <f>VLOOKUP($C581,'Experiment Design'!$B$3:$H$66,'Experiment Results'!J$1,FALSE)</f>
        <v>40</v>
      </c>
      <c r="K581" s="101">
        <f>VLOOKUP($C581,'Experiment Design'!$B$3:$H$66,'Experiment Results'!K$1,FALSE)</f>
        <v>10</v>
      </c>
      <c r="L581" s="101">
        <f>VLOOKUP($C581,'Experiment Design'!$B$3:$H$66,'Experiment Results'!L$1,FALSE)</f>
        <v>26</v>
      </c>
      <c r="M581" s="101">
        <f>VLOOKUP($C581,'Experiment Design'!$B$3:$H$66,'Experiment Results'!M$1,FALSE)</f>
        <v>10</v>
      </c>
      <c r="N581" s="102">
        <f t="shared" ref="N581:N644" si="75">AVERAGE(D581:F581)</f>
        <v>28.999999999999982</v>
      </c>
      <c r="P581" s="103">
        <f t="shared" ref="P581:P644" si="76">IF(H581=H$4,-1,1)</f>
        <v>1</v>
      </c>
      <c r="Q581" s="101">
        <f t="shared" ref="Q581:Q644" si="77">IF(I581=I$4,-1,1)</f>
        <v>-1</v>
      </c>
      <c r="R581" s="101">
        <f t="shared" ref="R581:R644" si="78">IF(J581=J$4,-1,1)</f>
        <v>-1</v>
      </c>
      <c r="S581" s="101">
        <f t="shared" ref="S581:S644" si="79">IF(K581=K$4,-1,1)</f>
        <v>-1</v>
      </c>
      <c r="T581" s="101">
        <f t="shared" ref="T581:T644" si="80">IF(L581=L$4,-1,1)</f>
        <v>-1</v>
      </c>
      <c r="U581" s="101">
        <f t="shared" ref="U581:U644" si="81">IF(M581=M$4,-1,1)</f>
        <v>-1</v>
      </c>
      <c r="V581" s="102">
        <f t="shared" ref="V581:V644" si="82">N581</f>
        <v>28.999999999999982</v>
      </c>
    </row>
    <row r="582" spans="2:22" x14ac:dyDescent="0.25">
      <c r="B582" s="12">
        <v>10</v>
      </c>
      <c r="C582" s="12">
        <v>3</v>
      </c>
      <c r="D582" s="12">
        <v>27.980769230769241</v>
      </c>
      <c r="E582" s="12">
        <v>40.38461538461538</v>
      </c>
      <c r="F582" s="12">
        <v>38.36538461538462</v>
      </c>
      <c r="H582" s="103">
        <f>VLOOKUP($C582,'Experiment Design'!$B$3:$H$66,'Experiment Results'!H$1,FALSE)</f>
        <v>3</v>
      </c>
      <c r="I582" s="101" t="str">
        <f>VLOOKUP($C582,'Experiment Design'!$B$3:$H$66,'Experiment Results'!I$1,FALSE)</f>
        <v>Exponential</v>
      </c>
      <c r="J582" s="101">
        <f>VLOOKUP($C582,'Experiment Design'!$B$3:$H$66,'Experiment Results'!J$1,FALSE)</f>
        <v>40</v>
      </c>
      <c r="K582" s="101">
        <f>VLOOKUP($C582,'Experiment Design'!$B$3:$H$66,'Experiment Results'!K$1,FALSE)</f>
        <v>10</v>
      </c>
      <c r="L582" s="101">
        <f>VLOOKUP($C582,'Experiment Design'!$B$3:$H$66,'Experiment Results'!L$1,FALSE)</f>
        <v>26</v>
      </c>
      <c r="M582" s="101">
        <f>VLOOKUP($C582,'Experiment Design'!$B$3:$H$66,'Experiment Results'!M$1,FALSE)</f>
        <v>10</v>
      </c>
      <c r="N582" s="102">
        <f t="shared" si="75"/>
        <v>35.576923076923073</v>
      </c>
      <c r="P582" s="103">
        <f t="shared" si="76"/>
        <v>-1</v>
      </c>
      <c r="Q582" s="101">
        <f t="shared" si="77"/>
        <v>1</v>
      </c>
      <c r="R582" s="101">
        <f t="shared" si="78"/>
        <v>-1</v>
      </c>
      <c r="S582" s="101">
        <f t="shared" si="79"/>
        <v>-1</v>
      </c>
      <c r="T582" s="101">
        <f t="shared" si="80"/>
        <v>-1</v>
      </c>
      <c r="U582" s="101">
        <f t="shared" si="81"/>
        <v>-1</v>
      </c>
      <c r="V582" s="102">
        <f t="shared" si="82"/>
        <v>35.576923076923073</v>
      </c>
    </row>
    <row r="583" spans="2:22" x14ac:dyDescent="0.25">
      <c r="B583" s="12">
        <v>10</v>
      </c>
      <c r="C583" s="12">
        <v>4</v>
      </c>
      <c r="D583" s="12">
        <v>31.153846153846143</v>
      </c>
      <c r="E583" s="12">
        <v>38.307692307692278</v>
      </c>
      <c r="F583" s="12">
        <v>38.307692307692278</v>
      </c>
      <c r="H583" s="103">
        <f>VLOOKUP($C583,'Experiment Design'!$B$3:$H$66,'Experiment Results'!H$1,FALSE)</f>
        <v>8</v>
      </c>
      <c r="I583" s="101" t="str">
        <f>VLOOKUP($C583,'Experiment Design'!$B$3:$H$66,'Experiment Results'!I$1,FALSE)</f>
        <v>Exponential</v>
      </c>
      <c r="J583" s="101">
        <f>VLOOKUP($C583,'Experiment Design'!$B$3:$H$66,'Experiment Results'!J$1,FALSE)</f>
        <v>40</v>
      </c>
      <c r="K583" s="101">
        <f>VLOOKUP($C583,'Experiment Design'!$B$3:$H$66,'Experiment Results'!K$1,FALSE)</f>
        <v>10</v>
      </c>
      <c r="L583" s="101">
        <f>VLOOKUP($C583,'Experiment Design'!$B$3:$H$66,'Experiment Results'!L$1,FALSE)</f>
        <v>26</v>
      </c>
      <c r="M583" s="101">
        <f>VLOOKUP($C583,'Experiment Design'!$B$3:$H$66,'Experiment Results'!M$1,FALSE)</f>
        <v>10</v>
      </c>
      <c r="N583" s="102">
        <f t="shared" si="75"/>
        <v>35.923076923076898</v>
      </c>
      <c r="P583" s="103">
        <f t="shared" si="76"/>
        <v>1</v>
      </c>
      <c r="Q583" s="101">
        <f t="shared" si="77"/>
        <v>1</v>
      </c>
      <c r="R583" s="101">
        <f t="shared" si="78"/>
        <v>-1</v>
      </c>
      <c r="S583" s="101">
        <f t="shared" si="79"/>
        <v>-1</v>
      </c>
      <c r="T583" s="101">
        <f t="shared" si="80"/>
        <v>-1</v>
      </c>
      <c r="U583" s="101">
        <f t="shared" si="81"/>
        <v>-1</v>
      </c>
      <c r="V583" s="102">
        <f t="shared" si="82"/>
        <v>35.923076923076898</v>
      </c>
    </row>
    <row r="584" spans="2:22" x14ac:dyDescent="0.25">
      <c r="B584" s="12">
        <v>10</v>
      </c>
      <c r="C584" s="12">
        <v>5</v>
      </c>
      <c r="D584" s="12">
        <v>38.36538461538462</v>
      </c>
      <c r="E584" s="12">
        <v>31.442307692307722</v>
      </c>
      <c r="F584" s="12">
        <v>31.442307692307722</v>
      </c>
      <c r="H584" s="103">
        <f>VLOOKUP($C584,'Experiment Design'!$B$3:$H$66,'Experiment Results'!H$1,FALSE)</f>
        <v>3</v>
      </c>
      <c r="I584" s="101" t="str">
        <f>VLOOKUP($C584,'Experiment Design'!$B$3:$H$66,'Experiment Results'!I$1,FALSE)</f>
        <v>Normal</v>
      </c>
      <c r="J584" s="101">
        <f>VLOOKUP($C584,'Experiment Design'!$B$3:$H$66,'Experiment Results'!J$1,FALSE)</f>
        <v>100</v>
      </c>
      <c r="K584" s="101">
        <f>VLOOKUP($C584,'Experiment Design'!$B$3:$H$66,'Experiment Results'!K$1,FALSE)</f>
        <v>10</v>
      </c>
      <c r="L584" s="101">
        <f>VLOOKUP($C584,'Experiment Design'!$B$3:$H$66,'Experiment Results'!L$1,FALSE)</f>
        <v>26</v>
      </c>
      <c r="M584" s="101">
        <f>VLOOKUP($C584,'Experiment Design'!$B$3:$H$66,'Experiment Results'!M$1,FALSE)</f>
        <v>10</v>
      </c>
      <c r="N584" s="102">
        <f t="shared" si="75"/>
        <v>33.750000000000021</v>
      </c>
      <c r="P584" s="103">
        <f t="shared" si="76"/>
        <v>-1</v>
      </c>
      <c r="Q584" s="101">
        <f t="shared" si="77"/>
        <v>-1</v>
      </c>
      <c r="R584" s="101">
        <f t="shared" si="78"/>
        <v>1</v>
      </c>
      <c r="S584" s="101">
        <f t="shared" si="79"/>
        <v>-1</v>
      </c>
      <c r="T584" s="101">
        <f t="shared" si="80"/>
        <v>-1</v>
      </c>
      <c r="U584" s="101">
        <f t="shared" si="81"/>
        <v>-1</v>
      </c>
      <c r="V584" s="102">
        <f t="shared" si="82"/>
        <v>33.750000000000021</v>
      </c>
    </row>
    <row r="585" spans="2:22" x14ac:dyDescent="0.25">
      <c r="B585" s="12">
        <v>10</v>
      </c>
      <c r="C585" s="12">
        <v>6</v>
      </c>
      <c r="D585" s="12">
        <v>31.442307692307722</v>
      </c>
      <c r="E585" s="12">
        <v>32.076923076923102</v>
      </c>
      <c r="F585" s="12">
        <v>24.692307692307722</v>
      </c>
      <c r="H585" s="103">
        <f>VLOOKUP($C585,'Experiment Design'!$B$3:$H$66,'Experiment Results'!H$1,FALSE)</f>
        <v>8</v>
      </c>
      <c r="I585" s="101" t="str">
        <f>VLOOKUP($C585,'Experiment Design'!$B$3:$H$66,'Experiment Results'!I$1,FALSE)</f>
        <v>Normal</v>
      </c>
      <c r="J585" s="101">
        <f>VLOOKUP($C585,'Experiment Design'!$B$3:$H$66,'Experiment Results'!J$1,FALSE)</f>
        <v>100</v>
      </c>
      <c r="K585" s="101">
        <f>VLOOKUP($C585,'Experiment Design'!$B$3:$H$66,'Experiment Results'!K$1,FALSE)</f>
        <v>10</v>
      </c>
      <c r="L585" s="101">
        <f>VLOOKUP($C585,'Experiment Design'!$B$3:$H$66,'Experiment Results'!L$1,FALSE)</f>
        <v>26</v>
      </c>
      <c r="M585" s="101">
        <f>VLOOKUP($C585,'Experiment Design'!$B$3:$H$66,'Experiment Results'!M$1,FALSE)</f>
        <v>10</v>
      </c>
      <c r="N585" s="102">
        <f t="shared" si="75"/>
        <v>29.403846153846178</v>
      </c>
      <c r="P585" s="103">
        <f t="shared" si="76"/>
        <v>1</v>
      </c>
      <c r="Q585" s="101">
        <f t="shared" si="77"/>
        <v>-1</v>
      </c>
      <c r="R585" s="101">
        <f t="shared" si="78"/>
        <v>1</v>
      </c>
      <c r="S585" s="101">
        <f t="shared" si="79"/>
        <v>-1</v>
      </c>
      <c r="T585" s="101">
        <f t="shared" si="80"/>
        <v>-1</v>
      </c>
      <c r="U585" s="101">
        <f t="shared" si="81"/>
        <v>-1</v>
      </c>
      <c r="V585" s="102">
        <f t="shared" si="82"/>
        <v>29.403846153846178</v>
      </c>
    </row>
    <row r="586" spans="2:22" x14ac:dyDescent="0.25">
      <c r="B586" s="12">
        <v>10</v>
      </c>
      <c r="C586" s="12">
        <v>7</v>
      </c>
      <c r="D586" s="12">
        <v>27.980769230769241</v>
      </c>
      <c r="E586" s="12">
        <v>40.38461538461538</v>
      </c>
      <c r="F586" s="12">
        <v>38.36538461538462</v>
      </c>
      <c r="H586" s="103">
        <f>VLOOKUP($C586,'Experiment Design'!$B$3:$H$66,'Experiment Results'!H$1,FALSE)</f>
        <v>3</v>
      </c>
      <c r="I586" s="101" t="str">
        <f>VLOOKUP($C586,'Experiment Design'!$B$3:$H$66,'Experiment Results'!I$1,FALSE)</f>
        <v>Exponential</v>
      </c>
      <c r="J586" s="101">
        <f>VLOOKUP($C586,'Experiment Design'!$B$3:$H$66,'Experiment Results'!J$1,FALSE)</f>
        <v>100</v>
      </c>
      <c r="K586" s="101">
        <f>VLOOKUP($C586,'Experiment Design'!$B$3:$H$66,'Experiment Results'!K$1,FALSE)</f>
        <v>10</v>
      </c>
      <c r="L586" s="101">
        <f>VLOOKUP($C586,'Experiment Design'!$B$3:$H$66,'Experiment Results'!L$1,FALSE)</f>
        <v>26</v>
      </c>
      <c r="M586" s="101">
        <f>VLOOKUP($C586,'Experiment Design'!$B$3:$H$66,'Experiment Results'!M$1,FALSE)</f>
        <v>10</v>
      </c>
      <c r="N586" s="102">
        <f t="shared" si="75"/>
        <v>35.576923076923073</v>
      </c>
      <c r="P586" s="103">
        <f t="shared" si="76"/>
        <v>-1</v>
      </c>
      <c r="Q586" s="101">
        <f t="shared" si="77"/>
        <v>1</v>
      </c>
      <c r="R586" s="101">
        <f t="shared" si="78"/>
        <v>1</v>
      </c>
      <c r="S586" s="101">
        <f t="shared" si="79"/>
        <v>-1</v>
      </c>
      <c r="T586" s="101">
        <f t="shared" si="80"/>
        <v>-1</v>
      </c>
      <c r="U586" s="101">
        <f t="shared" si="81"/>
        <v>-1</v>
      </c>
      <c r="V586" s="102">
        <f t="shared" si="82"/>
        <v>35.576923076923073</v>
      </c>
    </row>
    <row r="587" spans="2:22" x14ac:dyDescent="0.25">
      <c r="B587" s="12">
        <v>10</v>
      </c>
      <c r="C587" s="12">
        <v>8</v>
      </c>
      <c r="D587" s="12">
        <v>31.153846153846143</v>
      </c>
      <c r="E587" s="12">
        <v>38.307692307692278</v>
      </c>
      <c r="F587" s="12">
        <v>38.307692307692278</v>
      </c>
      <c r="H587" s="103">
        <f>VLOOKUP($C587,'Experiment Design'!$B$3:$H$66,'Experiment Results'!H$1,FALSE)</f>
        <v>8</v>
      </c>
      <c r="I587" s="101" t="str">
        <f>VLOOKUP($C587,'Experiment Design'!$B$3:$H$66,'Experiment Results'!I$1,FALSE)</f>
        <v>Exponential</v>
      </c>
      <c r="J587" s="101">
        <f>VLOOKUP($C587,'Experiment Design'!$B$3:$H$66,'Experiment Results'!J$1,FALSE)</f>
        <v>100</v>
      </c>
      <c r="K587" s="101">
        <f>VLOOKUP($C587,'Experiment Design'!$B$3:$H$66,'Experiment Results'!K$1,FALSE)</f>
        <v>10</v>
      </c>
      <c r="L587" s="101">
        <f>VLOOKUP($C587,'Experiment Design'!$B$3:$H$66,'Experiment Results'!L$1,FALSE)</f>
        <v>26</v>
      </c>
      <c r="M587" s="101">
        <f>VLOOKUP($C587,'Experiment Design'!$B$3:$H$66,'Experiment Results'!M$1,FALSE)</f>
        <v>10</v>
      </c>
      <c r="N587" s="102">
        <f t="shared" si="75"/>
        <v>35.923076923076898</v>
      </c>
      <c r="P587" s="103">
        <f t="shared" si="76"/>
        <v>1</v>
      </c>
      <c r="Q587" s="101">
        <f t="shared" si="77"/>
        <v>1</v>
      </c>
      <c r="R587" s="101">
        <f t="shared" si="78"/>
        <v>1</v>
      </c>
      <c r="S587" s="101">
        <f t="shared" si="79"/>
        <v>-1</v>
      </c>
      <c r="T587" s="101">
        <f t="shared" si="80"/>
        <v>-1</v>
      </c>
      <c r="U587" s="101">
        <f t="shared" si="81"/>
        <v>-1</v>
      </c>
      <c r="V587" s="102">
        <f t="shared" si="82"/>
        <v>35.923076923076898</v>
      </c>
    </row>
    <row r="588" spans="2:22" x14ac:dyDescent="0.25">
      <c r="B588" s="12">
        <v>10</v>
      </c>
      <c r="C588" s="12">
        <v>9</v>
      </c>
      <c r="D588" s="12">
        <v>38.36538461538462</v>
      </c>
      <c r="E588" s="12">
        <v>31.442307692307722</v>
      </c>
      <c r="F588" s="12">
        <v>31.442307692307722</v>
      </c>
      <c r="H588" s="103">
        <f>VLOOKUP($C588,'Experiment Design'!$B$3:$H$66,'Experiment Results'!H$1,FALSE)</f>
        <v>3</v>
      </c>
      <c r="I588" s="101" t="str">
        <f>VLOOKUP($C588,'Experiment Design'!$B$3:$H$66,'Experiment Results'!I$1,FALSE)</f>
        <v>Normal</v>
      </c>
      <c r="J588" s="101">
        <f>VLOOKUP($C588,'Experiment Design'!$B$3:$H$66,'Experiment Results'!J$1,FALSE)</f>
        <v>40</v>
      </c>
      <c r="K588" s="101">
        <f>VLOOKUP($C588,'Experiment Design'!$B$3:$H$66,'Experiment Results'!K$1,FALSE)</f>
        <v>60</v>
      </c>
      <c r="L588" s="101">
        <f>VLOOKUP($C588,'Experiment Design'!$B$3:$H$66,'Experiment Results'!L$1,FALSE)</f>
        <v>26</v>
      </c>
      <c r="M588" s="101">
        <f>VLOOKUP($C588,'Experiment Design'!$B$3:$H$66,'Experiment Results'!M$1,FALSE)</f>
        <v>10</v>
      </c>
      <c r="N588" s="102">
        <f t="shared" si="75"/>
        <v>33.750000000000021</v>
      </c>
      <c r="P588" s="103">
        <f t="shared" si="76"/>
        <v>-1</v>
      </c>
      <c r="Q588" s="101">
        <f t="shared" si="77"/>
        <v>-1</v>
      </c>
      <c r="R588" s="101">
        <f t="shared" si="78"/>
        <v>-1</v>
      </c>
      <c r="S588" s="101">
        <f t="shared" si="79"/>
        <v>1</v>
      </c>
      <c r="T588" s="101">
        <f t="shared" si="80"/>
        <v>-1</v>
      </c>
      <c r="U588" s="101">
        <f t="shared" si="81"/>
        <v>-1</v>
      </c>
      <c r="V588" s="102">
        <f t="shared" si="82"/>
        <v>33.750000000000021</v>
      </c>
    </row>
    <row r="589" spans="2:22" x14ac:dyDescent="0.25">
      <c r="B589" s="12">
        <v>10</v>
      </c>
      <c r="C589" s="12">
        <v>10</v>
      </c>
      <c r="D589" s="12">
        <v>31.442307692307722</v>
      </c>
      <c r="E589" s="12">
        <v>32.076923076923102</v>
      </c>
      <c r="F589" s="12">
        <v>24.692307692307722</v>
      </c>
      <c r="H589" s="103">
        <f>VLOOKUP($C589,'Experiment Design'!$B$3:$H$66,'Experiment Results'!H$1,FALSE)</f>
        <v>8</v>
      </c>
      <c r="I589" s="101" t="str">
        <f>VLOOKUP($C589,'Experiment Design'!$B$3:$H$66,'Experiment Results'!I$1,FALSE)</f>
        <v>Normal</v>
      </c>
      <c r="J589" s="101">
        <f>VLOOKUP($C589,'Experiment Design'!$B$3:$H$66,'Experiment Results'!J$1,FALSE)</f>
        <v>40</v>
      </c>
      <c r="K589" s="101">
        <f>VLOOKUP($C589,'Experiment Design'!$B$3:$H$66,'Experiment Results'!K$1,FALSE)</f>
        <v>60</v>
      </c>
      <c r="L589" s="101">
        <f>VLOOKUP($C589,'Experiment Design'!$B$3:$H$66,'Experiment Results'!L$1,FALSE)</f>
        <v>26</v>
      </c>
      <c r="M589" s="101">
        <f>VLOOKUP($C589,'Experiment Design'!$B$3:$H$66,'Experiment Results'!M$1,FALSE)</f>
        <v>10</v>
      </c>
      <c r="N589" s="102">
        <f t="shared" si="75"/>
        <v>29.403846153846178</v>
      </c>
      <c r="P589" s="103">
        <f t="shared" si="76"/>
        <v>1</v>
      </c>
      <c r="Q589" s="101">
        <f t="shared" si="77"/>
        <v>-1</v>
      </c>
      <c r="R589" s="101">
        <f t="shared" si="78"/>
        <v>-1</v>
      </c>
      <c r="S589" s="101">
        <f t="shared" si="79"/>
        <v>1</v>
      </c>
      <c r="T589" s="101">
        <f t="shared" si="80"/>
        <v>-1</v>
      </c>
      <c r="U589" s="101">
        <f t="shared" si="81"/>
        <v>-1</v>
      </c>
      <c r="V589" s="102">
        <f t="shared" si="82"/>
        <v>29.403846153846178</v>
      </c>
    </row>
    <row r="590" spans="2:22" x14ac:dyDescent="0.25">
      <c r="B590" s="12">
        <v>10</v>
      </c>
      <c r="C590" s="12">
        <v>11</v>
      </c>
      <c r="D590" s="12">
        <v>27.980769230769241</v>
      </c>
      <c r="E590" s="12">
        <v>40.38461538461538</v>
      </c>
      <c r="F590" s="12">
        <v>38.36538461538462</v>
      </c>
      <c r="H590" s="103">
        <f>VLOOKUP($C590,'Experiment Design'!$B$3:$H$66,'Experiment Results'!H$1,FALSE)</f>
        <v>3</v>
      </c>
      <c r="I590" s="101" t="str">
        <f>VLOOKUP($C590,'Experiment Design'!$B$3:$H$66,'Experiment Results'!I$1,FALSE)</f>
        <v>Exponential</v>
      </c>
      <c r="J590" s="101">
        <f>VLOOKUP($C590,'Experiment Design'!$B$3:$H$66,'Experiment Results'!J$1,FALSE)</f>
        <v>40</v>
      </c>
      <c r="K590" s="101">
        <f>VLOOKUP($C590,'Experiment Design'!$B$3:$H$66,'Experiment Results'!K$1,FALSE)</f>
        <v>60</v>
      </c>
      <c r="L590" s="101">
        <f>VLOOKUP($C590,'Experiment Design'!$B$3:$H$66,'Experiment Results'!L$1,FALSE)</f>
        <v>26</v>
      </c>
      <c r="M590" s="101">
        <f>VLOOKUP($C590,'Experiment Design'!$B$3:$H$66,'Experiment Results'!M$1,FALSE)</f>
        <v>10</v>
      </c>
      <c r="N590" s="102">
        <f t="shared" si="75"/>
        <v>35.576923076923073</v>
      </c>
      <c r="P590" s="103">
        <f t="shared" si="76"/>
        <v>-1</v>
      </c>
      <c r="Q590" s="101">
        <f t="shared" si="77"/>
        <v>1</v>
      </c>
      <c r="R590" s="101">
        <f t="shared" si="78"/>
        <v>-1</v>
      </c>
      <c r="S590" s="101">
        <f t="shared" si="79"/>
        <v>1</v>
      </c>
      <c r="T590" s="101">
        <f t="shared" si="80"/>
        <v>-1</v>
      </c>
      <c r="U590" s="101">
        <f t="shared" si="81"/>
        <v>-1</v>
      </c>
      <c r="V590" s="102">
        <f t="shared" si="82"/>
        <v>35.576923076923073</v>
      </c>
    </row>
    <row r="591" spans="2:22" x14ac:dyDescent="0.25">
      <c r="B591" s="12">
        <v>10</v>
      </c>
      <c r="C591" s="12">
        <v>12</v>
      </c>
      <c r="D591" s="12">
        <v>31.153846153846143</v>
      </c>
      <c r="E591" s="12">
        <v>38.307692307692278</v>
      </c>
      <c r="F591" s="12">
        <v>38.307692307692278</v>
      </c>
      <c r="H591" s="103">
        <f>VLOOKUP($C591,'Experiment Design'!$B$3:$H$66,'Experiment Results'!H$1,FALSE)</f>
        <v>8</v>
      </c>
      <c r="I591" s="101" t="str">
        <f>VLOOKUP($C591,'Experiment Design'!$B$3:$H$66,'Experiment Results'!I$1,FALSE)</f>
        <v>Exponential</v>
      </c>
      <c r="J591" s="101">
        <f>VLOOKUP($C591,'Experiment Design'!$B$3:$H$66,'Experiment Results'!J$1,FALSE)</f>
        <v>40</v>
      </c>
      <c r="K591" s="101">
        <f>VLOOKUP($C591,'Experiment Design'!$B$3:$H$66,'Experiment Results'!K$1,FALSE)</f>
        <v>60</v>
      </c>
      <c r="L591" s="101">
        <f>VLOOKUP($C591,'Experiment Design'!$B$3:$H$66,'Experiment Results'!L$1,FALSE)</f>
        <v>26</v>
      </c>
      <c r="M591" s="101">
        <f>VLOOKUP($C591,'Experiment Design'!$B$3:$H$66,'Experiment Results'!M$1,FALSE)</f>
        <v>10</v>
      </c>
      <c r="N591" s="102">
        <f t="shared" si="75"/>
        <v>35.923076923076898</v>
      </c>
      <c r="P591" s="103">
        <f t="shared" si="76"/>
        <v>1</v>
      </c>
      <c r="Q591" s="101">
        <f t="shared" si="77"/>
        <v>1</v>
      </c>
      <c r="R591" s="101">
        <f t="shared" si="78"/>
        <v>-1</v>
      </c>
      <c r="S591" s="101">
        <f t="shared" si="79"/>
        <v>1</v>
      </c>
      <c r="T591" s="101">
        <f t="shared" si="80"/>
        <v>-1</v>
      </c>
      <c r="U591" s="101">
        <f t="shared" si="81"/>
        <v>-1</v>
      </c>
      <c r="V591" s="102">
        <f t="shared" si="82"/>
        <v>35.923076923076898</v>
      </c>
    </row>
    <row r="592" spans="2:22" x14ac:dyDescent="0.25">
      <c r="B592" s="12">
        <v>10</v>
      </c>
      <c r="C592" s="12">
        <v>13</v>
      </c>
      <c r="D592" s="12">
        <v>38.36538461538462</v>
      </c>
      <c r="E592" s="12">
        <v>31.442307692307722</v>
      </c>
      <c r="F592" s="12">
        <v>31.442307692307722</v>
      </c>
      <c r="H592" s="103">
        <f>VLOOKUP($C592,'Experiment Design'!$B$3:$H$66,'Experiment Results'!H$1,FALSE)</f>
        <v>3</v>
      </c>
      <c r="I592" s="101" t="str">
        <f>VLOOKUP($C592,'Experiment Design'!$B$3:$H$66,'Experiment Results'!I$1,FALSE)</f>
        <v>Normal</v>
      </c>
      <c r="J592" s="101">
        <f>VLOOKUP($C592,'Experiment Design'!$B$3:$H$66,'Experiment Results'!J$1,FALSE)</f>
        <v>100</v>
      </c>
      <c r="K592" s="101">
        <f>VLOOKUP($C592,'Experiment Design'!$B$3:$H$66,'Experiment Results'!K$1,FALSE)</f>
        <v>60</v>
      </c>
      <c r="L592" s="101">
        <f>VLOOKUP($C592,'Experiment Design'!$B$3:$H$66,'Experiment Results'!L$1,FALSE)</f>
        <v>26</v>
      </c>
      <c r="M592" s="101">
        <f>VLOOKUP($C592,'Experiment Design'!$B$3:$H$66,'Experiment Results'!M$1,FALSE)</f>
        <v>10</v>
      </c>
      <c r="N592" s="102">
        <f t="shared" si="75"/>
        <v>33.750000000000021</v>
      </c>
      <c r="P592" s="103">
        <f t="shared" si="76"/>
        <v>-1</v>
      </c>
      <c r="Q592" s="101">
        <f t="shared" si="77"/>
        <v>-1</v>
      </c>
      <c r="R592" s="101">
        <f t="shared" si="78"/>
        <v>1</v>
      </c>
      <c r="S592" s="101">
        <f t="shared" si="79"/>
        <v>1</v>
      </c>
      <c r="T592" s="101">
        <f t="shared" si="80"/>
        <v>-1</v>
      </c>
      <c r="U592" s="101">
        <f t="shared" si="81"/>
        <v>-1</v>
      </c>
      <c r="V592" s="102">
        <f t="shared" si="82"/>
        <v>33.750000000000021</v>
      </c>
    </row>
    <row r="593" spans="2:22" x14ac:dyDescent="0.25">
      <c r="B593" s="12">
        <v>10</v>
      </c>
      <c r="C593" s="12">
        <v>14</v>
      </c>
      <c r="D593" s="12">
        <v>31.442307692307722</v>
      </c>
      <c r="E593" s="12">
        <v>32.076923076923102</v>
      </c>
      <c r="F593" s="12">
        <v>24.692307692307722</v>
      </c>
      <c r="H593" s="103">
        <f>VLOOKUP($C593,'Experiment Design'!$B$3:$H$66,'Experiment Results'!H$1,FALSE)</f>
        <v>8</v>
      </c>
      <c r="I593" s="101" t="str">
        <f>VLOOKUP($C593,'Experiment Design'!$B$3:$H$66,'Experiment Results'!I$1,FALSE)</f>
        <v>Normal</v>
      </c>
      <c r="J593" s="101">
        <f>VLOOKUP($C593,'Experiment Design'!$B$3:$H$66,'Experiment Results'!J$1,FALSE)</f>
        <v>100</v>
      </c>
      <c r="K593" s="101">
        <f>VLOOKUP($C593,'Experiment Design'!$B$3:$H$66,'Experiment Results'!K$1,FALSE)</f>
        <v>60</v>
      </c>
      <c r="L593" s="101">
        <f>VLOOKUP($C593,'Experiment Design'!$B$3:$H$66,'Experiment Results'!L$1,FALSE)</f>
        <v>26</v>
      </c>
      <c r="M593" s="101">
        <f>VLOOKUP($C593,'Experiment Design'!$B$3:$H$66,'Experiment Results'!M$1,FALSE)</f>
        <v>10</v>
      </c>
      <c r="N593" s="102">
        <f t="shared" si="75"/>
        <v>29.403846153846178</v>
      </c>
      <c r="P593" s="103">
        <f t="shared" si="76"/>
        <v>1</v>
      </c>
      <c r="Q593" s="101">
        <f t="shared" si="77"/>
        <v>-1</v>
      </c>
      <c r="R593" s="101">
        <f t="shared" si="78"/>
        <v>1</v>
      </c>
      <c r="S593" s="101">
        <f t="shared" si="79"/>
        <v>1</v>
      </c>
      <c r="T593" s="101">
        <f t="shared" si="80"/>
        <v>-1</v>
      </c>
      <c r="U593" s="101">
        <f t="shared" si="81"/>
        <v>-1</v>
      </c>
      <c r="V593" s="102">
        <f t="shared" si="82"/>
        <v>29.403846153846178</v>
      </c>
    </row>
    <row r="594" spans="2:22" x14ac:dyDescent="0.25">
      <c r="B594" s="12">
        <v>10</v>
      </c>
      <c r="C594" s="12">
        <v>15</v>
      </c>
      <c r="D594" s="12">
        <v>27.980769230769241</v>
      </c>
      <c r="E594" s="12">
        <v>40.38461538461538</v>
      </c>
      <c r="F594" s="12">
        <v>38.36538461538462</v>
      </c>
      <c r="H594" s="103">
        <f>VLOOKUP($C594,'Experiment Design'!$B$3:$H$66,'Experiment Results'!H$1,FALSE)</f>
        <v>3</v>
      </c>
      <c r="I594" s="101" t="str">
        <f>VLOOKUP($C594,'Experiment Design'!$B$3:$H$66,'Experiment Results'!I$1,FALSE)</f>
        <v>Exponential</v>
      </c>
      <c r="J594" s="101">
        <f>VLOOKUP($C594,'Experiment Design'!$B$3:$H$66,'Experiment Results'!J$1,FALSE)</f>
        <v>100</v>
      </c>
      <c r="K594" s="101">
        <f>VLOOKUP($C594,'Experiment Design'!$B$3:$H$66,'Experiment Results'!K$1,FALSE)</f>
        <v>60</v>
      </c>
      <c r="L594" s="101">
        <f>VLOOKUP($C594,'Experiment Design'!$B$3:$H$66,'Experiment Results'!L$1,FALSE)</f>
        <v>26</v>
      </c>
      <c r="M594" s="101">
        <f>VLOOKUP($C594,'Experiment Design'!$B$3:$H$66,'Experiment Results'!M$1,FALSE)</f>
        <v>10</v>
      </c>
      <c r="N594" s="102">
        <f t="shared" si="75"/>
        <v>35.576923076923073</v>
      </c>
      <c r="P594" s="103">
        <f t="shared" si="76"/>
        <v>-1</v>
      </c>
      <c r="Q594" s="101">
        <f t="shared" si="77"/>
        <v>1</v>
      </c>
      <c r="R594" s="101">
        <f t="shared" si="78"/>
        <v>1</v>
      </c>
      <c r="S594" s="101">
        <f t="shared" si="79"/>
        <v>1</v>
      </c>
      <c r="T594" s="101">
        <f t="shared" si="80"/>
        <v>-1</v>
      </c>
      <c r="U594" s="101">
        <f t="shared" si="81"/>
        <v>-1</v>
      </c>
      <c r="V594" s="102">
        <f t="shared" si="82"/>
        <v>35.576923076923073</v>
      </c>
    </row>
    <row r="595" spans="2:22" x14ac:dyDescent="0.25">
      <c r="B595" s="12">
        <v>10</v>
      </c>
      <c r="C595" s="12">
        <v>16</v>
      </c>
      <c r="D595" s="12">
        <v>31.153846153846143</v>
      </c>
      <c r="E595" s="12">
        <v>38.307692307692278</v>
      </c>
      <c r="F595" s="12">
        <v>38.307692307692278</v>
      </c>
      <c r="H595" s="103">
        <f>VLOOKUP($C595,'Experiment Design'!$B$3:$H$66,'Experiment Results'!H$1,FALSE)</f>
        <v>8</v>
      </c>
      <c r="I595" s="101" t="str">
        <f>VLOOKUP($C595,'Experiment Design'!$B$3:$H$66,'Experiment Results'!I$1,FALSE)</f>
        <v>Exponential</v>
      </c>
      <c r="J595" s="101">
        <f>VLOOKUP($C595,'Experiment Design'!$B$3:$H$66,'Experiment Results'!J$1,FALSE)</f>
        <v>100</v>
      </c>
      <c r="K595" s="101">
        <f>VLOOKUP($C595,'Experiment Design'!$B$3:$H$66,'Experiment Results'!K$1,FALSE)</f>
        <v>60</v>
      </c>
      <c r="L595" s="101">
        <f>VLOOKUP($C595,'Experiment Design'!$B$3:$H$66,'Experiment Results'!L$1,FALSE)</f>
        <v>26</v>
      </c>
      <c r="M595" s="101">
        <f>VLOOKUP($C595,'Experiment Design'!$B$3:$H$66,'Experiment Results'!M$1,FALSE)</f>
        <v>10</v>
      </c>
      <c r="N595" s="102">
        <f t="shared" si="75"/>
        <v>35.923076923076898</v>
      </c>
      <c r="P595" s="103">
        <f t="shared" si="76"/>
        <v>1</v>
      </c>
      <c r="Q595" s="101">
        <f t="shared" si="77"/>
        <v>1</v>
      </c>
      <c r="R595" s="101">
        <f t="shared" si="78"/>
        <v>1</v>
      </c>
      <c r="S595" s="101">
        <f t="shared" si="79"/>
        <v>1</v>
      </c>
      <c r="T595" s="101">
        <f t="shared" si="80"/>
        <v>-1</v>
      </c>
      <c r="U595" s="101">
        <f t="shared" si="81"/>
        <v>-1</v>
      </c>
      <c r="V595" s="102">
        <f t="shared" si="82"/>
        <v>35.923076923076898</v>
      </c>
    </row>
    <row r="596" spans="2:22" x14ac:dyDescent="0.25">
      <c r="B596" s="12">
        <v>10</v>
      </c>
      <c r="C596" s="12">
        <v>17</v>
      </c>
      <c r="D596" s="12">
        <v>53.055555555555536</v>
      </c>
      <c r="E596" s="12">
        <v>52.5</v>
      </c>
      <c r="F596" s="12">
        <v>51.874999999999986</v>
      </c>
      <c r="H596" s="103">
        <f>VLOOKUP($C596,'Experiment Design'!$B$3:$H$66,'Experiment Results'!H$1,FALSE)</f>
        <v>3</v>
      </c>
      <c r="I596" s="101" t="str">
        <f>VLOOKUP($C596,'Experiment Design'!$B$3:$H$66,'Experiment Results'!I$1,FALSE)</f>
        <v>Normal</v>
      </c>
      <c r="J596" s="101">
        <f>VLOOKUP($C596,'Experiment Design'!$B$3:$H$66,'Experiment Results'!J$1,FALSE)</f>
        <v>40</v>
      </c>
      <c r="K596" s="101">
        <f>VLOOKUP($C596,'Experiment Design'!$B$3:$H$66,'Experiment Results'!K$1,FALSE)</f>
        <v>10</v>
      </c>
      <c r="L596" s="101">
        <f>VLOOKUP($C596,'Experiment Design'!$B$3:$H$66,'Experiment Results'!L$1,FALSE)</f>
        <v>36</v>
      </c>
      <c r="M596" s="101">
        <f>VLOOKUP($C596,'Experiment Design'!$B$3:$H$66,'Experiment Results'!M$1,FALSE)</f>
        <v>10</v>
      </c>
      <c r="N596" s="102">
        <f t="shared" si="75"/>
        <v>52.476851851851848</v>
      </c>
      <c r="P596" s="103">
        <f t="shared" si="76"/>
        <v>-1</v>
      </c>
      <c r="Q596" s="101">
        <f t="shared" si="77"/>
        <v>-1</v>
      </c>
      <c r="R596" s="101">
        <f t="shared" si="78"/>
        <v>-1</v>
      </c>
      <c r="S596" s="101">
        <f t="shared" si="79"/>
        <v>-1</v>
      </c>
      <c r="T596" s="101">
        <f t="shared" si="80"/>
        <v>1</v>
      </c>
      <c r="U596" s="101">
        <f t="shared" si="81"/>
        <v>-1</v>
      </c>
      <c r="V596" s="102">
        <f t="shared" si="82"/>
        <v>52.476851851851848</v>
      </c>
    </row>
    <row r="597" spans="2:22" x14ac:dyDescent="0.25">
      <c r="B597" s="12">
        <v>10</v>
      </c>
      <c r="C597" s="12">
        <v>18</v>
      </c>
      <c r="D597" s="12">
        <v>53.055555555555536</v>
      </c>
      <c r="E597" s="12">
        <v>51.458333333333336</v>
      </c>
      <c r="F597" s="12">
        <v>51.874999999999986</v>
      </c>
      <c r="H597" s="103">
        <f>VLOOKUP($C597,'Experiment Design'!$B$3:$H$66,'Experiment Results'!H$1,FALSE)</f>
        <v>8</v>
      </c>
      <c r="I597" s="101" t="str">
        <f>VLOOKUP($C597,'Experiment Design'!$B$3:$H$66,'Experiment Results'!I$1,FALSE)</f>
        <v>Normal</v>
      </c>
      <c r="J597" s="101">
        <f>VLOOKUP($C597,'Experiment Design'!$B$3:$H$66,'Experiment Results'!J$1,FALSE)</f>
        <v>40</v>
      </c>
      <c r="K597" s="101">
        <f>VLOOKUP($C597,'Experiment Design'!$B$3:$H$66,'Experiment Results'!K$1,FALSE)</f>
        <v>10</v>
      </c>
      <c r="L597" s="101">
        <f>VLOOKUP($C597,'Experiment Design'!$B$3:$H$66,'Experiment Results'!L$1,FALSE)</f>
        <v>36</v>
      </c>
      <c r="M597" s="101">
        <f>VLOOKUP($C597,'Experiment Design'!$B$3:$H$66,'Experiment Results'!M$1,FALSE)</f>
        <v>10</v>
      </c>
      <c r="N597" s="102">
        <f t="shared" si="75"/>
        <v>52.129629629629619</v>
      </c>
      <c r="P597" s="103">
        <f t="shared" si="76"/>
        <v>1</v>
      </c>
      <c r="Q597" s="101">
        <f t="shared" si="77"/>
        <v>-1</v>
      </c>
      <c r="R597" s="101">
        <f t="shared" si="78"/>
        <v>-1</v>
      </c>
      <c r="S597" s="101">
        <f t="shared" si="79"/>
        <v>-1</v>
      </c>
      <c r="T597" s="101">
        <f t="shared" si="80"/>
        <v>1</v>
      </c>
      <c r="U597" s="101">
        <f t="shared" si="81"/>
        <v>-1</v>
      </c>
      <c r="V597" s="102">
        <f t="shared" si="82"/>
        <v>52.129629629629619</v>
      </c>
    </row>
    <row r="598" spans="2:22" x14ac:dyDescent="0.25">
      <c r="B598" s="12">
        <v>10</v>
      </c>
      <c r="C598" s="12">
        <v>19</v>
      </c>
      <c r="D598" s="12">
        <v>56.3888888888889</v>
      </c>
      <c r="E598" s="12">
        <v>54.722222222222221</v>
      </c>
      <c r="F598" s="12">
        <v>55.000000000000014</v>
      </c>
      <c r="H598" s="103">
        <f>VLOOKUP($C598,'Experiment Design'!$B$3:$H$66,'Experiment Results'!H$1,FALSE)</f>
        <v>3</v>
      </c>
      <c r="I598" s="101" t="str">
        <f>VLOOKUP($C598,'Experiment Design'!$B$3:$H$66,'Experiment Results'!I$1,FALSE)</f>
        <v>Exponential</v>
      </c>
      <c r="J598" s="101">
        <f>VLOOKUP($C598,'Experiment Design'!$B$3:$H$66,'Experiment Results'!J$1,FALSE)</f>
        <v>40</v>
      </c>
      <c r="K598" s="101">
        <f>VLOOKUP($C598,'Experiment Design'!$B$3:$H$66,'Experiment Results'!K$1,FALSE)</f>
        <v>10</v>
      </c>
      <c r="L598" s="101">
        <f>VLOOKUP($C598,'Experiment Design'!$B$3:$H$66,'Experiment Results'!L$1,FALSE)</f>
        <v>36</v>
      </c>
      <c r="M598" s="101">
        <f>VLOOKUP($C598,'Experiment Design'!$B$3:$H$66,'Experiment Results'!M$1,FALSE)</f>
        <v>10</v>
      </c>
      <c r="N598" s="102">
        <f t="shared" si="75"/>
        <v>55.370370370370381</v>
      </c>
      <c r="P598" s="103">
        <f t="shared" si="76"/>
        <v>-1</v>
      </c>
      <c r="Q598" s="101">
        <f t="shared" si="77"/>
        <v>1</v>
      </c>
      <c r="R598" s="101">
        <f t="shared" si="78"/>
        <v>-1</v>
      </c>
      <c r="S598" s="101">
        <f t="shared" si="79"/>
        <v>-1</v>
      </c>
      <c r="T598" s="101">
        <f t="shared" si="80"/>
        <v>1</v>
      </c>
      <c r="U598" s="101">
        <f t="shared" si="81"/>
        <v>-1</v>
      </c>
      <c r="V598" s="102">
        <f t="shared" si="82"/>
        <v>55.370370370370381</v>
      </c>
    </row>
    <row r="599" spans="2:22" x14ac:dyDescent="0.25">
      <c r="B599" s="12">
        <v>10</v>
      </c>
      <c r="C599" s="12">
        <v>20</v>
      </c>
      <c r="D599" s="12">
        <v>56.1111111111111</v>
      </c>
      <c r="E599" s="12">
        <v>54.722222222222221</v>
      </c>
      <c r="F599" s="12">
        <v>55.000000000000014</v>
      </c>
      <c r="H599" s="103">
        <f>VLOOKUP($C599,'Experiment Design'!$B$3:$H$66,'Experiment Results'!H$1,FALSE)</f>
        <v>8</v>
      </c>
      <c r="I599" s="101" t="str">
        <f>VLOOKUP($C599,'Experiment Design'!$B$3:$H$66,'Experiment Results'!I$1,FALSE)</f>
        <v>Exponential</v>
      </c>
      <c r="J599" s="101">
        <f>VLOOKUP($C599,'Experiment Design'!$B$3:$H$66,'Experiment Results'!J$1,FALSE)</f>
        <v>40</v>
      </c>
      <c r="K599" s="101">
        <f>VLOOKUP($C599,'Experiment Design'!$B$3:$H$66,'Experiment Results'!K$1,FALSE)</f>
        <v>10</v>
      </c>
      <c r="L599" s="101">
        <f>VLOOKUP($C599,'Experiment Design'!$B$3:$H$66,'Experiment Results'!L$1,FALSE)</f>
        <v>36</v>
      </c>
      <c r="M599" s="101">
        <f>VLOOKUP($C599,'Experiment Design'!$B$3:$H$66,'Experiment Results'!M$1,FALSE)</f>
        <v>10</v>
      </c>
      <c r="N599" s="102">
        <f t="shared" si="75"/>
        <v>55.277777777777771</v>
      </c>
      <c r="P599" s="103">
        <f t="shared" si="76"/>
        <v>1</v>
      </c>
      <c r="Q599" s="101">
        <f t="shared" si="77"/>
        <v>1</v>
      </c>
      <c r="R599" s="101">
        <f t="shared" si="78"/>
        <v>-1</v>
      </c>
      <c r="S599" s="101">
        <f t="shared" si="79"/>
        <v>-1</v>
      </c>
      <c r="T599" s="101">
        <f t="shared" si="80"/>
        <v>1</v>
      </c>
      <c r="U599" s="101">
        <f t="shared" si="81"/>
        <v>-1</v>
      </c>
      <c r="V599" s="102">
        <f t="shared" si="82"/>
        <v>55.277777777777771</v>
      </c>
    </row>
    <row r="600" spans="2:22" x14ac:dyDescent="0.25">
      <c r="B600" s="12">
        <v>10</v>
      </c>
      <c r="C600" s="12">
        <v>21</v>
      </c>
      <c r="D600" s="12">
        <v>53.055555555555536</v>
      </c>
      <c r="E600" s="12">
        <v>52.5</v>
      </c>
      <c r="F600" s="12">
        <v>51.874999999999986</v>
      </c>
      <c r="H600" s="103">
        <f>VLOOKUP($C600,'Experiment Design'!$B$3:$H$66,'Experiment Results'!H$1,FALSE)</f>
        <v>3</v>
      </c>
      <c r="I600" s="101" t="str">
        <f>VLOOKUP($C600,'Experiment Design'!$B$3:$H$66,'Experiment Results'!I$1,FALSE)</f>
        <v>Normal</v>
      </c>
      <c r="J600" s="101">
        <f>VLOOKUP($C600,'Experiment Design'!$B$3:$H$66,'Experiment Results'!J$1,FALSE)</f>
        <v>100</v>
      </c>
      <c r="K600" s="101">
        <f>VLOOKUP($C600,'Experiment Design'!$B$3:$H$66,'Experiment Results'!K$1,FALSE)</f>
        <v>10</v>
      </c>
      <c r="L600" s="101">
        <f>VLOOKUP($C600,'Experiment Design'!$B$3:$H$66,'Experiment Results'!L$1,FALSE)</f>
        <v>36</v>
      </c>
      <c r="M600" s="101">
        <f>VLOOKUP($C600,'Experiment Design'!$B$3:$H$66,'Experiment Results'!M$1,FALSE)</f>
        <v>10</v>
      </c>
      <c r="N600" s="102">
        <f t="shared" si="75"/>
        <v>52.476851851851848</v>
      </c>
      <c r="P600" s="103">
        <f t="shared" si="76"/>
        <v>-1</v>
      </c>
      <c r="Q600" s="101">
        <f t="shared" si="77"/>
        <v>-1</v>
      </c>
      <c r="R600" s="101">
        <f t="shared" si="78"/>
        <v>1</v>
      </c>
      <c r="S600" s="101">
        <f t="shared" si="79"/>
        <v>-1</v>
      </c>
      <c r="T600" s="101">
        <f t="shared" si="80"/>
        <v>1</v>
      </c>
      <c r="U600" s="101">
        <f t="shared" si="81"/>
        <v>-1</v>
      </c>
      <c r="V600" s="102">
        <f t="shared" si="82"/>
        <v>52.476851851851848</v>
      </c>
    </row>
    <row r="601" spans="2:22" x14ac:dyDescent="0.25">
      <c r="B601" s="12">
        <v>10</v>
      </c>
      <c r="C601" s="12">
        <v>22</v>
      </c>
      <c r="D601" s="12">
        <v>53.055555555555536</v>
      </c>
      <c r="E601" s="12">
        <v>51.458333333333336</v>
      </c>
      <c r="F601" s="12">
        <v>51.874999999999986</v>
      </c>
      <c r="H601" s="103">
        <f>VLOOKUP($C601,'Experiment Design'!$B$3:$H$66,'Experiment Results'!H$1,FALSE)</f>
        <v>8</v>
      </c>
      <c r="I601" s="101" t="str">
        <f>VLOOKUP($C601,'Experiment Design'!$B$3:$H$66,'Experiment Results'!I$1,FALSE)</f>
        <v>Normal</v>
      </c>
      <c r="J601" s="101">
        <f>VLOOKUP($C601,'Experiment Design'!$B$3:$H$66,'Experiment Results'!J$1,FALSE)</f>
        <v>100</v>
      </c>
      <c r="K601" s="101">
        <f>VLOOKUP($C601,'Experiment Design'!$B$3:$H$66,'Experiment Results'!K$1,FALSE)</f>
        <v>10</v>
      </c>
      <c r="L601" s="101">
        <f>VLOOKUP($C601,'Experiment Design'!$B$3:$H$66,'Experiment Results'!L$1,FALSE)</f>
        <v>36</v>
      </c>
      <c r="M601" s="101">
        <f>VLOOKUP($C601,'Experiment Design'!$B$3:$H$66,'Experiment Results'!M$1,FALSE)</f>
        <v>10</v>
      </c>
      <c r="N601" s="102">
        <f t="shared" si="75"/>
        <v>52.129629629629619</v>
      </c>
      <c r="P601" s="103">
        <f t="shared" si="76"/>
        <v>1</v>
      </c>
      <c r="Q601" s="101">
        <f t="shared" si="77"/>
        <v>-1</v>
      </c>
      <c r="R601" s="101">
        <f t="shared" si="78"/>
        <v>1</v>
      </c>
      <c r="S601" s="101">
        <f t="shared" si="79"/>
        <v>-1</v>
      </c>
      <c r="T601" s="101">
        <f t="shared" si="80"/>
        <v>1</v>
      </c>
      <c r="U601" s="101">
        <f t="shared" si="81"/>
        <v>-1</v>
      </c>
      <c r="V601" s="102">
        <f t="shared" si="82"/>
        <v>52.129629629629619</v>
      </c>
    </row>
    <row r="602" spans="2:22" x14ac:dyDescent="0.25">
      <c r="B602" s="12">
        <v>10</v>
      </c>
      <c r="C602" s="12">
        <v>23</v>
      </c>
      <c r="D602" s="12">
        <v>56.3888888888889</v>
      </c>
      <c r="E602" s="12">
        <v>54.722222222222221</v>
      </c>
      <c r="F602" s="12">
        <v>55.000000000000014</v>
      </c>
      <c r="H602" s="103">
        <f>VLOOKUP($C602,'Experiment Design'!$B$3:$H$66,'Experiment Results'!H$1,FALSE)</f>
        <v>3</v>
      </c>
      <c r="I602" s="101" t="str">
        <f>VLOOKUP($C602,'Experiment Design'!$B$3:$H$66,'Experiment Results'!I$1,FALSE)</f>
        <v>Exponential</v>
      </c>
      <c r="J602" s="101">
        <f>VLOOKUP($C602,'Experiment Design'!$B$3:$H$66,'Experiment Results'!J$1,FALSE)</f>
        <v>100</v>
      </c>
      <c r="K602" s="101">
        <f>VLOOKUP($C602,'Experiment Design'!$B$3:$H$66,'Experiment Results'!K$1,FALSE)</f>
        <v>10</v>
      </c>
      <c r="L602" s="101">
        <f>VLOOKUP($C602,'Experiment Design'!$B$3:$H$66,'Experiment Results'!L$1,FALSE)</f>
        <v>36</v>
      </c>
      <c r="M602" s="101">
        <f>VLOOKUP($C602,'Experiment Design'!$B$3:$H$66,'Experiment Results'!M$1,FALSE)</f>
        <v>10</v>
      </c>
      <c r="N602" s="102">
        <f t="shared" si="75"/>
        <v>55.370370370370381</v>
      </c>
      <c r="P602" s="103">
        <f t="shared" si="76"/>
        <v>-1</v>
      </c>
      <c r="Q602" s="101">
        <f t="shared" si="77"/>
        <v>1</v>
      </c>
      <c r="R602" s="101">
        <f t="shared" si="78"/>
        <v>1</v>
      </c>
      <c r="S602" s="101">
        <f t="shared" si="79"/>
        <v>-1</v>
      </c>
      <c r="T602" s="101">
        <f t="shared" si="80"/>
        <v>1</v>
      </c>
      <c r="U602" s="101">
        <f t="shared" si="81"/>
        <v>-1</v>
      </c>
      <c r="V602" s="102">
        <f t="shared" si="82"/>
        <v>55.370370370370381</v>
      </c>
    </row>
    <row r="603" spans="2:22" x14ac:dyDescent="0.25">
      <c r="B603" s="12">
        <v>10</v>
      </c>
      <c r="C603" s="12">
        <v>24</v>
      </c>
      <c r="D603" s="12">
        <v>56.1111111111111</v>
      </c>
      <c r="E603" s="12">
        <v>54.722222222222221</v>
      </c>
      <c r="F603" s="12">
        <v>55.000000000000014</v>
      </c>
      <c r="H603" s="103">
        <f>VLOOKUP($C603,'Experiment Design'!$B$3:$H$66,'Experiment Results'!H$1,FALSE)</f>
        <v>8</v>
      </c>
      <c r="I603" s="101" t="str">
        <f>VLOOKUP($C603,'Experiment Design'!$B$3:$H$66,'Experiment Results'!I$1,FALSE)</f>
        <v>Exponential</v>
      </c>
      <c r="J603" s="101">
        <f>VLOOKUP($C603,'Experiment Design'!$B$3:$H$66,'Experiment Results'!J$1,FALSE)</f>
        <v>100</v>
      </c>
      <c r="K603" s="101">
        <f>VLOOKUP($C603,'Experiment Design'!$B$3:$H$66,'Experiment Results'!K$1,FALSE)</f>
        <v>10</v>
      </c>
      <c r="L603" s="101">
        <f>VLOOKUP($C603,'Experiment Design'!$B$3:$H$66,'Experiment Results'!L$1,FALSE)</f>
        <v>36</v>
      </c>
      <c r="M603" s="101">
        <f>VLOOKUP($C603,'Experiment Design'!$B$3:$H$66,'Experiment Results'!M$1,FALSE)</f>
        <v>10</v>
      </c>
      <c r="N603" s="102">
        <f t="shared" si="75"/>
        <v>55.277777777777771</v>
      </c>
      <c r="P603" s="103">
        <f t="shared" si="76"/>
        <v>1</v>
      </c>
      <c r="Q603" s="101">
        <f t="shared" si="77"/>
        <v>1</v>
      </c>
      <c r="R603" s="101">
        <f t="shared" si="78"/>
        <v>1</v>
      </c>
      <c r="S603" s="101">
        <f t="shared" si="79"/>
        <v>-1</v>
      </c>
      <c r="T603" s="101">
        <f t="shared" si="80"/>
        <v>1</v>
      </c>
      <c r="U603" s="101">
        <f t="shared" si="81"/>
        <v>-1</v>
      </c>
      <c r="V603" s="102">
        <f t="shared" si="82"/>
        <v>55.277777777777771</v>
      </c>
    </row>
    <row r="604" spans="2:22" x14ac:dyDescent="0.25">
      <c r="B604" s="12">
        <v>10</v>
      </c>
      <c r="C604" s="12">
        <v>25</v>
      </c>
      <c r="D604" s="12">
        <v>53.055555555555536</v>
      </c>
      <c r="E604" s="12">
        <v>52.5</v>
      </c>
      <c r="F604" s="12">
        <v>51.874999999999986</v>
      </c>
      <c r="H604" s="103">
        <f>VLOOKUP($C604,'Experiment Design'!$B$3:$H$66,'Experiment Results'!H$1,FALSE)</f>
        <v>3</v>
      </c>
      <c r="I604" s="101" t="str">
        <f>VLOOKUP($C604,'Experiment Design'!$B$3:$H$66,'Experiment Results'!I$1,FALSE)</f>
        <v>Normal</v>
      </c>
      <c r="J604" s="101">
        <f>VLOOKUP($C604,'Experiment Design'!$B$3:$H$66,'Experiment Results'!J$1,FALSE)</f>
        <v>40</v>
      </c>
      <c r="K604" s="101">
        <f>VLOOKUP($C604,'Experiment Design'!$B$3:$H$66,'Experiment Results'!K$1,FALSE)</f>
        <v>60</v>
      </c>
      <c r="L604" s="101">
        <f>VLOOKUP($C604,'Experiment Design'!$B$3:$H$66,'Experiment Results'!L$1,FALSE)</f>
        <v>36</v>
      </c>
      <c r="M604" s="101">
        <f>VLOOKUP($C604,'Experiment Design'!$B$3:$H$66,'Experiment Results'!M$1,FALSE)</f>
        <v>10</v>
      </c>
      <c r="N604" s="102">
        <f t="shared" si="75"/>
        <v>52.476851851851848</v>
      </c>
      <c r="P604" s="103">
        <f t="shared" si="76"/>
        <v>-1</v>
      </c>
      <c r="Q604" s="101">
        <f t="shared" si="77"/>
        <v>-1</v>
      </c>
      <c r="R604" s="101">
        <f t="shared" si="78"/>
        <v>-1</v>
      </c>
      <c r="S604" s="101">
        <f t="shared" si="79"/>
        <v>1</v>
      </c>
      <c r="T604" s="101">
        <f t="shared" si="80"/>
        <v>1</v>
      </c>
      <c r="U604" s="101">
        <f t="shared" si="81"/>
        <v>-1</v>
      </c>
      <c r="V604" s="102">
        <f t="shared" si="82"/>
        <v>52.476851851851848</v>
      </c>
    </row>
    <row r="605" spans="2:22" x14ac:dyDescent="0.25">
      <c r="B605" s="12">
        <v>10</v>
      </c>
      <c r="C605" s="12">
        <v>26</v>
      </c>
      <c r="D605" s="12">
        <v>53.055555555555536</v>
      </c>
      <c r="E605" s="12">
        <v>51.458333333333336</v>
      </c>
      <c r="F605" s="12">
        <v>51.874999999999986</v>
      </c>
      <c r="H605" s="103">
        <f>VLOOKUP($C605,'Experiment Design'!$B$3:$H$66,'Experiment Results'!H$1,FALSE)</f>
        <v>8</v>
      </c>
      <c r="I605" s="101" t="str">
        <f>VLOOKUP($C605,'Experiment Design'!$B$3:$H$66,'Experiment Results'!I$1,FALSE)</f>
        <v>Normal</v>
      </c>
      <c r="J605" s="101">
        <f>VLOOKUP($C605,'Experiment Design'!$B$3:$H$66,'Experiment Results'!J$1,FALSE)</f>
        <v>40</v>
      </c>
      <c r="K605" s="101">
        <f>VLOOKUP($C605,'Experiment Design'!$B$3:$H$66,'Experiment Results'!K$1,FALSE)</f>
        <v>60</v>
      </c>
      <c r="L605" s="101">
        <f>VLOOKUP($C605,'Experiment Design'!$B$3:$H$66,'Experiment Results'!L$1,FALSE)</f>
        <v>36</v>
      </c>
      <c r="M605" s="101">
        <f>VLOOKUP($C605,'Experiment Design'!$B$3:$H$66,'Experiment Results'!M$1,FALSE)</f>
        <v>10</v>
      </c>
      <c r="N605" s="102">
        <f t="shared" si="75"/>
        <v>52.129629629629619</v>
      </c>
      <c r="P605" s="103">
        <f t="shared" si="76"/>
        <v>1</v>
      </c>
      <c r="Q605" s="101">
        <f t="shared" si="77"/>
        <v>-1</v>
      </c>
      <c r="R605" s="101">
        <f t="shared" si="78"/>
        <v>-1</v>
      </c>
      <c r="S605" s="101">
        <f t="shared" si="79"/>
        <v>1</v>
      </c>
      <c r="T605" s="101">
        <f t="shared" si="80"/>
        <v>1</v>
      </c>
      <c r="U605" s="101">
        <f t="shared" si="81"/>
        <v>-1</v>
      </c>
      <c r="V605" s="102">
        <f t="shared" si="82"/>
        <v>52.129629629629619</v>
      </c>
    </row>
    <row r="606" spans="2:22" x14ac:dyDescent="0.25">
      <c r="B606" s="12">
        <v>10</v>
      </c>
      <c r="C606" s="12">
        <v>27</v>
      </c>
      <c r="D606" s="12">
        <v>56.3888888888889</v>
      </c>
      <c r="E606" s="12">
        <v>54.722222222222221</v>
      </c>
      <c r="F606" s="12">
        <v>55.000000000000014</v>
      </c>
      <c r="H606" s="103">
        <f>VLOOKUP($C606,'Experiment Design'!$B$3:$H$66,'Experiment Results'!H$1,FALSE)</f>
        <v>3</v>
      </c>
      <c r="I606" s="101" t="str">
        <f>VLOOKUP($C606,'Experiment Design'!$B$3:$H$66,'Experiment Results'!I$1,FALSE)</f>
        <v>Exponential</v>
      </c>
      <c r="J606" s="101">
        <f>VLOOKUP($C606,'Experiment Design'!$B$3:$H$66,'Experiment Results'!J$1,FALSE)</f>
        <v>40</v>
      </c>
      <c r="K606" s="101">
        <f>VLOOKUP($C606,'Experiment Design'!$B$3:$H$66,'Experiment Results'!K$1,FALSE)</f>
        <v>60</v>
      </c>
      <c r="L606" s="101">
        <f>VLOOKUP($C606,'Experiment Design'!$B$3:$H$66,'Experiment Results'!L$1,FALSE)</f>
        <v>36</v>
      </c>
      <c r="M606" s="101">
        <f>VLOOKUP($C606,'Experiment Design'!$B$3:$H$66,'Experiment Results'!M$1,FALSE)</f>
        <v>10</v>
      </c>
      <c r="N606" s="102">
        <f t="shared" si="75"/>
        <v>55.370370370370381</v>
      </c>
      <c r="P606" s="103">
        <f t="shared" si="76"/>
        <v>-1</v>
      </c>
      <c r="Q606" s="101">
        <f t="shared" si="77"/>
        <v>1</v>
      </c>
      <c r="R606" s="101">
        <f t="shared" si="78"/>
        <v>-1</v>
      </c>
      <c r="S606" s="101">
        <f t="shared" si="79"/>
        <v>1</v>
      </c>
      <c r="T606" s="101">
        <f t="shared" si="80"/>
        <v>1</v>
      </c>
      <c r="U606" s="101">
        <f t="shared" si="81"/>
        <v>-1</v>
      </c>
      <c r="V606" s="102">
        <f t="shared" si="82"/>
        <v>55.370370370370381</v>
      </c>
    </row>
    <row r="607" spans="2:22" x14ac:dyDescent="0.25">
      <c r="B607" s="12">
        <v>10</v>
      </c>
      <c r="C607" s="12">
        <v>28</v>
      </c>
      <c r="D607" s="12">
        <v>56.1111111111111</v>
      </c>
      <c r="E607" s="12">
        <v>54.722222222222221</v>
      </c>
      <c r="F607" s="12">
        <v>55.000000000000014</v>
      </c>
      <c r="H607" s="103">
        <f>VLOOKUP($C607,'Experiment Design'!$B$3:$H$66,'Experiment Results'!H$1,FALSE)</f>
        <v>8</v>
      </c>
      <c r="I607" s="101" t="str">
        <f>VLOOKUP($C607,'Experiment Design'!$B$3:$H$66,'Experiment Results'!I$1,FALSE)</f>
        <v>Exponential</v>
      </c>
      <c r="J607" s="101">
        <f>VLOOKUP($C607,'Experiment Design'!$B$3:$H$66,'Experiment Results'!J$1,FALSE)</f>
        <v>40</v>
      </c>
      <c r="K607" s="101">
        <f>VLOOKUP($C607,'Experiment Design'!$B$3:$H$66,'Experiment Results'!K$1,FALSE)</f>
        <v>60</v>
      </c>
      <c r="L607" s="101">
        <f>VLOOKUP($C607,'Experiment Design'!$B$3:$H$66,'Experiment Results'!L$1,FALSE)</f>
        <v>36</v>
      </c>
      <c r="M607" s="101">
        <f>VLOOKUP($C607,'Experiment Design'!$B$3:$H$66,'Experiment Results'!M$1,FALSE)</f>
        <v>10</v>
      </c>
      <c r="N607" s="102">
        <f t="shared" si="75"/>
        <v>55.277777777777771</v>
      </c>
      <c r="P607" s="103">
        <f t="shared" si="76"/>
        <v>1</v>
      </c>
      <c r="Q607" s="101">
        <f t="shared" si="77"/>
        <v>1</v>
      </c>
      <c r="R607" s="101">
        <f t="shared" si="78"/>
        <v>-1</v>
      </c>
      <c r="S607" s="101">
        <f t="shared" si="79"/>
        <v>1</v>
      </c>
      <c r="T607" s="101">
        <f t="shared" si="80"/>
        <v>1</v>
      </c>
      <c r="U607" s="101">
        <f t="shared" si="81"/>
        <v>-1</v>
      </c>
      <c r="V607" s="102">
        <f t="shared" si="82"/>
        <v>55.277777777777771</v>
      </c>
    </row>
    <row r="608" spans="2:22" x14ac:dyDescent="0.25">
      <c r="B608" s="12">
        <v>10</v>
      </c>
      <c r="C608" s="12">
        <v>29</v>
      </c>
      <c r="D608" s="12">
        <v>53.055555555555536</v>
      </c>
      <c r="E608" s="12">
        <v>52.5</v>
      </c>
      <c r="F608" s="12">
        <v>51.874999999999986</v>
      </c>
      <c r="H608" s="103">
        <f>VLOOKUP($C608,'Experiment Design'!$B$3:$H$66,'Experiment Results'!H$1,FALSE)</f>
        <v>3</v>
      </c>
      <c r="I608" s="101" t="str">
        <f>VLOOKUP($C608,'Experiment Design'!$B$3:$H$66,'Experiment Results'!I$1,FALSE)</f>
        <v>Normal</v>
      </c>
      <c r="J608" s="101">
        <f>VLOOKUP($C608,'Experiment Design'!$B$3:$H$66,'Experiment Results'!J$1,FALSE)</f>
        <v>100</v>
      </c>
      <c r="K608" s="101">
        <f>VLOOKUP($C608,'Experiment Design'!$B$3:$H$66,'Experiment Results'!K$1,FALSE)</f>
        <v>60</v>
      </c>
      <c r="L608" s="101">
        <f>VLOOKUP($C608,'Experiment Design'!$B$3:$H$66,'Experiment Results'!L$1,FALSE)</f>
        <v>36</v>
      </c>
      <c r="M608" s="101">
        <f>VLOOKUP($C608,'Experiment Design'!$B$3:$H$66,'Experiment Results'!M$1,FALSE)</f>
        <v>10</v>
      </c>
      <c r="N608" s="102">
        <f t="shared" si="75"/>
        <v>52.476851851851848</v>
      </c>
      <c r="P608" s="103">
        <f t="shared" si="76"/>
        <v>-1</v>
      </c>
      <c r="Q608" s="101">
        <f t="shared" si="77"/>
        <v>-1</v>
      </c>
      <c r="R608" s="101">
        <f t="shared" si="78"/>
        <v>1</v>
      </c>
      <c r="S608" s="101">
        <f t="shared" si="79"/>
        <v>1</v>
      </c>
      <c r="T608" s="101">
        <f t="shared" si="80"/>
        <v>1</v>
      </c>
      <c r="U608" s="101">
        <f t="shared" si="81"/>
        <v>-1</v>
      </c>
      <c r="V608" s="102">
        <f t="shared" si="82"/>
        <v>52.476851851851848</v>
      </c>
    </row>
    <row r="609" spans="2:22" x14ac:dyDescent="0.25">
      <c r="B609" s="12">
        <v>10</v>
      </c>
      <c r="C609" s="12">
        <v>30</v>
      </c>
      <c r="D609" s="12">
        <v>53.055555555555536</v>
      </c>
      <c r="E609" s="12">
        <v>51.458333333333336</v>
      </c>
      <c r="F609" s="12">
        <v>51.874999999999986</v>
      </c>
      <c r="H609" s="103">
        <f>VLOOKUP($C609,'Experiment Design'!$B$3:$H$66,'Experiment Results'!H$1,FALSE)</f>
        <v>8</v>
      </c>
      <c r="I609" s="101" t="str">
        <f>VLOOKUP($C609,'Experiment Design'!$B$3:$H$66,'Experiment Results'!I$1,FALSE)</f>
        <v>Normal</v>
      </c>
      <c r="J609" s="101">
        <f>VLOOKUP($C609,'Experiment Design'!$B$3:$H$66,'Experiment Results'!J$1,FALSE)</f>
        <v>100</v>
      </c>
      <c r="K609" s="101">
        <f>VLOOKUP($C609,'Experiment Design'!$B$3:$H$66,'Experiment Results'!K$1,FALSE)</f>
        <v>60</v>
      </c>
      <c r="L609" s="101">
        <f>VLOOKUP($C609,'Experiment Design'!$B$3:$H$66,'Experiment Results'!L$1,FALSE)</f>
        <v>36</v>
      </c>
      <c r="M609" s="101">
        <f>VLOOKUP($C609,'Experiment Design'!$B$3:$H$66,'Experiment Results'!M$1,FALSE)</f>
        <v>10</v>
      </c>
      <c r="N609" s="102">
        <f t="shared" si="75"/>
        <v>52.129629629629619</v>
      </c>
      <c r="P609" s="103">
        <f t="shared" si="76"/>
        <v>1</v>
      </c>
      <c r="Q609" s="101">
        <f t="shared" si="77"/>
        <v>-1</v>
      </c>
      <c r="R609" s="101">
        <f t="shared" si="78"/>
        <v>1</v>
      </c>
      <c r="S609" s="101">
        <f t="shared" si="79"/>
        <v>1</v>
      </c>
      <c r="T609" s="101">
        <f t="shared" si="80"/>
        <v>1</v>
      </c>
      <c r="U609" s="101">
        <f t="shared" si="81"/>
        <v>-1</v>
      </c>
      <c r="V609" s="102">
        <f t="shared" si="82"/>
        <v>52.129629629629619</v>
      </c>
    </row>
    <row r="610" spans="2:22" x14ac:dyDescent="0.25">
      <c r="B610" s="12">
        <v>10</v>
      </c>
      <c r="C610" s="12">
        <v>31</v>
      </c>
      <c r="D610" s="12">
        <v>56.3888888888889</v>
      </c>
      <c r="E610" s="12">
        <v>54.722222222222221</v>
      </c>
      <c r="F610" s="12">
        <v>55.000000000000014</v>
      </c>
      <c r="H610" s="103">
        <f>VLOOKUP($C610,'Experiment Design'!$B$3:$H$66,'Experiment Results'!H$1,FALSE)</f>
        <v>3</v>
      </c>
      <c r="I610" s="101" t="str">
        <f>VLOOKUP($C610,'Experiment Design'!$B$3:$H$66,'Experiment Results'!I$1,FALSE)</f>
        <v>Exponential</v>
      </c>
      <c r="J610" s="101">
        <f>VLOOKUP($C610,'Experiment Design'!$B$3:$H$66,'Experiment Results'!J$1,FALSE)</f>
        <v>100</v>
      </c>
      <c r="K610" s="101">
        <f>VLOOKUP($C610,'Experiment Design'!$B$3:$H$66,'Experiment Results'!K$1,FALSE)</f>
        <v>60</v>
      </c>
      <c r="L610" s="101">
        <f>VLOOKUP($C610,'Experiment Design'!$B$3:$H$66,'Experiment Results'!L$1,FALSE)</f>
        <v>36</v>
      </c>
      <c r="M610" s="101">
        <f>VLOOKUP($C610,'Experiment Design'!$B$3:$H$66,'Experiment Results'!M$1,FALSE)</f>
        <v>10</v>
      </c>
      <c r="N610" s="102">
        <f t="shared" si="75"/>
        <v>55.370370370370381</v>
      </c>
      <c r="P610" s="103">
        <f t="shared" si="76"/>
        <v>-1</v>
      </c>
      <c r="Q610" s="101">
        <f t="shared" si="77"/>
        <v>1</v>
      </c>
      <c r="R610" s="101">
        <f t="shared" si="78"/>
        <v>1</v>
      </c>
      <c r="S610" s="101">
        <f t="shared" si="79"/>
        <v>1</v>
      </c>
      <c r="T610" s="101">
        <f t="shared" si="80"/>
        <v>1</v>
      </c>
      <c r="U610" s="101">
        <f t="shared" si="81"/>
        <v>-1</v>
      </c>
      <c r="V610" s="102">
        <f t="shared" si="82"/>
        <v>55.370370370370381</v>
      </c>
    </row>
    <row r="611" spans="2:22" x14ac:dyDescent="0.25">
      <c r="B611" s="12">
        <v>10</v>
      </c>
      <c r="C611" s="12">
        <v>32</v>
      </c>
      <c r="D611" s="12">
        <v>56.1111111111111</v>
      </c>
      <c r="E611" s="12">
        <v>54.722222222222221</v>
      </c>
      <c r="F611" s="12">
        <v>55.000000000000014</v>
      </c>
      <c r="H611" s="103">
        <f>VLOOKUP($C611,'Experiment Design'!$B$3:$H$66,'Experiment Results'!H$1,FALSE)</f>
        <v>8</v>
      </c>
      <c r="I611" s="101" t="str">
        <f>VLOOKUP($C611,'Experiment Design'!$B$3:$H$66,'Experiment Results'!I$1,FALSE)</f>
        <v>Exponential</v>
      </c>
      <c r="J611" s="101">
        <f>VLOOKUP($C611,'Experiment Design'!$B$3:$H$66,'Experiment Results'!J$1,FALSE)</f>
        <v>100</v>
      </c>
      <c r="K611" s="101">
        <f>VLOOKUP($C611,'Experiment Design'!$B$3:$H$66,'Experiment Results'!K$1,FALSE)</f>
        <v>60</v>
      </c>
      <c r="L611" s="101">
        <f>VLOOKUP($C611,'Experiment Design'!$B$3:$H$66,'Experiment Results'!L$1,FALSE)</f>
        <v>36</v>
      </c>
      <c r="M611" s="101">
        <f>VLOOKUP($C611,'Experiment Design'!$B$3:$H$66,'Experiment Results'!M$1,FALSE)</f>
        <v>10</v>
      </c>
      <c r="N611" s="102">
        <f t="shared" si="75"/>
        <v>55.277777777777771</v>
      </c>
      <c r="P611" s="103">
        <f t="shared" si="76"/>
        <v>1</v>
      </c>
      <c r="Q611" s="101">
        <f t="shared" si="77"/>
        <v>1</v>
      </c>
      <c r="R611" s="101">
        <f t="shared" si="78"/>
        <v>1</v>
      </c>
      <c r="S611" s="101">
        <f t="shared" si="79"/>
        <v>1</v>
      </c>
      <c r="T611" s="101">
        <f t="shared" si="80"/>
        <v>1</v>
      </c>
      <c r="U611" s="101">
        <f t="shared" si="81"/>
        <v>-1</v>
      </c>
      <c r="V611" s="102">
        <f t="shared" si="82"/>
        <v>55.277777777777771</v>
      </c>
    </row>
    <row r="612" spans="2:22" x14ac:dyDescent="0.25">
      <c r="B612" s="12">
        <v>10</v>
      </c>
      <c r="C612" s="12">
        <v>33</v>
      </c>
      <c r="D612" s="12">
        <v>22.692307692307683</v>
      </c>
      <c r="E612" s="12">
        <v>30.384615384615362</v>
      </c>
      <c r="F612" s="12">
        <v>20.769230769230759</v>
      </c>
      <c r="H612" s="103">
        <f>VLOOKUP($C612,'Experiment Design'!$B$3:$H$66,'Experiment Results'!H$1,FALSE)</f>
        <v>3</v>
      </c>
      <c r="I612" s="101" t="str">
        <f>VLOOKUP($C612,'Experiment Design'!$B$3:$H$66,'Experiment Results'!I$1,FALSE)</f>
        <v>Normal</v>
      </c>
      <c r="J612" s="101">
        <f>VLOOKUP($C612,'Experiment Design'!$B$3:$H$66,'Experiment Results'!J$1,FALSE)</f>
        <v>40</v>
      </c>
      <c r="K612" s="101">
        <f>VLOOKUP($C612,'Experiment Design'!$B$3:$H$66,'Experiment Results'!K$1,FALSE)</f>
        <v>10</v>
      </c>
      <c r="L612" s="101">
        <f>VLOOKUP($C612,'Experiment Design'!$B$3:$H$66,'Experiment Results'!L$1,FALSE)</f>
        <v>26</v>
      </c>
      <c r="M612" s="101">
        <f>VLOOKUP($C612,'Experiment Design'!$B$3:$H$66,'Experiment Results'!M$1,FALSE)</f>
        <v>15</v>
      </c>
      <c r="N612" s="102">
        <f t="shared" si="75"/>
        <v>24.615384615384603</v>
      </c>
      <c r="P612" s="103">
        <f t="shared" si="76"/>
        <v>-1</v>
      </c>
      <c r="Q612" s="101">
        <f t="shared" si="77"/>
        <v>-1</v>
      </c>
      <c r="R612" s="101">
        <f t="shared" si="78"/>
        <v>-1</v>
      </c>
      <c r="S612" s="101">
        <f t="shared" si="79"/>
        <v>-1</v>
      </c>
      <c r="T612" s="101">
        <f t="shared" si="80"/>
        <v>-1</v>
      </c>
      <c r="U612" s="101">
        <f t="shared" si="81"/>
        <v>1</v>
      </c>
      <c r="V612" s="102">
        <f t="shared" si="82"/>
        <v>24.615384615384603</v>
      </c>
    </row>
    <row r="613" spans="2:22" x14ac:dyDescent="0.25">
      <c r="B613" s="12">
        <v>10</v>
      </c>
      <c r="C613" s="12">
        <v>34</v>
      </c>
      <c r="D613" s="12">
        <v>24.42307692307692</v>
      </c>
      <c r="E613" s="12">
        <v>30.659340659340657</v>
      </c>
      <c r="F613" s="12">
        <v>17.307692307692278</v>
      </c>
      <c r="H613" s="103">
        <f>VLOOKUP($C613,'Experiment Design'!$B$3:$H$66,'Experiment Results'!H$1,FALSE)</f>
        <v>8</v>
      </c>
      <c r="I613" s="101" t="str">
        <f>VLOOKUP($C613,'Experiment Design'!$B$3:$H$66,'Experiment Results'!I$1,FALSE)</f>
        <v>Normal</v>
      </c>
      <c r="J613" s="101">
        <f>VLOOKUP($C613,'Experiment Design'!$B$3:$H$66,'Experiment Results'!J$1,FALSE)</f>
        <v>40</v>
      </c>
      <c r="K613" s="101">
        <f>VLOOKUP($C613,'Experiment Design'!$B$3:$H$66,'Experiment Results'!K$1,FALSE)</f>
        <v>10</v>
      </c>
      <c r="L613" s="101">
        <f>VLOOKUP($C613,'Experiment Design'!$B$3:$H$66,'Experiment Results'!L$1,FALSE)</f>
        <v>26</v>
      </c>
      <c r="M613" s="101">
        <f>VLOOKUP($C613,'Experiment Design'!$B$3:$H$66,'Experiment Results'!M$1,FALSE)</f>
        <v>15</v>
      </c>
      <c r="N613" s="102">
        <f t="shared" si="75"/>
        <v>24.130036630036617</v>
      </c>
      <c r="P613" s="103">
        <f t="shared" si="76"/>
        <v>1</v>
      </c>
      <c r="Q613" s="101">
        <f t="shared" si="77"/>
        <v>-1</v>
      </c>
      <c r="R613" s="101">
        <f t="shared" si="78"/>
        <v>-1</v>
      </c>
      <c r="S613" s="101">
        <f t="shared" si="79"/>
        <v>-1</v>
      </c>
      <c r="T613" s="101">
        <f t="shared" si="80"/>
        <v>-1</v>
      </c>
      <c r="U613" s="101">
        <f t="shared" si="81"/>
        <v>1</v>
      </c>
      <c r="V613" s="102">
        <f t="shared" si="82"/>
        <v>24.130036630036617</v>
      </c>
    </row>
    <row r="614" spans="2:22" x14ac:dyDescent="0.25">
      <c r="B614" s="12">
        <v>10</v>
      </c>
      <c r="C614" s="12">
        <v>35</v>
      </c>
      <c r="D614" s="12">
        <v>24.615384615384603</v>
      </c>
      <c r="E614" s="12">
        <v>26.923076923076941</v>
      </c>
      <c r="F614" s="12">
        <v>25.38461538461538</v>
      </c>
      <c r="H614" s="103">
        <f>VLOOKUP($C614,'Experiment Design'!$B$3:$H$66,'Experiment Results'!H$1,FALSE)</f>
        <v>3</v>
      </c>
      <c r="I614" s="101" t="str">
        <f>VLOOKUP($C614,'Experiment Design'!$B$3:$H$66,'Experiment Results'!I$1,FALSE)</f>
        <v>Exponential</v>
      </c>
      <c r="J614" s="101">
        <f>VLOOKUP($C614,'Experiment Design'!$B$3:$H$66,'Experiment Results'!J$1,FALSE)</f>
        <v>40</v>
      </c>
      <c r="K614" s="101">
        <f>VLOOKUP($C614,'Experiment Design'!$B$3:$H$66,'Experiment Results'!K$1,FALSE)</f>
        <v>10</v>
      </c>
      <c r="L614" s="101">
        <f>VLOOKUP($C614,'Experiment Design'!$B$3:$H$66,'Experiment Results'!L$1,FALSE)</f>
        <v>26</v>
      </c>
      <c r="M614" s="101">
        <f>VLOOKUP($C614,'Experiment Design'!$B$3:$H$66,'Experiment Results'!M$1,FALSE)</f>
        <v>15</v>
      </c>
      <c r="N614" s="102">
        <f t="shared" si="75"/>
        <v>25.641025641025646</v>
      </c>
      <c r="P614" s="103">
        <f t="shared" si="76"/>
        <v>-1</v>
      </c>
      <c r="Q614" s="101">
        <f t="shared" si="77"/>
        <v>1</v>
      </c>
      <c r="R614" s="101">
        <f t="shared" si="78"/>
        <v>-1</v>
      </c>
      <c r="S614" s="101">
        <f t="shared" si="79"/>
        <v>-1</v>
      </c>
      <c r="T614" s="101">
        <f t="shared" si="80"/>
        <v>-1</v>
      </c>
      <c r="U614" s="101">
        <f t="shared" si="81"/>
        <v>1</v>
      </c>
      <c r="V614" s="102">
        <f t="shared" si="82"/>
        <v>25.641025641025646</v>
      </c>
    </row>
    <row r="615" spans="2:22" x14ac:dyDescent="0.25">
      <c r="B615" s="12">
        <v>10</v>
      </c>
      <c r="C615" s="12">
        <v>36</v>
      </c>
      <c r="D615" s="12">
        <v>28.351648351648382</v>
      </c>
      <c r="E615" s="12">
        <v>24.230769230769241</v>
      </c>
      <c r="F615" s="12">
        <v>27.499999999999979</v>
      </c>
      <c r="H615" s="103">
        <f>VLOOKUP($C615,'Experiment Design'!$B$3:$H$66,'Experiment Results'!H$1,FALSE)</f>
        <v>8</v>
      </c>
      <c r="I615" s="101" t="str">
        <f>VLOOKUP($C615,'Experiment Design'!$B$3:$H$66,'Experiment Results'!I$1,FALSE)</f>
        <v>Exponential</v>
      </c>
      <c r="J615" s="101">
        <f>VLOOKUP($C615,'Experiment Design'!$B$3:$H$66,'Experiment Results'!J$1,FALSE)</f>
        <v>40</v>
      </c>
      <c r="K615" s="101">
        <f>VLOOKUP($C615,'Experiment Design'!$B$3:$H$66,'Experiment Results'!K$1,FALSE)</f>
        <v>10</v>
      </c>
      <c r="L615" s="101">
        <f>VLOOKUP($C615,'Experiment Design'!$B$3:$H$66,'Experiment Results'!L$1,FALSE)</f>
        <v>26</v>
      </c>
      <c r="M615" s="101">
        <f>VLOOKUP($C615,'Experiment Design'!$B$3:$H$66,'Experiment Results'!M$1,FALSE)</f>
        <v>15</v>
      </c>
      <c r="N615" s="102">
        <f t="shared" si="75"/>
        <v>26.694139194139201</v>
      </c>
      <c r="P615" s="103">
        <f t="shared" si="76"/>
        <v>1</v>
      </c>
      <c r="Q615" s="101">
        <f t="shared" si="77"/>
        <v>1</v>
      </c>
      <c r="R615" s="101">
        <f t="shared" si="78"/>
        <v>-1</v>
      </c>
      <c r="S615" s="101">
        <f t="shared" si="79"/>
        <v>-1</v>
      </c>
      <c r="T615" s="101">
        <f t="shared" si="80"/>
        <v>-1</v>
      </c>
      <c r="U615" s="101">
        <f t="shared" si="81"/>
        <v>1</v>
      </c>
      <c r="V615" s="102">
        <f t="shared" si="82"/>
        <v>26.694139194139201</v>
      </c>
    </row>
    <row r="616" spans="2:22" x14ac:dyDescent="0.25">
      <c r="B616" s="12">
        <v>10</v>
      </c>
      <c r="C616" s="12">
        <v>37</v>
      </c>
      <c r="D616" s="12">
        <v>22.692307692307683</v>
      </c>
      <c r="E616" s="12">
        <v>30.384615384615362</v>
      </c>
      <c r="F616" s="12">
        <v>20.769230769230759</v>
      </c>
      <c r="H616" s="103">
        <f>VLOOKUP($C616,'Experiment Design'!$B$3:$H$66,'Experiment Results'!H$1,FALSE)</f>
        <v>3</v>
      </c>
      <c r="I616" s="101" t="str">
        <f>VLOOKUP($C616,'Experiment Design'!$B$3:$H$66,'Experiment Results'!I$1,FALSE)</f>
        <v>Normal</v>
      </c>
      <c r="J616" s="101">
        <f>VLOOKUP($C616,'Experiment Design'!$B$3:$H$66,'Experiment Results'!J$1,FALSE)</f>
        <v>100</v>
      </c>
      <c r="K616" s="101">
        <f>VLOOKUP($C616,'Experiment Design'!$B$3:$H$66,'Experiment Results'!K$1,FALSE)</f>
        <v>10</v>
      </c>
      <c r="L616" s="101">
        <f>VLOOKUP($C616,'Experiment Design'!$B$3:$H$66,'Experiment Results'!L$1,FALSE)</f>
        <v>26</v>
      </c>
      <c r="M616" s="101">
        <f>VLOOKUP($C616,'Experiment Design'!$B$3:$H$66,'Experiment Results'!M$1,FALSE)</f>
        <v>15</v>
      </c>
      <c r="N616" s="102">
        <f t="shared" si="75"/>
        <v>24.615384615384603</v>
      </c>
      <c r="P616" s="103">
        <f t="shared" si="76"/>
        <v>-1</v>
      </c>
      <c r="Q616" s="101">
        <f t="shared" si="77"/>
        <v>-1</v>
      </c>
      <c r="R616" s="101">
        <f t="shared" si="78"/>
        <v>1</v>
      </c>
      <c r="S616" s="101">
        <f t="shared" si="79"/>
        <v>-1</v>
      </c>
      <c r="T616" s="101">
        <f t="shared" si="80"/>
        <v>-1</v>
      </c>
      <c r="U616" s="101">
        <f t="shared" si="81"/>
        <v>1</v>
      </c>
      <c r="V616" s="102">
        <f t="shared" si="82"/>
        <v>24.615384615384603</v>
      </c>
    </row>
    <row r="617" spans="2:22" x14ac:dyDescent="0.25">
      <c r="B617" s="12">
        <v>10</v>
      </c>
      <c r="C617" s="12">
        <v>38</v>
      </c>
      <c r="D617" s="12">
        <v>25.000000000000021</v>
      </c>
      <c r="E617" s="12">
        <v>29.6703296703297</v>
      </c>
      <c r="F617" s="12">
        <v>18.461538461538478</v>
      </c>
      <c r="H617" s="103">
        <f>VLOOKUP($C617,'Experiment Design'!$B$3:$H$66,'Experiment Results'!H$1,FALSE)</f>
        <v>8</v>
      </c>
      <c r="I617" s="101" t="str">
        <f>VLOOKUP($C617,'Experiment Design'!$B$3:$H$66,'Experiment Results'!I$1,FALSE)</f>
        <v>Normal</v>
      </c>
      <c r="J617" s="101">
        <f>VLOOKUP($C617,'Experiment Design'!$B$3:$H$66,'Experiment Results'!J$1,FALSE)</f>
        <v>100</v>
      </c>
      <c r="K617" s="101">
        <f>VLOOKUP($C617,'Experiment Design'!$B$3:$H$66,'Experiment Results'!K$1,FALSE)</f>
        <v>10</v>
      </c>
      <c r="L617" s="101">
        <f>VLOOKUP($C617,'Experiment Design'!$B$3:$H$66,'Experiment Results'!L$1,FALSE)</f>
        <v>26</v>
      </c>
      <c r="M617" s="101">
        <f>VLOOKUP($C617,'Experiment Design'!$B$3:$H$66,'Experiment Results'!M$1,FALSE)</f>
        <v>15</v>
      </c>
      <c r="N617" s="102">
        <f t="shared" si="75"/>
        <v>24.377289377289401</v>
      </c>
      <c r="P617" s="103">
        <f t="shared" si="76"/>
        <v>1</v>
      </c>
      <c r="Q617" s="101">
        <f t="shared" si="77"/>
        <v>-1</v>
      </c>
      <c r="R617" s="101">
        <f t="shared" si="78"/>
        <v>1</v>
      </c>
      <c r="S617" s="101">
        <f t="shared" si="79"/>
        <v>-1</v>
      </c>
      <c r="T617" s="101">
        <f t="shared" si="80"/>
        <v>-1</v>
      </c>
      <c r="U617" s="101">
        <f t="shared" si="81"/>
        <v>1</v>
      </c>
      <c r="V617" s="102">
        <f t="shared" si="82"/>
        <v>24.377289377289401</v>
      </c>
    </row>
    <row r="618" spans="2:22" x14ac:dyDescent="0.25">
      <c r="B618" s="12">
        <v>10</v>
      </c>
      <c r="C618" s="12">
        <v>39</v>
      </c>
      <c r="D618" s="12">
        <v>24.615384615384603</v>
      </c>
      <c r="E618" s="12">
        <v>26.923076923076941</v>
      </c>
      <c r="F618" s="12">
        <v>25.38461538461538</v>
      </c>
      <c r="H618" s="103">
        <f>VLOOKUP($C618,'Experiment Design'!$B$3:$H$66,'Experiment Results'!H$1,FALSE)</f>
        <v>3</v>
      </c>
      <c r="I618" s="101" t="str">
        <f>VLOOKUP($C618,'Experiment Design'!$B$3:$H$66,'Experiment Results'!I$1,FALSE)</f>
        <v>Exponential</v>
      </c>
      <c r="J618" s="101">
        <f>VLOOKUP($C618,'Experiment Design'!$B$3:$H$66,'Experiment Results'!J$1,FALSE)</f>
        <v>100</v>
      </c>
      <c r="K618" s="101">
        <f>VLOOKUP($C618,'Experiment Design'!$B$3:$H$66,'Experiment Results'!K$1,FALSE)</f>
        <v>10</v>
      </c>
      <c r="L618" s="101">
        <f>VLOOKUP($C618,'Experiment Design'!$B$3:$H$66,'Experiment Results'!L$1,FALSE)</f>
        <v>26</v>
      </c>
      <c r="M618" s="101">
        <f>VLOOKUP($C618,'Experiment Design'!$B$3:$H$66,'Experiment Results'!M$1,FALSE)</f>
        <v>15</v>
      </c>
      <c r="N618" s="102">
        <f t="shared" si="75"/>
        <v>25.641025641025646</v>
      </c>
      <c r="P618" s="103">
        <f t="shared" si="76"/>
        <v>-1</v>
      </c>
      <c r="Q618" s="101">
        <f t="shared" si="77"/>
        <v>1</v>
      </c>
      <c r="R618" s="101">
        <f t="shared" si="78"/>
        <v>1</v>
      </c>
      <c r="S618" s="101">
        <f t="shared" si="79"/>
        <v>-1</v>
      </c>
      <c r="T618" s="101">
        <f t="shared" si="80"/>
        <v>-1</v>
      </c>
      <c r="U618" s="101">
        <f t="shared" si="81"/>
        <v>1</v>
      </c>
      <c r="V618" s="102">
        <f t="shared" si="82"/>
        <v>25.641025641025646</v>
      </c>
    </row>
    <row r="619" spans="2:22" x14ac:dyDescent="0.25">
      <c r="B619" s="12">
        <v>10</v>
      </c>
      <c r="C619" s="12">
        <v>40</v>
      </c>
      <c r="D619" s="12">
        <v>28.351648351648382</v>
      </c>
      <c r="E619" s="12">
        <v>24.230769230769241</v>
      </c>
      <c r="F619" s="12">
        <v>27.499999999999979</v>
      </c>
      <c r="H619" s="103">
        <f>VLOOKUP($C619,'Experiment Design'!$B$3:$H$66,'Experiment Results'!H$1,FALSE)</f>
        <v>8</v>
      </c>
      <c r="I619" s="101" t="str">
        <f>VLOOKUP($C619,'Experiment Design'!$B$3:$H$66,'Experiment Results'!I$1,FALSE)</f>
        <v>Exponential</v>
      </c>
      <c r="J619" s="101">
        <f>VLOOKUP($C619,'Experiment Design'!$B$3:$H$66,'Experiment Results'!J$1,FALSE)</f>
        <v>100</v>
      </c>
      <c r="K619" s="101">
        <f>VLOOKUP($C619,'Experiment Design'!$B$3:$H$66,'Experiment Results'!K$1,FALSE)</f>
        <v>10</v>
      </c>
      <c r="L619" s="101">
        <f>VLOOKUP($C619,'Experiment Design'!$B$3:$H$66,'Experiment Results'!L$1,FALSE)</f>
        <v>26</v>
      </c>
      <c r="M619" s="101">
        <f>VLOOKUP($C619,'Experiment Design'!$B$3:$H$66,'Experiment Results'!M$1,FALSE)</f>
        <v>15</v>
      </c>
      <c r="N619" s="102">
        <f t="shared" si="75"/>
        <v>26.694139194139201</v>
      </c>
      <c r="P619" s="103">
        <f t="shared" si="76"/>
        <v>1</v>
      </c>
      <c r="Q619" s="101">
        <f t="shared" si="77"/>
        <v>1</v>
      </c>
      <c r="R619" s="101">
        <f t="shared" si="78"/>
        <v>1</v>
      </c>
      <c r="S619" s="101">
        <f t="shared" si="79"/>
        <v>-1</v>
      </c>
      <c r="T619" s="101">
        <f t="shared" si="80"/>
        <v>-1</v>
      </c>
      <c r="U619" s="101">
        <f t="shared" si="81"/>
        <v>1</v>
      </c>
      <c r="V619" s="102">
        <f t="shared" si="82"/>
        <v>26.694139194139201</v>
      </c>
    </row>
    <row r="620" spans="2:22" x14ac:dyDescent="0.25">
      <c r="B620" s="12">
        <v>10</v>
      </c>
      <c r="C620" s="12">
        <v>41</v>
      </c>
      <c r="D620" s="12">
        <v>22.692307692307683</v>
      </c>
      <c r="E620" s="12">
        <v>30.384615384615362</v>
      </c>
      <c r="F620" s="12">
        <v>20.769230769230759</v>
      </c>
      <c r="H620" s="103">
        <f>VLOOKUP($C620,'Experiment Design'!$B$3:$H$66,'Experiment Results'!H$1,FALSE)</f>
        <v>3</v>
      </c>
      <c r="I620" s="101" t="str">
        <f>VLOOKUP($C620,'Experiment Design'!$B$3:$H$66,'Experiment Results'!I$1,FALSE)</f>
        <v>Normal</v>
      </c>
      <c r="J620" s="101">
        <f>VLOOKUP($C620,'Experiment Design'!$B$3:$H$66,'Experiment Results'!J$1,FALSE)</f>
        <v>40</v>
      </c>
      <c r="K620" s="101">
        <f>VLOOKUP($C620,'Experiment Design'!$B$3:$H$66,'Experiment Results'!K$1,FALSE)</f>
        <v>60</v>
      </c>
      <c r="L620" s="101">
        <f>VLOOKUP($C620,'Experiment Design'!$B$3:$H$66,'Experiment Results'!L$1,FALSE)</f>
        <v>26</v>
      </c>
      <c r="M620" s="101">
        <f>VLOOKUP($C620,'Experiment Design'!$B$3:$H$66,'Experiment Results'!M$1,FALSE)</f>
        <v>15</v>
      </c>
      <c r="N620" s="102">
        <f t="shared" si="75"/>
        <v>24.615384615384603</v>
      </c>
      <c r="P620" s="103">
        <f t="shared" si="76"/>
        <v>-1</v>
      </c>
      <c r="Q620" s="101">
        <f t="shared" si="77"/>
        <v>-1</v>
      </c>
      <c r="R620" s="101">
        <f t="shared" si="78"/>
        <v>-1</v>
      </c>
      <c r="S620" s="101">
        <f t="shared" si="79"/>
        <v>1</v>
      </c>
      <c r="T620" s="101">
        <f t="shared" si="80"/>
        <v>-1</v>
      </c>
      <c r="U620" s="101">
        <f t="shared" si="81"/>
        <v>1</v>
      </c>
      <c r="V620" s="102">
        <f t="shared" si="82"/>
        <v>24.615384615384603</v>
      </c>
    </row>
    <row r="621" spans="2:22" x14ac:dyDescent="0.25">
      <c r="B621" s="12">
        <v>10</v>
      </c>
      <c r="C621" s="12">
        <v>42</v>
      </c>
      <c r="D621" s="12">
        <v>25.000000000000021</v>
      </c>
      <c r="E621" s="12">
        <v>29.6703296703297</v>
      </c>
      <c r="F621" s="12">
        <v>18.461538461538478</v>
      </c>
      <c r="H621" s="103">
        <f>VLOOKUP($C621,'Experiment Design'!$B$3:$H$66,'Experiment Results'!H$1,FALSE)</f>
        <v>8</v>
      </c>
      <c r="I621" s="101" t="str">
        <f>VLOOKUP($C621,'Experiment Design'!$B$3:$H$66,'Experiment Results'!I$1,FALSE)</f>
        <v>Normal</v>
      </c>
      <c r="J621" s="101">
        <f>VLOOKUP($C621,'Experiment Design'!$B$3:$H$66,'Experiment Results'!J$1,FALSE)</f>
        <v>40</v>
      </c>
      <c r="K621" s="101">
        <f>VLOOKUP($C621,'Experiment Design'!$B$3:$H$66,'Experiment Results'!K$1,FALSE)</f>
        <v>60</v>
      </c>
      <c r="L621" s="101">
        <f>VLOOKUP($C621,'Experiment Design'!$B$3:$H$66,'Experiment Results'!L$1,FALSE)</f>
        <v>26</v>
      </c>
      <c r="M621" s="101">
        <f>VLOOKUP($C621,'Experiment Design'!$B$3:$H$66,'Experiment Results'!M$1,FALSE)</f>
        <v>15</v>
      </c>
      <c r="N621" s="102">
        <f t="shared" si="75"/>
        <v>24.377289377289401</v>
      </c>
      <c r="P621" s="103">
        <f t="shared" si="76"/>
        <v>1</v>
      </c>
      <c r="Q621" s="101">
        <f t="shared" si="77"/>
        <v>-1</v>
      </c>
      <c r="R621" s="101">
        <f t="shared" si="78"/>
        <v>-1</v>
      </c>
      <c r="S621" s="101">
        <f t="shared" si="79"/>
        <v>1</v>
      </c>
      <c r="T621" s="101">
        <f t="shared" si="80"/>
        <v>-1</v>
      </c>
      <c r="U621" s="101">
        <f t="shared" si="81"/>
        <v>1</v>
      </c>
      <c r="V621" s="102">
        <f t="shared" si="82"/>
        <v>24.377289377289401</v>
      </c>
    </row>
    <row r="622" spans="2:22" x14ac:dyDescent="0.25">
      <c r="B622" s="12">
        <v>10</v>
      </c>
      <c r="C622" s="12">
        <v>43</v>
      </c>
      <c r="D622" s="12">
        <v>24.615384615384603</v>
      </c>
      <c r="E622" s="12">
        <v>26.923076923076941</v>
      </c>
      <c r="F622" s="12">
        <v>25.38461538461538</v>
      </c>
      <c r="H622" s="103">
        <f>VLOOKUP($C622,'Experiment Design'!$B$3:$H$66,'Experiment Results'!H$1,FALSE)</f>
        <v>3</v>
      </c>
      <c r="I622" s="101" t="str">
        <f>VLOOKUP($C622,'Experiment Design'!$B$3:$H$66,'Experiment Results'!I$1,FALSE)</f>
        <v>Exponential</v>
      </c>
      <c r="J622" s="101">
        <f>VLOOKUP($C622,'Experiment Design'!$B$3:$H$66,'Experiment Results'!J$1,FALSE)</f>
        <v>40</v>
      </c>
      <c r="K622" s="101">
        <f>VLOOKUP($C622,'Experiment Design'!$B$3:$H$66,'Experiment Results'!K$1,FALSE)</f>
        <v>60</v>
      </c>
      <c r="L622" s="101">
        <f>VLOOKUP($C622,'Experiment Design'!$B$3:$H$66,'Experiment Results'!L$1,FALSE)</f>
        <v>26</v>
      </c>
      <c r="M622" s="101">
        <f>VLOOKUP($C622,'Experiment Design'!$B$3:$H$66,'Experiment Results'!M$1,FALSE)</f>
        <v>15</v>
      </c>
      <c r="N622" s="102">
        <f t="shared" si="75"/>
        <v>25.641025641025646</v>
      </c>
      <c r="P622" s="103">
        <f t="shared" si="76"/>
        <v>-1</v>
      </c>
      <c r="Q622" s="101">
        <f t="shared" si="77"/>
        <v>1</v>
      </c>
      <c r="R622" s="101">
        <f t="shared" si="78"/>
        <v>-1</v>
      </c>
      <c r="S622" s="101">
        <f t="shared" si="79"/>
        <v>1</v>
      </c>
      <c r="T622" s="101">
        <f t="shared" si="80"/>
        <v>-1</v>
      </c>
      <c r="U622" s="101">
        <f t="shared" si="81"/>
        <v>1</v>
      </c>
      <c r="V622" s="102">
        <f t="shared" si="82"/>
        <v>25.641025641025646</v>
      </c>
    </row>
    <row r="623" spans="2:22" x14ac:dyDescent="0.25">
      <c r="B623" s="12">
        <v>10</v>
      </c>
      <c r="C623" s="12">
        <v>44</v>
      </c>
      <c r="D623" s="12">
        <v>28.681318681318679</v>
      </c>
      <c r="E623" s="12">
        <v>24.230769230769241</v>
      </c>
      <c r="F623" s="12">
        <v>27.499999999999979</v>
      </c>
      <c r="H623" s="103">
        <f>VLOOKUP($C623,'Experiment Design'!$B$3:$H$66,'Experiment Results'!H$1,FALSE)</f>
        <v>8</v>
      </c>
      <c r="I623" s="101" t="str">
        <f>VLOOKUP($C623,'Experiment Design'!$B$3:$H$66,'Experiment Results'!I$1,FALSE)</f>
        <v>Exponential</v>
      </c>
      <c r="J623" s="101">
        <f>VLOOKUP($C623,'Experiment Design'!$B$3:$H$66,'Experiment Results'!J$1,FALSE)</f>
        <v>40</v>
      </c>
      <c r="K623" s="101">
        <f>VLOOKUP($C623,'Experiment Design'!$B$3:$H$66,'Experiment Results'!K$1,FALSE)</f>
        <v>60</v>
      </c>
      <c r="L623" s="101">
        <f>VLOOKUP($C623,'Experiment Design'!$B$3:$H$66,'Experiment Results'!L$1,FALSE)</f>
        <v>26</v>
      </c>
      <c r="M623" s="101">
        <f>VLOOKUP($C623,'Experiment Design'!$B$3:$H$66,'Experiment Results'!M$1,FALSE)</f>
        <v>15</v>
      </c>
      <c r="N623" s="102">
        <f t="shared" si="75"/>
        <v>26.804029304029299</v>
      </c>
      <c r="P623" s="103">
        <f t="shared" si="76"/>
        <v>1</v>
      </c>
      <c r="Q623" s="101">
        <f t="shared" si="77"/>
        <v>1</v>
      </c>
      <c r="R623" s="101">
        <f t="shared" si="78"/>
        <v>-1</v>
      </c>
      <c r="S623" s="101">
        <f t="shared" si="79"/>
        <v>1</v>
      </c>
      <c r="T623" s="101">
        <f t="shared" si="80"/>
        <v>-1</v>
      </c>
      <c r="U623" s="101">
        <f t="shared" si="81"/>
        <v>1</v>
      </c>
      <c r="V623" s="102">
        <f t="shared" si="82"/>
        <v>26.804029304029299</v>
      </c>
    </row>
    <row r="624" spans="2:22" x14ac:dyDescent="0.25">
      <c r="B624" s="12">
        <v>10</v>
      </c>
      <c r="C624" s="12">
        <v>45</v>
      </c>
      <c r="D624" s="12">
        <v>22.692307692307683</v>
      </c>
      <c r="E624" s="12">
        <v>30.384615384615362</v>
      </c>
      <c r="F624" s="12">
        <v>20.769230769230759</v>
      </c>
      <c r="H624" s="103">
        <f>VLOOKUP($C624,'Experiment Design'!$B$3:$H$66,'Experiment Results'!H$1,FALSE)</f>
        <v>3</v>
      </c>
      <c r="I624" s="101" t="str">
        <f>VLOOKUP($C624,'Experiment Design'!$B$3:$H$66,'Experiment Results'!I$1,FALSE)</f>
        <v>Normal</v>
      </c>
      <c r="J624" s="101">
        <f>VLOOKUP($C624,'Experiment Design'!$B$3:$H$66,'Experiment Results'!J$1,FALSE)</f>
        <v>100</v>
      </c>
      <c r="K624" s="101">
        <f>VLOOKUP($C624,'Experiment Design'!$B$3:$H$66,'Experiment Results'!K$1,FALSE)</f>
        <v>60</v>
      </c>
      <c r="L624" s="101">
        <f>VLOOKUP($C624,'Experiment Design'!$B$3:$H$66,'Experiment Results'!L$1,FALSE)</f>
        <v>26</v>
      </c>
      <c r="M624" s="101">
        <f>VLOOKUP($C624,'Experiment Design'!$B$3:$H$66,'Experiment Results'!M$1,FALSE)</f>
        <v>15</v>
      </c>
      <c r="N624" s="102">
        <f t="shared" si="75"/>
        <v>24.615384615384603</v>
      </c>
      <c r="P624" s="103">
        <f t="shared" si="76"/>
        <v>-1</v>
      </c>
      <c r="Q624" s="101">
        <f t="shared" si="77"/>
        <v>-1</v>
      </c>
      <c r="R624" s="101">
        <f t="shared" si="78"/>
        <v>1</v>
      </c>
      <c r="S624" s="101">
        <f t="shared" si="79"/>
        <v>1</v>
      </c>
      <c r="T624" s="101">
        <f t="shared" si="80"/>
        <v>-1</v>
      </c>
      <c r="U624" s="101">
        <f t="shared" si="81"/>
        <v>1</v>
      </c>
      <c r="V624" s="102">
        <f t="shared" si="82"/>
        <v>24.615384615384603</v>
      </c>
    </row>
    <row r="625" spans="2:22" x14ac:dyDescent="0.25">
      <c r="B625" s="12">
        <v>10</v>
      </c>
      <c r="C625" s="12">
        <v>46</v>
      </c>
      <c r="D625" s="12">
        <v>23.653846153846139</v>
      </c>
      <c r="E625" s="12">
        <v>31.978021978021978</v>
      </c>
      <c r="F625" s="12">
        <v>17.307692307692278</v>
      </c>
      <c r="H625" s="103">
        <f>VLOOKUP($C625,'Experiment Design'!$B$3:$H$66,'Experiment Results'!H$1,FALSE)</f>
        <v>8</v>
      </c>
      <c r="I625" s="101" t="str">
        <f>VLOOKUP($C625,'Experiment Design'!$B$3:$H$66,'Experiment Results'!I$1,FALSE)</f>
        <v>Normal</v>
      </c>
      <c r="J625" s="101">
        <f>VLOOKUP($C625,'Experiment Design'!$B$3:$H$66,'Experiment Results'!J$1,FALSE)</f>
        <v>100</v>
      </c>
      <c r="K625" s="101">
        <f>VLOOKUP($C625,'Experiment Design'!$B$3:$H$66,'Experiment Results'!K$1,FALSE)</f>
        <v>60</v>
      </c>
      <c r="L625" s="101">
        <f>VLOOKUP($C625,'Experiment Design'!$B$3:$H$66,'Experiment Results'!L$1,FALSE)</f>
        <v>26</v>
      </c>
      <c r="M625" s="101">
        <f>VLOOKUP($C625,'Experiment Design'!$B$3:$H$66,'Experiment Results'!M$1,FALSE)</f>
        <v>15</v>
      </c>
      <c r="N625" s="102">
        <f t="shared" si="75"/>
        <v>24.3131868131868</v>
      </c>
      <c r="P625" s="103">
        <f t="shared" si="76"/>
        <v>1</v>
      </c>
      <c r="Q625" s="101">
        <f t="shared" si="77"/>
        <v>-1</v>
      </c>
      <c r="R625" s="101">
        <f t="shared" si="78"/>
        <v>1</v>
      </c>
      <c r="S625" s="101">
        <f t="shared" si="79"/>
        <v>1</v>
      </c>
      <c r="T625" s="101">
        <f t="shared" si="80"/>
        <v>-1</v>
      </c>
      <c r="U625" s="101">
        <f t="shared" si="81"/>
        <v>1</v>
      </c>
      <c r="V625" s="102">
        <f t="shared" si="82"/>
        <v>24.3131868131868</v>
      </c>
    </row>
    <row r="626" spans="2:22" x14ac:dyDescent="0.25">
      <c r="B626" s="12">
        <v>10</v>
      </c>
      <c r="C626" s="12">
        <v>47</v>
      </c>
      <c r="D626" s="12">
        <v>24.615384615384603</v>
      </c>
      <c r="E626" s="12">
        <v>26.923076923076941</v>
      </c>
      <c r="F626" s="12">
        <v>25.38461538461538</v>
      </c>
      <c r="H626" s="103">
        <f>VLOOKUP($C626,'Experiment Design'!$B$3:$H$66,'Experiment Results'!H$1,FALSE)</f>
        <v>3</v>
      </c>
      <c r="I626" s="101" t="str">
        <f>VLOOKUP($C626,'Experiment Design'!$B$3:$H$66,'Experiment Results'!I$1,FALSE)</f>
        <v>Exponential</v>
      </c>
      <c r="J626" s="101">
        <f>VLOOKUP($C626,'Experiment Design'!$B$3:$H$66,'Experiment Results'!J$1,FALSE)</f>
        <v>100</v>
      </c>
      <c r="K626" s="101">
        <f>VLOOKUP($C626,'Experiment Design'!$B$3:$H$66,'Experiment Results'!K$1,FALSE)</f>
        <v>60</v>
      </c>
      <c r="L626" s="101">
        <f>VLOOKUP($C626,'Experiment Design'!$B$3:$H$66,'Experiment Results'!L$1,FALSE)</f>
        <v>26</v>
      </c>
      <c r="M626" s="101">
        <f>VLOOKUP($C626,'Experiment Design'!$B$3:$H$66,'Experiment Results'!M$1,FALSE)</f>
        <v>15</v>
      </c>
      <c r="N626" s="102">
        <f t="shared" si="75"/>
        <v>25.641025641025646</v>
      </c>
      <c r="P626" s="103">
        <f t="shared" si="76"/>
        <v>-1</v>
      </c>
      <c r="Q626" s="101">
        <f t="shared" si="77"/>
        <v>1</v>
      </c>
      <c r="R626" s="101">
        <f t="shared" si="78"/>
        <v>1</v>
      </c>
      <c r="S626" s="101">
        <f t="shared" si="79"/>
        <v>1</v>
      </c>
      <c r="T626" s="101">
        <f t="shared" si="80"/>
        <v>-1</v>
      </c>
      <c r="U626" s="101">
        <f t="shared" si="81"/>
        <v>1</v>
      </c>
      <c r="V626" s="102">
        <f t="shared" si="82"/>
        <v>25.641025641025646</v>
      </c>
    </row>
    <row r="627" spans="2:22" x14ac:dyDescent="0.25">
      <c r="B627" s="12">
        <v>10</v>
      </c>
      <c r="C627" s="12">
        <v>48</v>
      </c>
      <c r="D627" s="12">
        <v>28.681318681318679</v>
      </c>
      <c r="E627" s="12">
        <v>24.230769230769241</v>
      </c>
      <c r="F627" s="12">
        <v>27.499999999999979</v>
      </c>
      <c r="H627" s="103">
        <f>VLOOKUP($C627,'Experiment Design'!$B$3:$H$66,'Experiment Results'!H$1,FALSE)</f>
        <v>8</v>
      </c>
      <c r="I627" s="101" t="str">
        <f>VLOOKUP($C627,'Experiment Design'!$B$3:$H$66,'Experiment Results'!I$1,FALSE)</f>
        <v>Exponential</v>
      </c>
      <c r="J627" s="101">
        <f>VLOOKUP($C627,'Experiment Design'!$B$3:$H$66,'Experiment Results'!J$1,FALSE)</f>
        <v>100</v>
      </c>
      <c r="K627" s="101">
        <f>VLOOKUP($C627,'Experiment Design'!$B$3:$H$66,'Experiment Results'!K$1,FALSE)</f>
        <v>60</v>
      </c>
      <c r="L627" s="101">
        <f>VLOOKUP($C627,'Experiment Design'!$B$3:$H$66,'Experiment Results'!L$1,FALSE)</f>
        <v>26</v>
      </c>
      <c r="M627" s="101">
        <f>VLOOKUP($C627,'Experiment Design'!$B$3:$H$66,'Experiment Results'!M$1,FALSE)</f>
        <v>15</v>
      </c>
      <c r="N627" s="102">
        <f t="shared" si="75"/>
        <v>26.804029304029299</v>
      </c>
      <c r="P627" s="103">
        <f t="shared" si="76"/>
        <v>1</v>
      </c>
      <c r="Q627" s="101">
        <f t="shared" si="77"/>
        <v>1</v>
      </c>
      <c r="R627" s="101">
        <f t="shared" si="78"/>
        <v>1</v>
      </c>
      <c r="S627" s="101">
        <f t="shared" si="79"/>
        <v>1</v>
      </c>
      <c r="T627" s="101">
        <f t="shared" si="80"/>
        <v>-1</v>
      </c>
      <c r="U627" s="101">
        <f t="shared" si="81"/>
        <v>1</v>
      </c>
      <c r="V627" s="102">
        <f t="shared" si="82"/>
        <v>26.804029304029299</v>
      </c>
    </row>
    <row r="628" spans="2:22" x14ac:dyDescent="0.25">
      <c r="B628" s="12">
        <v>10</v>
      </c>
      <c r="C628" s="12">
        <v>49</v>
      </c>
      <c r="D628" s="12">
        <v>32.916666666666664</v>
      </c>
      <c r="E628" s="12">
        <v>27.708333333333361</v>
      </c>
      <c r="F628" s="12">
        <v>37.083333333333364</v>
      </c>
      <c r="H628" s="103">
        <f>VLOOKUP($C628,'Experiment Design'!$B$3:$H$66,'Experiment Results'!H$1,FALSE)</f>
        <v>3</v>
      </c>
      <c r="I628" s="101" t="str">
        <f>VLOOKUP($C628,'Experiment Design'!$B$3:$H$66,'Experiment Results'!I$1,FALSE)</f>
        <v>Normal</v>
      </c>
      <c r="J628" s="101">
        <f>VLOOKUP($C628,'Experiment Design'!$B$3:$H$66,'Experiment Results'!J$1,FALSE)</f>
        <v>40</v>
      </c>
      <c r="K628" s="101">
        <f>VLOOKUP($C628,'Experiment Design'!$B$3:$H$66,'Experiment Results'!K$1,FALSE)</f>
        <v>10</v>
      </c>
      <c r="L628" s="101">
        <f>VLOOKUP($C628,'Experiment Design'!$B$3:$H$66,'Experiment Results'!L$1,FALSE)</f>
        <v>36</v>
      </c>
      <c r="M628" s="101">
        <f>VLOOKUP($C628,'Experiment Design'!$B$3:$H$66,'Experiment Results'!M$1,FALSE)</f>
        <v>15</v>
      </c>
      <c r="N628" s="102">
        <f t="shared" si="75"/>
        <v>32.569444444444464</v>
      </c>
      <c r="P628" s="103">
        <f t="shared" si="76"/>
        <v>-1</v>
      </c>
      <c r="Q628" s="101">
        <f t="shared" si="77"/>
        <v>-1</v>
      </c>
      <c r="R628" s="101">
        <f t="shared" si="78"/>
        <v>-1</v>
      </c>
      <c r="S628" s="101">
        <f t="shared" si="79"/>
        <v>-1</v>
      </c>
      <c r="T628" s="101">
        <f t="shared" si="80"/>
        <v>1</v>
      </c>
      <c r="U628" s="101">
        <f t="shared" si="81"/>
        <v>1</v>
      </c>
      <c r="V628" s="102">
        <f t="shared" si="82"/>
        <v>32.569444444444464</v>
      </c>
    </row>
    <row r="629" spans="2:22" x14ac:dyDescent="0.25">
      <c r="B629" s="12">
        <v>10</v>
      </c>
      <c r="C629" s="12">
        <v>50</v>
      </c>
      <c r="D629" s="12">
        <v>34.666666666666679</v>
      </c>
      <c r="E629" s="12">
        <v>26.833333333333321</v>
      </c>
      <c r="F629" s="12">
        <v>44.791666666666679</v>
      </c>
      <c r="H629" s="103">
        <f>VLOOKUP($C629,'Experiment Design'!$B$3:$H$66,'Experiment Results'!H$1,FALSE)</f>
        <v>8</v>
      </c>
      <c r="I629" s="101" t="str">
        <f>VLOOKUP($C629,'Experiment Design'!$B$3:$H$66,'Experiment Results'!I$1,FALSE)</f>
        <v>Normal</v>
      </c>
      <c r="J629" s="101">
        <f>VLOOKUP($C629,'Experiment Design'!$B$3:$H$66,'Experiment Results'!J$1,FALSE)</f>
        <v>40</v>
      </c>
      <c r="K629" s="101">
        <f>VLOOKUP($C629,'Experiment Design'!$B$3:$H$66,'Experiment Results'!K$1,FALSE)</f>
        <v>10</v>
      </c>
      <c r="L629" s="101">
        <f>VLOOKUP($C629,'Experiment Design'!$B$3:$H$66,'Experiment Results'!L$1,FALSE)</f>
        <v>36</v>
      </c>
      <c r="M629" s="101">
        <f>VLOOKUP($C629,'Experiment Design'!$B$3:$H$66,'Experiment Results'!M$1,FALSE)</f>
        <v>15</v>
      </c>
      <c r="N629" s="102">
        <f t="shared" si="75"/>
        <v>35.430555555555564</v>
      </c>
      <c r="P629" s="103">
        <f t="shared" si="76"/>
        <v>1</v>
      </c>
      <c r="Q629" s="101">
        <f t="shared" si="77"/>
        <v>-1</v>
      </c>
      <c r="R629" s="101">
        <f t="shared" si="78"/>
        <v>-1</v>
      </c>
      <c r="S629" s="101">
        <f t="shared" si="79"/>
        <v>-1</v>
      </c>
      <c r="T629" s="101">
        <f t="shared" si="80"/>
        <v>1</v>
      </c>
      <c r="U629" s="101">
        <f t="shared" si="81"/>
        <v>1</v>
      </c>
      <c r="V629" s="102">
        <f t="shared" si="82"/>
        <v>35.430555555555564</v>
      </c>
    </row>
    <row r="630" spans="2:22" x14ac:dyDescent="0.25">
      <c r="B630" s="12">
        <v>10</v>
      </c>
      <c r="C630" s="12">
        <v>51</v>
      </c>
      <c r="D630" s="12">
        <v>23.333333333333339</v>
      </c>
      <c r="E630" s="12">
        <v>32.708333333333336</v>
      </c>
      <c r="F630" s="12">
        <v>37.291666666666679</v>
      </c>
      <c r="H630" s="103">
        <f>VLOOKUP($C630,'Experiment Design'!$B$3:$H$66,'Experiment Results'!H$1,FALSE)</f>
        <v>3</v>
      </c>
      <c r="I630" s="101" t="str">
        <f>VLOOKUP($C630,'Experiment Design'!$B$3:$H$66,'Experiment Results'!I$1,FALSE)</f>
        <v>Exponential</v>
      </c>
      <c r="J630" s="101">
        <f>VLOOKUP($C630,'Experiment Design'!$B$3:$H$66,'Experiment Results'!J$1,FALSE)</f>
        <v>40</v>
      </c>
      <c r="K630" s="101">
        <f>VLOOKUP($C630,'Experiment Design'!$B$3:$H$66,'Experiment Results'!K$1,FALSE)</f>
        <v>10</v>
      </c>
      <c r="L630" s="101">
        <f>VLOOKUP($C630,'Experiment Design'!$B$3:$H$66,'Experiment Results'!L$1,FALSE)</f>
        <v>36</v>
      </c>
      <c r="M630" s="101">
        <f>VLOOKUP($C630,'Experiment Design'!$B$3:$H$66,'Experiment Results'!M$1,FALSE)</f>
        <v>15</v>
      </c>
      <c r="N630" s="102">
        <f t="shared" si="75"/>
        <v>31.111111111111114</v>
      </c>
      <c r="P630" s="103">
        <f t="shared" si="76"/>
        <v>-1</v>
      </c>
      <c r="Q630" s="101">
        <f t="shared" si="77"/>
        <v>1</v>
      </c>
      <c r="R630" s="101">
        <f t="shared" si="78"/>
        <v>-1</v>
      </c>
      <c r="S630" s="101">
        <f t="shared" si="79"/>
        <v>-1</v>
      </c>
      <c r="T630" s="101">
        <f t="shared" si="80"/>
        <v>1</v>
      </c>
      <c r="U630" s="101">
        <f t="shared" si="81"/>
        <v>1</v>
      </c>
      <c r="V630" s="102">
        <f t="shared" si="82"/>
        <v>31.111111111111114</v>
      </c>
    </row>
    <row r="631" spans="2:22" x14ac:dyDescent="0.25">
      <c r="B631" s="12">
        <v>10</v>
      </c>
      <c r="C631" s="12">
        <v>52</v>
      </c>
      <c r="D631" s="12">
        <v>29.166666666666661</v>
      </c>
      <c r="E631" s="12">
        <v>24.333333333333361</v>
      </c>
      <c r="F631" s="12">
        <v>41.458333333333321</v>
      </c>
      <c r="H631" s="103">
        <f>VLOOKUP($C631,'Experiment Design'!$B$3:$H$66,'Experiment Results'!H$1,FALSE)</f>
        <v>8</v>
      </c>
      <c r="I631" s="101" t="str">
        <f>VLOOKUP($C631,'Experiment Design'!$B$3:$H$66,'Experiment Results'!I$1,FALSE)</f>
        <v>Exponential</v>
      </c>
      <c r="J631" s="101">
        <f>VLOOKUP($C631,'Experiment Design'!$B$3:$H$66,'Experiment Results'!J$1,FALSE)</f>
        <v>40</v>
      </c>
      <c r="K631" s="101">
        <f>VLOOKUP($C631,'Experiment Design'!$B$3:$H$66,'Experiment Results'!K$1,FALSE)</f>
        <v>10</v>
      </c>
      <c r="L631" s="101">
        <f>VLOOKUP($C631,'Experiment Design'!$B$3:$H$66,'Experiment Results'!L$1,FALSE)</f>
        <v>36</v>
      </c>
      <c r="M631" s="101">
        <f>VLOOKUP($C631,'Experiment Design'!$B$3:$H$66,'Experiment Results'!M$1,FALSE)</f>
        <v>15</v>
      </c>
      <c r="N631" s="102">
        <f t="shared" si="75"/>
        <v>31.652777777777782</v>
      </c>
      <c r="P631" s="103">
        <f t="shared" si="76"/>
        <v>1</v>
      </c>
      <c r="Q631" s="101">
        <f t="shared" si="77"/>
        <v>1</v>
      </c>
      <c r="R631" s="101">
        <f t="shared" si="78"/>
        <v>-1</v>
      </c>
      <c r="S631" s="101">
        <f t="shared" si="79"/>
        <v>-1</v>
      </c>
      <c r="T631" s="101">
        <f t="shared" si="80"/>
        <v>1</v>
      </c>
      <c r="U631" s="101">
        <f t="shared" si="81"/>
        <v>1</v>
      </c>
      <c r="V631" s="102">
        <f t="shared" si="82"/>
        <v>31.652777777777782</v>
      </c>
    </row>
    <row r="632" spans="2:22" x14ac:dyDescent="0.25">
      <c r="B632" s="12">
        <v>10</v>
      </c>
      <c r="C632" s="12">
        <v>53</v>
      </c>
      <c r="D632" s="12">
        <v>32.916666666666664</v>
      </c>
      <c r="E632" s="12">
        <v>27.708333333333361</v>
      </c>
      <c r="F632" s="12">
        <v>37.083333333333364</v>
      </c>
      <c r="H632" s="103">
        <f>VLOOKUP($C632,'Experiment Design'!$B$3:$H$66,'Experiment Results'!H$1,FALSE)</f>
        <v>3</v>
      </c>
      <c r="I632" s="101" t="str">
        <f>VLOOKUP($C632,'Experiment Design'!$B$3:$H$66,'Experiment Results'!I$1,FALSE)</f>
        <v>Normal</v>
      </c>
      <c r="J632" s="101">
        <f>VLOOKUP($C632,'Experiment Design'!$B$3:$H$66,'Experiment Results'!J$1,FALSE)</f>
        <v>100</v>
      </c>
      <c r="K632" s="101">
        <f>VLOOKUP($C632,'Experiment Design'!$B$3:$H$66,'Experiment Results'!K$1,FALSE)</f>
        <v>10</v>
      </c>
      <c r="L632" s="101">
        <f>VLOOKUP($C632,'Experiment Design'!$B$3:$H$66,'Experiment Results'!L$1,FALSE)</f>
        <v>36</v>
      </c>
      <c r="M632" s="101">
        <f>VLOOKUP($C632,'Experiment Design'!$B$3:$H$66,'Experiment Results'!M$1,FALSE)</f>
        <v>15</v>
      </c>
      <c r="N632" s="102">
        <f t="shared" si="75"/>
        <v>32.569444444444464</v>
      </c>
      <c r="P632" s="103">
        <f t="shared" si="76"/>
        <v>-1</v>
      </c>
      <c r="Q632" s="101">
        <f t="shared" si="77"/>
        <v>-1</v>
      </c>
      <c r="R632" s="101">
        <f t="shared" si="78"/>
        <v>1</v>
      </c>
      <c r="S632" s="101">
        <f t="shared" si="79"/>
        <v>-1</v>
      </c>
      <c r="T632" s="101">
        <f t="shared" si="80"/>
        <v>1</v>
      </c>
      <c r="U632" s="101">
        <f t="shared" si="81"/>
        <v>1</v>
      </c>
      <c r="V632" s="102">
        <f t="shared" si="82"/>
        <v>32.569444444444464</v>
      </c>
    </row>
    <row r="633" spans="2:22" x14ac:dyDescent="0.25">
      <c r="B633" s="12">
        <v>10</v>
      </c>
      <c r="C633" s="12">
        <v>54</v>
      </c>
      <c r="D633" s="12">
        <v>35.666666666666643</v>
      </c>
      <c r="E633" s="12">
        <v>26.833333333333321</v>
      </c>
      <c r="F633" s="12">
        <v>44.791666666666679</v>
      </c>
      <c r="H633" s="103">
        <f>VLOOKUP($C633,'Experiment Design'!$B$3:$H$66,'Experiment Results'!H$1,FALSE)</f>
        <v>8</v>
      </c>
      <c r="I633" s="101" t="str">
        <f>VLOOKUP($C633,'Experiment Design'!$B$3:$H$66,'Experiment Results'!I$1,FALSE)</f>
        <v>Normal</v>
      </c>
      <c r="J633" s="101">
        <f>VLOOKUP($C633,'Experiment Design'!$B$3:$H$66,'Experiment Results'!J$1,FALSE)</f>
        <v>100</v>
      </c>
      <c r="K633" s="101">
        <f>VLOOKUP($C633,'Experiment Design'!$B$3:$H$66,'Experiment Results'!K$1,FALSE)</f>
        <v>10</v>
      </c>
      <c r="L633" s="101">
        <f>VLOOKUP($C633,'Experiment Design'!$B$3:$H$66,'Experiment Results'!L$1,FALSE)</f>
        <v>36</v>
      </c>
      <c r="M633" s="101">
        <f>VLOOKUP($C633,'Experiment Design'!$B$3:$H$66,'Experiment Results'!M$1,FALSE)</f>
        <v>15</v>
      </c>
      <c r="N633" s="102">
        <f t="shared" si="75"/>
        <v>35.763888888888879</v>
      </c>
      <c r="P633" s="103">
        <f t="shared" si="76"/>
        <v>1</v>
      </c>
      <c r="Q633" s="101">
        <f t="shared" si="77"/>
        <v>-1</v>
      </c>
      <c r="R633" s="101">
        <f t="shared" si="78"/>
        <v>1</v>
      </c>
      <c r="S633" s="101">
        <f t="shared" si="79"/>
        <v>-1</v>
      </c>
      <c r="T633" s="101">
        <f t="shared" si="80"/>
        <v>1</v>
      </c>
      <c r="U633" s="101">
        <f t="shared" si="81"/>
        <v>1</v>
      </c>
      <c r="V633" s="102">
        <f t="shared" si="82"/>
        <v>35.763888888888879</v>
      </c>
    </row>
    <row r="634" spans="2:22" x14ac:dyDescent="0.25">
      <c r="B634" s="12">
        <v>10</v>
      </c>
      <c r="C634" s="12">
        <v>55</v>
      </c>
      <c r="D634" s="12">
        <v>23.333333333333339</v>
      </c>
      <c r="E634" s="12">
        <v>32.708333333333336</v>
      </c>
      <c r="F634" s="12">
        <v>37.291666666666679</v>
      </c>
      <c r="H634" s="103">
        <f>VLOOKUP($C634,'Experiment Design'!$B$3:$H$66,'Experiment Results'!H$1,FALSE)</f>
        <v>3</v>
      </c>
      <c r="I634" s="101" t="str">
        <f>VLOOKUP($C634,'Experiment Design'!$B$3:$H$66,'Experiment Results'!I$1,FALSE)</f>
        <v>Exponential</v>
      </c>
      <c r="J634" s="101">
        <f>VLOOKUP($C634,'Experiment Design'!$B$3:$H$66,'Experiment Results'!J$1,FALSE)</f>
        <v>100</v>
      </c>
      <c r="K634" s="101">
        <f>VLOOKUP($C634,'Experiment Design'!$B$3:$H$66,'Experiment Results'!K$1,FALSE)</f>
        <v>10</v>
      </c>
      <c r="L634" s="101">
        <f>VLOOKUP($C634,'Experiment Design'!$B$3:$H$66,'Experiment Results'!L$1,FALSE)</f>
        <v>36</v>
      </c>
      <c r="M634" s="101">
        <f>VLOOKUP($C634,'Experiment Design'!$B$3:$H$66,'Experiment Results'!M$1,FALSE)</f>
        <v>15</v>
      </c>
      <c r="N634" s="102">
        <f t="shared" si="75"/>
        <v>31.111111111111114</v>
      </c>
      <c r="P634" s="103">
        <f t="shared" si="76"/>
        <v>-1</v>
      </c>
      <c r="Q634" s="101">
        <f t="shared" si="77"/>
        <v>1</v>
      </c>
      <c r="R634" s="101">
        <f t="shared" si="78"/>
        <v>1</v>
      </c>
      <c r="S634" s="101">
        <f t="shared" si="79"/>
        <v>-1</v>
      </c>
      <c r="T634" s="101">
        <f t="shared" si="80"/>
        <v>1</v>
      </c>
      <c r="U634" s="101">
        <f t="shared" si="81"/>
        <v>1</v>
      </c>
      <c r="V634" s="102">
        <f t="shared" si="82"/>
        <v>31.111111111111114</v>
      </c>
    </row>
    <row r="635" spans="2:22" x14ac:dyDescent="0.25">
      <c r="B635" s="12">
        <v>10</v>
      </c>
      <c r="C635" s="12">
        <v>56</v>
      </c>
      <c r="D635" s="12">
        <v>29.666666666666643</v>
      </c>
      <c r="E635" s="12">
        <v>29.333333333333339</v>
      </c>
      <c r="F635" s="12">
        <v>33.541666666666679</v>
      </c>
      <c r="H635" s="103">
        <f>VLOOKUP($C635,'Experiment Design'!$B$3:$H$66,'Experiment Results'!H$1,FALSE)</f>
        <v>8</v>
      </c>
      <c r="I635" s="101" t="str">
        <f>VLOOKUP($C635,'Experiment Design'!$B$3:$H$66,'Experiment Results'!I$1,FALSE)</f>
        <v>Exponential</v>
      </c>
      <c r="J635" s="101">
        <f>VLOOKUP($C635,'Experiment Design'!$B$3:$H$66,'Experiment Results'!J$1,FALSE)</f>
        <v>100</v>
      </c>
      <c r="K635" s="101">
        <f>VLOOKUP($C635,'Experiment Design'!$B$3:$H$66,'Experiment Results'!K$1,FALSE)</f>
        <v>10</v>
      </c>
      <c r="L635" s="101">
        <f>VLOOKUP($C635,'Experiment Design'!$B$3:$H$66,'Experiment Results'!L$1,FALSE)</f>
        <v>36</v>
      </c>
      <c r="M635" s="101">
        <f>VLOOKUP($C635,'Experiment Design'!$B$3:$H$66,'Experiment Results'!M$1,FALSE)</f>
        <v>15</v>
      </c>
      <c r="N635" s="102">
        <f t="shared" si="75"/>
        <v>30.847222222222218</v>
      </c>
      <c r="P635" s="103">
        <f t="shared" si="76"/>
        <v>1</v>
      </c>
      <c r="Q635" s="101">
        <f t="shared" si="77"/>
        <v>1</v>
      </c>
      <c r="R635" s="101">
        <f t="shared" si="78"/>
        <v>1</v>
      </c>
      <c r="S635" s="101">
        <f t="shared" si="79"/>
        <v>-1</v>
      </c>
      <c r="T635" s="101">
        <f t="shared" si="80"/>
        <v>1</v>
      </c>
      <c r="U635" s="101">
        <f t="shared" si="81"/>
        <v>1</v>
      </c>
      <c r="V635" s="102">
        <f t="shared" si="82"/>
        <v>30.847222222222218</v>
      </c>
    </row>
    <row r="636" spans="2:22" x14ac:dyDescent="0.25">
      <c r="B636" s="12">
        <v>10</v>
      </c>
      <c r="C636" s="12">
        <v>57</v>
      </c>
      <c r="D636" s="12">
        <v>32.916666666666664</v>
      </c>
      <c r="E636" s="12">
        <v>27.708333333333361</v>
      </c>
      <c r="F636" s="12">
        <v>37.083333333333364</v>
      </c>
      <c r="H636" s="103">
        <f>VLOOKUP($C636,'Experiment Design'!$B$3:$H$66,'Experiment Results'!H$1,FALSE)</f>
        <v>3</v>
      </c>
      <c r="I636" s="101" t="str">
        <f>VLOOKUP($C636,'Experiment Design'!$B$3:$H$66,'Experiment Results'!I$1,FALSE)</f>
        <v>Normal</v>
      </c>
      <c r="J636" s="101">
        <f>VLOOKUP($C636,'Experiment Design'!$B$3:$H$66,'Experiment Results'!J$1,FALSE)</f>
        <v>40</v>
      </c>
      <c r="K636" s="101">
        <f>VLOOKUP($C636,'Experiment Design'!$B$3:$H$66,'Experiment Results'!K$1,FALSE)</f>
        <v>60</v>
      </c>
      <c r="L636" s="101">
        <f>VLOOKUP($C636,'Experiment Design'!$B$3:$H$66,'Experiment Results'!L$1,FALSE)</f>
        <v>36</v>
      </c>
      <c r="M636" s="101">
        <f>VLOOKUP($C636,'Experiment Design'!$B$3:$H$66,'Experiment Results'!M$1,FALSE)</f>
        <v>15</v>
      </c>
      <c r="N636" s="102">
        <f t="shared" si="75"/>
        <v>32.569444444444464</v>
      </c>
      <c r="P636" s="103">
        <f t="shared" si="76"/>
        <v>-1</v>
      </c>
      <c r="Q636" s="101">
        <f t="shared" si="77"/>
        <v>-1</v>
      </c>
      <c r="R636" s="101">
        <f t="shared" si="78"/>
        <v>-1</v>
      </c>
      <c r="S636" s="101">
        <f t="shared" si="79"/>
        <v>1</v>
      </c>
      <c r="T636" s="101">
        <f t="shared" si="80"/>
        <v>1</v>
      </c>
      <c r="U636" s="101">
        <f t="shared" si="81"/>
        <v>1</v>
      </c>
      <c r="V636" s="102">
        <f t="shared" si="82"/>
        <v>32.569444444444464</v>
      </c>
    </row>
    <row r="637" spans="2:22" x14ac:dyDescent="0.25">
      <c r="B637" s="12">
        <v>10</v>
      </c>
      <c r="C637" s="12">
        <v>58</v>
      </c>
      <c r="D637" s="12">
        <v>35.666666666666643</v>
      </c>
      <c r="E637" s="12">
        <v>26.833333333333321</v>
      </c>
      <c r="F637" s="12">
        <v>44.791666666666679</v>
      </c>
      <c r="H637" s="103">
        <f>VLOOKUP($C637,'Experiment Design'!$B$3:$H$66,'Experiment Results'!H$1,FALSE)</f>
        <v>8</v>
      </c>
      <c r="I637" s="101" t="str">
        <f>VLOOKUP($C637,'Experiment Design'!$B$3:$H$66,'Experiment Results'!I$1,FALSE)</f>
        <v>Normal</v>
      </c>
      <c r="J637" s="101">
        <f>VLOOKUP($C637,'Experiment Design'!$B$3:$H$66,'Experiment Results'!J$1,FALSE)</f>
        <v>40</v>
      </c>
      <c r="K637" s="101">
        <f>VLOOKUP($C637,'Experiment Design'!$B$3:$H$66,'Experiment Results'!K$1,FALSE)</f>
        <v>60</v>
      </c>
      <c r="L637" s="101">
        <f>VLOOKUP($C637,'Experiment Design'!$B$3:$H$66,'Experiment Results'!L$1,FALSE)</f>
        <v>36</v>
      </c>
      <c r="M637" s="101">
        <f>VLOOKUP($C637,'Experiment Design'!$B$3:$H$66,'Experiment Results'!M$1,FALSE)</f>
        <v>15</v>
      </c>
      <c r="N637" s="102">
        <f t="shared" si="75"/>
        <v>35.763888888888879</v>
      </c>
      <c r="P637" s="103">
        <f t="shared" si="76"/>
        <v>1</v>
      </c>
      <c r="Q637" s="101">
        <f t="shared" si="77"/>
        <v>-1</v>
      </c>
      <c r="R637" s="101">
        <f t="shared" si="78"/>
        <v>-1</v>
      </c>
      <c r="S637" s="101">
        <f t="shared" si="79"/>
        <v>1</v>
      </c>
      <c r="T637" s="101">
        <f t="shared" si="80"/>
        <v>1</v>
      </c>
      <c r="U637" s="101">
        <f t="shared" si="81"/>
        <v>1</v>
      </c>
      <c r="V637" s="102">
        <f t="shared" si="82"/>
        <v>35.763888888888879</v>
      </c>
    </row>
    <row r="638" spans="2:22" x14ac:dyDescent="0.25">
      <c r="B638" s="12">
        <v>10</v>
      </c>
      <c r="C638" s="12">
        <v>59</v>
      </c>
      <c r="D638" s="12">
        <v>23.333333333333339</v>
      </c>
      <c r="E638" s="12">
        <v>32.708333333333336</v>
      </c>
      <c r="F638" s="12">
        <v>37.291666666666679</v>
      </c>
      <c r="H638" s="103">
        <f>VLOOKUP($C638,'Experiment Design'!$B$3:$H$66,'Experiment Results'!H$1,FALSE)</f>
        <v>3</v>
      </c>
      <c r="I638" s="101" t="str">
        <f>VLOOKUP($C638,'Experiment Design'!$B$3:$H$66,'Experiment Results'!I$1,FALSE)</f>
        <v>Exponential</v>
      </c>
      <c r="J638" s="101">
        <f>VLOOKUP($C638,'Experiment Design'!$B$3:$H$66,'Experiment Results'!J$1,FALSE)</f>
        <v>40</v>
      </c>
      <c r="K638" s="101">
        <f>VLOOKUP($C638,'Experiment Design'!$B$3:$H$66,'Experiment Results'!K$1,FALSE)</f>
        <v>60</v>
      </c>
      <c r="L638" s="101">
        <f>VLOOKUP($C638,'Experiment Design'!$B$3:$H$66,'Experiment Results'!L$1,FALSE)</f>
        <v>36</v>
      </c>
      <c r="M638" s="101">
        <f>VLOOKUP($C638,'Experiment Design'!$B$3:$H$66,'Experiment Results'!M$1,FALSE)</f>
        <v>15</v>
      </c>
      <c r="N638" s="102">
        <f t="shared" si="75"/>
        <v>31.111111111111114</v>
      </c>
      <c r="P638" s="103">
        <f t="shared" si="76"/>
        <v>-1</v>
      </c>
      <c r="Q638" s="101">
        <f t="shared" si="77"/>
        <v>1</v>
      </c>
      <c r="R638" s="101">
        <f t="shared" si="78"/>
        <v>-1</v>
      </c>
      <c r="S638" s="101">
        <f t="shared" si="79"/>
        <v>1</v>
      </c>
      <c r="T638" s="101">
        <f t="shared" si="80"/>
        <v>1</v>
      </c>
      <c r="U638" s="101">
        <f t="shared" si="81"/>
        <v>1</v>
      </c>
      <c r="V638" s="102">
        <f t="shared" si="82"/>
        <v>31.111111111111114</v>
      </c>
    </row>
    <row r="639" spans="2:22" x14ac:dyDescent="0.25">
      <c r="B639" s="12">
        <v>10</v>
      </c>
      <c r="C639" s="12">
        <v>60</v>
      </c>
      <c r="D639" s="12">
        <v>29.500000000000018</v>
      </c>
      <c r="E639" s="12">
        <v>29.333333333333339</v>
      </c>
      <c r="F639" s="12">
        <v>33.541666666666679</v>
      </c>
      <c r="H639" s="103">
        <f>VLOOKUP($C639,'Experiment Design'!$B$3:$H$66,'Experiment Results'!H$1,FALSE)</f>
        <v>8</v>
      </c>
      <c r="I639" s="101" t="str">
        <f>VLOOKUP($C639,'Experiment Design'!$B$3:$H$66,'Experiment Results'!I$1,FALSE)</f>
        <v>Exponential</v>
      </c>
      <c r="J639" s="101">
        <f>VLOOKUP($C639,'Experiment Design'!$B$3:$H$66,'Experiment Results'!J$1,FALSE)</f>
        <v>40</v>
      </c>
      <c r="K639" s="101">
        <f>VLOOKUP($C639,'Experiment Design'!$B$3:$H$66,'Experiment Results'!K$1,FALSE)</f>
        <v>60</v>
      </c>
      <c r="L639" s="101">
        <f>VLOOKUP($C639,'Experiment Design'!$B$3:$H$66,'Experiment Results'!L$1,FALSE)</f>
        <v>36</v>
      </c>
      <c r="M639" s="101">
        <f>VLOOKUP($C639,'Experiment Design'!$B$3:$H$66,'Experiment Results'!M$1,FALSE)</f>
        <v>15</v>
      </c>
      <c r="N639" s="102">
        <f t="shared" si="75"/>
        <v>30.791666666666675</v>
      </c>
      <c r="P639" s="103">
        <f t="shared" si="76"/>
        <v>1</v>
      </c>
      <c r="Q639" s="101">
        <f t="shared" si="77"/>
        <v>1</v>
      </c>
      <c r="R639" s="101">
        <f t="shared" si="78"/>
        <v>-1</v>
      </c>
      <c r="S639" s="101">
        <f t="shared" si="79"/>
        <v>1</v>
      </c>
      <c r="T639" s="101">
        <f t="shared" si="80"/>
        <v>1</v>
      </c>
      <c r="U639" s="101">
        <f t="shared" si="81"/>
        <v>1</v>
      </c>
      <c r="V639" s="102">
        <f t="shared" si="82"/>
        <v>30.791666666666675</v>
      </c>
    </row>
    <row r="640" spans="2:22" x14ac:dyDescent="0.25">
      <c r="B640" s="12">
        <v>10</v>
      </c>
      <c r="C640" s="12">
        <v>61</v>
      </c>
      <c r="D640" s="12">
        <v>32.916666666666664</v>
      </c>
      <c r="E640" s="12">
        <v>27.708333333333361</v>
      </c>
      <c r="F640" s="12">
        <v>37.083333333333364</v>
      </c>
      <c r="H640" s="103">
        <f>VLOOKUP($C640,'Experiment Design'!$B$3:$H$66,'Experiment Results'!H$1,FALSE)</f>
        <v>3</v>
      </c>
      <c r="I640" s="101" t="str">
        <f>VLOOKUP($C640,'Experiment Design'!$B$3:$H$66,'Experiment Results'!I$1,FALSE)</f>
        <v>Normal</v>
      </c>
      <c r="J640" s="101">
        <f>VLOOKUP($C640,'Experiment Design'!$B$3:$H$66,'Experiment Results'!J$1,FALSE)</f>
        <v>100</v>
      </c>
      <c r="K640" s="101">
        <f>VLOOKUP($C640,'Experiment Design'!$B$3:$H$66,'Experiment Results'!K$1,FALSE)</f>
        <v>60</v>
      </c>
      <c r="L640" s="101">
        <f>VLOOKUP($C640,'Experiment Design'!$B$3:$H$66,'Experiment Results'!L$1,FALSE)</f>
        <v>36</v>
      </c>
      <c r="M640" s="101">
        <f>VLOOKUP($C640,'Experiment Design'!$B$3:$H$66,'Experiment Results'!M$1,FALSE)</f>
        <v>15</v>
      </c>
      <c r="N640" s="102">
        <f t="shared" si="75"/>
        <v>32.569444444444464</v>
      </c>
      <c r="P640" s="103">
        <f t="shared" si="76"/>
        <v>-1</v>
      </c>
      <c r="Q640" s="101">
        <f t="shared" si="77"/>
        <v>-1</v>
      </c>
      <c r="R640" s="101">
        <f t="shared" si="78"/>
        <v>1</v>
      </c>
      <c r="S640" s="101">
        <f t="shared" si="79"/>
        <v>1</v>
      </c>
      <c r="T640" s="101">
        <f t="shared" si="80"/>
        <v>1</v>
      </c>
      <c r="U640" s="101">
        <f t="shared" si="81"/>
        <v>1</v>
      </c>
      <c r="V640" s="102">
        <f t="shared" si="82"/>
        <v>32.569444444444464</v>
      </c>
    </row>
    <row r="641" spans="2:22" x14ac:dyDescent="0.25">
      <c r="B641" s="12">
        <v>10</v>
      </c>
      <c r="C641" s="12">
        <v>62</v>
      </c>
      <c r="D641" s="12">
        <v>35.333333333333343</v>
      </c>
      <c r="E641" s="12">
        <v>26.833333333333321</v>
      </c>
      <c r="F641" s="12">
        <v>44.791666666666679</v>
      </c>
      <c r="H641" s="103">
        <f>VLOOKUP($C641,'Experiment Design'!$B$3:$H$66,'Experiment Results'!H$1,FALSE)</f>
        <v>8</v>
      </c>
      <c r="I641" s="101" t="str">
        <f>VLOOKUP($C641,'Experiment Design'!$B$3:$H$66,'Experiment Results'!I$1,FALSE)</f>
        <v>Normal</v>
      </c>
      <c r="J641" s="101">
        <f>VLOOKUP($C641,'Experiment Design'!$B$3:$H$66,'Experiment Results'!J$1,FALSE)</f>
        <v>100</v>
      </c>
      <c r="K641" s="101">
        <f>VLOOKUP($C641,'Experiment Design'!$B$3:$H$66,'Experiment Results'!K$1,FALSE)</f>
        <v>60</v>
      </c>
      <c r="L641" s="101">
        <f>VLOOKUP($C641,'Experiment Design'!$B$3:$H$66,'Experiment Results'!L$1,FALSE)</f>
        <v>36</v>
      </c>
      <c r="M641" s="101">
        <f>VLOOKUP($C641,'Experiment Design'!$B$3:$H$66,'Experiment Results'!M$1,FALSE)</f>
        <v>15</v>
      </c>
      <c r="N641" s="102">
        <f t="shared" si="75"/>
        <v>35.652777777777779</v>
      </c>
      <c r="P641" s="103">
        <f t="shared" si="76"/>
        <v>1</v>
      </c>
      <c r="Q641" s="101">
        <f t="shared" si="77"/>
        <v>-1</v>
      </c>
      <c r="R641" s="101">
        <f t="shared" si="78"/>
        <v>1</v>
      </c>
      <c r="S641" s="101">
        <f t="shared" si="79"/>
        <v>1</v>
      </c>
      <c r="T641" s="101">
        <f t="shared" si="80"/>
        <v>1</v>
      </c>
      <c r="U641" s="101">
        <f t="shared" si="81"/>
        <v>1</v>
      </c>
      <c r="V641" s="102">
        <f t="shared" si="82"/>
        <v>35.652777777777779</v>
      </c>
    </row>
    <row r="642" spans="2:22" x14ac:dyDescent="0.25">
      <c r="B642" s="12">
        <v>10</v>
      </c>
      <c r="C642" s="12">
        <v>63</v>
      </c>
      <c r="D642" s="12">
        <v>23.333333333333339</v>
      </c>
      <c r="E642" s="12">
        <v>32.708333333333336</v>
      </c>
      <c r="F642" s="12">
        <v>37.291666666666679</v>
      </c>
      <c r="H642" s="103">
        <f>VLOOKUP($C642,'Experiment Design'!$B$3:$H$66,'Experiment Results'!H$1,FALSE)</f>
        <v>3</v>
      </c>
      <c r="I642" s="101" t="str">
        <f>VLOOKUP($C642,'Experiment Design'!$B$3:$H$66,'Experiment Results'!I$1,FALSE)</f>
        <v>Exponential</v>
      </c>
      <c r="J642" s="101">
        <f>VLOOKUP($C642,'Experiment Design'!$B$3:$H$66,'Experiment Results'!J$1,FALSE)</f>
        <v>100</v>
      </c>
      <c r="K642" s="101">
        <f>VLOOKUP($C642,'Experiment Design'!$B$3:$H$66,'Experiment Results'!K$1,FALSE)</f>
        <v>60</v>
      </c>
      <c r="L642" s="101">
        <f>VLOOKUP($C642,'Experiment Design'!$B$3:$H$66,'Experiment Results'!L$1,FALSE)</f>
        <v>36</v>
      </c>
      <c r="M642" s="101">
        <f>VLOOKUP($C642,'Experiment Design'!$B$3:$H$66,'Experiment Results'!M$1,FALSE)</f>
        <v>15</v>
      </c>
      <c r="N642" s="102">
        <f t="shared" si="75"/>
        <v>31.111111111111114</v>
      </c>
      <c r="P642" s="103">
        <f t="shared" si="76"/>
        <v>-1</v>
      </c>
      <c r="Q642" s="101">
        <f t="shared" si="77"/>
        <v>1</v>
      </c>
      <c r="R642" s="101">
        <f t="shared" si="78"/>
        <v>1</v>
      </c>
      <c r="S642" s="101">
        <f t="shared" si="79"/>
        <v>1</v>
      </c>
      <c r="T642" s="101">
        <f t="shared" si="80"/>
        <v>1</v>
      </c>
      <c r="U642" s="101">
        <f t="shared" si="81"/>
        <v>1</v>
      </c>
      <c r="V642" s="102">
        <f t="shared" si="82"/>
        <v>31.111111111111114</v>
      </c>
    </row>
    <row r="643" spans="2:22" x14ac:dyDescent="0.25">
      <c r="B643" s="12">
        <v>10</v>
      </c>
      <c r="C643" s="12">
        <v>64</v>
      </c>
      <c r="D643" s="12">
        <v>29.666666666666643</v>
      </c>
      <c r="E643" s="12">
        <v>29.333333333333339</v>
      </c>
      <c r="F643" s="12">
        <v>33.541666666666679</v>
      </c>
      <c r="H643" s="103">
        <f>VLOOKUP($C643,'Experiment Design'!$B$3:$H$66,'Experiment Results'!H$1,FALSE)</f>
        <v>8</v>
      </c>
      <c r="I643" s="101" t="str">
        <f>VLOOKUP($C643,'Experiment Design'!$B$3:$H$66,'Experiment Results'!I$1,FALSE)</f>
        <v>Exponential</v>
      </c>
      <c r="J643" s="101">
        <f>VLOOKUP($C643,'Experiment Design'!$B$3:$H$66,'Experiment Results'!J$1,FALSE)</f>
        <v>100</v>
      </c>
      <c r="K643" s="101">
        <f>VLOOKUP($C643,'Experiment Design'!$B$3:$H$66,'Experiment Results'!K$1,FALSE)</f>
        <v>60</v>
      </c>
      <c r="L643" s="101">
        <f>VLOOKUP($C643,'Experiment Design'!$B$3:$H$66,'Experiment Results'!L$1,FALSE)</f>
        <v>36</v>
      </c>
      <c r="M643" s="101">
        <f>VLOOKUP($C643,'Experiment Design'!$B$3:$H$66,'Experiment Results'!M$1,FALSE)</f>
        <v>15</v>
      </c>
      <c r="N643" s="102">
        <f t="shared" si="75"/>
        <v>30.847222222222218</v>
      </c>
      <c r="P643" s="103">
        <f t="shared" si="76"/>
        <v>1</v>
      </c>
      <c r="Q643" s="101">
        <f t="shared" si="77"/>
        <v>1</v>
      </c>
      <c r="R643" s="101">
        <f t="shared" si="78"/>
        <v>1</v>
      </c>
      <c r="S643" s="101">
        <f t="shared" si="79"/>
        <v>1</v>
      </c>
      <c r="T643" s="101">
        <f t="shared" si="80"/>
        <v>1</v>
      </c>
      <c r="U643" s="101">
        <f t="shared" si="81"/>
        <v>1</v>
      </c>
      <c r="V643" s="102">
        <f t="shared" si="82"/>
        <v>30.847222222222218</v>
      </c>
    </row>
    <row r="644" spans="2:22" x14ac:dyDescent="0.25">
      <c r="B644" s="12">
        <v>11</v>
      </c>
      <c r="C644" s="12">
        <v>1</v>
      </c>
      <c r="D644" s="12">
        <v>43.846153846153854</v>
      </c>
      <c r="E644" s="12">
        <v>38.076923076923102</v>
      </c>
      <c r="F644" s="12">
        <v>38.076923076923102</v>
      </c>
      <c r="H644" s="103">
        <f>VLOOKUP($C644,'Experiment Design'!$B$3:$H$66,'Experiment Results'!H$1,FALSE)</f>
        <v>3</v>
      </c>
      <c r="I644" s="101" t="str">
        <f>VLOOKUP($C644,'Experiment Design'!$B$3:$H$66,'Experiment Results'!I$1,FALSE)</f>
        <v>Normal</v>
      </c>
      <c r="J644" s="101">
        <f>VLOOKUP($C644,'Experiment Design'!$B$3:$H$66,'Experiment Results'!J$1,FALSE)</f>
        <v>40</v>
      </c>
      <c r="K644" s="101">
        <f>VLOOKUP($C644,'Experiment Design'!$B$3:$H$66,'Experiment Results'!K$1,FALSE)</f>
        <v>10</v>
      </c>
      <c r="L644" s="101">
        <f>VLOOKUP($C644,'Experiment Design'!$B$3:$H$66,'Experiment Results'!L$1,FALSE)</f>
        <v>26</v>
      </c>
      <c r="M644" s="101">
        <f>VLOOKUP($C644,'Experiment Design'!$B$3:$H$66,'Experiment Results'!M$1,FALSE)</f>
        <v>10</v>
      </c>
      <c r="N644" s="102">
        <f t="shared" si="75"/>
        <v>40.000000000000021</v>
      </c>
      <c r="P644" s="103">
        <f t="shared" si="76"/>
        <v>-1</v>
      </c>
      <c r="Q644" s="101">
        <f t="shared" si="77"/>
        <v>-1</v>
      </c>
      <c r="R644" s="101">
        <f t="shared" si="78"/>
        <v>-1</v>
      </c>
      <c r="S644" s="101">
        <f t="shared" si="79"/>
        <v>-1</v>
      </c>
      <c r="T644" s="101">
        <f t="shared" si="80"/>
        <v>-1</v>
      </c>
      <c r="U644" s="101">
        <f t="shared" si="81"/>
        <v>-1</v>
      </c>
      <c r="V644" s="102">
        <f t="shared" si="82"/>
        <v>40.000000000000021</v>
      </c>
    </row>
    <row r="645" spans="2:22" x14ac:dyDescent="0.25">
      <c r="B645" s="12">
        <v>11</v>
      </c>
      <c r="C645" s="12">
        <v>2</v>
      </c>
      <c r="D645" s="12">
        <v>37.153846153846139</v>
      </c>
      <c r="E645" s="12">
        <v>31.38461538461538</v>
      </c>
      <c r="F645" s="12">
        <v>37.211538461538481</v>
      </c>
      <c r="H645" s="103">
        <f>VLOOKUP($C645,'Experiment Design'!$B$3:$H$66,'Experiment Results'!H$1,FALSE)</f>
        <v>8</v>
      </c>
      <c r="I645" s="101" t="str">
        <f>VLOOKUP($C645,'Experiment Design'!$B$3:$H$66,'Experiment Results'!I$1,FALSE)</f>
        <v>Normal</v>
      </c>
      <c r="J645" s="101">
        <f>VLOOKUP($C645,'Experiment Design'!$B$3:$H$66,'Experiment Results'!J$1,FALSE)</f>
        <v>40</v>
      </c>
      <c r="K645" s="101">
        <f>VLOOKUP($C645,'Experiment Design'!$B$3:$H$66,'Experiment Results'!K$1,FALSE)</f>
        <v>10</v>
      </c>
      <c r="L645" s="101">
        <f>VLOOKUP($C645,'Experiment Design'!$B$3:$H$66,'Experiment Results'!L$1,FALSE)</f>
        <v>26</v>
      </c>
      <c r="M645" s="101">
        <f>VLOOKUP($C645,'Experiment Design'!$B$3:$H$66,'Experiment Results'!M$1,FALSE)</f>
        <v>10</v>
      </c>
      <c r="N645" s="102">
        <f t="shared" ref="N645:N708" si="83">AVERAGE(D645:F645)</f>
        <v>35.25</v>
      </c>
      <c r="P645" s="103">
        <f t="shared" ref="P645:P708" si="84">IF(H645=H$4,-1,1)</f>
        <v>1</v>
      </c>
      <c r="Q645" s="101">
        <f t="shared" ref="Q645:Q708" si="85">IF(I645=I$4,-1,1)</f>
        <v>-1</v>
      </c>
      <c r="R645" s="101">
        <f t="shared" ref="R645:R708" si="86">IF(J645=J$4,-1,1)</f>
        <v>-1</v>
      </c>
      <c r="S645" s="101">
        <f t="shared" ref="S645:S708" si="87">IF(K645=K$4,-1,1)</f>
        <v>-1</v>
      </c>
      <c r="T645" s="101">
        <f t="shared" ref="T645:T708" si="88">IF(L645=L$4,-1,1)</f>
        <v>-1</v>
      </c>
      <c r="U645" s="101">
        <f t="shared" ref="U645:U708" si="89">IF(M645=M$4,-1,1)</f>
        <v>-1</v>
      </c>
      <c r="V645" s="102">
        <f t="shared" ref="V645:V708" si="90">N645</f>
        <v>35.25</v>
      </c>
    </row>
    <row r="646" spans="2:22" x14ac:dyDescent="0.25">
      <c r="B646" s="12">
        <v>11</v>
      </c>
      <c r="C646" s="12">
        <v>3</v>
      </c>
      <c r="D646" s="12">
        <v>41.538461538461519</v>
      </c>
      <c r="E646" s="12">
        <v>34.326923076923102</v>
      </c>
      <c r="F646" s="12">
        <v>36.923076923076898</v>
      </c>
      <c r="H646" s="103">
        <f>VLOOKUP($C646,'Experiment Design'!$B$3:$H$66,'Experiment Results'!H$1,FALSE)</f>
        <v>3</v>
      </c>
      <c r="I646" s="101" t="str">
        <f>VLOOKUP($C646,'Experiment Design'!$B$3:$H$66,'Experiment Results'!I$1,FALSE)</f>
        <v>Exponential</v>
      </c>
      <c r="J646" s="101">
        <f>VLOOKUP($C646,'Experiment Design'!$B$3:$H$66,'Experiment Results'!J$1,FALSE)</f>
        <v>40</v>
      </c>
      <c r="K646" s="101">
        <f>VLOOKUP($C646,'Experiment Design'!$B$3:$H$66,'Experiment Results'!K$1,FALSE)</f>
        <v>10</v>
      </c>
      <c r="L646" s="101">
        <f>VLOOKUP($C646,'Experiment Design'!$B$3:$H$66,'Experiment Results'!L$1,FALSE)</f>
        <v>26</v>
      </c>
      <c r="M646" s="101">
        <f>VLOOKUP($C646,'Experiment Design'!$B$3:$H$66,'Experiment Results'!M$1,FALSE)</f>
        <v>10</v>
      </c>
      <c r="N646" s="102">
        <f t="shared" si="83"/>
        <v>37.59615384615384</v>
      </c>
      <c r="P646" s="103">
        <f t="shared" si="84"/>
        <v>-1</v>
      </c>
      <c r="Q646" s="101">
        <f t="shared" si="85"/>
        <v>1</v>
      </c>
      <c r="R646" s="101">
        <f t="shared" si="86"/>
        <v>-1</v>
      </c>
      <c r="S646" s="101">
        <f t="shared" si="87"/>
        <v>-1</v>
      </c>
      <c r="T646" s="101">
        <f t="shared" si="88"/>
        <v>-1</v>
      </c>
      <c r="U646" s="101">
        <f t="shared" si="89"/>
        <v>-1</v>
      </c>
      <c r="V646" s="102">
        <f t="shared" si="90"/>
        <v>37.59615384615384</v>
      </c>
    </row>
    <row r="647" spans="2:22" x14ac:dyDescent="0.25">
      <c r="B647" s="12">
        <v>11</v>
      </c>
      <c r="C647" s="12">
        <v>4</v>
      </c>
      <c r="D647" s="12">
        <v>40.153846153846139</v>
      </c>
      <c r="E647" s="12">
        <v>27.923076923076902</v>
      </c>
      <c r="F647" s="12">
        <v>35.076923076923102</v>
      </c>
      <c r="H647" s="103">
        <f>VLOOKUP($C647,'Experiment Design'!$B$3:$H$66,'Experiment Results'!H$1,FALSE)</f>
        <v>8</v>
      </c>
      <c r="I647" s="101" t="str">
        <f>VLOOKUP($C647,'Experiment Design'!$B$3:$H$66,'Experiment Results'!I$1,FALSE)</f>
        <v>Exponential</v>
      </c>
      <c r="J647" s="101">
        <f>VLOOKUP($C647,'Experiment Design'!$B$3:$H$66,'Experiment Results'!J$1,FALSE)</f>
        <v>40</v>
      </c>
      <c r="K647" s="101">
        <f>VLOOKUP($C647,'Experiment Design'!$B$3:$H$66,'Experiment Results'!K$1,FALSE)</f>
        <v>10</v>
      </c>
      <c r="L647" s="101">
        <f>VLOOKUP($C647,'Experiment Design'!$B$3:$H$66,'Experiment Results'!L$1,FALSE)</f>
        <v>26</v>
      </c>
      <c r="M647" s="101">
        <f>VLOOKUP($C647,'Experiment Design'!$B$3:$H$66,'Experiment Results'!M$1,FALSE)</f>
        <v>10</v>
      </c>
      <c r="N647" s="102">
        <f t="shared" si="83"/>
        <v>34.38461538461538</v>
      </c>
      <c r="P647" s="103">
        <f t="shared" si="84"/>
        <v>1</v>
      </c>
      <c r="Q647" s="101">
        <f t="shared" si="85"/>
        <v>1</v>
      </c>
      <c r="R647" s="101">
        <f t="shared" si="86"/>
        <v>-1</v>
      </c>
      <c r="S647" s="101">
        <f t="shared" si="87"/>
        <v>-1</v>
      </c>
      <c r="T647" s="101">
        <f t="shared" si="88"/>
        <v>-1</v>
      </c>
      <c r="U647" s="101">
        <f t="shared" si="89"/>
        <v>-1</v>
      </c>
      <c r="V647" s="102">
        <f t="shared" si="90"/>
        <v>34.38461538461538</v>
      </c>
    </row>
    <row r="648" spans="2:22" x14ac:dyDescent="0.25">
      <c r="B648" s="12">
        <v>11</v>
      </c>
      <c r="C648" s="12">
        <v>5</v>
      </c>
      <c r="D648" s="12">
        <v>43.846153846153854</v>
      </c>
      <c r="E648" s="12">
        <v>38.076923076923102</v>
      </c>
      <c r="F648" s="12">
        <v>38.076923076923102</v>
      </c>
      <c r="H648" s="103">
        <f>VLOOKUP($C648,'Experiment Design'!$B$3:$H$66,'Experiment Results'!H$1,FALSE)</f>
        <v>3</v>
      </c>
      <c r="I648" s="101" t="str">
        <f>VLOOKUP($C648,'Experiment Design'!$B$3:$H$66,'Experiment Results'!I$1,FALSE)</f>
        <v>Normal</v>
      </c>
      <c r="J648" s="101">
        <f>VLOOKUP($C648,'Experiment Design'!$B$3:$H$66,'Experiment Results'!J$1,FALSE)</f>
        <v>100</v>
      </c>
      <c r="K648" s="101">
        <f>VLOOKUP($C648,'Experiment Design'!$B$3:$H$66,'Experiment Results'!K$1,FALSE)</f>
        <v>10</v>
      </c>
      <c r="L648" s="101">
        <f>VLOOKUP($C648,'Experiment Design'!$B$3:$H$66,'Experiment Results'!L$1,FALSE)</f>
        <v>26</v>
      </c>
      <c r="M648" s="101">
        <f>VLOOKUP($C648,'Experiment Design'!$B$3:$H$66,'Experiment Results'!M$1,FALSE)</f>
        <v>10</v>
      </c>
      <c r="N648" s="102">
        <f t="shared" si="83"/>
        <v>40.000000000000021</v>
      </c>
      <c r="P648" s="103">
        <f t="shared" si="84"/>
        <v>-1</v>
      </c>
      <c r="Q648" s="101">
        <f t="shared" si="85"/>
        <v>-1</v>
      </c>
      <c r="R648" s="101">
        <f t="shared" si="86"/>
        <v>1</v>
      </c>
      <c r="S648" s="101">
        <f t="shared" si="87"/>
        <v>-1</v>
      </c>
      <c r="T648" s="101">
        <f t="shared" si="88"/>
        <v>-1</v>
      </c>
      <c r="U648" s="101">
        <f t="shared" si="89"/>
        <v>-1</v>
      </c>
      <c r="V648" s="102">
        <f t="shared" si="90"/>
        <v>40.000000000000021</v>
      </c>
    </row>
    <row r="649" spans="2:22" x14ac:dyDescent="0.25">
      <c r="B649" s="12">
        <v>11</v>
      </c>
      <c r="C649" s="12">
        <v>6</v>
      </c>
      <c r="D649" s="12">
        <v>37.153846153846139</v>
      </c>
      <c r="E649" s="12">
        <v>31.38461538461538</v>
      </c>
      <c r="F649" s="12">
        <v>37.211538461538481</v>
      </c>
      <c r="H649" s="103">
        <f>VLOOKUP($C649,'Experiment Design'!$B$3:$H$66,'Experiment Results'!H$1,FALSE)</f>
        <v>8</v>
      </c>
      <c r="I649" s="101" t="str">
        <f>VLOOKUP($C649,'Experiment Design'!$B$3:$H$66,'Experiment Results'!I$1,FALSE)</f>
        <v>Normal</v>
      </c>
      <c r="J649" s="101">
        <f>VLOOKUP($C649,'Experiment Design'!$B$3:$H$66,'Experiment Results'!J$1,FALSE)</f>
        <v>100</v>
      </c>
      <c r="K649" s="101">
        <f>VLOOKUP($C649,'Experiment Design'!$B$3:$H$66,'Experiment Results'!K$1,FALSE)</f>
        <v>10</v>
      </c>
      <c r="L649" s="101">
        <f>VLOOKUP($C649,'Experiment Design'!$B$3:$H$66,'Experiment Results'!L$1,FALSE)</f>
        <v>26</v>
      </c>
      <c r="M649" s="101">
        <f>VLOOKUP($C649,'Experiment Design'!$B$3:$H$66,'Experiment Results'!M$1,FALSE)</f>
        <v>10</v>
      </c>
      <c r="N649" s="102">
        <f t="shared" si="83"/>
        <v>35.25</v>
      </c>
      <c r="P649" s="103">
        <f t="shared" si="84"/>
        <v>1</v>
      </c>
      <c r="Q649" s="101">
        <f t="shared" si="85"/>
        <v>-1</v>
      </c>
      <c r="R649" s="101">
        <f t="shared" si="86"/>
        <v>1</v>
      </c>
      <c r="S649" s="101">
        <f t="shared" si="87"/>
        <v>-1</v>
      </c>
      <c r="T649" s="101">
        <f t="shared" si="88"/>
        <v>-1</v>
      </c>
      <c r="U649" s="101">
        <f t="shared" si="89"/>
        <v>-1</v>
      </c>
      <c r="V649" s="102">
        <f t="shared" si="90"/>
        <v>35.25</v>
      </c>
    </row>
    <row r="650" spans="2:22" x14ac:dyDescent="0.25">
      <c r="B650" s="12">
        <v>11</v>
      </c>
      <c r="C650" s="12">
        <v>7</v>
      </c>
      <c r="D650" s="12">
        <v>41.538461538461519</v>
      </c>
      <c r="E650" s="12">
        <v>33.076923076923059</v>
      </c>
      <c r="F650" s="12">
        <v>36.923076923076898</v>
      </c>
      <c r="H650" s="103">
        <f>VLOOKUP($C650,'Experiment Design'!$B$3:$H$66,'Experiment Results'!H$1,FALSE)</f>
        <v>3</v>
      </c>
      <c r="I650" s="101" t="str">
        <f>VLOOKUP($C650,'Experiment Design'!$B$3:$H$66,'Experiment Results'!I$1,FALSE)</f>
        <v>Exponential</v>
      </c>
      <c r="J650" s="101">
        <f>VLOOKUP($C650,'Experiment Design'!$B$3:$H$66,'Experiment Results'!J$1,FALSE)</f>
        <v>100</v>
      </c>
      <c r="K650" s="101">
        <f>VLOOKUP($C650,'Experiment Design'!$B$3:$H$66,'Experiment Results'!K$1,FALSE)</f>
        <v>10</v>
      </c>
      <c r="L650" s="101">
        <f>VLOOKUP($C650,'Experiment Design'!$B$3:$H$66,'Experiment Results'!L$1,FALSE)</f>
        <v>26</v>
      </c>
      <c r="M650" s="101">
        <f>VLOOKUP($C650,'Experiment Design'!$B$3:$H$66,'Experiment Results'!M$1,FALSE)</f>
        <v>10</v>
      </c>
      <c r="N650" s="102">
        <f t="shared" si="83"/>
        <v>37.179487179487161</v>
      </c>
      <c r="P650" s="103">
        <f t="shared" si="84"/>
        <v>-1</v>
      </c>
      <c r="Q650" s="101">
        <f t="shared" si="85"/>
        <v>1</v>
      </c>
      <c r="R650" s="101">
        <f t="shared" si="86"/>
        <v>1</v>
      </c>
      <c r="S650" s="101">
        <f t="shared" si="87"/>
        <v>-1</v>
      </c>
      <c r="T650" s="101">
        <f t="shared" si="88"/>
        <v>-1</v>
      </c>
      <c r="U650" s="101">
        <f t="shared" si="89"/>
        <v>-1</v>
      </c>
      <c r="V650" s="102">
        <f t="shared" si="90"/>
        <v>37.179487179487161</v>
      </c>
    </row>
    <row r="651" spans="2:22" x14ac:dyDescent="0.25">
      <c r="B651" s="12">
        <v>11</v>
      </c>
      <c r="C651" s="12">
        <v>8</v>
      </c>
      <c r="D651" s="12">
        <v>40.153846153846139</v>
      </c>
      <c r="E651" s="12">
        <v>27.923076923076902</v>
      </c>
      <c r="F651" s="12">
        <v>35.076923076923102</v>
      </c>
      <c r="H651" s="103">
        <f>VLOOKUP($C651,'Experiment Design'!$B$3:$H$66,'Experiment Results'!H$1,FALSE)</f>
        <v>8</v>
      </c>
      <c r="I651" s="101" t="str">
        <f>VLOOKUP($C651,'Experiment Design'!$B$3:$H$66,'Experiment Results'!I$1,FALSE)</f>
        <v>Exponential</v>
      </c>
      <c r="J651" s="101">
        <f>VLOOKUP($C651,'Experiment Design'!$B$3:$H$66,'Experiment Results'!J$1,FALSE)</f>
        <v>100</v>
      </c>
      <c r="K651" s="101">
        <f>VLOOKUP($C651,'Experiment Design'!$B$3:$H$66,'Experiment Results'!K$1,FALSE)</f>
        <v>10</v>
      </c>
      <c r="L651" s="101">
        <f>VLOOKUP($C651,'Experiment Design'!$B$3:$H$66,'Experiment Results'!L$1,FALSE)</f>
        <v>26</v>
      </c>
      <c r="M651" s="101">
        <f>VLOOKUP($C651,'Experiment Design'!$B$3:$H$66,'Experiment Results'!M$1,FALSE)</f>
        <v>10</v>
      </c>
      <c r="N651" s="102">
        <f t="shared" si="83"/>
        <v>34.38461538461538</v>
      </c>
      <c r="P651" s="103">
        <f t="shared" si="84"/>
        <v>1</v>
      </c>
      <c r="Q651" s="101">
        <f t="shared" si="85"/>
        <v>1</v>
      </c>
      <c r="R651" s="101">
        <f t="shared" si="86"/>
        <v>1</v>
      </c>
      <c r="S651" s="101">
        <f t="shared" si="87"/>
        <v>-1</v>
      </c>
      <c r="T651" s="101">
        <f t="shared" si="88"/>
        <v>-1</v>
      </c>
      <c r="U651" s="101">
        <f t="shared" si="89"/>
        <v>-1</v>
      </c>
      <c r="V651" s="102">
        <f t="shared" si="90"/>
        <v>34.38461538461538</v>
      </c>
    </row>
    <row r="652" spans="2:22" x14ac:dyDescent="0.25">
      <c r="B652" s="12">
        <v>11</v>
      </c>
      <c r="C652" s="12">
        <v>9</v>
      </c>
      <c r="D652" s="12">
        <v>43.846153846153854</v>
      </c>
      <c r="E652" s="12">
        <v>38.076923076923102</v>
      </c>
      <c r="F652" s="12">
        <v>38.076923076923102</v>
      </c>
      <c r="H652" s="103">
        <f>VLOOKUP($C652,'Experiment Design'!$B$3:$H$66,'Experiment Results'!H$1,FALSE)</f>
        <v>3</v>
      </c>
      <c r="I652" s="101" t="str">
        <f>VLOOKUP($C652,'Experiment Design'!$B$3:$H$66,'Experiment Results'!I$1,FALSE)</f>
        <v>Normal</v>
      </c>
      <c r="J652" s="101">
        <f>VLOOKUP($C652,'Experiment Design'!$B$3:$H$66,'Experiment Results'!J$1,FALSE)</f>
        <v>40</v>
      </c>
      <c r="K652" s="101">
        <f>VLOOKUP($C652,'Experiment Design'!$B$3:$H$66,'Experiment Results'!K$1,FALSE)</f>
        <v>60</v>
      </c>
      <c r="L652" s="101">
        <f>VLOOKUP($C652,'Experiment Design'!$B$3:$H$66,'Experiment Results'!L$1,FALSE)</f>
        <v>26</v>
      </c>
      <c r="M652" s="101">
        <f>VLOOKUP($C652,'Experiment Design'!$B$3:$H$66,'Experiment Results'!M$1,FALSE)</f>
        <v>10</v>
      </c>
      <c r="N652" s="102">
        <f t="shared" si="83"/>
        <v>40.000000000000021</v>
      </c>
      <c r="P652" s="103">
        <f t="shared" si="84"/>
        <v>-1</v>
      </c>
      <c r="Q652" s="101">
        <f t="shared" si="85"/>
        <v>-1</v>
      </c>
      <c r="R652" s="101">
        <f t="shared" si="86"/>
        <v>-1</v>
      </c>
      <c r="S652" s="101">
        <f t="shared" si="87"/>
        <v>1</v>
      </c>
      <c r="T652" s="101">
        <f t="shared" si="88"/>
        <v>-1</v>
      </c>
      <c r="U652" s="101">
        <f t="shared" si="89"/>
        <v>-1</v>
      </c>
      <c r="V652" s="102">
        <f t="shared" si="90"/>
        <v>40.000000000000021</v>
      </c>
    </row>
    <row r="653" spans="2:22" x14ac:dyDescent="0.25">
      <c r="B653" s="12">
        <v>11</v>
      </c>
      <c r="C653" s="12">
        <v>10</v>
      </c>
      <c r="D653" s="12">
        <v>37.153846153846139</v>
      </c>
      <c r="E653" s="12">
        <v>31.38461538461538</v>
      </c>
      <c r="F653" s="12">
        <v>37.211538461538481</v>
      </c>
      <c r="H653" s="103">
        <f>VLOOKUP($C653,'Experiment Design'!$B$3:$H$66,'Experiment Results'!H$1,FALSE)</f>
        <v>8</v>
      </c>
      <c r="I653" s="101" t="str">
        <f>VLOOKUP($C653,'Experiment Design'!$B$3:$H$66,'Experiment Results'!I$1,FALSE)</f>
        <v>Normal</v>
      </c>
      <c r="J653" s="101">
        <f>VLOOKUP($C653,'Experiment Design'!$B$3:$H$66,'Experiment Results'!J$1,FALSE)</f>
        <v>40</v>
      </c>
      <c r="K653" s="101">
        <f>VLOOKUP($C653,'Experiment Design'!$B$3:$H$66,'Experiment Results'!K$1,FALSE)</f>
        <v>60</v>
      </c>
      <c r="L653" s="101">
        <f>VLOOKUP($C653,'Experiment Design'!$B$3:$H$66,'Experiment Results'!L$1,FALSE)</f>
        <v>26</v>
      </c>
      <c r="M653" s="101">
        <f>VLOOKUP($C653,'Experiment Design'!$B$3:$H$66,'Experiment Results'!M$1,FALSE)</f>
        <v>10</v>
      </c>
      <c r="N653" s="102">
        <f t="shared" si="83"/>
        <v>35.25</v>
      </c>
      <c r="P653" s="103">
        <f t="shared" si="84"/>
        <v>1</v>
      </c>
      <c r="Q653" s="101">
        <f t="shared" si="85"/>
        <v>-1</v>
      </c>
      <c r="R653" s="101">
        <f t="shared" si="86"/>
        <v>-1</v>
      </c>
      <c r="S653" s="101">
        <f t="shared" si="87"/>
        <v>1</v>
      </c>
      <c r="T653" s="101">
        <f t="shared" si="88"/>
        <v>-1</v>
      </c>
      <c r="U653" s="101">
        <f t="shared" si="89"/>
        <v>-1</v>
      </c>
      <c r="V653" s="102">
        <f t="shared" si="90"/>
        <v>35.25</v>
      </c>
    </row>
    <row r="654" spans="2:22" x14ac:dyDescent="0.25">
      <c r="B654" s="12">
        <v>11</v>
      </c>
      <c r="C654" s="12">
        <v>11</v>
      </c>
      <c r="D654" s="12">
        <v>41.538461538461519</v>
      </c>
      <c r="E654" s="12">
        <v>34.326923076923102</v>
      </c>
      <c r="F654" s="12">
        <v>36.923076923076898</v>
      </c>
      <c r="H654" s="103">
        <f>VLOOKUP($C654,'Experiment Design'!$B$3:$H$66,'Experiment Results'!H$1,FALSE)</f>
        <v>3</v>
      </c>
      <c r="I654" s="101" t="str">
        <f>VLOOKUP($C654,'Experiment Design'!$B$3:$H$66,'Experiment Results'!I$1,FALSE)</f>
        <v>Exponential</v>
      </c>
      <c r="J654" s="101">
        <f>VLOOKUP($C654,'Experiment Design'!$B$3:$H$66,'Experiment Results'!J$1,FALSE)</f>
        <v>40</v>
      </c>
      <c r="K654" s="101">
        <f>VLOOKUP($C654,'Experiment Design'!$B$3:$H$66,'Experiment Results'!K$1,FALSE)</f>
        <v>60</v>
      </c>
      <c r="L654" s="101">
        <f>VLOOKUP($C654,'Experiment Design'!$B$3:$H$66,'Experiment Results'!L$1,FALSE)</f>
        <v>26</v>
      </c>
      <c r="M654" s="101">
        <f>VLOOKUP($C654,'Experiment Design'!$B$3:$H$66,'Experiment Results'!M$1,FALSE)</f>
        <v>10</v>
      </c>
      <c r="N654" s="102">
        <f t="shared" si="83"/>
        <v>37.59615384615384</v>
      </c>
      <c r="P654" s="103">
        <f t="shared" si="84"/>
        <v>-1</v>
      </c>
      <c r="Q654" s="101">
        <f t="shared" si="85"/>
        <v>1</v>
      </c>
      <c r="R654" s="101">
        <f t="shared" si="86"/>
        <v>-1</v>
      </c>
      <c r="S654" s="101">
        <f t="shared" si="87"/>
        <v>1</v>
      </c>
      <c r="T654" s="101">
        <f t="shared" si="88"/>
        <v>-1</v>
      </c>
      <c r="U654" s="101">
        <f t="shared" si="89"/>
        <v>-1</v>
      </c>
      <c r="V654" s="102">
        <f t="shared" si="90"/>
        <v>37.59615384615384</v>
      </c>
    </row>
    <row r="655" spans="2:22" x14ac:dyDescent="0.25">
      <c r="B655" s="12">
        <v>11</v>
      </c>
      <c r="C655" s="12">
        <v>12</v>
      </c>
      <c r="D655" s="12">
        <v>40.153846153846139</v>
      </c>
      <c r="E655" s="12">
        <v>27.923076923076902</v>
      </c>
      <c r="F655" s="12">
        <v>35.076923076923102</v>
      </c>
      <c r="H655" s="103">
        <f>VLOOKUP($C655,'Experiment Design'!$B$3:$H$66,'Experiment Results'!H$1,FALSE)</f>
        <v>8</v>
      </c>
      <c r="I655" s="101" t="str">
        <f>VLOOKUP($C655,'Experiment Design'!$B$3:$H$66,'Experiment Results'!I$1,FALSE)</f>
        <v>Exponential</v>
      </c>
      <c r="J655" s="101">
        <f>VLOOKUP($C655,'Experiment Design'!$B$3:$H$66,'Experiment Results'!J$1,FALSE)</f>
        <v>40</v>
      </c>
      <c r="K655" s="101">
        <f>VLOOKUP($C655,'Experiment Design'!$B$3:$H$66,'Experiment Results'!K$1,FALSE)</f>
        <v>60</v>
      </c>
      <c r="L655" s="101">
        <f>VLOOKUP($C655,'Experiment Design'!$B$3:$H$66,'Experiment Results'!L$1,FALSE)</f>
        <v>26</v>
      </c>
      <c r="M655" s="101">
        <f>VLOOKUP($C655,'Experiment Design'!$B$3:$H$66,'Experiment Results'!M$1,FALSE)</f>
        <v>10</v>
      </c>
      <c r="N655" s="102">
        <f t="shared" si="83"/>
        <v>34.38461538461538</v>
      </c>
      <c r="P655" s="103">
        <f t="shared" si="84"/>
        <v>1</v>
      </c>
      <c r="Q655" s="101">
        <f t="shared" si="85"/>
        <v>1</v>
      </c>
      <c r="R655" s="101">
        <f t="shared" si="86"/>
        <v>-1</v>
      </c>
      <c r="S655" s="101">
        <f t="shared" si="87"/>
        <v>1</v>
      </c>
      <c r="T655" s="101">
        <f t="shared" si="88"/>
        <v>-1</v>
      </c>
      <c r="U655" s="101">
        <f t="shared" si="89"/>
        <v>-1</v>
      </c>
      <c r="V655" s="102">
        <f t="shared" si="90"/>
        <v>34.38461538461538</v>
      </c>
    </row>
    <row r="656" spans="2:22" x14ac:dyDescent="0.25">
      <c r="B656" s="12">
        <v>11</v>
      </c>
      <c r="C656" s="12">
        <v>13</v>
      </c>
      <c r="D656" s="12">
        <v>43.846153846153854</v>
      </c>
      <c r="E656" s="12">
        <v>38.076923076923102</v>
      </c>
      <c r="F656" s="12">
        <v>38.076923076923102</v>
      </c>
      <c r="H656" s="103">
        <f>VLOOKUP($C656,'Experiment Design'!$B$3:$H$66,'Experiment Results'!H$1,FALSE)</f>
        <v>3</v>
      </c>
      <c r="I656" s="101" t="str">
        <f>VLOOKUP($C656,'Experiment Design'!$B$3:$H$66,'Experiment Results'!I$1,FALSE)</f>
        <v>Normal</v>
      </c>
      <c r="J656" s="101">
        <f>VLOOKUP($C656,'Experiment Design'!$B$3:$H$66,'Experiment Results'!J$1,FALSE)</f>
        <v>100</v>
      </c>
      <c r="K656" s="101">
        <f>VLOOKUP($C656,'Experiment Design'!$B$3:$H$66,'Experiment Results'!K$1,FALSE)</f>
        <v>60</v>
      </c>
      <c r="L656" s="101">
        <f>VLOOKUP($C656,'Experiment Design'!$B$3:$H$66,'Experiment Results'!L$1,FALSE)</f>
        <v>26</v>
      </c>
      <c r="M656" s="101">
        <f>VLOOKUP($C656,'Experiment Design'!$B$3:$H$66,'Experiment Results'!M$1,FALSE)</f>
        <v>10</v>
      </c>
      <c r="N656" s="102">
        <f t="shared" si="83"/>
        <v>40.000000000000021</v>
      </c>
      <c r="P656" s="103">
        <f t="shared" si="84"/>
        <v>-1</v>
      </c>
      <c r="Q656" s="101">
        <f t="shared" si="85"/>
        <v>-1</v>
      </c>
      <c r="R656" s="101">
        <f t="shared" si="86"/>
        <v>1</v>
      </c>
      <c r="S656" s="101">
        <f t="shared" si="87"/>
        <v>1</v>
      </c>
      <c r="T656" s="101">
        <f t="shared" si="88"/>
        <v>-1</v>
      </c>
      <c r="U656" s="101">
        <f t="shared" si="89"/>
        <v>-1</v>
      </c>
      <c r="V656" s="102">
        <f t="shared" si="90"/>
        <v>40.000000000000021</v>
      </c>
    </row>
    <row r="657" spans="2:22" x14ac:dyDescent="0.25">
      <c r="B657" s="12">
        <v>11</v>
      </c>
      <c r="C657" s="12">
        <v>14</v>
      </c>
      <c r="D657" s="12">
        <v>37.153846153846139</v>
      </c>
      <c r="E657" s="12">
        <v>31.38461538461538</v>
      </c>
      <c r="F657" s="12">
        <v>37.211538461538481</v>
      </c>
      <c r="H657" s="103">
        <f>VLOOKUP($C657,'Experiment Design'!$B$3:$H$66,'Experiment Results'!H$1,FALSE)</f>
        <v>8</v>
      </c>
      <c r="I657" s="101" t="str">
        <f>VLOOKUP($C657,'Experiment Design'!$B$3:$H$66,'Experiment Results'!I$1,FALSE)</f>
        <v>Normal</v>
      </c>
      <c r="J657" s="101">
        <f>VLOOKUP($C657,'Experiment Design'!$B$3:$H$66,'Experiment Results'!J$1,FALSE)</f>
        <v>100</v>
      </c>
      <c r="K657" s="101">
        <f>VLOOKUP($C657,'Experiment Design'!$B$3:$H$66,'Experiment Results'!K$1,FALSE)</f>
        <v>60</v>
      </c>
      <c r="L657" s="101">
        <f>VLOOKUP($C657,'Experiment Design'!$B$3:$H$66,'Experiment Results'!L$1,FALSE)</f>
        <v>26</v>
      </c>
      <c r="M657" s="101">
        <f>VLOOKUP($C657,'Experiment Design'!$B$3:$H$66,'Experiment Results'!M$1,FALSE)</f>
        <v>10</v>
      </c>
      <c r="N657" s="102">
        <f t="shared" si="83"/>
        <v>35.25</v>
      </c>
      <c r="P657" s="103">
        <f t="shared" si="84"/>
        <v>1</v>
      </c>
      <c r="Q657" s="101">
        <f t="shared" si="85"/>
        <v>-1</v>
      </c>
      <c r="R657" s="101">
        <f t="shared" si="86"/>
        <v>1</v>
      </c>
      <c r="S657" s="101">
        <f t="shared" si="87"/>
        <v>1</v>
      </c>
      <c r="T657" s="101">
        <f t="shared" si="88"/>
        <v>-1</v>
      </c>
      <c r="U657" s="101">
        <f t="shared" si="89"/>
        <v>-1</v>
      </c>
      <c r="V657" s="102">
        <f t="shared" si="90"/>
        <v>35.25</v>
      </c>
    </row>
    <row r="658" spans="2:22" x14ac:dyDescent="0.25">
      <c r="B658" s="12">
        <v>11</v>
      </c>
      <c r="C658" s="12">
        <v>15</v>
      </c>
      <c r="D658" s="12">
        <v>41.538461538461519</v>
      </c>
      <c r="E658" s="12">
        <v>33.076923076923059</v>
      </c>
      <c r="F658" s="12">
        <v>36.923076923076898</v>
      </c>
      <c r="H658" s="103">
        <f>VLOOKUP($C658,'Experiment Design'!$B$3:$H$66,'Experiment Results'!H$1,FALSE)</f>
        <v>3</v>
      </c>
      <c r="I658" s="101" t="str">
        <f>VLOOKUP($C658,'Experiment Design'!$B$3:$H$66,'Experiment Results'!I$1,FALSE)</f>
        <v>Exponential</v>
      </c>
      <c r="J658" s="101">
        <f>VLOOKUP($C658,'Experiment Design'!$B$3:$H$66,'Experiment Results'!J$1,FALSE)</f>
        <v>100</v>
      </c>
      <c r="K658" s="101">
        <f>VLOOKUP($C658,'Experiment Design'!$B$3:$H$66,'Experiment Results'!K$1,FALSE)</f>
        <v>60</v>
      </c>
      <c r="L658" s="101">
        <f>VLOOKUP($C658,'Experiment Design'!$B$3:$H$66,'Experiment Results'!L$1,FALSE)</f>
        <v>26</v>
      </c>
      <c r="M658" s="101">
        <f>VLOOKUP($C658,'Experiment Design'!$B$3:$H$66,'Experiment Results'!M$1,FALSE)</f>
        <v>10</v>
      </c>
      <c r="N658" s="102">
        <f t="shared" si="83"/>
        <v>37.179487179487161</v>
      </c>
      <c r="P658" s="103">
        <f t="shared" si="84"/>
        <v>-1</v>
      </c>
      <c r="Q658" s="101">
        <f t="shared" si="85"/>
        <v>1</v>
      </c>
      <c r="R658" s="101">
        <f t="shared" si="86"/>
        <v>1</v>
      </c>
      <c r="S658" s="101">
        <f t="shared" si="87"/>
        <v>1</v>
      </c>
      <c r="T658" s="101">
        <f t="shared" si="88"/>
        <v>-1</v>
      </c>
      <c r="U658" s="101">
        <f t="shared" si="89"/>
        <v>-1</v>
      </c>
      <c r="V658" s="102">
        <f t="shared" si="90"/>
        <v>37.179487179487161</v>
      </c>
    </row>
    <row r="659" spans="2:22" x14ac:dyDescent="0.25">
      <c r="B659" s="12">
        <v>11</v>
      </c>
      <c r="C659" s="12">
        <v>16</v>
      </c>
      <c r="D659" s="12">
        <v>40.153846153846139</v>
      </c>
      <c r="E659" s="12">
        <v>27.923076923076902</v>
      </c>
      <c r="F659" s="12">
        <v>35.076923076923102</v>
      </c>
      <c r="H659" s="103">
        <f>VLOOKUP($C659,'Experiment Design'!$B$3:$H$66,'Experiment Results'!H$1,FALSE)</f>
        <v>8</v>
      </c>
      <c r="I659" s="101" t="str">
        <f>VLOOKUP($C659,'Experiment Design'!$B$3:$H$66,'Experiment Results'!I$1,FALSE)</f>
        <v>Exponential</v>
      </c>
      <c r="J659" s="101">
        <f>VLOOKUP($C659,'Experiment Design'!$B$3:$H$66,'Experiment Results'!J$1,FALSE)</f>
        <v>100</v>
      </c>
      <c r="K659" s="101">
        <f>VLOOKUP($C659,'Experiment Design'!$B$3:$H$66,'Experiment Results'!K$1,FALSE)</f>
        <v>60</v>
      </c>
      <c r="L659" s="101">
        <f>VLOOKUP($C659,'Experiment Design'!$B$3:$H$66,'Experiment Results'!L$1,FALSE)</f>
        <v>26</v>
      </c>
      <c r="M659" s="101">
        <f>VLOOKUP($C659,'Experiment Design'!$B$3:$H$66,'Experiment Results'!M$1,FALSE)</f>
        <v>10</v>
      </c>
      <c r="N659" s="102">
        <f t="shared" si="83"/>
        <v>34.38461538461538</v>
      </c>
      <c r="P659" s="103">
        <f t="shared" si="84"/>
        <v>1</v>
      </c>
      <c r="Q659" s="101">
        <f t="shared" si="85"/>
        <v>1</v>
      </c>
      <c r="R659" s="101">
        <f t="shared" si="86"/>
        <v>1</v>
      </c>
      <c r="S659" s="101">
        <f t="shared" si="87"/>
        <v>1</v>
      </c>
      <c r="T659" s="101">
        <f t="shared" si="88"/>
        <v>-1</v>
      </c>
      <c r="U659" s="101">
        <f t="shared" si="89"/>
        <v>-1</v>
      </c>
      <c r="V659" s="102">
        <f t="shared" si="90"/>
        <v>34.38461538461538</v>
      </c>
    </row>
    <row r="660" spans="2:22" x14ac:dyDescent="0.25">
      <c r="B660" s="12">
        <v>11</v>
      </c>
      <c r="C660" s="12">
        <v>17</v>
      </c>
      <c r="D660" s="12">
        <v>54.791666666666636</v>
      </c>
      <c r="E660" s="12">
        <v>49.166666666666636</v>
      </c>
      <c r="F660" s="12">
        <v>44.374999999999986</v>
      </c>
      <c r="H660" s="103">
        <f>VLOOKUP($C660,'Experiment Design'!$B$3:$H$66,'Experiment Results'!H$1,FALSE)</f>
        <v>3</v>
      </c>
      <c r="I660" s="101" t="str">
        <f>VLOOKUP($C660,'Experiment Design'!$B$3:$H$66,'Experiment Results'!I$1,FALSE)</f>
        <v>Normal</v>
      </c>
      <c r="J660" s="101">
        <f>VLOOKUP($C660,'Experiment Design'!$B$3:$H$66,'Experiment Results'!J$1,FALSE)</f>
        <v>40</v>
      </c>
      <c r="K660" s="101">
        <f>VLOOKUP($C660,'Experiment Design'!$B$3:$H$66,'Experiment Results'!K$1,FALSE)</f>
        <v>10</v>
      </c>
      <c r="L660" s="101">
        <f>VLOOKUP($C660,'Experiment Design'!$B$3:$H$66,'Experiment Results'!L$1,FALSE)</f>
        <v>36</v>
      </c>
      <c r="M660" s="101">
        <f>VLOOKUP($C660,'Experiment Design'!$B$3:$H$66,'Experiment Results'!M$1,FALSE)</f>
        <v>10</v>
      </c>
      <c r="N660" s="102">
        <f t="shared" si="83"/>
        <v>49.444444444444422</v>
      </c>
      <c r="P660" s="103">
        <f t="shared" si="84"/>
        <v>-1</v>
      </c>
      <c r="Q660" s="101">
        <f t="shared" si="85"/>
        <v>-1</v>
      </c>
      <c r="R660" s="101">
        <f t="shared" si="86"/>
        <v>-1</v>
      </c>
      <c r="S660" s="101">
        <f t="shared" si="87"/>
        <v>-1</v>
      </c>
      <c r="T660" s="101">
        <f t="shared" si="88"/>
        <v>1</v>
      </c>
      <c r="U660" s="101">
        <f t="shared" si="89"/>
        <v>-1</v>
      </c>
      <c r="V660" s="102">
        <f t="shared" si="90"/>
        <v>49.444444444444422</v>
      </c>
    </row>
    <row r="661" spans="2:22" x14ac:dyDescent="0.25">
      <c r="B661" s="12">
        <v>11</v>
      </c>
      <c r="C661" s="12">
        <v>18</v>
      </c>
      <c r="D661" s="12">
        <v>48.333333333333364</v>
      </c>
      <c r="E661" s="12">
        <v>49.583333333333336</v>
      </c>
      <c r="F661" s="12">
        <v>47.222222222222221</v>
      </c>
      <c r="H661" s="103">
        <f>VLOOKUP($C661,'Experiment Design'!$B$3:$H$66,'Experiment Results'!H$1,FALSE)</f>
        <v>8</v>
      </c>
      <c r="I661" s="101" t="str">
        <f>VLOOKUP($C661,'Experiment Design'!$B$3:$H$66,'Experiment Results'!I$1,FALSE)</f>
        <v>Normal</v>
      </c>
      <c r="J661" s="101">
        <f>VLOOKUP($C661,'Experiment Design'!$B$3:$H$66,'Experiment Results'!J$1,FALSE)</f>
        <v>40</v>
      </c>
      <c r="K661" s="101">
        <f>VLOOKUP($C661,'Experiment Design'!$B$3:$H$66,'Experiment Results'!K$1,FALSE)</f>
        <v>10</v>
      </c>
      <c r="L661" s="101">
        <f>VLOOKUP($C661,'Experiment Design'!$B$3:$H$66,'Experiment Results'!L$1,FALSE)</f>
        <v>36</v>
      </c>
      <c r="M661" s="101">
        <f>VLOOKUP($C661,'Experiment Design'!$B$3:$H$66,'Experiment Results'!M$1,FALSE)</f>
        <v>10</v>
      </c>
      <c r="N661" s="102">
        <f t="shared" si="83"/>
        <v>48.37962962962964</v>
      </c>
      <c r="P661" s="103">
        <f t="shared" si="84"/>
        <v>1</v>
      </c>
      <c r="Q661" s="101">
        <f t="shared" si="85"/>
        <v>-1</v>
      </c>
      <c r="R661" s="101">
        <f t="shared" si="86"/>
        <v>-1</v>
      </c>
      <c r="S661" s="101">
        <f t="shared" si="87"/>
        <v>-1</v>
      </c>
      <c r="T661" s="101">
        <f t="shared" si="88"/>
        <v>1</v>
      </c>
      <c r="U661" s="101">
        <f t="shared" si="89"/>
        <v>-1</v>
      </c>
      <c r="V661" s="102">
        <f t="shared" si="90"/>
        <v>48.37962962962964</v>
      </c>
    </row>
    <row r="662" spans="2:22" x14ac:dyDescent="0.25">
      <c r="B662" s="12">
        <v>11</v>
      </c>
      <c r="C662" s="12">
        <v>19</v>
      </c>
      <c r="D662" s="12">
        <v>45</v>
      </c>
      <c r="E662" s="12">
        <v>57.777777777777779</v>
      </c>
      <c r="F662" s="12">
        <v>42.083333333333336</v>
      </c>
      <c r="H662" s="103">
        <f>VLOOKUP($C662,'Experiment Design'!$B$3:$H$66,'Experiment Results'!H$1,FALSE)</f>
        <v>3</v>
      </c>
      <c r="I662" s="101" t="str">
        <f>VLOOKUP($C662,'Experiment Design'!$B$3:$H$66,'Experiment Results'!I$1,FALSE)</f>
        <v>Exponential</v>
      </c>
      <c r="J662" s="101">
        <f>VLOOKUP($C662,'Experiment Design'!$B$3:$H$66,'Experiment Results'!J$1,FALSE)</f>
        <v>40</v>
      </c>
      <c r="K662" s="101">
        <f>VLOOKUP($C662,'Experiment Design'!$B$3:$H$66,'Experiment Results'!K$1,FALSE)</f>
        <v>10</v>
      </c>
      <c r="L662" s="101">
        <f>VLOOKUP($C662,'Experiment Design'!$B$3:$H$66,'Experiment Results'!L$1,FALSE)</f>
        <v>36</v>
      </c>
      <c r="M662" s="101">
        <f>VLOOKUP($C662,'Experiment Design'!$B$3:$H$66,'Experiment Results'!M$1,FALSE)</f>
        <v>10</v>
      </c>
      <c r="N662" s="102">
        <f t="shared" si="83"/>
        <v>48.287037037037038</v>
      </c>
      <c r="P662" s="103">
        <f t="shared" si="84"/>
        <v>-1</v>
      </c>
      <c r="Q662" s="101">
        <f t="shared" si="85"/>
        <v>1</v>
      </c>
      <c r="R662" s="101">
        <f t="shared" si="86"/>
        <v>-1</v>
      </c>
      <c r="S662" s="101">
        <f t="shared" si="87"/>
        <v>-1</v>
      </c>
      <c r="T662" s="101">
        <f t="shared" si="88"/>
        <v>1</v>
      </c>
      <c r="U662" s="101">
        <f t="shared" si="89"/>
        <v>-1</v>
      </c>
      <c r="V662" s="102">
        <f t="shared" si="90"/>
        <v>48.287037037037038</v>
      </c>
    </row>
    <row r="663" spans="2:22" x14ac:dyDescent="0.25">
      <c r="B663" s="12">
        <v>11</v>
      </c>
      <c r="C663" s="12">
        <v>20</v>
      </c>
      <c r="D663" s="12">
        <v>51.874999999999986</v>
      </c>
      <c r="E663" s="12">
        <v>57.777777777777779</v>
      </c>
      <c r="F663" s="12">
        <v>42.083333333333336</v>
      </c>
      <c r="H663" s="103">
        <f>VLOOKUP($C663,'Experiment Design'!$B$3:$H$66,'Experiment Results'!H$1,FALSE)</f>
        <v>8</v>
      </c>
      <c r="I663" s="101" t="str">
        <f>VLOOKUP($C663,'Experiment Design'!$B$3:$H$66,'Experiment Results'!I$1,FALSE)</f>
        <v>Exponential</v>
      </c>
      <c r="J663" s="101">
        <f>VLOOKUP($C663,'Experiment Design'!$B$3:$H$66,'Experiment Results'!J$1,FALSE)</f>
        <v>40</v>
      </c>
      <c r="K663" s="101">
        <f>VLOOKUP($C663,'Experiment Design'!$B$3:$H$66,'Experiment Results'!K$1,FALSE)</f>
        <v>10</v>
      </c>
      <c r="L663" s="101">
        <f>VLOOKUP($C663,'Experiment Design'!$B$3:$H$66,'Experiment Results'!L$1,FALSE)</f>
        <v>36</v>
      </c>
      <c r="M663" s="101">
        <f>VLOOKUP($C663,'Experiment Design'!$B$3:$H$66,'Experiment Results'!M$1,FALSE)</f>
        <v>10</v>
      </c>
      <c r="N663" s="102">
        <f t="shared" si="83"/>
        <v>50.578703703703702</v>
      </c>
      <c r="P663" s="103">
        <f t="shared" si="84"/>
        <v>1</v>
      </c>
      <c r="Q663" s="101">
        <f t="shared" si="85"/>
        <v>1</v>
      </c>
      <c r="R663" s="101">
        <f t="shared" si="86"/>
        <v>-1</v>
      </c>
      <c r="S663" s="101">
        <f t="shared" si="87"/>
        <v>-1</v>
      </c>
      <c r="T663" s="101">
        <f t="shared" si="88"/>
        <v>1</v>
      </c>
      <c r="U663" s="101">
        <f t="shared" si="89"/>
        <v>-1</v>
      </c>
      <c r="V663" s="102">
        <f t="shared" si="90"/>
        <v>50.578703703703702</v>
      </c>
    </row>
    <row r="664" spans="2:22" x14ac:dyDescent="0.25">
      <c r="B664" s="12">
        <v>11</v>
      </c>
      <c r="C664" s="12">
        <v>21</v>
      </c>
      <c r="D664" s="12">
        <v>54.791666666666636</v>
      </c>
      <c r="E664" s="12">
        <v>49.166666666666636</v>
      </c>
      <c r="F664" s="12">
        <v>44.374999999999986</v>
      </c>
      <c r="H664" s="103">
        <f>VLOOKUP($C664,'Experiment Design'!$B$3:$H$66,'Experiment Results'!H$1,FALSE)</f>
        <v>3</v>
      </c>
      <c r="I664" s="101" t="str">
        <f>VLOOKUP($C664,'Experiment Design'!$B$3:$H$66,'Experiment Results'!I$1,FALSE)</f>
        <v>Normal</v>
      </c>
      <c r="J664" s="101">
        <f>VLOOKUP($C664,'Experiment Design'!$B$3:$H$66,'Experiment Results'!J$1,FALSE)</f>
        <v>100</v>
      </c>
      <c r="K664" s="101">
        <f>VLOOKUP($C664,'Experiment Design'!$B$3:$H$66,'Experiment Results'!K$1,FALSE)</f>
        <v>10</v>
      </c>
      <c r="L664" s="101">
        <f>VLOOKUP($C664,'Experiment Design'!$B$3:$H$66,'Experiment Results'!L$1,FALSE)</f>
        <v>36</v>
      </c>
      <c r="M664" s="101">
        <f>VLOOKUP($C664,'Experiment Design'!$B$3:$H$66,'Experiment Results'!M$1,FALSE)</f>
        <v>10</v>
      </c>
      <c r="N664" s="102">
        <f t="shared" si="83"/>
        <v>49.444444444444422</v>
      </c>
      <c r="P664" s="103">
        <f t="shared" si="84"/>
        <v>-1</v>
      </c>
      <c r="Q664" s="101">
        <f t="shared" si="85"/>
        <v>-1</v>
      </c>
      <c r="R664" s="101">
        <f t="shared" si="86"/>
        <v>1</v>
      </c>
      <c r="S664" s="101">
        <f t="shared" si="87"/>
        <v>-1</v>
      </c>
      <c r="T664" s="101">
        <f t="shared" si="88"/>
        <v>1</v>
      </c>
      <c r="U664" s="101">
        <f t="shared" si="89"/>
        <v>-1</v>
      </c>
      <c r="V664" s="102">
        <f t="shared" si="90"/>
        <v>49.444444444444422</v>
      </c>
    </row>
    <row r="665" spans="2:22" x14ac:dyDescent="0.25">
      <c r="B665" s="12">
        <v>11</v>
      </c>
      <c r="C665" s="12">
        <v>22</v>
      </c>
      <c r="D665" s="12">
        <v>48.333333333333364</v>
      </c>
      <c r="E665" s="12">
        <v>49.583333333333336</v>
      </c>
      <c r="F665" s="12">
        <v>47.222222222222221</v>
      </c>
      <c r="H665" s="103">
        <f>VLOOKUP($C665,'Experiment Design'!$B$3:$H$66,'Experiment Results'!H$1,FALSE)</f>
        <v>8</v>
      </c>
      <c r="I665" s="101" t="str">
        <f>VLOOKUP($C665,'Experiment Design'!$B$3:$H$66,'Experiment Results'!I$1,FALSE)</f>
        <v>Normal</v>
      </c>
      <c r="J665" s="101">
        <f>VLOOKUP($C665,'Experiment Design'!$B$3:$H$66,'Experiment Results'!J$1,FALSE)</f>
        <v>100</v>
      </c>
      <c r="K665" s="101">
        <f>VLOOKUP($C665,'Experiment Design'!$B$3:$H$66,'Experiment Results'!K$1,FALSE)</f>
        <v>10</v>
      </c>
      <c r="L665" s="101">
        <f>VLOOKUP($C665,'Experiment Design'!$B$3:$H$66,'Experiment Results'!L$1,FALSE)</f>
        <v>36</v>
      </c>
      <c r="M665" s="101">
        <f>VLOOKUP($C665,'Experiment Design'!$B$3:$H$66,'Experiment Results'!M$1,FALSE)</f>
        <v>10</v>
      </c>
      <c r="N665" s="102">
        <f t="shared" si="83"/>
        <v>48.37962962962964</v>
      </c>
      <c r="P665" s="103">
        <f t="shared" si="84"/>
        <v>1</v>
      </c>
      <c r="Q665" s="101">
        <f t="shared" si="85"/>
        <v>-1</v>
      </c>
      <c r="R665" s="101">
        <f t="shared" si="86"/>
        <v>1</v>
      </c>
      <c r="S665" s="101">
        <f t="shared" si="87"/>
        <v>-1</v>
      </c>
      <c r="T665" s="101">
        <f t="shared" si="88"/>
        <v>1</v>
      </c>
      <c r="U665" s="101">
        <f t="shared" si="89"/>
        <v>-1</v>
      </c>
      <c r="V665" s="102">
        <f t="shared" si="90"/>
        <v>48.37962962962964</v>
      </c>
    </row>
    <row r="666" spans="2:22" x14ac:dyDescent="0.25">
      <c r="B666" s="12">
        <v>11</v>
      </c>
      <c r="C666" s="12">
        <v>23</v>
      </c>
      <c r="D666" s="12">
        <v>45</v>
      </c>
      <c r="E666" s="12">
        <v>57.777777777777779</v>
      </c>
      <c r="F666" s="12">
        <v>42.083333333333336</v>
      </c>
      <c r="H666" s="103">
        <f>VLOOKUP($C666,'Experiment Design'!$B$3:$H$66,'Experiment Results'!H$1,FALSE)</f>
        <v>3</v>
      </c>
      <c r="I666" s="101" t="str">
        <f>VLOOKUP($C666,'Experiment Design'!$B$3:$H$66,'Experiment Results'!I$1,FALSE)</f>
        <v>Exponential</v>
      </c>
      <c r="J666" s="101">
        <f>VLOOKUP($C666,'Experiment Design'!$B$3:$H$66,'Experiment Results'!J$1,FALSE)</f>
        <v>100</v>
      </c>
      <c r="K666" s="101">
        <f>VLOOKUP($C666,'Experiment Design'!$B$3:$H$66,'Experiment Results'!K$1,FALSE)</f>
        <v>10</v>
      </c>
      <c r="L666" s="101">
        <f>VLOOKUP($C666,'Experiment Design'!$B$3:$H$66,'Experiment Results'!L$1,FALSE)</f>
        <v>36</v>
      </c>
      <c r="M666" s="101">
        <f>VLOOKUP($C666,'Experiment Design'!$B$3:$H$66,'Experiment Results'!M$1,FALSE)</f>
        <v>10</v>
      </c>
      <c r="N666" s="102">
        <f t="shared" si="83"/>
        <v>48.287037037037038</v>
      </c>
      <c r="P666" s="103">
        <f t="shared" si="84"/>
        <v>-1</v>
      </c>
      <c r="Q666" s="101">
        <f t="shared" si="85"/>
        <v>1</v>
      </c>
      <c r="R666" s="101">
        <f t="shared" si="86"/>
        <v>1</v>
      </c>
      <c r="S666" s="101">
        <f t="shared" si="87"/>
        <v>-1</v>
      </c>
      <c r="T666" s="101">
        <f t="shared" si="88"/>
        <v>1</v>
      </c>
      <c r="U666" s="101">
        <f t="shared" si="89"/>
        <v>-1</v>
      </c>
      <c r="V666" s="102">
        <f t="shared" si="90"/>
        <v>48.287037037037038</v>
      </c>
    </row>
    <row r="667" spans="2:22" x14ac:dyDescent="0.25">
      <c r="B667" s="12">
        <v>11</v>
      </c>
      <c r="C667" s="12">
        <v>24</v>
      </c>
      <c r="D667" s="12">
        <v>51.874999999999986</v>
      </c>
      <c r="E667" s="12">
        <v>57.777777777777779</v>
      </c>
      <c r="F667" s="12">
        <v>42.083333333333336</v>
      </c>
      <c r="H667" s="103">
        <f>VLOOKUP($C667,'Experiment Design'!$B$3:$H$66,'Experiment Results'!H$1,FALSE)</f>
        <v>8</v>
      </c>
      <c r="I667" s="101" t="str">
        <f>VLOOKUP($C667,'Experiment Design'!$B$3:$H$66,'Experiment Results'!I$1,FALSE)</f>
        <v>Exponential</v>
      </c>
      <c r="J667" s="101">
        <f>VLOOKUP($C667,'Experiment Design'!$B$3:$H$66,'Experiment Results'!J$1,FALSE)</f>
        <v>100</v>
      </c>
      <c r="K667" s="101">
        <f>VLOOKUP($C667,'Experiment Design'!$B$3:$H$66,'Experiment Results'!K$1,FALSE)</f>
        <v>10</v>
      </c>
      <c r="L667" s="101">
        <f>VLOOKUP($C667,'Experiment Design'!$B$3:$H$66,'Experiment Results'!L$1,FALSE)</f>
        <v>36</v>
      </c>
      <c r="M667" s="101">
        <f>VLOOKUP($C667,'Experiment Design'!$B$3:$H$66,'Experiment Results'!M$1,FALSE)</f>
        <v>10</v>
      </c>
      <c r="N667" s="102">
        <f t="shared" si="83"/>
        <v>50.578703703703702</v>
      </c>
      <c r="P667" s="103">
        <f t="shared" si="84"/>
        <v>1</v>
      </c>
      <c r="Q667" s="101">
        <f t="shared" si="85"/>
        <v>1</v>
      </c>
      <c r="R667" s="101">
        <f t="shared" si="86"/>
        <v>1</v>
      </c>
      <c r="S667" s="101">
        <f t="shared" si="87"/>
        <v>-1</v>
      </c>
      <c r="T667" s="101">
        <f t="shared" si="88"/>
        <v>1</v>
      </c>
      <c r="U667" s="101">
        <f t="shared" si="89"/>
        <v>-1</v>
      </c>
      <c r="V667" s="102">
        <f t="shared" si="90"/>
        <v>50.578703703703702</v>
      </c>
    </row>
    <row r="668" spans="2:22" x14ac:dyDescent="0.25">
      <c r="B668" s="12">
        <v>11</v>
      </c>
      <c r="C668" s="12">
        <v>25</v>
      </c>
      <c r="D668" s="12">
        <v>54.791666666666636</v>
      </c>
      <c r="E668" s="12">
        <v>49.166666666666636</v>
      </c>
      <c r="F668" s="12">
        <v>44.374999999999986</v>
      </c>
      <c r="H668" s="103">
        <f>VLOOKUP($C668,'Experiment Design'!$B$3:$H$66,'Experiment Results'!H$1,FALSE)</f>
        <v>3</v>
      </c>
      <c r="I668" s="101" t="str">
        <f>VLOOKUP($C668,'Experiment Design'!$B$3:$H$66,'Experiment Results'!I$1,FALSE)</f>
        <v>Normal</v>
      </c>
      <c r="J668" s="101">
        <f>VLOOKUP($C668,'Experiment Design'!$B$3:$H$66,'Experiment Results'!J$1,FALSE)</f>
        <v>40</v>
      </c>
      <c r="K668" s="101">
        <f>VLOOKUP($C668,'Experiment Design'!$B$3:$H$66,'Experiment Results'!K$1,FALSE)</f>
        <v>60</v>
      </c>
      <c r="L668" s="101">
        <f>VLOOKUP($C668,'Experiment Design'!$B$3:$H$66,'Experiment Results'!L$1,FALSE)</f>
        <v>36</v>
      </c>
      <c r="M668" s="101">
        <f>VLOOKUP($C668,'Experiment Design'!$B$3:$H$66,'Experiment Results'!M$1,FALSE)</f>
        <v>10</v>
      </c>
      <c r="N668" s="102">
        <f t="shared" si="83"/>
        <v>49.444444444444422</v>
      </c>
      <c r="P668" s="103">
        <f t="shared" si="84"/>
        <v>-1</v>
      </c>
      <c r="Q668" s="101">
        <f t="shared" si="85"/>
        <v>-1</v>
      </c>
      <c r="R668" s="101">
        <f t="shared" si="86"/>
        <v>-1</v>
      </c>
      <c r="S668" s="101">
        <f t="shared" si="87"/>
        <v>1</v>
      </c>
      <c r="T668" s="101">
        <f t="shared" si="88"/>
        <v>1</v>
      </c>
      <c r="U668" s="101">
        <f t="shared" si="89"/>
        <v>-1</v>
      </c>
      <c r="V668" s="102">
        <f t="shared" si="90"/>
        <v>49.444444444444422</v>
      </c>
    </row>
    <row r="669" spans="2:22" x14ac:dyDescent="0.25">
      <c r="B669" s="12">
        <v>11</v>
      </c>
      <c r="C669" s="12">
        <v>26</v>
      </c>
      <c r="D669" s="12">
        <v>48.333333333333364</v>
      </c>
      <c r="E669" s="12">
        <v>49.583333333333336</v>
      </c>
      <c r="F669" s="12">
        <v>47.222222222222221</v>
      </c>
      <c r="H669" s="103">
        <f>VLOOKUP($C669,'Experiment Design'!$B$3:$H$66,'Experiment Results'!H$1,FALSE)</f>
        <v>8</v>
      </c>
      <c r="I669" s="101" t="str">
        <f>VLOOKUP($C669,'Experiment Design'!$B$3:$H$66,'Experiment Results'!I$1,FALSE)</f>
        <v>Normal</v>
      </c>
      <c r="J669" s="101">
        <f>VLOOKUP($C669,'Experiment Design'!$B$3:$H$66,'Experiment Results'!J$1,FALSE)</f>
        <v>40</v>
      </c>
      <c r="K669" s="101">
        <f>VLOOKUP($C669,'Experiment Design'!$B$3:$H$66,'Experiment Results'!K$1,FALSE)</f>
        <v>60</v>
      </c>
      <c r="L669" s="101">
        <f>VLOOKUP($C669,'Experiment Design'!$B$3:$H$66,'Experiment Results'!L$1,FALSE)</f>
        <v>36</v>
      </c>
      <c r="M669" s="101">
        <f>VLOOKUP($C669,'Experiment Design'!$B$3:$H$66,'Experiment Results'!M$1,FALSE)</f>
        <v>10</v>
      </c>
      <c r="N669" s="102">
        <f t="shared" si="83"/>
        <v>48.37962962962964</v>
      </c>
      <c r="P669" s="103">
        <f t="shared" si="84"/>
        <v>1</v>
      </c>
      <c r="Q669" s="101">
        <f t="shared" si="85"/>
        <v>-1</v>
      </c>
      <c r="R669" s="101">
        <f t="shared" si="86"/>
        <v>-1</v>
      </c>
      <c r="S669" s="101">
        <f t="shared" si="87"/>
        <v>1</v>
      </c>
      <c r="T669" s="101">
        <f t="shared" si="88"/>
        <v>1</v>
      </c>
      <c r="U669" s="101">
        <f t="shared" si="89"/>
        <v>-1</v>
      </c>
      <c r="V669" s="102">
        <f t="shared" si="90"/>
        <v>48.37962962962964</v>
      </c>
    </row>
    <row r="670" spans="2:22" x14ac:dyDescent="0.25">
      <c r="B670" s="12">
        <v>11</v>
      </c>
      <c r="C670" s="12">
        <v>27</v>
      </c>
      <c r="D670" s="12">
        <v>45</v>
      </c>
      <c r="E670" s="12">
        <v>57.777777777777779</v>
      </c>
      <c r="F670" s="12">
        <v>42.083333333333336</v>
      </c>
      <c r="H670" s="103">
        <f>VLOOKUP($C670,'Experiment Design'!$B$3:$H$66,'Experiment Results'!H$1,FALSE)</f>
        <v>3</v>
      </c>
      <c r="I670" s="101" t="str">
        <f>VLOOKUP($C670,'Experiment Design'!$B$3:$H$66,'Experiment Results'!I$1,FALSE)</f>
        <v>Exponential</v>
      </c>
      <c r="J670" s="101">
        <f>VLOOKUP($C670,'Experiment Design'!$B$3:$H$66,'Experiment Results'!J$1,FALSE)</f>
        <v>40</v>
      </c>
      <c r="K670" s="101">
        <f>VLOOKUP($C670,'Experiment Design'!$B$3:$H$66,'Experiment Results'!K$1,FALSE)</f>
        <v>60</v>
      </c>
      <c r="L670" s="101">
        <f>VLOOKUP($C670,'Experiment Design'!$B$3:$H$66,'Experiment Results'!L$1,FALSE)</f>
        <v>36</v>
      </c>
      <c r="M670" s="101">
        <f>VLOOKUP($C670,'Experiment Design'!$B$3:$H$66,'Experiment Results'!M$1,FALSE)</f>
        <v>10</v>
      </c>
      <c r="N670" s="102">
        <f t="shared" si="83"/>
        <v>48.287037037037038</v>
      </c>
      <c r="P670" s="103">
        <f t="shared" si="84"/>
        <v>-1</v>
      </c>
      <c r="Q670" s="101">
        <f t="shared" si="85"/>
        <v>1</v>
      </c>
      <c r="R670" s="101">
        <f t="shared" si="86"/>
        <v>-1</v>
      </c>
      <c r="S670" s="101">
        <f t="shared" si="87"/>
        <v>1</v>
      </c>
      <c r="T670" s="101">
        <f t="shared" si="88"/>
        <v>1</v>
      </c>
      <c r="U670" s="101">
        <f t="shared" si="89"/>
        <v>-1</v>
      </c>
      <c r="V670" s="102">
        <f t="shared" si="90"/>
        <v>48.287037037037038</v>
      </c>
    </row>
    <row r="671" spans="2:22" x14ac:dyDescent="0.25">
      <c r="B671" s="12">
        <v>11</v>
      </c>
      <c r="C671" s="12">
        <v>28</v>
      </c>
      <c r="D671" s="12">
        <v>51.874999999999986</v>
      </c>
      <c r="E671" s="12">
        <v>57.777777777777779</v>
      </c>
      <c r="F671" s="12">
        <v>42.083333333333336</v>
      </c>
      <c r="H671" s="103">
        <f>VLOOKUP($C671,'Experiment Design'!$B$3:$H$66,'Experiment Results'!H$1,FALSE)</f>
        <v>8</v>
      </c>
      <c r="I671" s="101" t="str">
        <f>VLOOKUP($C671,'Experiment Design'!$B$3:$H$66,'Experiment Results'!I$1,FALSE)</f>
        <v>Exponential</v>
      </c>
      <c r="J671" s="101">
        <f>VLOOKUP($C671,'Experiment Design'!$B$3:$H$66,'Experiment Results'!J$1,FALSE)</f>
        <v>40</v>
      </c>
      <c r="K671" s="101">
        <f>VLOOKUP($C671,'Experiment Design'!$B$3:$H$66,'Experiment Results'!K$1,FALSE)</f>
        <v>60</v>
      </c>
      <c r="L671" s="101">
        <f>VLOOKUP($C671,'Experiment Design'!$B$3:$H$66,'Experiment Results'!L$1,FALSE)</f>
        <v>36</v>
      </c>
      <c r="M671" s="101">
        <f>VLOOKUP($C671,'Experiment Design'!$B$3:$H$66,'Experiment Results'!M$1,FALSE)</f>
        <v>10</v>
      </c>
      <c r="N671" s="102">
        <f t="shared" si="83"/>
        <v>50.578703703703702</v>
      </c>
      <c r="P671" s="103">
        <f t="shared" si="84"/>
        <v>1</v>
      </c>
      <c r="Q671" s="101">
        <f t="shared" si="85"/>
        <v>1</v>
      </c>
      <c r="R671" s="101">
        <f t="shared" si="86"/>
        <v>-1</v>
      </c>
      <c r="S671" s="101">
        <f t="shared" si="87"/>
        <v>1</v>
      </c>
      <c r="T671" s="101">
        <f t="shared" si="88"/>
        <v>1</v>
      </c>
      <c r="U671" s="101">
        <f t="shared" si="89"/>
        <v>-1</v>
      </c>
      <c r="V671" s="102">
        <f t="shared" si="90"/>
        <v>50.578703703703702</v>
      </c>
    </row>
    <row r="672" spans="2:22" x14ac:dyDescent="0.25">
      <c r="B672" s="12">
        <v>11</v>
      </c>
      <c r="C672" s="12">
        <v>29</v>
      </c>
      <c r="D672" s="12">
        <v>54.791666666666636</v>
      </c>
      <c r="E672" s="12">
        <v>49.166666666666636</v>
      </c>
      <c r="F672" s="12">
        <v>44.374999999999986</v>
      </c>
      <c r="H672" s="103">
        <f>VLOOKUP($C672,'Experiment Design'!$B$3:$H$66,'Experiment Results'!H$1,FALSE)</f>
        <v>3</v>
      </c>
      <c r="I672" s="101" t="str">
        <f>VLOOKUP($C672,'Experiment Design'!$B$3:$H$66,'Experiment Results'!I$1,FALSE)</f>
        <v>Normal</v>
      </c>
      <c r="J672" s="101">
        <f>VLOOKUP($C672,'Experiment Design'!$B$3:$H$66,'Experiment Results'!J$1,FALSE)</f>
        <v>100</v>
      </c>
      <c r="K672" s="101">
        <f>VLOOKUP($C672,'Experiment Design'!$B$3:$H$66,'Experiment Results'!K$1,FALSE)</f>
        <v>60</v>
      </c>
      <c r="L672" s="101">
        <f>VLOOKUP($C672,'Experiment Design'!$B$3:$H$66,'Experiment Results'!L$1,FALSE)</f>
        <v>36</v>
      </c>
      <c r="M672" s="101">
        <f>VLOOKUP($C672,'Experiment Design'!$B$3:$H$66,'Experiment Results'!M$1,FALSE)</f>
        <v>10</v>
      </c>
      <c r="N672" s="102">
        <f t="shared" si="83"/>
        <v>49.444444444444422</v>
      </c>
      <c r="P672" s="103">
        <f t="shared" si="84"/>
        <v>-1</v>
      </c>
      <c r="Q672" s="101">
        <f t="shared" si="85"/>
        <v>-1</v>
      </c>
      <c r="R672" s="101">
        <f t="shared" si="86"/>
        <v>1</v>
      </c>
      <c r="S672" s="101">
        <f t="shared" si="87"/>
        <v>1</v>
      </c>
      <c r="T672" s="101">
        <f t="shared" si="88"/>
        <v>1</v>
      </c>
      <c r="U672" s="101">
        <f t="shared" si="89"/>
        <v>-1</v>
      </c>
      <c r="V672" s="102">
        <f t="shared" si="90"/>
        <v>49.444444444444422</v>
      </c>
    </row>
    <row r="673" spans="2:22" x14ac:dyDescent="0.25">
      <c r="B673" s="12">
        <v>11</v>
      </c>
      <c r="C673" s="12">
        <v>30</v>
      </c>
      <c r="D673" s="12">
        <v>48.333333333333364</v>
      </c>
      <c r="E673" s="12">
        <v>49.583333333333336</v>
      </c>
      <c r="F673" s="12">
        <v>47.222222222222221</v>
      </c>
      <c r="H673" s="103">
        <f>VLOOKUP($C673,'Experiment Design'!$B$3:$H$66,'Experiment Results'!H$1,FALSE)</f>
        <v>8</v>
      </c>
      <c r="I673" s="101" t="str">
        <f>VLOOKUP($C673,'Experiment Design'!$B$3:$H$66,'Experiment Results'!I$1,FALSE)</f>
        <v>Normal</v>
      </c>
      <c r="J673" s="101">
        <f>VLOOKUP($C673,'Experiment Design'!$B$3:$H$66,'Experiment Results'!J$1,FALSE)</f>
        <v>100</v>
      </c>
      <c r="K673" s="101">
        <f>VLOOKUP($C673,'Experiment Design'!$B$3:$H$66,'Experiment Results'!K$1,FALSE)</f>
        <v>60</v>
      </c>
      <c r="L673" s="101">
        <f>VLOOKUP($C673,'Experiment Design'!$B$3:$H$66,'Experiment Results'!L$1,FALSE)</f>
        <v>36</v>
      </c>
      <c r="M673" s="101">
        <f>VLOOKUP($C673,'Experiment Design'!$B$3:$H$66,'Experiment Results'!M$1,FALSE)</f>
        <v>10</v>
      </c>
      <c r="N673" s="102">
        <f t="shared" si="83"/>
        <v>48.37962962962964</v>
      </c>
      <c r="P673" s="103">
        <f t="shared" si="84"/>
        <v>1</v>
      </c>
      <c r="Q673" s="101">
        <f t="shared" si="85"/>
        <v>-1</v>
      </c>
      <c r="R673" s="101">
        <f t="shared" si="86"/>
        <v>1</v>
      </c>
      <c r="S673" s="101">
        <f t="shared" si="87"/>
        <v>1</v>
      </c>
      <c r="T673" s="101">
        <f t="shared" si="88"/>
        <v>1</v>
      </c>
      <c r="U673" s="101">
        <f t="shared" si="89"/>
        <v>-1</v>
      </c>
      <c r="V673" s="102">
        <f t="shared" si="90"/>
        <v>48.37962962962964</v>
      </c>
    </row>
    <row r="674" spans="2:22" x14ac:dyDescent="0.25">
      <c r="B674" s="12">
        <v>11</v>
      </c>
      <c r="C674" s="12">
        <v>31</v>
      </c>
      <c r="D674" s="12">
        <v>45</v>
      </c>
      <c r="E674" s="12">
        <v>57.777777777777779</v>
      </c>
      <c r="F674" s="12">
        <v>42.083333333333336</v>
      </c>
      <c r="H674" s="103">
        <f>VLOOKUP($C674,'Experiment Design'!$B$3:$H$66,'Experiment Results'!H$1,FALSE)</f>
        <v>3</v>
      </c>
      <c r="I674" s="101" t="str">
        <f>VLOOKUP($C674,'Experiment Design'!$B$3:$H$66,'Experiment Results'!I$1,FALSE)</f>
        <v>Exponential</v>
      </c>
      <c r="J674" s="101">
        <f>VLOOKUP($C674,'Experiment Design'!$B$3:$H$66,'Experiment Results'!J$1,FALSE)</f>
        <v>100</v>
      </c>
      <c r="K674" s="101">
        <f>VLOOKUP($C674,'Experiment Design'!$B$3:$H$66,'Experiment Results'!K$1,FALSE)</f>
        <v>60</v>
      </c>
      <c r="L674" s="101">
        <f>VLOOKUP($C674,'Experiment Design'!$B$3:$H$66,'Experiment Results'!L$1,FALSE)</f>
        <v>36</v>
      </c>
      <c r="M674" s="101">
        <f>VLOOKUP($C674,'Experiment Design'!$B$3:$H$66,'Experiment Results'!M$1,FALSE)</f>
        <v>10</v>
      </c>
      <c r="N674" s="102">
        <f t="shared" si="83"/>
        <v>48.287037037037038</v>
      </c>
      <c r="P674" s="103">
        <f t="shared" si="84"/>
        <v>-1</v>
      </c>
      <c r="Q674" s="101">
        <f t="shared" si="85"/>
        <v>1</v>
      </c>
      <c r="R674" s="101">
        <f t="shared" si="86"/>
        <v>1</v>
      </c>
      <c r="S674" s="101">
        <f t="shared" si="87"/>
        <v>1</v>
      </c>
      <c r="T674" s="101">
        <f t="shared" si="88"/>
        <v>1</v>
      </c>
      <c r="U674" s="101">
        <f t="shared" si="89"/>
        <v>-1</v>
      </c>
      <c r="V674" s="102">
        <f t="shared" si="90"/>
        <v>48.287037037037038</v>
      </c>
    </row>
    <row r="675" spans="2:22" x14ac:dyDescent="0.25">
      <c r="B675" s="12">
        <v>11</v>
      </c>
      <c r="C675" s="12">
        <v>32</v>
      </c>
      <c r="D675" s="12">
        <v>51.874999999999986</v>
      </c>
      <c r="E675" s="12">
        <v>57.777777777777779</v>
      </c>
      <c r="F675" s="12">
        <v>42.083333333333336</v>
      </c>
      <c r="H675" s="103">
        <f>VLOOKUP($C675,'Experiment Design'!$B$3:$H$66,'Experiment Results'!H$1,FALSE)</f>
        <v>8</v>
      </c>
      <c r="I675" s="101" t="str">
        <f>VLOOKUP($C675,'Experiment Design'!$B$3:$H$66,'Experiment Results'!I$1,FALSE)</f>
        <v>Exponential</v>
      </c>
      <c r="J675" s="101">
        <f>VLOOKUP($C675,'Experiment Design'!$B$3:$H$66,'Experiment Results'!J$1,FALSE)</f>
        <v>100</v>
      </c>
      <c r="K675" s="101">
        <f>VLOOKUP($C675,'Experiment Design'!$B$3:$H$66,'Experiment Results'!K$1,FALSE)</f>
        <v>60</v>
      </c>
      <c r="L675" s="101">
        <f>VLOOKUP($C675,'Experiment Design'!$B$3:$H$66,'Experiment Results'!L$1,FALSE)</f>
        <v>36</v>
      </c>
      <c r="M675" s="101">
        <f>VLOOKUP($C675,'Experiment Design'!$B$3:$H$66,'Experiment Results'!M$1,FALSE)</f>
        <v>10</v>
      </c>
      <c r="N675" s="102">
        <f t="shared" si="83"/>
        <v>50.578703703703702</v>
      </c>
      <c r="P675" s="103">
        <f t="shared" si="84"/>
        <v>1</v>
      </c>
      <c r="Q675" s="101">
        <f t="shared" si="85"/>
        <v>1</v>
      </c>
      <c r="R675" s="101">
        <f t="shared" si="86"/>
        <v>1</v>
      </c>
      <c r="S675" s="101">
        <f t="shared" si="87"/>
        <v>1</v>
      </c>
      <c r="T675" s="101">
        <f t="shared" si="88"/>
        <v>1</v>
      </c>
      <c r="U675" s="101">
        <f t="shared" si="89"/>
        <v>-1</v>
      </c>
      <c r="V675" s="102">
        <f t="shared" si="90"/>
        <v>50.578703703703702</v>
      </c>
    </row>
    <row r="676" spans="2:22" x14ac:dyDescent="0.25">
      <c r="B676" s="12">
        <v>11</v>
      </c>
      <c r="C676" s="12">
        <v>33</v>
      </c>
      <c r="D676" s="12">
        <v>27.692307692307722</v>
      </c>
      <c r="E676" s="12">
        <v>19.61538461538462</v>
      </c>
      <c r="F676" s="12">
        <v>16.153846153846139</v>
      </c>
      <c r="H676" s="103">
        <f>VLOOKUP($C676,'Experiment Design'!$B$3:$H$66,'Experiment Results'!H$1,FALSE)</f>
        <v>3</v>
      </c>
      <c r="I676" s="101" t="str">
        <f>VLOOKUP($C676,'Experiment Design'!$B$3:$H$66,'Experiment Results'!I$1,FALSE)</f>
        <v>Normal</v>
      </c>
      <c r="J676" s="101">
        <f>VLOOKUP($C676,'Experiment Design'!$B$3:$H$66,'Experiment Results'!J$1,FALSE)</f>
        <v>40</v>
      </c>
      <c r="K676" s="101">
        <f>VLOOKUP($C676,'Experiment Design'!$B$3:$H$66,'Experiment Results'!K$1,FALSE)</f>
        <v>10</v>
      </c>
      <c r="L676" s="101">
        <f>VLOOKUP($C676,'Experiment Design'!$B$3:$H$66,'Experiment Results'!L$1,FALSE)</f>
        <v>26</v>
      </c>
      <c r="M676" s="101">
        <f>VLOOKUP($C676,'Experiment Design'!$B$3:$H$66,'Experiment Results'!M$1,FALSE)</f>
        <v>15</v>
      </c>
      <c r="N676" s="102">
        <f t="shared" si="83"/>
        <v>21.15384615384616</v>
      </c>
      <c r="P676" s="103">
        <f t="shared" si="84"/>
        <v>-1</v>
      </c>
      <c r="Q676" s="101">
        <f t="shared" si="85"/>
        <v>-1</v>
      </c>
      <c r="R676" s="101">
        <f t="shared" si="86"/>
        <v>-1</v>
      </c>
      <c r="S676" s="101">
        <f t="shared" si="87"/>
        <v>-1</v>
      </c>
      <c r="T676" s="101">
        <f t="shared" si="88"/>
        <v>-1</v>
      </c>
      <c r="U676" s="101">
        <f t="shared" si="89"/>
        <v>1</v>
      </c>
      <c r="V676" s="102">
        <f t="shared" si="90"/>
        <v>21.15384615384616</v>
      </c>
    </row>
    <row r="677" spans="2:22" x14ac:dyDescent="0.25">
      <c r="B677" s="12">
        <v>11</v>
      </c>
      <c r="C677" s="12">
        <v>34</v>
      </c>
      <c r="D677" s="12">
        <v>20.109890109890099</v>
      </c>
      <c r="E677" s="12">
        <v>24.065934065934059</v>
      </c>
      <c r="F677" s="12">
        <v>19.423076923076941</v>
      </c>
      <c r="H677" s="103">
        <f>VLOOKUP($C677,'Experiment Design'!$B$3:$H$66,'Experiment Results'!H$1,FALSE)</f>
        <v>8</v>
      </c>
      <c r="I677" s="101" t="str">
        <f>VLOOKUP($C677,'Experiment Design'!$B$3:$H$66,'Experiment Results'!I$1,FALSE)</f>
        <v>Normal</v>
      </c>
      <c r="J677" s="101">
        <f>VLOOKUP($C677,'Experiment Design'!$B$3:$H$66,'Experiment Results'!J$1,FALSE)</f>
        <v>40</v>
      </c>
      <c r="K677" s="101">
        <f>VLOOKUP($C677,'Experiment Design'!$B$3:$H$66,'Experiment Results'!K$1,FALSE)</f>
        <v>10</v>
      </c>
      <c r="L677" s="101">
        <f>VLOOKUP($C677,'Experiment Design'!$B$3:$H$66,'Experiment Results'!L$1,FALSE)</f>
        <v>26</v>
      </c>
      <c r="M677" s="101">
        <f>VLOOKUP($C677,'Experiment Design'!$B$3:$H$66,'Experiment Results'!M$1,FALSE)</f>
        <v>15</v>
      </c>
      <c r="N677" s="102">
        <f t="shared" si="83"/>
        <v>21.199633699633701</v>
      </c>
      <c r="P677" s="103">
        <f t="shared" si="84"/>
        <v>1</v>
      </c>
      <c r="Q677" s="101">
        <f t="shared" si="85"/>
        <v>-1</v>
      </c>
      <c r="R677" s="101">
        <f t="shared" si="86"/>
        <v>-1</v>
      </c>
      <c r="S677" s="101">
        <f t="shared" si="87"/>
        <v>-1</v>
      </c>
      <c r="T677" s="101">
        <f t="shared" si="88"/>
        <v>-1</v>
      </c>
      <c r="U677" s="101">
        <f t="shared" si="89"/>
        <v>1</v>
      </c>
      <c r="V677" s="102">
        <f t="shared" si="90"/>
        <v>21.199633699633701</v>
      </c>
    </row>
    <row r="678" spans="2:22" x14ac:dyDescent="0.25">
      <c r="B678" s="12">
        <v>11</v>
      </c>
      <c r="C678" s="12">
        <v>35</v>
      </c>
      <c r="D678" s="12">
        <v>33.461538461538481</v>
      </c>
      <c r="E678" s="12">
        <v>14.61538461538464</v>
      </c>
      <c r="F678" s="12">
        <v>16.92307692307692</v>
      </c>
      <c r="H678" s="103">
        <f>VLOOKUP($C678,'Experiment Design'!$B$3:$H$66,'Experiment Results'!H$1,FALSE)</f>
        <v>3</v>
      </c>
      <c r="I678" s="101" t="str">
        <f>VLOOKUP($C678,'Experiment Design'!$B$3:$H$66,'Experiment Results'!I$1,FALSE)</f>
        <v>Exponential</v>
      </c>
      <c r="J678" s="101">
        <f>VLOOKUP($C678,'Experiment Design'!$B$3:$H$66,'Experiment Results'!J$1,FALSE)</f>
        <v>40</v>
      </c>
      <c r="K678" s="101">
        <f>VLOOKUP($C678,'Experiment Design'!$B$3:$H$66,'Experiment Results'!K$1,FALSE)</f>
        <v>10</v>
      </c>
      <c r="L678" s="101">
        <f>VLOOKUP($C678,'Experiment Design'!$B$3:$H$66,'Experiment Results'!L$1,FALSE)</f>
        <v>26</v>
      </c>
      <c r="M678" s="101">
        <f>VLOOKUP($C678,'Experiment Design'!$B$3:$H$66,'Experiment Results'!M$1,FALSE)</f>
        <v>15</v>
      </c>
      <c r="N678" s="102">
        <f t="shared" si="83"/>
        <v>21.666666666666682</v>
      </c>
      <c r="P678" s="103">
        <f t="shared" si="84"/>
        <v>-1</v>
      </c>
      <c r="Q678" s="101">
        <f t="shared" si="85"/>
        <v>1</v>
      </c>
      <c r="R678" s="101">
        <f t="shared" si="86"/>
        <v>-1</v>
      </c>
      <c r="S678" s="101">
        <f t="shared" si="87"/>
        <v>-1</v>
      </c>
      <c r="T678" s="101">
        <f t="shared" si="88"/>
        <v>-1</v>
      </c>
      <c r="U678" s="101">
        <f t="shared" si="89"/>
        <v>1</v>
      </c>
      <c r="V678" s="102">
        <f t="shared" si="90"/>
        <v>21.666666666666682</v>
      </c>
    </row>
    <row r="679" spans="2:22" x14ac:dyDescent="0.25">
      <c r="B679" s="12">
        <v>11</v>
      </c>
      <c r="C679" s="12">
        <v>36</v>
      </c>
      <c r="D679" s="12">
        <v>24.230769230769241</v>
      </c>
      <c r="E679" s="12">
        <v>17.47252747252746</v>
      </c>
      <c r="F679" s="12">
        <v>16.298076923076898</v>
      </c>
      <c r="H679" s="103">
        <f>VLOOKUP($C679,'Experiment Design'!$B$3:$H$66,'Experiment Results'!H$1,FALSE)</f>
        <v>8</v>
      </c>
      <c r="I679" s="101" t="str">
        <f>VLOOKUP($C679,'Experiment Design'!$B$3:$H$66,'Experiment Results'!I$1,FALSE)</f>
        <v>Exponential</v>
      </c>
      <c r="J679" s="101">
        <f>VLOOKUP($C679,'Experiment Design'!$B$3:$H$66,'Experiment Results'!J$1,FALSE)</f>
        <v>40</v>
      </c>
      <c r="K679" s="101">
        <f>VLOOKUP($C679,'Experiment Design'!$B$3:$H$66,'Experiment Results'!K$1,FALSE)</f>
        <v>10</v>
      </c>
      <c r="L679" s="101">
        <f>VLOOKUP($C679,'Experiment Design'!$B$3:$H$66,'Experiment Results'!L$1,FALSE)</f>
        <v>26</v>
      </c>
      <c r="M679" s="101">
        <f>VLOOKUP($C679,'Experiment Design'!$B$3:$H$66,'Experiment Results'!M$1,FALSE)</f>
        <v>15</v>
      </c>
      <c r="N679" s="102">
        <f t="shared" si="83"/>
        <v>19.333791208791201</v>
      </c>
      <c r="P679" s="103">
        <f t="shared" si="84"/>
        <v>1</v>
      </c>
      <c r="Q679" s="101">
        <f t="shared" si="85"/>
        <v>1</v>
      </c>
      <c r="R679" s="101">
        <f t="shared" si="86"/>
        <v>-1</v>
      </c>
      <c r="S679" s="101">
        <f t="shared" si="87"/>
        <v>-1</v>
      </c>
      <c r="T679" s="101">
        <f t="shared" si="88"/>
        <v>-1</v>
      </c>
      <c r="U679" s="101">
        <f t="shared" si="89"/>
        <v>1</v>
      </c>
      <c r="V679" s="102">
        <f t="shared" si="90"/>
        <v>19.333791208791201</v>
      </c>
    </row>
    <row r="680" spans="2:22" x14ac:dyDescent="0.25">
      <c r="B680" s="12">
        <v>11</v>
      </c>
      <c r="C680" s="12">
        <v>37</v>
      </c>
      <c r="D680" s="12">
        <v>27.692307692307722</v>
      </c>
      <c r="E680" s="12">
        <v>19.61538461538462</v>
      </c>
      <c r="F680" s="12">
        <v>16.153846153846139</v>
      </c>
      <c r="H680" s="103">
        <f>VLOOKUP($C680,'Experiment Design'!$B$3:$H$66,'Experiment Results'!H$1,FALSE)</f>
        <v>3</v>
      </c>
      <c r="I680" s="101" t="str">
        <f>VLOOKUP($C680,'Experiment Design'!$B$3:$H$66,'Experiment Results'!I$1,FALSE)</f>
        <v>Normal</v>
      </c>
      <c r="J680" s="101">
        <f>VLOOKUP($C680,'Experiment Design'!$B$3:$H$66,'Experiment Results'!J$1,FALSE)</f>
        <v>100</v>
      </c>
      <c r="K680" s="101">
        <f>VLOOKUP($C680,'Experiment Design'!$B$3:$H$66,'Experiment Results'!K$1,FALSE)</f>
        <v>10</v>
      </c>
      <c r="L680" s="101">
        <f>VLOOKUP($C680,'Experiment Design'!$B$3:$H$66,'Experiment Results'!L$1,FALSE)</f>
        <v>26</v>
      </c>
      <c r="M680" s="101">
        <f>VLOOKUP($C680,'Experiment Design'!$B$3:$H$66,'Experiment Results'!M$1,FALSE)</f>
        <v>15</v>
      </c>
      <c r="N680" s="102">
        <f t="shared" si="83"/>
        <v>21.15384615384616</v>
      </c>
      <c r="P680" s="103">
        <f t="shared" si="84"/>
        <v>-1</v>
      </c>
      <c r="Q680" s="101">
        <f t="shared" si="85"/>
        <v>-1</v>
      </c>
      <c r="R680" s="101">
        <f t="shared" si="86"/>
        <v>1</v>
      </c>
      <c r="S680" s="101">
        <f t="shared" si="87"/>
        <v>-1</v>
      </c>
      <c r="T680" s="101">
        <f t="shared" si="88"/>
        <v>-1</v>
      </c>
      <c r="U680" s="101">
        <f t="shared" si="89"/>
        <v>1</v>
      </c>
      <c r="V680" s="102">
        <f t="shared" si="90"/>
        <v>21.15384615384616</v>
      </c>
    </row>
    <row r="681" spans="2:22" x14ac:dyDescent="0.25">
      <c r="B681" s="12">
        <v>11</v>
      </c>
      <c r="C681" s="12">
        <v>38</v>
      </c>
      <c r="D681" s="12">
        <v>20.109890109890099</v>
      </c>
      <c r="E681" s="12">
        <v>24.065934065934059</v>
      </c>
      <c r="F681" s="12">
        <v>19.423076923076941</v>
      </c>
      <c r="H681" s="103">
        <f>VLOOKUP($C681,'Experiment Design'!$B$3:$H$66,'Experiment Results'!H$1,FALSE)</f>
        <v>8</v>
      </c>
      <c r="I681" s="101" t="str">
        <f>VLOOKUP($C681,'Experiment Design'!$B$3:$H$66,'Experiment Results'!I$1,FALSE)</f>
        <v>Normal</v>
      </c>
      <c r="J681" s="101">
        <f>VLOOKUP($C681,'Experiment Design'!$B$3:$H$66,'Experiment Results'!J$1,FALSE)</f>
        <v>100</v>
      </c>
      <c r="K681" s="101">
        <f>VLOOKUP($C681,'Experiment Design'!$B$3:$H$66,'Experiment Results'!K$1,FALSE)</f>
        <v>10</v>
      </c>
      <c r="L681" s="101">
        <f>VLOOKUP($C681,'Experiment Design'!$B$3:$H$66,'Experiment Results'!L$1,FALSE)</f>
        <v>26</v>
      </c>
      <c r="M681" s="101">
        <f>VLOOKUP($C681,'Experiment Design'!$B$3:$H$66,'Experiment Results'!M$1,FALSE)</f>
        <v>15</v>
      </c>
      <c r="N681" s="102">
        <f t="shared" si="83"/>
        <v>21.199633699633701</v>
      </c>
      <c r="P681" s="103">
        <f t="shared" si="84"/>
        <v>1</v>
      </c>
      <c r="Q681" s="101">
        <f t="shared" si="85"/>
        <v>-1</v>
      </c>
      <c r="R681" s="101">
        <f t="shared" si="86"/>
        <v>1</v>
      </c>
      <c r="S681" s="101">
        <f t="shared" si="87"/>
        <v>-1</v>
      </c>
      <c r="T681" s="101">
        <f t="shared" si="88"/>
        <v>-1</v>
      </c>
      <c r="U681" s="101">
        <f t="shared" si="89"/>
        <v>1</v>
      </c>
      <c r="V681" s="102">
        <f t="shared" si="90"/>
        <v>21.199633699633701</v>
      </c>
    </row>
    <row r="682" spans="2:22" x14ac:dyDescent="0.25">
      <c r="B682" s="12">
        <v>11</v>
      </c>
      <c r="C682" s="12">
        <v>39</v>
      </c>
      <c r="D682" s="12">
        <v>35.145867587622</v>
      </c>
      <c r="E682" s="12">
        <v>14.61538461538464</v>
      </c>
      <c r="F682" s="12">
        <v>16.92307692307692</v>
      </c>
      <c r="H682" s="103">
        <f>VLOOKUP($C682,'Experiment Design'!$B$3:$H$66,'Experiment Results'!H$1,FALSE)</f>
        <v>3</v>
      </c>
      <c r="I682" s="101" t="str">
        <f>VLOOKUP($C682,'Experiment Design'!$B$3:$H$66,'Experiment Results'!I$1,FALSE)</f>
        <v>Exponential</v>
      </c>
      <c r="J682" s="101">
        <f>VLOOKUP($C682,'Experiment Design'!$B$3:$H$66,'Experiment Results'!J$1,FALSE)</f>
        <v>100</v>
      </c>
      <c r="K682" s="101">
        <f>VLOOKUP($C682,'Experiment Design'!$B$3:$H$66,'Experiment Results'!K$1,FALSE)</f>
        <v>10</v>
      </c>
      <c r="L682" s="101">
        <f>VLOOKUP($C682,'Experiment Design'!$B$3:$H$66,'Experiment Results'!L$1,FALSE)</f>
        <v>26</v>
      </c>
      <c r="M682" s="101">
        <f>VLOOKUP($C682,'Experiment Design'!$B$3:$H$66,'Experiment Results'!M$1,FALSE)</f>
        <v>15</v>
      </c>
      <c r="N682" s="102">
        <f t="shared" si="83"/>
        <v>22.228109708694518</v>
      </c>
      <c r="P682" s="103">
        <f t="shared" si="84"/>
        <v>-1</v>
      </c>
      <c r="Q682" s="101">
        <f t="shared" si="85"/>
        <v>1</v>
      </c>
      <c r="R682" s="101">
        <f t="shared" si="86"/>
        <v>1</v>
      </c>
      <c r="S682" s="101">
        <f t="shared" si="87"/>
        <v>-1</v>
      </c>
      <c r="T682" s="101">
        <f t="shared" si="88"/>
        <v>-1</v>
      </c>
      <c r="U682" s="101">
        <f t="shared" si="89"/>
        <v>1</v>
      </c>
      <c r="V682" s="102">
        <f t="shared" si="90"/>
        <v>22.228109708694518</v>
      </c>
    </row>
    <row r="683" spans="2:22" x14ac:dyDescent="0.25">
      <c r="B683" s="12">
        <v>11</v>
      </c>
      <c r="C683" s="12">
        <v>40</v>
      </c>
      <c r="D683" s="12">
        <v>24.230769230769241</v>
      </c>
      <c r="E683" s="12">
        <v>17.47252747252746</v>
      </c>
      <c r="F683" s="12">
        <v>16.298076923076898</v>
      </c>
      <c r="H683" s="103">
        <f>VLOOKUP($C683,'Experiment Design'!$B$3:$H$66,'Experiment Results'!H$1,FALSE)</f>
        <v>8</v>
      </c>
      <c r="I683" s="101" t="str">
        <f>VLOOKUP($C683,'Experiment Design'!$B$3:$H$66,'Experiment Results'!I$1,FALSE)</f>
        <v>Exponential</v>
      </c>
      <c r="J683" s="101">
        <f>VLOOKUP($C683,'Experiment Design'!$B$3:$H$66,'Experiment Results'!J$1,FALSE)</f>
        <v>100</v>
      </c>
      <c r="K683" s="101">
        <f>VLOOKUP($C683,'Experiment Design'!$B$3:$H$66,'Experiment Results'!K$1,FALSE)</f>
        <v>10</v>
      </c>
      <c r="L683" s="101">
        <f>VLOOKUP($C683,'Experiment Design'!$B$3:$H$66,'Experiment Results'!L$1,FALSE)</f>
        <v>26</v>
      </c>
      <c r="M683" s="101">
        <f>VLOOKUP($C683,'Experiment Design'!$B$3:$H$66,'Experiment Results'!M$1,FALSE)</f>
        <v>15</v>
      </c>
      <c r="N683" s="102">
        <f t="shared" si="83"/>
        <v>19.333791208791201</v>
      </c>
      <c r="P683" s="103">
        <f t="shared" si="84"/>
        <v>1</v>
      </c>
      <c r="Q683" s="101">
        <f t="shared" si="85"/>
        <v>1</v>
      </c>
      <c r="R683" s="101">
        <f t="shared" si="86"/>
        <v>1</v>
      </c>
      <c r="S683" s="101">
        <f t="shared" si="87"/>
        <v>-1</v>
      </c>
      <c r="T683" s="101">
        <f t="shared" si="88"/>
        <v>-1</v>
      </c>
      <c r="U683" s="101">
        <f t="shared" si="89"/>
        <v>1</v>
      </c>
      <c r="V683" s="102">
        <f t="shared" si="90"/>
        <v>19.333791208791201</v>
      </c>
    </row>
    <row r="684" spans="2:22" x14ac:dyDescent="0.25">
      <c r="B684" s="12">
        <v>11</v>
      </c>
      <c r="C684" s="12">
        <v>41</v>
      </c>
      <c r="D684" s="12">
        <v>27.692307692307722</v>
      </c>
      <c r="E684" s="12">
        <v>19.61538461538462</v>
      </c>
      <c r="F684" s="12">
        <v>16.153846153846139</v>
      </c>
      <c r="H684" s="103">
        <f>VLOOKUP($C684,'Experiment Design'!$B$3:$H$66,'Experiment Results'!H$1,FALSE)</f>
        <v>3</v>
      </c>
      <c r="I684" s="101" t="str">
        <f>VLOOKUP($C684,'Experiment Design'!$B$3:$H$66,'Experiment Results'!I$1,FALSE)</f>
        <v>Normal</v>
      </c>
      <c r="J684" s="101">
        <f>VLOOKUP($C684,'Experiment Design'!$B$3:$H$66,'Experiment Results'!J$1,FALSE)</f>
        <v>40</v>
      </c>
      <c r="K684" s="101">
        <f>VLOOKUP($C684,'Experiment Design'!$B$3:$H$66,'Experiment Results'!K$1,FALSE)</f>
        <v>60</v>
      </c>
      <c r="L684" s="101">
        <f>VLOOKUP($C684,'Experiment Design'!$B$3:$H$66,'Experiment Results'!L$1,FALSE)</f>
        <v>26</v>
      </c>
      <c r="M684" s="101">
        <f>VLOOKUP($C684,'Experiment Design'!$B$3:$H$66,'Experiment Results'!M$1,FALSE)</f>
        <v>15</v>
      </c>
      <c r="N684" s="102">
        <f t="shared" si="83"/>
        <v>21.15384615384616</v>
      </c>
      <c r="P684" s="103">
        <f t="shared" si="84"/>
        <v>-1</v>
      </c>
      <c r="Q684" s="101">
        <f t="shared" si="85"/>
        <v>-1</v>
      </c>
      <c r="R684" s="101">
        <f t="shared" si="86"/>
        <v>-1</v>
      </c>
      <c r="S684" s="101">
        <f t="shared" si="87"/>
        <v>1</v>
      </c>
      <c r="T684" s="101">
        <f t="shared" si="88"/>
        <v>-1</v>
      </c>
      <c r="U684" s="101">
        <f t="shared" si="89"/>
        <v>1</v>
      </c>
      <c r="V684" s="102">
        <f t="shared" si="90"/>
        <v>21.15384615384616</v>
      </c>
    </row>
    <row r="685" spans="2:22" x14ac:dyDescent="0.25">
      <c r="B685" s="12">
        <v>11</v>
      </c>
      <c r="C685" s="12">
        <v>42</v>
      </c>
      <c r="D685" s="12">
        <v>20.109890109890099</v>
      </c>
      <c r="E685" s="12">
        <v>24.065934065934059</v>
      </c>
      <c r="F685" s="12">
        <v>19.423076923076941</v>
      </c>
      <c r="H685" s="103">
        <f>VLOOKUP($C685,'Experiment Design'!$B$3:$H$66,'Experiment Results'!H$1,FALSE)</f>
        <v>8</v>
      </c>
      <c r="I685" s="101" t="str">
        <f>VLOOKUP($C685,'Experiment Design'!$B$3:$H$66,'Experiment Results'!I$1,FALSE)</f>
        <v>Normal</v>
      </c>
      <c r="J685" s="101">
        <f>VLOOKUP($C685,'Experiment Design'!$B$3:$H$66,'Experiment Results'!J$1,FALSE)</f>
        <v>40</v>
      </c>
      <c r="K685" s="101">
        <f>VLOOKUP($C685,'Experiment Design'!$B$3:$H$66,'Experiment Results'!K$1,FALSE)</f>
        <v>60</v>
      </c>
      <c r="L685" s="101">
        <f>VLOOKUP($C685,'Experiment Design'!$B$3:$H$66,'Experiment Results'!L$1,FALSE)</f>
        <v>26</v>
      </c>
      <c r="M685" s="101">
        <f>VLOOKUP($C685,'Experiment Design'!$B$3:$H$66,'Experiment Results'!M$1,FALSE)</f>
        <v>15</v>
      </c>
      <c r="N685" s="102">
        <f t="shared" si="83"/>
        <v>21.199633699633701</v>
      </c>
      <c r="P685" s="103">
        <f t="shared" si="84"/>
        <v>1</v>
      </c>
      <c r="Q685" s="101">
        <f t="shared" si="85"/>
        <v>-1</v>
      </c>
      <c r="R685" s="101">
        <f t="shared" si="86"/>
        <v>-1</v>
      </c>
      <c r="S685" s="101">
        <f t="shared" si="87"/>
        <v>1</v>
      </c>
      <c r="T685" s="101">
        <f t="shared" si="88"/>
        <v>-1</v>
      </c>
      <c r="U685" s="101">
        <f t="shared" si="89"/>
        <v>1</v>
      </c>
      <c r="V685" s="102">
        <f t="shared" si="90"/>
        <v>21.199633699633701</v>
      </c>
    </row>
    <row r="686" spans="2:22" x14ac:dyDescent="0.25">
      <c r="B686" s="12">
        <v>11</v>
      </c>
      <c r="C686" s="12">
        <v>43</v>
      </c>
      <c r="D686" s="12">
        <v>33.461538461538481</v>
      </c>
      <c r="E686" s="12">
        <v>14.61538461538464</v>
      </c>
      <c r="F686" s="12">
        <v>16.92307692307692</v>
      </c>
      <c r="H686" s="103">
        <f>VLOOKUP($C686,'Experiment Design'!$B$3:$H$66,'Experiment Results'!H$1,FALSE)</f>
        <v>3</v>
      </c>
      <c r="I686" s="101" t="str">
        <f>VLOOKUP($C686,'Experiment Design'!$B$3:$H$66,'Experiment Results'!I$1,FALSE)</f>
        <v>Exponential</v>
      </c>
      <c r="J686" s="101">
        <f>VLOOKUP($C686,'Experiment Design'!$B$3:$H$66,'Experiment Results'!J$1,FALSE)</f>
        <v>40</v>
      </c>
      <c r="K686" s="101">
        <f>VLOOKUP($C686,'Experiment Design'!$B$3:$H$66,'Experiment Results'!K$1,FALSE)</f>
        <v>60</v>
      </c>
      <c r="L686" s="101">
        <f>VLOOKUP($C686,'Experiment Design'!$B$3:$H$66,'Experiment Results'!L$1,FALSE)</f>
        <v>26</v>
      </c>
      <c r="M686" s="101">
        <f>VLOOKUP($C686,'Experiment Design'!$B$3:$H$66,'Experiment Results'!M$1,FALSE)</f>
        <v>15</v>
      </c>
      <c r="N686" s="102">
        <f t="shared" si="83"/>
        <v>21.666666666666682</v>
      </c>
      <c r="P686" s="103">
        <f t="shared" si="84"/>
        <v>-1</v>
      </c>
      <c r="Q686" s="101">
        <f t="shared" si="85"/>
        <v>1</v>
      </c>
      <c r="R686" s="101">
        <f t="shared" si="86"/>
        <v>-1</v>
      </c>
      <c r="S686" s="101">
        <f t="shared" si="87"/>
        <v>1</v>
      </c>
      <c r="T686" s="101">
        <f t="shared" si="88"/>
        <v>-1</v>
      </c>
      <c r="U686" s="101">
        <f t="shared" si="89"/>
        <v>1</v>
      </c>
      <c r="V686" s="102">
        <f t="shared" si="90"/>
        <v>21.666666666666682</v>
      </c>
    </row>
    <row r="687" spans="2:22" x14ac:dyDescent="0.25">
      <c r="B687" s="12">
        <v>11</v>
      </c>
      <c r="C687" s="12">
        <v>44</v>
      </c>
      <c r="D687" s="12">
        <v>24.230769230769241</v>
      </c>
      <c r="E687" s="12">
        <v>17.47252747252746</v>
      </c>
      <c r="F687" s="12">
        <v>16.298076923076898</v>
      </c>
      <c r="H687" s="103">
        <f>VLOOKUP($C687,'Experiment Design'!$B$3:$H$66,'Experiment Results'!H$1,FALSE)</f>
        <v>8</v>
      </c>
      <c r="I687" s="101" t="str">
        <f>VLOOKUP($C687,'Experiment Design'!$B$3:$H$66,'Experiment Results'!I$1,FALSE)</f>
        <v>Exponential</v>
      </c>
      <c r="J687" s="101">
        <f>VLOOKUP($C687,'Experiment Design'!$B$3:$H$66,'Experiment Results'!J$1,FALSE)</f>
        <v>40</v>
      </c>
      <c r="K687" s="101">
        <f>VLOOKUP($C687,'Experiment Design'!$B$3:$H$66,'Experiment Results'!K$1,FALSE)</f>
        <v>60</v>
      </c>
      <c r="L687" s="101">
        <f>VLOOKUP($C687,'Experiment Design'!$B$3:$H$66,'Experiment Results'!L$1,FALSE)</f>
        <v>26</v>
      </c>
      <c r="M687" s="101">
        <f>VLOOKUP($C687,'Experiment Design'!$B$3:$H$66,'Experiment Results'!M$1,FALSE)</f>
        <v>15</v>
      </c>
      <c r="N687" s="102">
        <f t="shared" si="83"/>
        <v>19.333791208791201</v>
      </c>
      <c r="P687" s="103">
        <f t="shared" si="84"/>
        <v>1</v>
      </c>
      <c r="Q687" s="101">
        <f t="shared" si="85"/>
        <v>1</v>
      </c>
      <c r="R687" s="101">
        <f t="shared" si="86"/>
        <v>-1</v>
      </c>
      <c r="S687" s="101">
        <f t="shared" si="87"/>
        <v>1</v>
      </c>
      <c r="T687" s="101">
        <f t="shared" si="88"/>
        <v>-1</v>
      </c>
      <c r="U687" s="101">
        <f t="shared" si="89"/>
        <v>1</v>
      </c>
      <c r="V687" s="102">
        <f t="shared" si="90"/>
        <v>19.333791208791201</v>
      </c>
    </row>
    <row r="688" spans="2:22" x14ac:dyDescent="0.25">
      <c r="B688" s="12">
        <v>11</v>
      </c>
      <c r="C688" s="12">
        <v>45</v>
      </c>
      <c r="D688" s="12">
        <v>27.692307692307722</v>
      </c>
      <c r="E688" s="12">
        <v>19.61538461538462</v>
      </c>
      <c r="F688" s="12">
        <v>16.153846153846139</v>
      </c>
      <c r="H688" s="103">
        <f>VLOOKUP($C688,'Experiment Design'!$B$3:$H$66,'Experiment Results'!H$1,FALSE)</f>
        <v>3</v>
      </c>
      <c r="I688" s="101" t="str">
        <f>VLOOKUP($C688,'Experiment Design'!$B$3:$H$66,'Experiment Results'!I$1,FALSE)</f>
        <v>Normal</v>
      </c>
      <c r="J688" s="101">
        <f>VLOOKUP($C688,'Experiment Design'!$B$3:$H$66,'Experiment Results'!J$1,FALSE)</f>
        <v>100</v>
      </c>
      <c r="K688" s="101">
        <f>VLOOKUP($C688,'Experiment Design'!$B$3:$H$66,'Experiment Results'!K$1,FALSE)</f>
        <v>60</v>
      </c>
      <c r="L688" s="101">
        <f>VLOOKUP($C688,'Experiment Design'!$B$3:$H$66,'Experiment Results'!L$1,FALSE)</f>
        <v>26</v>
      </c>
      <c r="M688" s="101">
        <f>VLOOKUP($C688,'Experiment Design'!$B$3:$H$66,'Experiment Results'!M$1,FALSE)</f>
        <v>15</v>
      </c>
      <c r="N688" s="102">
        <f t="shared" si="83"/>
        <v>21.15384615384616</v>
      </c>
      <c r="P688" s="103">
        <f t="shared" si="84"/>
        <v>-1</v>
      </c>
      <c r="Q688" s="101">
        <f t="shared" si="85"/>
        <v>-1</v>
      </c>
      <c r="R688" s="101">
        <f t="shared" si="86"/>
        <v>1</v>
      </c>
      <c r="S688" s="101">
        <f t="shared" si="87"/>
        <v>1</v>
      </c>
      <c r="T688" s="101">
        <f t="shared" si="88"/>
        <v>-1</v>
      </c>
      <c r="U688" s="101">
        <f t="shared" si="89"/>
        <v>1</v>
      </c>
      <c r="V688" s="102">
        <f t="shared" si="90"/>
        <v>21.15384615384616</v>
      </c>
    </row>
    <row r="689" spans="2:22" x14ac:dyDescent="0.25">
      <c r="B689" s="12">
        <v>11</v>
      </c>
      <c r="C689" s="12">
        <v>46</v>
      </c>
      <c r="D689" s="12">
        <v>20.109890109890099</v>
      </c>
      <c r="E689" s="12">
        <v>24.065934065934059</v>
      </c>
      <c r="F689" s="12">
        <v>19.423076923076941</v>
      </c>
      <c r="H689" s="103">
        <f>VLOOKUP($C689,'Experiment Design'!$B$3:$H$66,'Experiment Results'!H$1,FALSE)</f>
        <v>8</v>
      </c>
      <c r="I689" s="101" t="str">
        <f>VLOOKUP($C689,'Experiment Design'!$B$3:$H$66,'Experiment Results'!I$1,FALSE)</f>
        <v>Normal</v>
      </c>
      <c r="J689" s="101">
        <f>VLOOKUP($C689,'Experiment Design'!$B$3:$H$66,'Experiment Results'!J$1,FALSE)</f>
        <v>100</v>
      </c>
      <c r="K689" s="101">
        <f>VLOOKUP($C689,'Experiment Design'!$B$3:$H$66,'Experiment Results'!K$1,FALSE)</f>
        <v>60</v>
      </c>
      <c r="L689" s="101">
        <f>VLOOKUP($C689,'Experiment Design'!$B$3:$H$66,'Experiment Results'!L$1,FALSE)</f>
        <v>26</v>
      </c>
      <c r="M689" s="101">
        <f>VLOOKUP($C689,'Experiment Design'!$B$3:$H$66,'Experiment Results'!M$1,FALSE)</f>
        <v>15</v>
      </c>
      <c r="N689" s="102">
        <f t="shared" si="83"/>
        <v>21.199633699633701</v>
      </c>
      <c r="P689" s="103">
        <f t="shared" si="84"/>
        <v>1</v>
      </c>
      <c r="Q689" s="101">
        <f t="shared" si="85"/>
        <v>-1</v>
      </c>
      <c r="R689" s="101">
        <f t="shared" si="86"/>
        <v>1</v>
      </c>
      <c r="S689" s="101">
        <f t="shared" si="87"/>
        <v>1</v>
      </c>
      <c r="T689" s="101">
        <f t="shared" si="88"/>
        <v>-1</v>
      </c>
      <c r="U689" s="101">
        <f t="shared" si="89"/>
        <v>1</v>
      </c>
      <c r="V689" s="102">
        <f t="shared" si="90"/>
        <v>21.199633699633701</v>
      </c>
    </row>
    <row r="690" spans="2:22" x14ac:dyDescent="0.25">
      <c r="B690" s="12">
        <v>11</v>
      </c>
      <c r="C690" s="12">
        <v>47</v>
      </c>
      <c r="D690" s="12">
        <v>35.145867587622</v>
      </c>
      <c r="E690" s="12">
        <v>14.61538461538464</v>
      </c>
      <c r="F690" s="12">
        <v>16.92307692307692</v>
      </c>
      <c r="H690" s="103">
        <f>VLOOKUP($C690,'Experiment Design'!$B$3:$H$66,'Experiment Results'!H$1,FALSE)</f>
        <v>3</v>
      </c>
      <c r="I690" s="101" t="str">
        <f>VLOOKUP($C690,'Experiment Design'!$B$3:$H$66,'Experiment Results'!I$1,FALSE)</f>
        <v>Exponential</v>
      </c>
      <c r="J690" s="101">
        <f>VLOOKUP($C690,'Experiment Design'!$B$3:$H$66,'Experiment Results'!J$1,FALSE)</f>
        <v>100</v>
      </c>
      <c r="K690" s="101">
        <f>VLOOKUP($C690,'Experiment Design'!$B$3:$H$66,'Experiment Results'!K$1,FALSE)</f>
        <v>60</v>
      </c>
      <c r="L690" s="101">
        <f>VLOOKUP($C690,'Experiment Design'!$B$3:$H$66,'Experiment Results'!L$1,FALSE)</f>
        <v>26</v>
      </c>
      <c r="M690" s="101">
        <f>VLOOKUP($C690,'Experiment Design'!$B$3:$H$66,'Experiment Results'!M$1,FALSE)</f>
        <v>15</v>
      </c>
      <c r="N690" s="102">
        <f t="shared" si="83"/>
        <v>22.228109708694518</v>
      </c>
      <c r="P690" s="103">
        <f t="shared" si="84"/>
        <v>-1</v>
      </c>
      <c r="Q690" s="101">
        <f t="shared" si="85"/>
        <v>1</v>
      </c>
      <c r="R690" s="101">
        <f t="shared" si="86"/>
        <v>1</v>
      </c>
      <c r="S690" s="101">
        <f t="shared" si="87"/>
        <v>1</v>
      </c>
      <c r="T690" s="101">
        <f t="shared" si="88"/>
        <v>-1</v>
      </c>
      <c r="U690" s="101">
        <f t="shared" si="89"/>
        <v>1</v>
      </c>
      <c r="V690" s="102">
        <f t="shared" si="90"/>
        <v>22.228109708694518</v>
      </c>
    </row>
    <row r="691" spans="2:22" x14ac:dyDescent="0.25">
      <c r="B691" s="12">
        <v>11</v>
      </c>
      <c r="C691" s="12">
        <v>48</v>
      </c>
      <c r="D691" s="12">
        <v>24.230769230769241</v>
      </c>
      <c r="E691" s="12">
        <v>17.47252747252746</v>
      </c>
      <c r="F691" s="12">
        <v>16.298076923076898</v>
      </c>
      <c r="H691" s="103">
        <f>VLOOKUP($C691,'Experiment Design'!$B$3:$H$66,'Experiment Results'!H$1,FALSE)</f>
        <v>8</v>
      </c>
      <c r="I691" s="101" t="str">
        <f>VLOOKUP($C691,'Experiment Design'!$B$3:$H$66,'Experiment Results'!I$1,FALSE)</f>
        <v>Exponential</v>
      </c>
      <c r="J691" s="101">
        <f>VLOOKUP($C691,'Experiment Design'!$B$3:$H$66,'Experiment Results'!J$1,FALSE)</f>
        <v>100</v>
      </c>
      <c r="K691" s="101">
        <f>VLOOKUP($C691,'Experiment Design'!$B$3:$H$66,'Experiment Results'!K$1,FALSE)</f>
        <v>60</v>
      </c>
      <c r="L691" s="101">
        <f>VLOOKUP($C691,'Experiment Design'!$B$3:$H$66,'Experiment Results'!L$1,FALSE)</f>
        <v>26</v>
      </c>
      <c r="M691" s="101">
        <f>VLOOKUP($C691,'Experiment Design'!$B$3:$H$66,'Experiment Results'!M$1,FALSE)</f>
        <v>15</v>
      </c>
      <c r="N691" s="102">
        <f t="shared" si="83"/>
        <v>19.333791208791201</v>
      </c>
      <c r="P691" s="103">
        <f t="shared" si="84"/>
        <v>1</v>
      </c>
      <c r="Q691" s="101">
        <f t="shared" si="85"/>
        <v>1</v>
      </c>
      <c r="R691" s="101">
        <f t="shared" si="86"/>
        <v>1</v>
      </c>
      <c r="S691" s="101">
        <f t="shared" si="87"/>
        <v>1</v>
      </c>
      <c r="T691" s="101">
        <f t="shared" si="88"/>
        <v>-1</v>
      </c>
      <c r="U691" s="101">
        <f t="shared" si="89"/>
        <v>1</v>
      </c>
      <c r="V691" s="102">
        <f t="shared" si="90"/>
        <v>19.333791208791201</v>
      </c>
    </row>
    <row r="692" spans="2:22" x14ac:dyDescent="0.25">
      <c r="B692" s="12">
        <v>11</v>
      </c>
      <c r="C692" s="12">
        <v>49</v>
      </c>
      <c r="D692" s="12">
        <v>34.791666666666664</v>
      </c>
      <c r="E692" s="12">
        <v>35.416666666666679</v>
      </c>
      <c r="F692" s="12">
        <v>23.958333333333361</v>
      </c>
      <c r="H692" s="103">
        <f>VLOOKUP($C692,'Experiment Design'!$B$3:$H$66,'Experiment Results'!H$1,FALSE)</f>
        <v>3</v>
      </c>
      <c r="I692" s="101" t="str">
        <f>VLOOKUP($C692,'Experiment Design'!$B$3:$H$66,'Experiment Results'!I$1,FALSE)</f>
        <v>Normal</v>
      </c>
      <c r="J692" s="101">
        <f>VLOOKUP($C692,'Experiment Design'!$B$3:$H$66,'Experiment Results'!J$1,FALSE)</f>
        <v>40</v>
      </c>
      <c r="K692" s="101">
        <f>VLOOKUP($C692,'Experiment Design'!$B$3:$H$66,'Experiment Results'!K$1,FALSE)</f>
        <v>10</v>
      </c>
      <c r="L692" s="101">
        <f>VLOOKUP($C692,'Experiment Design'!$B$3:$H$66,'Experiment Results'!L$1,FALSE)</f>
        <v>36</v>
      </c>
      <c r="M692" s="101">
        <f>VLOOKUP($C692,'Experiment Design'!$B$3:$H$66,'Experiment Results'!M$1,FALSE)</f>
        <v>15</v>
      </c>
      <c r="N692" s="102">
        <f t="shared" si="83"/>
        <v>31.3888888888889</v>
      </c>
      <c r="P692" s="103">
        <f t="shared" si="84"/>
        <v>-1</v>
      </c>
      <c r="Q692" s="101">
        <f t="shared" si="85"/>
        <v>-1</v>
      </c>
      <c r="R692" s="101">
        <f t="shared" si="86"/>
        <v>-1</v>
      </c>
      <c r="S692" s="101">
        <f t="shared" si="87"/>
        <v>-1</v>
      </c>
      <c r="T692" s="101">
        <f t="shared" si="88"/>
        <v>1</v>
      </c>
      <c r="U692" s="101">
        <f t="shared" si="89"/>
        <v>1</v>
      </c>
      <c r="V692" s="102">
        <f t="shared" si="90"/>
        <v>31.3888888888889</v>
      </c>
    </row>
    <row r="693" spans="2:22" x14ac:dyDescent="0.25">
      <c r="B693" s="12">
        <v>11</v>
      </c>
      <c r="C693" s="12">
        <v>50</v>
      </c>
      <c r="D693" s="12">
        <v>33</v>
      </c>
      <c r="E693" s="12">
        <v>29.833333333333321</v>
      </c>
      <c r="F693" s="12">
        <v>30.833333333333336</v>
      </c>
      <c r="H693" s="103">
        <f>VLOOKUP($C693,'Experiment Design'!$B$3:$H$66,'Experiment Results'!H$1,FALSE)</f>
        <v>8</v>
      </c>
      <c r="I693" s="101" t="str">
        <f>VLOOKUP($C693,'Experiment Design'!$B$3:$H$66,'Experiment Results'!I$1,FALSE)</f>
        <v>Normal</v>
      </c>
      <c r="J693" s="101">
        <f>VLOOKUP($C693,'Experiment Design'!$B$3:$H$66,'Experiment Results'!J$1,FALSE)</f>
        <v>40</v>
      </c>
      <c r="K693" s="101">
        <f>VLOOKUP($C693,'Experiment Design'!$B$3:$H$66,'Experiment Results'!K$1,FALSE)</f>
        <v>10</v>
      </c>
      <c r="L693" s="101">
        <f>VLOOKUP($C693,'Experiment Design'!$B$3:$H$66,'Experiment Results'!L$1,FALSE)</f>
        <v>36</v>
      </c>
      <c r="M693" s="101">
        <f>VLOOKUP($C693,'Experiment Design'!$B$3:$H$66,'Experiment Results'!M$1,FALSE)</f>
        <v>15</v>
      </c>
      <c r="N693" s="102">
        <f t="shared" si="83"/>
        <v>31.222222222222218</v>
      </c>
      <c r="P693" s="103">
        <f t="shared" si="84"/>
        <v>1</v>
      </c>
      <c r="Q693" s="101">
        <f t="shared" si="85"/>
        <v>-1</v>
      </c>
      <c r="R693" s="101">
        <f t="shared" si="86"/>
        <v>-1</v>
      </c>
      <c r="S693" s="101">
        <f t="shared" si="87"/>
        <v>-1</v>
      </c>
      <c r="T693" s="101">
        <f t="shared" si="88"/>
        <v>1</v>
      </c>
      <c r="U693" s="101">
        <f t="shared" si="89"/>
        <v>1</v>
      </c>
      <c r="V693" s="102">
        <f t="shared" si="90"/>
        <v>31.222222222222218</v>
      </c>
    </row>
    <row r="694" spans="2:22" x14ac:dyDescent="0.25">
      <c r="B694" s="12">
        <v>11</v>
      </c>
      <c r="C694" s="12">
        <v>51</v>
      </c>
      <c r="D694" s="12">
        <v>32.916666666666664</v>
      </c>
      <c r="E694" s="12">
        <v>34.583333333333336</v>
      </c>
      <c r="F694" s="12">
        <v>27.291666666666661</v>
      </c>
      <c r="H694" s="103">
        <f>VLOOKUP($C694,'Experiment Design'!$B$3:$H$66,'Experiment Results'!H$1,FALSE)</f>
        <v>3</v>
      </c>
      <c r="I694" s="101" t="str">
        <f>VLOOKUP($C694,'Experiment Design'!$B$3:$H$66,'Experiment Results'!I$1,FALSE)</f>
        <v>Exponential</v>
      </c>
      <c r="J694" s="101">
        <f>VLOOKUP($C694,'Experiment Design'!$B$3:$H$66,'Experiment Results'!J$1,FALSE)</f>
        <v>40</v>
      </c>
      <c r="K694" s="101">
        <f>VLOOKUP($C694,'Experiment Design'!$B$3:$H$66,'Experiment Results'!K$1,FALSE)</f>
        <v>10</v>
      </c>
      <c r="L694" s="101">
        <f>VLOOKUP($C694,'Experiment Design'!$B$3:$H$66,'Experiment Results'!L$1,FALSE)</f>
        <v>36</v>
      </c>
      <c r="M694" s="101">
        <f>VLOOKUP($C694,'Experiment Design'!$B$3:$H$66,'Experiment Results'!M$1,FALSE)</f>
        <v>15</v>
      </c>
      <c r="N694" s="102">
        <f t="shared" si="83"/>
        <v>31.597222222222218</v>
      </c>
      <c r="P694" s="103">
        <f t="shared" si="84"/>
        <v>-1</v>
      </c>
      <c r="Q694" s="101">
        <f t="shared" si="85"/>
        <v>1</v>
      </c>
      <c r="R694" s="101">
        <f t="shared" si="86"/>
        <v>-1</v>
      </c>
      <c r="S694" s="101">
        <f t="shared" si="87"/>
        <v>-1</v>
      </c>
      <c r="T694" s="101">
        <f t="shared" si="88"/>
        <v>1</v>
      </c>
      <c r="U694" s="101">
        <f t="shared" si="89"/>
        <v>1</v>
      </c>
      <c r="V694" s="102">
        <f t="shared" si="90"/>
        <v>31.597222222222218</v>
      </c>
    </row>
    <row r="695" spans="2:22" x14ac:dyDescent="0.25">
      <c r="B695" s="12">
        <v>11</v>
      </c>
      <c r="C695" s="12">
        <v>52</v>
      </c>
      <c r="D695" s="12">
        <v>32.666666666666636</v>
      </c>
      <c r="E695" s="12">
        <v>33.958333333333321</v>
      </c>
      <c r="F695" s="12">
        <v>29.833333333333321</v>
      </c>
      <c r="H695" s="103">
        <f>VLOOKUP($C695,'Experiment Design'!$B$3:$H$66,'Experiment Results'!H$1,FALSE)</f>
        <v>8</v>
      </c>
      <c r="I695" s="101" t="str">
        <f>VLOOKUP($C695,'Experiment Design'!$B$3:$H$66,'Experiment Results'!I$1,FALSE)</f>
        <v>Exponential</v>
      </c>
      <c r="J695" s="101">
        <f>VLOOKUP($C695,'Experiment Design'!$B$3:$H$66,'Experiment Results'!J$1,FALSE)</f>
        <v>40</v>
      </c>
      <c r="K695" s="101">
        <f>VLOOKUP($C695,'Experiment Design'!$B$3:$H$66,'Experiment Results'!K$1,FALSE)</f>
        <v>10</v>
      </c>
      <c r="L695" s="101">
        <f>VLOOKUP($C695,'Experiment Design'!$B$3:$H$66,'Experiment Results'!L$1,FALSE)</f>
        <v>36</v>
      </c>
      <c r="M695" s="101">
        <f>VLOOKUP($C695,'Experiment Design'!$B$3:$H$66,'Experiment Results'!M$1,FALSE)</f>
        <v>15</v>
      </c>
      <c r="N695" s="102">
        <f t="shared" si="83"/>
        <v>32.152777777777764</v>
      </c>
      <c r="P695" s="103">
        <f t="shared" si="84"/>
        <v>1</v>
      </c>
      <c r="Q695" s="101">
        <f t="shared" si="85"/>
        <v>1</v>
      </c>
      <c r="R695" s="101">
        <f t="shared" si="86"/>
        <v>-1</v>
      </c>
      <c r="S695" s="101">
        <f t="shared" si="87"/>
        <v>-1</v>
      </c>
      <c r="T695" s="101">
        <f t="shared" si="88"/>
        <v>1</v>
      </c>
      <c r="U695" s="101">
        <f t="shared" si="89"/>
        <v>1</v>
      </c>
      <c r="V695" s="102">
        <f t="shared" si="90"/>
        <v>32.152777777777764</v>
      </c>
    </row>
    <row r="696" spans="2:22" x14ac:dyDescent="0.25">
      <c r="B696" s="12">
        <v>11</v>
      </c>
      <c r="C696" s="12">
        <v>53</v>
      </c>
      <c r="D696" s="12">
        <v>34.791666666666664</v>
      </c>
      <c r="E696" s="12">
        <v>35.416666666666679</v>
      </c>
      <c r="F696" s="12">
        <v>23.958333333333361</v>
      </c>
      <c r="H696" s="103">
        <f>VLOOKUP($C696,'Experiment Design'!$B$3:$H$66,'Experiment Results'!H$1,FALSE)</f>
        <v>3</v>
      </c>
      <c r="I696" s="101" t="str">
        <f>VLOOKUP($C696,'Experiment Design'!$B$3:$H$66,'Experiment Results'!I$1,FALSE)</f>
        <v>Normal</v>
      </c>
      <c r="J696" s="101">
        <f>VLOOKUP($C696,'Experiment Design'!$B$3:$H$66,'Experiment Results'!J$1,FALSE)</f>
        <v>100</v>
      </c>
      <c r="K696" s="101">
        <f>VLOOKUP($C696,'Experiment Design'!$B$3:$H$66,'Experiment Results'!K$1,FALSE)</f>
        <v>10</v>
      </c>
      <c r="L696" s="101">
        <f>VLOOKUP($C696,'Experiment Design'!$B$3:$H$66,'Experiment Results'!L$1,FALSE)</f>
        <v>36</v>
      </c>
      <c r="M696" s="101">
        <f>VLOOKUP($C696,'Experiment Design'!$B$3:$H$66,'Experiment Results'!M$1,FALSE)</f>
        <v>15</v>
      </c>
      <c r="N696" s="102">
        <f t="shared" si="83"/>
        <v>31.3888888888889</v>
      </c>
      <c r="P696" s="103">
        <f t="shared" si="84"/>
        <v>-1</v>
      </c>
      <c r="Q696" s="101">
        <f t="shared" si="85"/>
        <v>-1</v>
      </c>
      <c r="R696" s="101">
        <f t="shared" si="86"/>
        <v>1</v>
      </c>
      <c r="S696" s="101">
        <f t="shared" si="87"/>
        <v>-1</v>
      </c>
      <c r="T696" s="101">
        <f t="shared" si="88"/>
        <v>1</v>
      </c>
      <c r="U696" s="101">
        <f t="shared" si="89"/>
        <v>1</v>
      </c>
      <c r="V696" s="102">
        <f t="shared" si="90"/>
        <v>31.3888888888889</v>
      </c>
    </row>
    <row r="697" spans="2:22" x14ac:dyDescent="0.25">
      <c r="B697" s="12">
        <v>11</v>
      </c>
      <c r="C697" s="12">
        <v>54</v>
      </c>
      <c r="D697" s="12">
        <v>33</v>
      </c>
      <c r="E697" s="12">
        <v>29.833333333333321</v>
      </c>
      <c r="F697" s="12">
        <v>30.833333333333336</v>
      </c>
      <c r="H697" s="103">
        <f>VLOOKUP($C697,'Experiment Design'!$B$3:$H$66,'Experiment Results'!H$1,FALSE)</f>
        <v>8</v>
      </c>
      <c r="I697" s="101" t="str">
        <f>VLOOKUP($C697,'Experiment Design'!$B$3:$H$66,'Experiment Results'!I$1,FALSE)</f>
        <v>Normal</v>
      </c>
      <c r="J697" s="101">
        <f>VLOOKUP($C697,'Experiment Design'!$B$3:$H$66,'Experiment Results'!J$1,FALSE)</f>
        <v>100</v>
      </c>
      <c r="K697" s="101">
        <f>VLOOKUP($C697,'Experiment Design'!$B$3:$H$66,'Experiment Results'!K$1,FALSE)</f>
        <v>10</v>
      </c>
      <c r="L697" s="101">
        <f>VLOOKUP($C697,'Experiment Design'!$B$3:$H$66,'Experiment Results'!L$1,FALSE)</f>
        <v>36</v>
      </c>
      <c r="M697" s="101">
        <f>VLOOKUP($C697,'Experiment Design'!$B$3:$H$66,'Experiment Results'!M$1,FALSE)</f>
        <v>15</v>
      </c>
      <c r="N697" s="102">
        <f t="shared" si="83"/>
        <v>31.222222222222218</v>
      </c>
      <c r="P697" s="103">
        <f t="shared" si="84"/>
        <v>1</v>
      </c>
      <c r="Q697" s="101">
        <f t="shared" si="85"/>
        <v>-1</v>
      </c>
      <c r="R697" s="101">
        <f t="shared" si="86"/>
        <v>1</v>
      </c>
      <c r="S697" s="101">
        <f t="shared" si="87"/>
        <v>-1</v>
      </c>
      <c r="T697" s="101">
        <f t="shared" si="88"/>
        <v>1</v>
      </c>
      <c r="U697" s="101">
        <f t="shared" si="89"/>
        <v>1</v>
      </c>
      <c r="V697" s="102">
        <f t="shared" si="90"/>
        <v>31.222222222222218</v>
      </c>
    </row>
    <row r="698" spans="2:22" x14ac:dyDescent="0.25">
      <c r="B698" s="12">
        <v>11</v>
      </c>
      <c r="C698" s="12">
        <v>55</v>
      </c>
      <c r="D698" s="12">
        <v>32.916666666666664</v>
      </c>
      <c r="E698" s="12">
        <v>34.583333333333336</v>
      </c>
      <c r="F698" s="12">
        <v>27.291666666666661</v>
      </c>
      <c r="H698" s="103">
        <f>VLOOKUP($C698,'Experiment Design'!$B$3:$H$66,'Experiment Results'!H$1,FALSE)</f>
        <v>3</v>
      </c>
      <c r="I698" s="101" t="str">
        <f>VLOOKUP($C698,'Experiment Design'!$B$3:$H$66,'Experiment Results'!I$1,FALSE)</f>
        <v>Exponential</v>
      </c>
      <c r="J698" s="101">
        <f>VLOOKUP($C698,'Experiment Design'!$B$3:$H$66,'Experiment Results'!J$1,FALSE)</f>
        <v>100</v>
      </c>
      <c r="K698" s="101">
        <f>VLOOKUP($C698,'Experiment Design'!$B$3:$H$66,'Experiment Results'!K$1,FALSE)</f>
        <v>10</v>
      </c>
      <c r="L698" s="101">
        <f>VLOOKUP($C698,'Experiment Design'!$B$3:$H$66,'Experiment Results'!L$1,FALSE)</f>
        <v>36</v>
      </c>
      <c r="M698" s="101">
        <f>VLOOKUP($C698,'Experiment Design'!$B$3:$H$66,'Experiment Results'!M$1,FALSE)</f>
        <v>15</v>
      </c>
      <c r="N698" s="102">
        <f t="shared" si="83"/>
        <v>31.597222222222218</v>
      </c>
      <c r="P698" s="103">
        <f t="shared" si="84"/>
        <v>-1</v>
      </c>
      <c r="Q698" s="101">
        <f t="shared" si="85"/>
        <v>1</v>
      </c>
      <c r="R698" s="101">
        <f t="shared" si="86"/>
        <v>1</v>
      </c>
      <c r="S698" s="101">
        <f t="shared" si="87"/>
        <v>-1</v>
      </c>
      <c r="T698" s="101">
        <f t="shared" si="88"/>
        <v>1</v>
      </c>
      <c r="U698" s="101">
        <f t="shared" si="89"/>
        <v>1</v>
      </c>
      <c r="V698" s="102">
        <f t="shared" si="90"/>
        <v>31.597222222222218</v>
      </c>
    </row>
    <row r="699" spans="2:22" x14ac:dyDescent="0.25">
      <c r="B699" s="12">
        <v>11</v>
      </c>
      <c r="C699" s="12">
        <v>56</v>
      </c>
      <c r="D699" s="12">
        <v>32.666666666666636</v>
      </c>
      <c r="E699" s="12">
        <v>33.958333333333321</v>
      </c>
      <c r="F699" s="12">
        <v>29.833333333333321</v>
      </c>
      <c r="H699" s="103">
        <f>VLOOKUP($C699,'Experiment Design'!$B$3:$H$66,'Experiment Results'!H$1,FALSE)</f>
        <v>8</v>
      </c>
      <c r="I699" s="101" t="str">
        <f>VLOOKUP($C699,'Experiment Design'!$B$3:$H$66,'Experiment Results'!I$1,FALSE)</f>
        <v>Exponential</v>
      </c>
      <c r="J699" s="101">
        <f>VLOOKUP($C699,'Experiment Design'!$B$3:$H$66,'Experiment Results'!J$1,FALSE)</f>
        <v>100</v>
      </c>
      <c r="K699" s="101">
        <f>VLOOKUP($C699,'Experiment Design'!$B$3:$H$66,'Experiment Results'!K$1,FALSE)</f>
        <v>10</v>
      </c>
      <c r="L699" s="101">
        <f>VLOOKUP($C699,'Experiment Design'!$B$3:$H$66,'Experiment Results'!L$1,FALSE)</f>
        <v>36</v>
      </c>
      <c r="M699" s="101">
        <f>VLOOKUP($C699,'Experiment Design'!$B$3:$H$66,'Experiment Results'!M$1,FALSE)</f>
        <v>15</v>
      </c>
      <c r="N699" s="102">
        <f t="shared" si="83"/>
        <v>32.152777777777764</v>
      </c>
      <c r="P699" s="103">
        <f t="shared" si="84"/>
        <v>1</v>
      </c>
      <c r="Q699" s="101">
        <f t="shared" si="85"/>
        <v>1</v>
      </c>
      <c r="R699" s="101">
        <f t="shared" si="86"/>
        <v>1</v>
      </c>
      <c r="S699" s="101">
        <f t="shared" si="87"/>
        <v>-1</v>
      </c>
      <c r="T699" s="101">
        <f t="shared" si="88"/>
        <v>1</v>
      </c>
      <c r="U699" s="101">
        <f t="shared" si="89"/>
        <v>1</v>
      </c>
      <c r="V699" s="102">
        <f t="shared" si="90"/>
        <v>32.152777777777764</v>
      </c>
    </row>
    <row r="700" spans="2:22" x14ac:dyDescent="0.25">
      <c r="B700" s="12">
        <v>11</v>
      </c>
      <c r="C700" s="12">
        <v>57</v>
      </c>
      <c r="D700" s="12">
        <v>34.791666666666664</v>
      </c>
      <c r="E700" s="12">
        <v>35.416666666666679</v>
      </c>
      <c r="F700" s="12">
        <v>23.958333333333361</v>
      </c>
      <c r="H700" s="103">
        <f>VLOOKUP($C700,'Experiment Design'!$B$3:$H$66,'Experiment Results'!H$1,FALSE)</f>
        <v>3</v>
      </c>
      <c r="I700" s="101" t="str">
        <f>VLOOKUP($C700,'Experiment Design'!$B$3:$H$66,'Experiment Results'!I$1,FALSE)</f>
        <v>Normal</v>
      </c>
      <c r="J700" s="101">
        <f>VLOOKUP($C700,'Experiment Design'!$B$3:$H$66,'Experiment Results'!J$1,FALSE)</f>
        <v>40</v>
      </c>
      <c r="K700" s="101">
        <f>VLOOKUP($C700,'Experiment Design'!$B$3:$H$66,'Experiment Results'!K$1,FALSE)</f>
        <v>60</v>
      </c>
      <c r="L700" s="101">
        <f>VLOOKUP($C700,'Experiment Design'!$B$3:$H$66,'Experiment Results'!L$1,FALSE)</f>
        <v>36</v>
      </c>
      <c r="M700" s="101">
        <f>VLOOKUP($C700,'Experiment Design'!$B$3:$H$66,'Experiment Results'!M$1,FALSE)</f>
        <v>15</v>
      </c>
      <c r="N700" s="102">
        <f t="shared" si="83"/>
        <v>31.3888888888889</v>
      </c>
      <c r="P700" s="103">
        <f t="shared" si="84"/>
        <v>-1</v>
      </c>
      <c r="Q700" s="101">
        <f t="shared" si="85"/>
        <v>-1</v>
      </c>
      <c r="R700" s="101">
        <f t="shared" si="86"/>
        <v>-1</v>
      </c>
      <c r="S700" s="101">
        <f t="shared" si="87"/>
        <v>1</v>
      </c>
      <c r="T700" s="101">
        <f t="shared" si="88"/>
        <v>1</v>
      </c>
      <c r="U700" s="101">
        <f t="shared" si="89"/>
        <v>1</v>
      </c>
      <c r="V700" s="102">
        <f t="shared" si="90"/>
        <v>31.3888888888889</v>
      </c>
    </row>
    <row r="701" spans="2:22" x14ac:dyDescent="0.25">
      <c r="B701" s="12">
        <v>11</v>
      </c>
      <c r="C701" s="12">
        <v>58</v>
      </c>
      <c r="D701" s="12">
        <v>33</v>
      </c>
      <c r="E701" s="12">
        <v>29.833333333333321</v>
      </c>
      <c r="F701" s="12">
        <v>30.833333333333336</v>
      </c>
      <c r="H701" s="103">
        <f>VLOOKUP($C701,'Experiment Design'!$B$3:$H$66,'Experiment Results'!H$1,FALSE)</f>
        <v>8</v>
      </c>
      <c r="I701" s="101" t="str">
        <f>VLOOKUP($C701,'Experiment Design'!$B$3:$H$66,'Experiment Results'!I$1,FALSE)</f>
        <v>Normal</v>
      </c>
      <c r="J701" s="101">
        <f>VLOOKUP($C701,'Experiment Design'!$B$3:$H$66,'Experiment Results'!J$1,FALSE)</f>
        <v>40</v>
      </c>
      <c r="K701" s="101">
        <f>VLOOKUP($C701,'Experiment Design'!$B$3:$H$66,'Experiment Results'!K$1,FALSE)</f>
        <v>60</v>
      </c>
      <c r="L701" s="101">
        <f>VLOOKUP($C701,'Experiment Design'!$B$3:$H$66,'Experiment Results'!L$1,FALSE)</f>
        <v>36</v>
      </c>
      <c r="M701" s="101">
        <f>VLOOKUP($C701,'Experiment Design'!$B$3:$H$66,'Experiment Results'!M$1,FALSE)</f>
        <v>15</v>
      </c>
      <c r="N701" s="102">
        <f t="shared" si="83"/>
        <v>31.222222222222218</v>
      </c>
      <c r="P701" s="103">
        <f t="shared" si="84"/>
        <v>1</v>
      </c>
      <c r="Q701" s="101">
        <f t="shared" si="85"/>
        <v>-1</v>
      </c>
      <c r="R701" s="101">
        <f t="shared" si="86"/>
        <v>-1</v>
      </c>
      <c r="S701" s="101">
        <f t="shared" si="87"/>
        <v>1</v>
      </c>
      <c r="T701" s="101">
        <f t="shared" si="88"/>
        <v>1</v>
      </c>
      <c r="U701" s="101">
        <f t="shared" si="89"/>
        <v>1</v>
      </c>
      <c r="V701" s="102">
        <f t="shared" si="90"/>
        <v>31.222222222222218</v>
      </c>
    </row>
    <row r="702" spans="2:22" x14ac:dyDescent="0.25">
      <c r="B702" s="12">
        <v>11</v>
      </c>
      <c r="C702" s="12">
        <v>59</v>
      </c>
      <c r="D702" s="12">
        <v>32.916666666666664</v>
      </c>
      <c r="E702" s="12">
        <v>34.583333333333336</v>
      </c>
      <c r="F702" s="12">
        <v>27.291666666666661</v>
      </c>
      <c r="H702" s="103">
        <f>VLOOKUP($C702,'Experiment Design'!$B$3:$H$66,'Experiment Results'!H$1,FALSE)</f>
        <v>3</v>
      </c>
      <c r="I702" s="101" t="str">
        <f>VLOOKUP($C702,'Experiment Design'!$B$3:$H$66,'Experiment Results'!I$1,FALSE)</f>
        <v>Exponential</v>
      </c>
      <c r="J702" s="101">
        <f>VLOOKUP($C702,'Experiment Design'!$B$3:$H$66,'Experiment Results'!J$1,FALSE)</f>
        <v>40</v>
      </c>
      <c r="K702" s="101">
        <f>VLOOKUP($C702,'Experiment Design'!$B$3:$H$66,'Experiment Results'!K$1,FALSE)</f>
        <v>60</v>
      </c>
      <c r="L702" s="101">
        <f>VLOOKUP($C702,'Experiment Design'!$B$3:$H$66,'Experiment Results'!L$1,FALSE)</f>
        <v>36</v>
      </c>
      <c r="M702" s="101">
        <f>VLOOKUP($C702,'Experiment Design'!$B$3:$H$66,'Experiment Results'!M$1,FALSE)</f>
        <v>15</v>
      </c>
      <c r="N702" s="102">
        <f t="shared" si="83"/>
        <v>31.597222222222218</v>
      </c>
      <c r="P702" s="103">
        <f t="shared" si="84"/>
        <v>-1</v>
      </c>
      <c r="Q702" s="101">
        <f t="shared" si="85"/>
        <v>1</v>
      </c>
      <c r="R702" s="101">
        <f t="shared" si="86"/>
        <v>-1</v>
      </c>
      <c r="S702" s="101">
        <f t="shared" si="87"/>
        <v>1</v>
      </c>
      <c r="T702" s="101">
        <f t="shared" si="88"/>
        <v>1</v>
      </c>
      <c r="U702" s="101">
        <f t="shared" si="89"/>
        <v>1</v>
      </c>
      <c r="V702" s="102">
        <f t="shared" si="90"/>
        <v>31.597222222222218</v>
      </c>
    </row>
    <row r="703" spans="2:22" x14ac:dyDescent="0.25">
      <c r="B703" s="12">
        <v>11</v>
      </c>
      <c r="C703" s="12">
        <v>60</v>
      </c>
      <c r="D703" s="12">
        <v>32.666666666666636</v>
      </c>
      <c r="E703" s="12">
        <v>33.958333333333321</v>
      </c>
      <c r="F703" s="12">
        <v>29.833333333333321</v>
      </c>
      <c r="H703" s="103">
        <f>VLOOKUP($C703,'Experiment Design'!$B$3:$H$66,'Experiment Results'!H$1,FALSE)</f>
        <v>8</v>
      </c>
      <c r="I703" s="101" t="str">
        <f>VLOOKUP($C703,'Experiment Design'!$B$3:$H$66,'Experiment Results'!I$1,FALSE)</f>
        <v>Exponential</v>
      </c>
      <c r="J703" s="101">
        <f>VLOOKUP($C703,'Experiment Design'!$B$3:$H$66,'Experiment Results'!J$1,FALSE)</f>
        <v>40</v>
      </c>
      <c r="K703" s="101">
        <f>VLOOKUP($C703,'Experiment Design'!$B$3:$H$66,'Experiment Results'!K$1,FALSE)</f>
        <v>60</v>
      </c>
      <c r="L703" s="101">
        <f>VLOOKUP($C703,'Experiment Design'!$B$3:$H$66,'Experiment Results'!L$1,FALSE)</f>
        <v>36</v>
      </c>
      <c r="M703" s="101">
        <f>VLOOKUP($C703,'Experiment Design'!$B$3:$H$66,'Experiment Results'!M$1,FALSE)</f>
        <v>15</v>
      </c>
      <c r="N703" s="102">
        <f t="shared" si="83"/>
        <v>32.152777777777764</v>
      </c>
      <c r="P703" s="103">
        <f t="shared" si="84"/>
        <v>1</v>
      </c>
      <c r="Q703" s="101">
        <f t="shared" si="85"/>
        <v>1</v>
      </c>
      <c r="R703" s="101">
        <f t="shared" si="86"/>
        <v>-1</v>
      </c>
      <c r="S703" s="101">
        <f t="shared" si="87"/>
        <v>1</v>
      </c>
      <c r="T703" s="101">
        <f t="shared" si="88"/>
        <v>1</v>
      </c>
      <c r="U703" s="101">
        <f t="shared" si="89"/>
        <v>1</v>
      </c>
      <c r="V703" s="102">
        <f t="shared" si="90"/>
        <v>32.152777777777764</v>
      </c>
    </row>
    <row r="704" spans="2:22" x14ac:dyDescent="0.25">
      <c r="B704" s="12">
        <v>11</v>
      </c>
      <c r="C704" s="12">
        <v>61</v>
      </c>
      <c r="D704" s="12">
        <v>34.791666666666664</v>
      </c>
      <c r="E704" s="12">
        <v>35.416666666666679</v>
      </c>
      <c r="F704" s="12">
        <v>23.958333333333361</v>
      </c>
      <c r="H704" s="103">
        <f>VLOOKUP($C704,'Experiment Design'!$B$3:$H$66,'Experiment Results'!H$1,FALSE)</f>
        <v>3</v>
      </c>
      <c r="I704" s="101" t="str">
        <f>VLOOKUP($C704,'Experiment Design'!$B$3:$H$66,'Experiment Results'!I$1,FALSE)</f>
        <v>Normal</v>
      </c>
      <c r="J704" s="101">
        <f>VLOOKUP($C704,'Experiment Design'!$B$3:$H$66,'Experiment Results'!J$1,FALSE)</f>
        <v>100</v>
      </c>
      <c r="K704" s="101">
        <f>VLOOKUP($C704,'Experiment Design'!$B$3:$H$66,'Experiment Results'!K$1,FALSE)</f>
        <v>60</v>
      </c>
      <c r="L704" s="101">
        <f>VLOOKUP($C704,'Experiment Design'!$B$3:$H$66,'Experiment Results'!L$1,FALSE)</f>
        <v>36</v>
      </c>
      <c r="M704" s="101">
        <f>VLOOKUP($C704,'Experiment Design'!$B$3:$H$66,'Experiment Results'!M$1,FALSE)</f>
        <v>15</v>
      </c>
      <c r="N704" s="102">
        <f t="shared" si="83"/>
        <v>31.3888888888889</v>
      </c>
      <c r="P704" s="103">
        <f t="shared" si="84"/>
        <v>-1</v>
      </c>
      <c r="Q704" s="101">
        <f t="shared" si="85"/>
        <v>-1</v>
      </c>
      <c r="R704" s="101">
        <f t="shared" si="86"/>
        <v>1</v>
      </c>
      <c r="S704" s="101">
        <f t="shared" si="87"/>
        <v>1</v>
      </c>
      <c r="T704" s="101">
        <f t="shared" si="88"/>
        <v>1</v>
      </c>
      <c r="U704" s="101">
        <f t="shared" si="89"/>
        <v>1</v>
      </c>
      <c r="V704" s="102">
        <f t="shared" si="90"/>
        <v>31.3888888888889</v>
      </c>
    </row>
    <row r="705" spans="2:22" x14ac:dyDescent="0.25">
      <c r="B705" s="12">
        <v>11</v>
      </c>
      <c r="C705" s="12">
        <v>62</v>
      </c>
      <c r="D705" s="12">
        <v>33</v>
      </c>
      <c r="E705" s="12">
        <v>29.833333333333321</v>
      </c>
      <c r="F705" s="12">
        <v>30.833333333333336</v>
      </c>
      <c r="H705" s="103">
        <f>VLOOKUP($C705,'Experiment Design'!$B$3:$H$66,'Experiment Results'!H$1,FALSE)</f>
        <v>8</v>
      </c>
      <c r="I705" s="101" t="str">
        <f>VLOOKUP($C705,'Experiment Design'!$B$3:$H$66,'Experiment Results'!I$1,FALSE)</f>
        <v>Normal</v>
      </c>
      <c r="J705" s="101">
        <f>VLOOKUP($C705,'Experiment Design'!$B$3:$H$66,'Experiment Results'!J$1,FALSE)</f>
        <v>100</v>
      </c>
      <c r="K705" s="101">
        <f>VLOOKUP($C705,'Experiment Design'!$B$3:$H$66,'Experiment Results'!K$1,FALSE)</f>
        <v>60</v>
      </c>
      <c r="L705" s="101">
        <f>VLOOKUP($C705,'Experiment Design'!$B$3:$H$66,'Experiment Results'!L$1,FALSE)</f>
        <v>36</v>
      </c>
      <c r="M705" s="101">
        <f>VLOOKUP($C705,'Experiment Design'!$B$3:$H$66,'Experiment Results'!M$1,FALSE)</f>
        <v>15</v>
      </c>
      <c r="N705" s="102">
        <f t="shared" si="83"/>
        <v>31.222222222222218</v>
      </c>
      <c r="P705" s="103">
        <f t="shared" si="84"/>
        <v>1</v>
      </c>
      <c r="Q705" s="101">
        <f t="shared" si="85"/>
        <v>-1</v>
      </c>
      <c r="R705" s="101">
        <f t="shared" si="86"/>
        <v>1</v>
      </c>
      <c r="S705" s="101">
        <f t="shared" si="87"/>
        <v>1</v>
      </c>
      <c r="T705" s="101">
        <f t="shared" si="88"/>
        <v>1</v>
      </c>
      <c r="U705" s="101">
        <f t="shared" si="89"/>
        <v>1</v>
      </c>
      <c r="V705" s="102">
        <f t="shared" si="90"/>
        <v>31.222222222222218</v>
      </c>
    </row>
    <row r="706" spans="2:22" x14ac:dyDescent="0.25">
      <c r="B706" s="12">
        <v>11</v>
      </c>
      <c r="C706" s="12">
        <v>63</v>
      </c>
      <c r="D706" s="12">
        <v>32.916666666666664</v>
      </c>
      <c r="E706" s="12">
        <v>34.583333333333336</v>
      </c>
      <c r="F706" s="12">
        <v>27.291666666666661</v>
      </c>
      <c r="H706" s="103">
        <f>VLOOKUP($C706,'Experiment Design'!$B$3:$H$66,'Experiment Results'!H$1,FALSE)</f>
        <v>3</v>
      </c>
      <c r="I706" s="101" t="str">
        <f>VLOOKUP($C706,'Experiment Design'!$B$3:$H$66,'Experiment Results'!I$1,FALSE)</f>
        <v>Exponential</v>
      </c>
      <c r="J706" s="101">
        <f>VLOOKUP($C706,'Experiment Design'!$B$3:$H$66,'Experiment Results'!J$1,FALSE)</f>
        <v>100</v>
      </c>
      <c r="K706" s="101">
        <f>VLOOKUP($C706,'Experiment Design'!$B$3:$H$66,'Experiment Results'!K$1,FALSE)</f>
        <v>60</v>
      </c>
      <c r="L706" s="101">
        <f>VLOOKUP($C706,'Experiment Design'!$B$3:$H$66,'Experiment Results'!L$1,FALSE)</f>
        <v>36</v>
      </c>
      <c r="M706" s="101">
        <f>VLOOKUP($C706,'Experiment Design'!$B$3:$H$66,'Experiment Results'!M$1,FALSE)</f>
        <v>15</v>
      </c>
      <c r="N706" s="102">
        <f t="shared" si="83"/>
        <v>31.597222222222218</v>
      </c>
      <c r="P706" s="103">
        <f t="shared" si="84"/>
        <v>-1</v>
      </c>
      <c r="Q706" s="101">
        <f t="shared" si="85"/>
        <v>1</v>
      </c>
      <c r="R706" s="101">
        <f t="shared" si="86"/>
        <v>1</v>
      </c>
      <c r="S706" s="101">
        <f t="shared" si="87"/>
        <v>1</v>
      </c>
      <c r="T706" s="101">
        <f t="shared" si="88"/>
        <v>1</v>
      </c>
      <c r="U706" s="101">
        <f t="shared" si="89"/>
        <v>1</v>
      </c>
      <c r="V706" s="102">
        <f t="shared" si="90"/>
        <v>31.597222222222218</v>
      </c>
    </row>
    <row r="707" spans="2:22" x14ac:dyDescent="0.25">
      <c r="B707" s="12">
        <v>11</v>
      </c>
      <c r="C707" s="12">
        <v>64</v>
      </c>
      <c r="D707" s="12">
        <v>32.666666666666636</v>
      </c>
      <c r="E707" s="12">
        <v>33.958333333333321</v>
      </c>
      <c r="F707" s="12">
        <v>29.833333333333321</v>
      </c>
      <c r="H707" s="103">
        <f>VLOOKUP($C707,'Experiment Design'!$B$3:$H$66,'Experiment Results'!H$1,FALSE)</f>
        <v>8</v>
      </c>
      <c r="I707" s="101" t="str">
        <f>VLOOKUP($C707,'Experiment Design'!$B$3:$H$66,'Experiment Results'!I$1,FALSE)</f>
        <v>Exponential</v>
      </c>
      <c r="J707" s="101">
        <f>VLOOKUP($C707,'Experiment Design'!$B$3:$H$66,'Experiment Results'!J$1,FALSE)</f>
        <v>100</v>
      </c>
      <c r="K707" s="101">
        <f>VLOOKUP($C707,'Experiment Design'!$B$3:$H$66,'Experiment Results'!K$1,FALSE)</f>
        <v>60</v>
      </c>
      <c r="L707" s="101">
        <f>VLOOKUP($C707,'Experiment Design'!$B$3:$H$66,'Experiment Results'!L$1,FALSE)</f>
        <v>36</v>
      </c>
      <c r="M707" s="101">
        <f>VLOOKUP($C707,'Experiment Design'!$B$3:$H$66,'Experiment Results'!M$1,FALSE)</f>
        <v>15</v>
      </c>
      <c r="N707" s="102">
        <f t="shared" si="83"/>
        <v>32.152777777777764</v>
      </c>
      <c r="P707" s="103">
        <f t="shared" si="84"/>
        <v>1</v>
      </c>
      <c r="Q707" s="101">
        <f t="shared" si="85"/>
        <v>1</v>
      </c>
      <c r="R707" s="101">
        <f t="shared" si="86"/>
        <v>1</v>
      </c>
      <c r="S707" s="101">
        <f t="shared" si="87"/>
        <v>1</v>
      </c>
      <c r="T707" s="101">
        <f t="shared" si="88"/>
        <v>1</v>
      </c>
      <c r="U707" s="101">
        <f t="shared" si="89"/>
        <v>1</v>
      </c>
      <c r="V707" s="102">
        <f t="shared" si="90"/>
        <v>32.152777777777764</v>
      </c>
    </row>
    <row r="708" spans="2:22" x14ac:dyDescent="0.25">
      <c r="B708" s="12">
        <v>12</v>
      </c>
      <c r="C708" s="12">
        <v>1</v>
      </c>
      <c r="D708" s="12">
        <v>28.846153846153861</v>
      </c>
      <c r="E708" s="12">
        <v>36.63461538461538</v>
      </c>
      <c r="F708" s="12">
        <v>38.653846153846146</v>
      </c>
      <c r="H708" s="103">
        <f>VLOOKUP($C708,'Experiment Design'!$B$3:$H$66,'Experiment Results'!H$1,FALSE)</f>
        <v>3</v>
      </c>
      <c r="I708" s="101" t="str">
        <f>VLOOKUP($C708,'Experiment Design'!$B$3:$H$66,'Experiment Results'!I$1,FALSE)</f>
        <v>Normal</v>
      </c>
      <c r="J708" s="101">
        <f>VLOOKUP($C708,'Experiment Design'!$B$3:$H$66,'Experiment Results'!J$1,FALSE)</f>
        <v>40</v>
      </c>
      <c r="K708" s="101">
        <f>VLOOKUP($C708,'Experiment Design'!$B$3:$H$66,'Experiment Results'!K$1,FALSE)</f>
        <v>10</v>
      </c>
      <c r="L708" s="101">
        <f>VLOOKUP($C708,'Experiment Design'!$B$3:$H$66,'Experiment Results'!L$1,FALSE)</f>
        <v>26</v>
      </c>
      <c r="M708" s="101">
        <f>VLOOKUP($C708,'Experiment Design'!$B$3:$H$66,'Experiment Results'!M$1,FALSE)</f>
        <v>10</v>
      </c>
      <c r="N708" s="102">
        <f t="shared" si="83"/>
        <v>34.71153846153846</v>
      </c>
      <c r="P708" s="103">
        <f t="shared" si="84"/>
        <v>-1</v>
      </c>
      <c r="Q708" s="101">
        <f t="shared" si="85"/>
        <v>-1</v>
      </c>
      <c r="R708" s="101">
        <f t="shared" si="86"/>
        <v>-1</v>
      </c>
      <c r="S708" s="101">
        <f t="shared" si="87"/>
        <v>-1</v>
      </c>
      <c r="T708" s="101">
        <f t="shared" si="88"/>
        <v>-1</v>
      </c>
      <c r="U708" s="101">
        <f t="shared" si="89"/>
        <v>-1</v>
      </c>
      <c r="V708" s="102">
        <f t="shared" si="90"/>
        <v>34.71153846153846</v>
      </c>
    </row>
    <row r="709" spans="2:22" x14ac:dyDescent="0.25">
      <c r="B709" s="12">
        <v>12</v>
      </c>
      <c r="C709" s="12">
        <v>2</v>
      </c>
      <c r="D709" s="12">
        <v>25.38461538461538</v>
      </c>
      <c r="E709" s="12">
        <v>35.480769230769241</v>
      </c>
      <c r="F709" s="12">
        <v>36.692307692307722</v>
      </c>
      <c r="H709" s="103">
        <f>VLOOKUP($C709,'Experiment Design'!$B$3:$H$66,'Experiment Results'!H$1,FALSE)</f>
        <v>8</v>
      </c>
      <c r="I709" s="101" t="str">
        <f>VLOOKUP($C709,'Experiment Design'!$B$3:$H$66,'Experiment Results'!I$1,FALSE)</f>
        <v>Normal</v>
      </c>
      <c r="J709" s="101">
        <f>VLOOKUP($C709,'Experiment Design'!$B$3:$H$66,'Experiment Results'!J$1,FALSE)</f>
        <v>40</v>
      </c>
      <c r="K709" s="101">
        <f>VLOOKUP($C709,'Experiment Design'!$B$3:$H$66,'Experiment Results'!K$1,FALSE)</f>
        <v>10</v>
      </c>
      <c r="L709" s="101">
        <f>VLOOKUP($C709,'Experiment Design'!$B$3:$H$66,'Experiment Results'!L$1,FALSE)</f>
        <v>26</v>
      </c>
      <c r="M709" s="101">
        <f>VLOOKUP($C709,'Experiment Design'!$B$3:$H$66,'Experiment Results'!M$1,FALSE)</f>
        <v>10</v>
      </c>
      <c r="N709" s="102">
        <f t="shared" ref="N709:N772" si="91">AVERAGE(D709:F709)</f>
        <v>32.519230769230781</v>
      </c>
      <c r="P709" s="103">
        <f t="shared" ref="P709:P772" si="92">IF(H709=H$4,-1,1)</f>
        <v>1</v>
      </c>
      <c r="Q709" s="101">
        <f t="shared" ref="Q709:Q772" si="93">IF(I709=I$4,-1,1)</f>
        <v>-1</v>
      </c>
      <c r="R709" s="101">
        <f t="shared" ref="R709:R772" si="94">IF(J709=J$4,-1,1)</f>
        <v>-1</v>
      </c>
      <c r="S709" s="101">
        <f t="shared" ref="S709:S772" si="95">IF(K709=K$4,-1,1)</f>
        <v>-1</v>
      </c>
      <c r="T709" s="101">
        <f t="shared" ref="T709:T772" si="96">IF(L709=L$4,-1,1)</f>
        <v>-1</v>
      </c>
      <c r="U709" s="101">
        <f t="shared" ref="U709:U772" si="97">IF(M709=M$4,-1,1)</f>
        <v>-1</v>
      </c>
      <c r="V709" s="102">
        <f t="shared" ref="V709:V772" si="98">N709</f>
        <v>32.519230769230781</v>
      </c>
    </row>
    <row r="710" spans="2:22" x14ac:dyDescent="0.25">
      <c r="B710" s="12">
        <v>12</v>
      </c>
      <c r="C710" s="12">
        <v>3</v>
      </c>
      <c r="D710" s="12">
        <v>27.692307692307722</v>
      </c>
      <c r="E710" s="12">
        <v>45.576923076923102</v>
      </c>
      <c r="F710" s="12">
        <v>37.5</v>
      </c>
      <c r="H710" s="103">
        <f>VLOOKUP($C710,'Experiment Design'!$B$3:$H$66,'Experiment Results'!H$1,FALSE)</f>
        <v>3</v>
      </c>
      <c r="I710" s="101" t="str">
        <f>VLOOKUP($C710,'Experiment Design'!$B$3:$H$66,'Experiment Results'!I$1,FALSE)</f>
        <v>Exponential</v>
      </c>
      <c r="J710" s="101">
        <f>VLOOKUP($C710,'Experiment Design'!$B$3:$H$66,'Experiment Results'!J$1,FALSE)</f>
        <v>40</v>
      </c>
      <c r="K710" s="101">
        <f>VLOOKUP($C710,'Experiment Design'!$B$3:$H$66,'Experiment Results'!K$1,FALSE)</f>
        <v>10</v>
      </c>
      <c r="L710" s="101">
        <f>VLOOKUP($C710,'Experiment Design'!$B$3:$H$66,'Experiment Results'!L$1,FALSE)</f>
        <v>26</v>
      </c>
      <c r="M710" s="101">
        <f>VLOOKUP($C710,'Experiment Design'!$B$3:$H$66,'Experiment Results'!M$1,FALSE)</f>
        <v>10</v>
      </c>
      <c r="N710" s="102">
        <f t="shared" si="91"/>
        <v>36.923076923076941</v>
      </c>
      <c r="P710" s="103">
        <f t="shared" si="92"/>
        <v>-1</v>
      </c>
      <c r="Q710" s="101">
        <f t="shared" si="93"/>
        <v>1</v>
      </c>
      <c r="R710" s="101">
        <f t="shared" si="94"/>
        <v>-1</v>
      </c>
      <c r="S710" s="101">
        <f t="shared" si="95"/>
        <v>-1</v>
      </c>
      <c r="T710" s="101">
        <f t="shared" si="96"/>
        <v>-1</v>
      </c>
      <c r="U710" s="101">
        <f t="shared" si="97"/>
        <v>-1</v>
      </c>
      <c r="V710" s="102">
        <f t="shared" si="98"/>
        <v>36.923076923076941</v>
      </c>
    </row>
    <row r="711" spans="2:22" x14ac:dyDescent="0.25">
      <c r="B711" s="12">
        <v>12</v>
      </c>
      <c r="C711" s="12">
        <v>4</v>
      </c>
      <c r="D711" s="12">
        <v>26.538461538461522</v>
      </c>
      <c r="E711" s="12">
        <v>47.307692307692278</v>
      </c>
      <c r="F711" s="12">
        <v>31.38461538461538</v>
      </c>
      <c r="H711" s="103">
        <f>VLOOKUP($C711,'Experiment Design'!$B$3:$H$66,'Experiment Results'!H$1,FALSE)</f>
        <v>8</v>
      </c>
      <c r="I711" s="101" t="str">
        <f>VLOOKUP($C711,'Experiment Design'!$B$3:$H$66,'Experiment Results'!I$1,FALSE)</f>
        <v>Exponential</v>
      </c>
      <c r="J711" s="101">
        <f>VLOOKUP($C711,'Experiment Design'!$B$3:$H$66,'Experiment Results'!J$1,FALSE)</f>
        <v>40</v>
      </c>
      <c r="K711" s="101">
        <f>VLOOKUP($C711,'Experiment Design'!$B$3:$H$66,'Experiment Results'!K$1,FALSE)</f>
        <v>10</v>
      </c>
      <c r="L711" s="101">
        <f>VLOOKUP($C711,'Experiment Design'!$B$3:$H$66,'Experiment Results'!L$1,FALSE)</f>
        <v>26</v>
      </c>
      <c r="M711" s="101">
        <f>VLOOKUP($C711,'Experiment Design'!$B$3:$H$66,'Experiment Results'!M$1,FALSE)</f>
        <v>10</v>
      </c>
      <c r="N711" s="102">
        <f t="shared" si="91"/>
        <v>35.076923076923059</v>
      </c>
      <c r="P711" s="103">
        <f t="shared" si="92"/>
        <v>1</v>
      </c>
      <c r="Q711" s="101">
        <f t="shared" si="93"/>
        <v>1</v>
      </c>
      <c r="R711" s="101">
        <f t="shared" si="94"/>
        <v>-1</v>
      </c>
      <c r="S711" s="101">
        <f t="shared" si="95"/>
        <v>-1</v>
      </c>
      <c r="T711" s="101">
        <f t="shared" si="96"/>
        <v>-1</v>
      </c>
      <c r="U711" s="101">
        <f t="shared" si="97"/>
        <v>-1</v>
      </c>
      <c r="V711" s="102">
        <f t="shared" si="98"/>
        <v>35.076923076923059</v>
      </c>
    </row>
    <row r="712" spans="2:22" x14ac:dyDescent="0.25">
      <c r="B712" s="12">
        <v>12</v>
      </c>
      <c r="C712" s="12">
        <v>5</v>
      </c>
      <c r="D712" s="12">
        <v>28.846153846153861</v>
      </c>
      <c r="E712" s="12">
        <v>36.63461538461538</v>
      </c>
      <c r="F712" s="12">
        <v>38.653846153846146</v>
      </c>
      <c r="H712" s="103">
        <f>VLOOKUP($C712,'Experiment Design'!$B$3:$H$66,'Experiment Results'!H$1,FALSE)</f>
        <v>3</v>
      </c>
      <c r="I712" s="101" t="str">
        <f>VLOOKUP($C712,'Experiment Design'!$B$3:$H$66,'Experiment Results'!I$1,FALSE)</f>
        <v>Normal</v>
      </c>
      <c r="J712" s="101">
        <f>VLOOKUP($C712,'Experiment Design'!$B$3:$H$66,'Experiment Results'!J$1,FALSE)</f>
        <v>100</v>
      </c>
      <c r="K712" s="101">
        <f>VLOOKUP($C712,'Experiment Design'!$B$3:$H$66,'Experiment Results'!K$1,FALSE)</f>
        <v>10</v>
      </c>
      <c r="L712" s="101">
        <f>VLOOKUP($C712,'Experiment Design'!$B$3:$H$66,'Experiment Results'!L$1,FALSE)</f>
        <v>26</v>
      </c>
      <c r="M712" s="101">
        <f>VLOOKUP($C712,'Experiment Design'!$B$3:$H$66,'Experiment Results'!M$1,FALSE)</f>
        <v>10</v>
      </c>
      <c r="N712" s="102">
        <f t="shared" si="91"/>
        <v>34.71153846153846</v>
      </c>
      <c r="P712" s="103">
        <f t="shared" si="92"/>
        <v>-1</v>
      </c>
      <c r="Q712" s="101">
        <f t="shared" si="93"/>
        <v>-1</v>
      </c>
      <c r="R712" s="101">
        <f t="shared" si="94"/>
        <v>1</v>
      </c>
      <c r="S712" s="101">
        <f t="shared" si="95"/>
        <v>-1</v>
      </c>
      <c r="T712" s="101">
        <f t="shared" si="96"/>
        <v>-1</v>
      </c>
      <c r="U712" s="101">
        <f t="shared" si="97"/>
        <v>-1</v>
      </c>
      <c r="V712" s="102">
        <f t="shared" si="98"/>
        <v>34.71153846153846</v>
      </c>
    </row>
    <row r="713" spans="2:22" x14ac:dyDescent="0.25">
      <c r="B713" s="12">
        <v>12</v>
      </c>
      <c r="C713" s="12">
        <v>6</v>
      </c>
      <c r="D713" s="12">
        <v>25.38461538461538</v>
      </c>
      <c r="E713" s="12">
        <v>36.346153846153854</v>
      </c>
      <c r="F713" s="12">
        <v>36.923076923076898</v>
      </c>
      <c r="H713" s="103">
        <f>VLOOKUP($C713,'Experiment Design'!$B$3:$H$66,'Experiment Results'!H$1,FALSE)</f>
        <v>8</v>
      </c>
      <c r="I713" s="101" t="str">
        <f>VLOOKUP($C713,'Experiment Design'!$B$3:$H$66,'Experiment Results'!I$1,FALSE)</f>
        <v>Normal</v>
      </c>
      <c r="J713" s="101">
        <f>VLOOKUP($C713,'Experiment Design'!$B$3:$H$66,'Experiment Results'!J$1,FALSE)</f>
        <v>100</v>
      </c>
      <c r="K713" s="101">
        <f>VLOOKUP($C713,'Experiment Design'!$B$3:$H$66,'Experiment Results'!K$1,FALSE)</f>
        <v>10</v>
      </c>
      <c r="L713" s="101">
        <f>VLOOKUP($C713,'Experiment Design'!$B$3:$H$66,'Experiment Results'!L$1,FALSE)</f>
        <v>26</v>
      </c>
      <c r="M713" s="101">
        <f>VLOOKUP($C713,'Experiment Design'!$B$3:$H$66,'Experiment Results'!M$1,FALSE)</f>
        <v>10</v>
      </c>
      <c r="N713" s="102">
        <f t="shared" si="91"/>
        <v>32.88461538461538</v>
      </c>
      <c r="P713" s="103">
        <f t="shared" si="92"/>
        <v>1</v>
      </c>
      <c r="Q713" s="101">
        <f t="shared" si="93"/>
        <v>-1</v>
      </c>
      <c r="R713" s="101">
        <f t="shared" si="94"/>
        <v>1</v>
      </c>
      <c r="S713" s="101">
        <f t="shared" si="95"/>
        <v>-1</v>
      </c>
      <c r="T713" s="101">
        <f t="shared" si="96"/>
        <v>-1</v>
      </c>
      <c r="U713" s="101">
        <f t="shared" si="97"/>
        <v>-1</v>
      </c>
      <c r="V713" s="102">
        <f t="shared" si="98"/>
        <v>32.88461538461538</v>
      </c>
    </row>
    <row r="714" spans="2:22" x14ac:dyDescent="0.25">
      <c r="B714" s="12">
        <v>12</v>
      </c>
      <c r="C714" s="12">
        <v>7</v>
      </c>
      <c r="D714" s="12">
        <v>27.692307692307722</v>
      </c>
      <c r="E714" s="12">
        <v>45.576923076923102</v>
      </c>
      <c r="F714" s="12">
        <v>37.5</v>
      </c>
      <c r="H714" s="103">
        <f>VLOOKUP($C714,'Experiment Design'!$B$3:$H$66,'Experiment Results'!H$1,FALSE)</f>
        <v>3</v>
      </c>
      <c r="I714" s="101" t="str">
        <f>VLOOKUP($C714,'Experiment Design'!$B$3:$H$66,'Experiment Results'!I$1,FALSE)</f>
        <v>Exponential</v>
      </c>
      <c r="J714" s="101">
        <f>VLOOKUP($C714,'Experiment Design'!$B$3:$H$66,'Experiment Results'!J$1,FALSE)</f>
        <v>100</v>
      </c>
      <c r="K714" s="101">
        <f>VLOOKUP($C714,'Experiment Design'!$B$3:$H$66,'Experiment Results'!K$1,FALSE)</f>
        <v>10</v>
      </c>
      <c r="L714" s="101">
        <f>VLOOKUP($C714,'Experiment Design'!$B$3:$H$66,'Experiment Results'!L$1,FALSE)</f>
        <v>26</v>
      </c>
      <c r="M714" s="101">
        <f>VLOOKUP($C714,'Experiment Design'!$B$3:$H$66,'Experiment Results'!M$1,FALSE)</f>
        <v>10</v>
      </c>
      <c r="N714" s="102">
        <f t="shared" si="91"/>
        <v>36.923076923076941</v>
      </c>
      <c r="P714" s="103">
        <f t="shared" si="92"/>
        <v>-1</v>
      </c>
      <c r="Q714" s="101">
        <f t="shared" si="93"/>
        <v>1</v>
      </c>
      <c r="R714" s="101">
        <f t="shared" si="94"/>
        <v>1</v>
      </c>
      <c r="S714" s="101">
        <f t="shared" si="95"/>
        <v>-1</v>
      </c>
      <c r="T714" s="101">
        <f t="shared" si="96"/>
        <v>-1</v>
      </c>
      <c r="U714" s="101">
        <f t="shared" si="97"/>
        <v>-1</v>
      </c>
      <c r="V714" s="102">
        <f t="shared" si="98"/>
        <v>36.923076923076941</v>
      </c>
    </row>
    <row r="715" spans="2:22" x14ac:dyDescent="0.25">
      <c r="B715" s="12">
        <v>12</v>
      </c>
      <c r="C715" s="12">
        <v>8</v>
      </c>
      <c r="D715" s="12">
        <v>25.846153846153861</v>
      </c>
      <c r="E715" s="12">
        <v>48.076923076923059</v>
      </c>
      <c r="F715" s="12">
        <v>31.38461538461538</v>
      </c>
      <c r="H715" s="103">
        <f>VLOOKUP($C715,'Experiment Design'!$B$3:$H$66,'Experiment Results'!H$1,FALSE)</f>
        <v>8</v>
      </c>
      <c r="I715" s="101" t="str">
        <f>VLOOKUP($C715,'Experiment Design'!$B$3:$H$66,'Experiment Results'!I$1,FALSE)</f>
        <v>Exponential</v>
      </c>
      <c r="J715" s="101">
        <f>VLOOKUP($C715,'Experiment Design'!$B$3:$H$66,'Experiment Results'!J$1,FALSE)</f>
        <v>100</v>
      </c>
      <c r="K715" s="101">
        <f>VLOOKUP($C715,'Experiment Design'!$B$3:$H$66,'Experiment Results'!K$1,FALSE)</f>
        <v>10</v>
      </c>
      <c r="L715" s="101">
        <f>VLOOKUP($C715,'Experiment Design'!$B$3:$H$66,'Experiment Results'!L$1,FALSE)</f>
        <v>26</v>
      </c>
      <c r="M715" s="101">
        <f>VLOOKUP($C715,'Experiment Design'!$B$3:$H$66,'Experiment Results'!M$1,FALSE)</f>
        <v>10</v>
      </c>
      <c r="N715" s="102">
        <f t="shared" si="91"/>
        <v>35.102564102564095</v>
      </c>
      <c r="P715" s="103">
        <f t="shared" si="92"/>
        <v>1</v>
      </c>
      <c r="Q715" s="101">
        <f t="shared" si="93"/>
        <v>1</v>
      </c>
      <c r="R715" s="101">
        <f t="shared" si="94"/>
        <v>1</v>
      </c>
      <c r="S715" s="101">
        <f t="shared" si="95"/>
        <v>-1</v>
      </c>
      <c r="T715" s="101">
        <f t="shared" si="96"/>
        <v>-1</v>
      </c>
      <c r="U715" s="101">
        <f t="shared" si="97"/>
        <v>-1</v>
      </c>
      <c r="V715" s="102">
        <f t="shared" si="98"/>
        <v>35.102564102564095</v>
      </c>
    </row>
    <row r="716" spans="2:22" x14ac:dyDescent="0.25">
      <c r="B716" s="12">
        <v>12</v>
      </c>
      <c r="C716" s="12">
        <v>9</v>
      </c>
      <c r="D716" s="12">
        <v>28.846153846153861</v>
      </c>
      <c r="E716" s="12">
        <v>36.63461538461538</v>
      </c>
      <c r="F716" s="12">
        <v>38.653846153846146</v>
      </c>
      <c r="H716" s="103">
        <f>VLOOKUP($C716,'Experiment Design'!$B$3:$H$66,'Experiment Results'!H$1,FALSE)</f>
        <v>3</v>
      </c>
      <c r="I716" s="101" t="str">
        <f>VLOOKUP($C716,'Experiment Design'!$B$3:$H$66,'Experiment Results'!I$1,FALSE)</f>
        <v>Normal</v>
      </c>
      <c r="J716" s="101">
        <f>VLOOKUP($C716,'Experiment Design'!$B$3:$H$66,'Experiment Results'!J$1,FALSE)</f>
        <v>40</v>
      </c>
      <c r="K716" s="101">
        <f>VLOOKUP($C716,'Experiment Design'!$B$3:$H$66,'Experiment Results'!K$1,FALSE)</f>
        <v>60</v>
      </c>
      <c r="L716" s="101">
        <f>VLOOKUP($C716,'Experiment Design'!$B$3:$H$66,'Experiment Results'!L$1,FALSE)</f>
        <v>26</v>
      </c>
      <c r="M716" s="101">
        <f>VLOOKUP($C716,'Experiment Design'!$B$3:$H$66,'Experiment Results'!M$1,FALSE)</f>
        <v>10</v>
      </c>
      <c r="N716" s="102">
        <f t="shared" si="91"/>
        <v>34.71153846153846</v>
      </c>
      <c r="P716" s="103">
        <f t="shared" si="92"/>
        <v>-1</v>
      </c>
      <c r="Q716" s="101">
        <f t="shared" si="93"/>
        <v>-1</v>
      </c>
      <c r="R716" s="101">
        <f t="shared" si="94"/>
        <v>-1</v>
      </c>
      <c r="S716" s="101">
        <f t="shared" si="95"/>
        <v>1</v>
      </c>
      <c r="T716" s="101">
        <f t="shared" si="96"/>
        <v>-1</v>
      </c>
      <c r="U716" s="101">
        <f t="shared" si="97"/>
        <v>-1</v>
      </c>
      <c r="V716" s="102">
        <f t="shared" si="98"/>
        <v>34.71153846153846</v>
      </c>
    </row>
    <row r="717" spans="2:22" x14ac:dyDescent="0.25">
      <c r="B717" s="12">
        <v>12</v>
      </c>
      <c r="C717" s="12">
        <v>10</v>
      </c>
      <c r="D717" s="12">
        <v>25.38461538461538</v>
      </c>
      <c r="E717" s="12">
        <v>36.346153846153854</v>
      </c>
      <c r="F717" s="12">
        <v>36.923076923076898</v>
      </c>
      <c r="H717" s="103">
        <f>VLOOKUP($C717,'Experiment Design'!$B$3:$H$66,'Experiment Results'!H$1,FALSE)</f>
        <v>8</v>
      </c>
      <c r="I717" s="101" t="str">
        <f>VLOOKUP($C717,'Experiment Design'!$B$3:$H$66,'Experiment Results'!I$1,FALSE)</f>
        <v>Normal</v>
      </c>
      <c r="J717" s="101">
        <f>VLOOKUP($C717,'Experiment Design'!$B$3:$H$66,'Experiment Results'!J$1,FALSE)</f>
        <v>40</v>
      </c>
      <c r="K717" s="101">
        <f>VLOOKUP($C717,'Experiment Design'!$B$3:$H$66,'Experiment Results'!K$1,FALSE)</f>
        <v>60</v>
      </c>
      <c r="L717" s="101">
        <f>VLOOKUP($C717,'Experiment Design'!$B$3:$H$66,'Experiment Results'!L$1,FALSE)</f>
        <v>26</v>
      </c>
      <c r="M717" s="101">
        <f>VLOOKUP($C717,'Experiment Design'!$B$3:$H$66,'Experiment Results'!M$1,FALSE)</f>
        <v>10</v>
      </c>
      <c r="N717" s="102">
        <f t="shared" si="91"/>
        <v>32.88461538461538</v>
      </c>
      <c r="P717" s="103">
        <f t="shared" si="92"/>
        <v>1</v>
      </c>
      <c r="Q717" s="101">
        <f t="shared" si="93"/>
        <v>-1</v>
      </c>
      <c r="R717" s="101">
        <f t="shared" si="94"/>
        <v>-1</v>
      </c>
      <c r="S717" s="101">
        <f t="shared" si="95"/>
        <v>1</v>
      </c>
      <c r="T717" s="101">
        <f t="shared" si="96"/>
        <v>-1</v>
      </c>
      <c r="U717" s="101">
        <f t="shared" si="97"/>
        <v>-1</v>
      </c>
      <c r="V717" s="102">
        <f t="shared" si="98"/>
        <v>32.88461538461538</v>
      </c>
    </row>
    <row r="718" spans="2:22" x14ac:dyDescent="0.25">
      <c r="B718" s="12">
        <v>12</v>
      </c>
      <c r="C718" s="12">
        <v>11</v>
      </c>
      <c r="D718" s="12">
        <v>27.692307692307722</v>
      </c>
      <c r="E718" s="12">
        <v>45.576923076923102</v>
      </c>
      <c r="F718" s="12">
        <v>37.5</v>
      </c>
      <c r="H718" s="103">
        <f>VLOOKUP($C718,'Experiment Design'!$B$3:$H$66,'Experiment Results'!H$1,FALSE)</f>
        <v>3</v>
      </c>
      <c r="I718" s="101" t="str">
        <f>VLOOKUP($C718,'Experiment Design'!$B$3:$H$66,'Experiment Results'!I$1,FALSE)</f>
        <v>Exponential</v>
      </c>
      <c r="J718" s="101">
        <f>VLOOKUP($C718,'Experiment Design'!$B$3:$H$66,'Experiment Results'!J$1,FALSE)</f>
        <v>40</v>
      </c>
      <c r="K718" s="101">
        <f>VLOOKUP($C718,'Experiment Design'!$B$3:$H$66,'Experiment Results'!K$1,FALSE)</f>
        <v>60</v>
      </c>
      <c r="L718" s="101">
        <f>VLOOKUP($C718,'Experiment Design'!$B$3:$H$66,'Experiment Results'!L$1,FALSE)</f>
        <v>26</v>
      </c>
      <c r="M718" s="101">
        <f>VLOOKUP($C718,'Experiment Design'!$B$3:$H$66,'Experiment Results'!M$1,FALSE)</f>
        <v>10</v>
      </c>
      <c r="N718" s="102">
        <f t="shared" si="91"/>
        <v>36.923076923076941</v>
      </c>
      <c r="P718" s="103">
        <f t="shared" si="92"/>
        <v>-1</v>
      </c>
      <c r="Q718" s="101">
        <f t="shared" si="93"/>
        <v>1</v>
      </c>
      <c r="R718" s="101">
        <f t="shared" si="94"/>
        <v>-1</v>
      </c>
      <c r="S718" s="101">
        <f t="shared" si="95"/>
        <v>1</v>
      </c>
      <c r="T718" s="101">
        <f t="shared" si="96"/>
        <v>-1</v>
      </c>
      <c r="U718" s="101">
        <f t="shared" si="97"/>
        <v>-1</v>
      </c>
      <c r="V718" s="102">
        <f t="shared" si="98"/>
        <v>36.923076923076941</v>
      </c>
    </row>
    <row r="719" spans="2:22" x14ac:dyDescent="0.25">
      <c r="B719" s="12">
        <v>12</v>
      </c>
      <c r="C719" s="12">
        <v>12</v>
      </c>
      <c r="D719" s="12">
        <v>25.846153846153861</v>
      </c>
      <c r="E719" s="12">
        <v>48.076923076923059</v>
      </c>
      <c r="F719" s="12">
        <v>31.38461538461538</v>
      </c>
      <c r="H719" s="103">
        <f>VLOOKUP($C719,'Experiment Design'!$B$3:$H$66,'Experiment Results'!H$1,FALSE)</f>
        <v>8</v>
      </c>
      <c r="I719" s="101" t="str">
        <f>VLOOKUP($C719,'Experiment Design'!$B$3:$H$66,'Experiment Results'!I$1,FALSE)</f>
        <v>Exponential</v>
      </c>
      <c r="J719" s="101">
        <f>VLOOKUP($C719,'Experiment Design'!$B$3:$H$66,'Experiment Results'!J$1,FALSE)</f>
        <v>40</v>
      </c>
      <c r="K719" s="101">
        <f>VLOOKUP($C719,'Experiment Design'!$B$3:$H$66,'Experiment Results'!K$1,FALSE)</f>
        <v>60</v>
      </c>
      <c r="L719" s="101">
        <f>VLOOKUP($C719,'Experiment Design'!$B$3:$H$66,'Experiment Results'!L$1,FALSE)</f>
        <v>26</v>
      </c>
      <c r="M719" s="101">
        <f>VLOOKUP($C719,'Experiment Design'!$B$3:$H$66,'Experiment Results'!M$1,FALSE)</f>
        <v>10</v>
      </c>
      <c r="N719" s="102">
        <f t="shared" si="91"/>
        <v>35.102564102564095</v>
      </c>
      <c r="P719" s="103">
        <f t="shared" si="92"/>
        <v>1</v>
      </c>
      <c r="Q719" s="101">
        <f t="shared" si="93"/>
        <v>1</v>
      </c>
      <c r="R719" s="101">
        <f t="shared" si="94"/>
        <v>-1</v>
      </c>
      <c r="S719" s="101">
        <f t="shared" si="95"/>
        <v>1</v>
      </c>
      <c r="T719" s="101">
        <f t="shared" si="96"/>
        <v>-1</v>
      </c>
      <c r="U719" s="101">
        <f t="shared" si="97"/>
        <v>-1</v>
      </c>
      <c r="V719" s="102">
        <f t="shared" si="98"/>
        <v>35.102564102564095</v>
      </c>
    </row>
    <row r="720" spans="2:22" x14ac:dyDescent="0.25">
      <c r="B720" s="12">
        <v>12</v>
      </c>
      <c r="C720" s="12">
        <v>13</v>
      </c>
      <c r="D720" s="12">
        <v>28.846153846153861</v>
      </c>
      <c r="E720" s="12">
        <v>36.63461538461538</v>
      </c>
      <c r="F720" s="12">
        <v>38.653846153846146</v>
      </c>
      <c r="H720" s="103">
        <f>VLOOKUP($C720,'Experiment Design'!$B$3:$H$66,'Experiment Results'!H$1,FALSE)</f>
        <v>3</v>
      </c>
      <c r="I720" s="101" t="str">
        <f>VLOOKUP($C720,'Experiment Design'!$B$3:$H$66,'Experiment Results'!I$1,FALSE)</f>
        <v>Normal</v>
      </c>
      <c r="J720" s="101">
        <f>VLOOKUP($C720,'Experiment Design'!$B$3:$H$66,'Experiment Results'!J$1,FALSE)</f>
        <v>100</v>
      </c>
      <c r="K720" s="101">
        <f>VLOOKUP($C720,'Experiment Design'!$B$3:$H$66,'Experiment Results'!K$1,FALSE)</f>
        <v>60</v>
      </c>
      <c r="L720" s="101">
        <f>VLOOKUP($C720,'Experiment Design'!$B$3:$H$66,'Experiment Results'!L$1,FALSE)</f>
        <v>26</v>
      </c>
      <c r="M720" s="101">
        <f>VLOOKUP($C720,'Experiment Design'!$B$3:$H$66,'Experiment Results'!M$1,FALSE)</f>
        <v>10</v>
      </c>
      <c r="N720" s="102">
        <f t="shared" si="91"/>
        <v>34.71153846153846</v>
      </c>
      <c r="P720" s="103">
        <f t="shared" si="92"/>
        <v>-1</v>
      </c>
      <c r="Q720" s="101">
        <f t="shared" si="93"/>
        <v>-1</v>
      </c>
      <c r="R720" s="101">
        <f t="shared" si="94"/>
        <v>1</v>
      </c>
      <c r="S720" s="101">
        <f t="shared" si="95"/>
        <v>1</v>
      </c>
      <c r="T720" s="101">
        <f t="shared" si="96"/>
        <v>-1</v>
      </c>
      <c r="U720" s="101">
        <f t="shared" si="97"/>
        <v>-1</v>
      </c>
      <c r="V720" s="102">
        <f t="shared" si="98"/>
        <v>34.71153846153846</v>
      </c>
    </row>
    <row r="721" spans="2:22" x14ac:dyDescent="0.25">
      <c r="B721" s="12">
        <v>12</v>
      </c>
      <c r="C721" s="12">
        <v>14</v>
      </c>
      <c r="D721" s="12">
        <v>25.38461538461538</v>
      </c>
      <c r="E721" s="12">
        <v>36.346153846153854</v>
      </c>
      <c r="F721" s="12">
        <v>36.692307692307722</v>
      </c>
      <c r="H721" s="103">
        <f>VLOOKUP($C721,'Experiment Design'!$B$3:$H$66,'Experiment Results'!H$1,FALSE)</f>
        <v>8</v>
      </c>
      <c r="I721" s="101" t="str">
        <f>VLOOKUP($C721,'Experiment Design'!$B$3:$H$66,'Experiment Results'!I$1,FALSE)</f>
        <v>Normal</v>
      </c>
      <c r="J721" s="101">
        <f>VLOOKUP($C721,'Experiment Design'!$B$3:$H$66,'Experiment Results'!J$1,FALSE)</f>
        <v>100</v>
      </c>
      <c r="K721" s="101">
        <f>VLOOKUP($C721,'Experiment Design'!$B$3:$H$66,'Experiment Results'!K$1,FALSE)</f>
        <v>60</v>
      </c>
      <c r="L721" s="101">
        <f>VLOOKUP($C721,'Experiment Design'!$B$3:$H$66,'Experiment Results'!L$1,FALSE)</f>
        <v>26</v>
      </c>
      <c r="M721" s="101">
        <f>VLOOKUP($C721,'Experiment Design'!$B$3:$H$66,'Experiment Results'!M$1,FALSE)</f>
        <v>10</v>
      </c>
      <c r="N721" s="102">
        <f t="shared" si="91"/>
        <v>32.807692307692321</v>
      </c>
      <c r="P721" s="103">
        <f t="shared" si="92"/>
        <v>1</v>
      </c>
      <c r="Q721" s="101">
        <f t="shared" si="93"/>
        <v>-1</v>
      </c>
      <c r="R721" s="101">
        <f t="shared" si="94"/>
        <v>1</v>
      </c>
      <c r="S721" s="101">
        <f t="shared" si="95"/>
        <v>1</v>
      </c>
      <c r="T721" s="101">
        <f t="shared" si="96"/>
        <v>-1</v>
      </c>
      <c r="U721" s="101">
        <f t="shared" si="97"/>
        <v>-1</v>
      </c>
      <c r="V721" s="102">
        <f t="shared" si="98"/>
        <v>32.807692307692321</v>
      </c>
    </row>
    <row r="722" spans="2:22" x14ac:dyDescent="0.25">
      <c r="B722" s="12">
        <v>12</v>
      </c>
      <c r="C722" s="12">
        <v>15</v>
      </c>
      <c r="D722" s="12">
        <v>27.692307692307722</v>
      </c>
      <c r="E722" s="12">
        <v>45.576923076923102</v>
      </c>
      <c r="F722" s="12">
        <v>37.5</v>
      </c>
      <c r="H722" s="103">
        <f>VLOOKUP($C722,'Experiment Design'!$B$3:$H$66,'Experiment Results'!H$1,FALSE)</f>
        <v>3</v>
      </c>
      <c r="I722" s="101" t="str">
        <f>VLOOKUP($C722,'Experiment Design'!$B$3:$H$66,'Experiment Results'!I$1,FALSE)</f>
        <v>Exponential</v>
      </c>
      <c r="J722" s="101">
        <f>VLOOKUP($C722,'Experiment Design'!$B$3:$H$66,'Experiment Results'!J$1,FALSE)</f>
        <v>100</v>
      </c>
      <c r="K722" s="101">
        <f>VLOOKUP($C722,'Experiment Design'!$B$3:$H$66,'Experiment Results'!K$1,FALSE)</f>
        <v>60</v>
      </c>
      <c r="L722" s="101">
        <f>VLOOKUP($C722,'Experiment Design'!$B$3:$H$66,'Experiment Results'!L$1,FALSE)</f>
        <v>26</v>
      </c>
      <c r="M722" s="101">
        <f>VLOOKUP($C722,'Experiment Design'!$B$3:$H$66,'Experiment Results'!M$1,FALSE)</f>
        <v>10</v>
      </c>
      <c r="N722" s="102">
        <f t="shared" si="91"/>
        <v>36.923076923076941</v>
      </c>
      <c r="P722" s="103">
        <f t="shared" si="92"/>
        <v>-1</v>
      </c>
      <c r="Q722" s="101">
        <f t="shared" si="93"/>
        <v>1</v>
      </c>
      <c r="R722" s="101">
        <f t="shared" si="94"/>
        <v>1</v>
      </c>
      <c r="S722" s="101">
        <f t="shared" si="95"/>
        <v>1</v>
      </c>
      <c r="T722" s="101">
        <f t="shared" si="96"/>
        <v>-1</v>
      </c>
      <c r="U722" s="101">
        <f t="shared" si="97"/>
        <v>-1</v>
      </c>
      <c r="V722" s="102">
        <f t="shared" si="98"/>
        <v>36.923076923076941</v>
      </c>
    </row>
    <row r="723" spans="2:22" x14ac:dyDescent="0.25">
      <c r="B723" s="12">
        <v>12</v>
      </c>
      <c r="C723" s="12">
        <v>16</v>
      </c>
      <c r="D723" s="12">
        <v>25.846153846153861</v>
      </c>
      <c r="E723" s="12">
        <v>48.076923076923059</v>
      </c>
      <c r="F723" s="12">
        <v>31.38461538461538</v>
      </c>
      <c r="H723" s="103">
        <f>VLOOKUP($C723,'Experiment Design'!$B$3:$H$66,'Experiment Results'!H$1,FALSE)</f>
        <v>8</v>
      </c>
      <c r="I723" s="101" t="str">
        <f>VLOOKUP($C723,'Experiment Design'!$B$3:$H$66,'Experiment Results'!I$1,FALSE)</f>
        <v>Exponential</v>
      </c>
      <c r="J723" s="101">
        <f>VLOOKUP($C723,'Experiment Design'!$B$3:$H$66,'Experiment Results'!J$1,FALSE)</f>
        <v>100</v>
      </c>
      <c r="K723" s="101">
        <f>VLOOKUP($C723,'Experiment Design'!$B$3:$H$66,'Experiment Results'!K$1,FALSE)</f>
        <v>60</v>
      </c>
      <c r="L723" s="101">
        <f>VLOOKUP($C723,'Experiment Design'!$B$3:$H$66,'Experiment Results'!L$1,FALSE)</f>
        <v>26</v>
      </c>
      <c r="M723" s="101">
        <f>VLOOKUP($C723,'Experiment Design'!$B$3:$H$66,'Experiment Results'!M$1,FALSE)</f>
        <v>10</v>
      </c>
      <c r="N723" s="102">
        <f t="shared" si="91"/>
        <v>35.102564102564095</v>
      </c>
      <c r="P723" s="103">
        <f t="shared" si="92"/>
        <v>1</v>
      </c>
      <c r="Q723" s="101">
        <f t="shared" si="93"/>
        <v>1</v>
      </c>
      <c r="R723" s="101">
        <f t="shared" si="94"/>
        <v>1</v>
      </c>
      <c r="S723" s="101">
        <f t="shared" si="95"/>
        <v>1</v>
      </c>
      <c r="T723" s="101">
        <f t="shared" si="96"/>
        <v>-1</v>
      </c>
      <c r="U723" s="101">
        <f t="shared" si="97"/>
        <v>-1</v>
      </c>
      <c r="V723" s="102">
        <f t="shared" si="98"/>
        <v>35.102564102564095</v>
      </c>
    </row>
    <row r="724" spans="2:22" x14ac:dyDescent="0.25">
      <c r="B724" s="12">
        <v>12</v>
      </c>
      <c r="C724" s="12">
        <v>17</v>
      </c>
      <c r="D724" s="12">
        <v>44.791666666666679</v>
      </c>
      <c r="E724" s="12">
        <v>46.944444444444422</v>
      </c>
      <c r="F724" s="12">
        <v>52.7777777777778</v>
      </c>
      <c r="H724" s="103">
        <f>VLOOKUP($C724,'Experiment Design'!$B$3:$H$66,'Experiment Results'!H$1,FALSE)</f>
        <v>3</v>
      </c>
      <c r="I724" s="101" t="str">
        <f>VLOOKUP($C724,'Experiment Design'!$B$3:$H$66,'Experiment Results'!I$1,FALSE)</f>
        <v>Normal</v>
      </c>
      <c r="J724" s="101">
        <f>VLOOKUP($C724,'Experiment Design'!$B$3:$H$66,'Experiment Results'!J$1,FALSE)</f>
        <v>40</v>
      </c>
      <c r="K724" s="101">
        <f>VLOOKUP($C724,'Experiment Design'!$B$3:$H$66,'Experiment Results'!K$1,FALSE)</f>
        <v>10</v>
      </c>
      <c r="L724" s="101">
        <f>VLOOKUP($C724,'Experiment Design'!$B$3:$H$66,'Experiment Results'!L$1,FALSE)</f>
        <v>36</v>
      </c>
      <c r="M724" s="101">
        <f>VLOOKUP($C724,'Experiment Design'!$B$3:$H$66,'Experiment Results'!M$1,FALSE)</f>
        <v>10</v>
      </c>
      <c r="N724" s="102">
        <f t="shared" si="91"/>
        <v>48.171296296296305</v>
      </c>
      <c r="P724" s="103">
        <f t="shared" si="92"/>
        <v>-1</v>
      </c>
      <c r="Q724" s="101">
        <f t="shared" si="93"/>
        <v>-1</v>
      </c>
      <c r="R724" s="101">
        <f t="shared" si="94"/>
        <v>-1</v>
      </c>
      <c r="S724" s="101">
        <f t="shared" si="95"/>
        <v>-1</v>
      </c>
      <c r="T724" s="101">
        <f t="shared" si="96"/>
        <v>1</v>
      </c>
      <c r="U724" s="101">
        <f t="shared" si="97"/>
        <v>-1</v>
      </c>
      <c r="V724" s="102">
        <f t="shared" si="98"/>
        <v>48.171296296296305</v>
      </c>
    </row>
    <row r="725" spans="2:22" x14ac:dyDescent="0.25">
      <c r="B725" s="12">
        <v>12</v>
      </c>
      <c r="C725" s="12">
        <v>18</v>
      </c>
      <c r="D725" s="12">
        <v>43.055555555555578</v>
      </c>
      <c r="E725" s="12">
        <v>46.666666666666679</v>
      </c>
      <c r="F725" s="12">
        <v>45.555555555555536</v>
      </c>
      <c r="H725" s="103">
        <f>VLOOKUP($C725,'Experiment Design'!$B$3:$H$66,'Experiment Results'!H$1,FALSE)</f>
        <v>8</v>
      </c>
      <c r="I725" s="101" t="str">
        <f>VLOOKUP($C725,'Experiment Design'!$B$3:$H$66,'Experiment Results'!I$1,FALSE)</f>
        <v>Normal</v>
      </c>
      <c r="J725" s="101">
        <f>VLOOKUP($C725,'Experiment Design'!$B$3:$H$66,'Experiment Results'!J$1,FALSE)</f>
        <v>40</v>
      </c>
      <c r="K725" s="101">
        <f>VLOOKUP($C725,'Experiment Design'!$B$3:$H$66,'Experiment Results'!K$1,FALSE)</f>
        <v>10</v>
      </c>
      <c r="L725" s="101">
        <f>VLOOKUP($C725,'Experiment Design'!$B$3:$H$66,'Experiment Results'!L$1,FALSE)</f>
        <v>36</v>
      </c>
      <c r="M725" s="101">
        <f>VLOOKUP($C725,'Experiment Design'!$B$3:$H$66,'Experiment Results'!M$1,FALSE)</f>
        <v>10</v>
      </c>
      <c r="N725" s="102">
        <f t="shared" si="91"/>
        <v>45.092592592592602</v>
      </c>
      <c r="P725" s="103">
        <f t="shared" si="92"/>
        <v>1</v>
      </c>
      <c r="Q725" s="101">
        <f t="shared" si="93"/>
        <v>-1</v>
      </c>
      <c r="R725" s="101">
        <f t="shared" si="94"/>
        <v>-1</v>
      </c>
      <c r="S725" s="101">
        <f t="shared" si="95"/>
        <v>-1</v>
      </c>
      <c r="T725" s="101">
        <f t="shared" si="96"/>
        <v>1</v>
      </c>
      <c r="U725" s="101">
        <f t="shared" si="97"/>
        <v>-1</v>
      </c>
      <c r="V725" s="102">
        <f t="shared" si="98"/>
        <v>45.092592592592602</v>
      </c>
    </row>
    <row r="726" spans="2:22" x14ac:dyDescent="0.25">
      <c r="B726" s="12">
        <v>12</v>
      </c>
      <c r="C726" s="12">
        <v>19</v>
      </c>
      <c r="D726" s="12">
        <v>44.583333333333364</v>
      </c>
      <c r="E726" s="12">
        <v>59.7222222222222</v>
      </c>
      <c r="F726" s="12">
        <v>46.388888888888879</v>
      </c>
      <c r="H726" s="103">
        <f>VLOOKUP($C726,'Experiment Design'!$B$3:$H$66,'Experiment Results'!H$1,FALSE)</f>
        <v>3</v>
      </c>
      <c r="I726" s="101" t="str">
        <f>VLOOKUP($C726,'Experiment Design'!$B$3:$H$66,'Experiment Results'!I$1,FALSE)</f>
        <v>Exponential</v>
      </c>
      <c r="J726" s="101">
        <f>VLOOKUP($C726,'Experiment Design'!$B$3:$H$66,'Experiment Results'!J$1,FALSE)</f>
        <v>40</v>
      </c>
      <c r="K726" s="101">
        <f>VLOOKUP($C726,'Experiment Design'!$B$3:$H$66,'Experiment Results'!K$1,FALSE)</f>
        <v>10</v>
      </c>
      <c r="L726" s="101">
        <f>VLOOKUP($C726,'Experiment Design'!$B$3:$H$66,'Experiment Results'!L$1,FALSE)</f>
        <v>36</v>
      </c>
      <c r="M726" s="101">
        <f>VLOOKUP($C726,'Experiment Design'!$B$3:$H$66,'Experiment Results'!M$1,FALSE)</f>
        <v>10</v>
      </c>
      <c r="N726" s="102">
        <f t="shared" si="91"/>
        <v>50.231481481481488</v>
      </c>
      <c r="P726" s="103">
        <f t="shared" si="92"/>
        <v>-1</v>
      </c>
      <c r="Q726" s="101">
        <f t="shared" si="93"/>
        <v>1</v>
      </c>
      <c r="R726" s="101">
        <f t="shared" si="94"/>
        <v>-1</v>
      </c>
      <c r="S726" s="101">
        <f t="shared" si="95"/>
        <v>-1</v>
      </c>
      <c r="T726" s="101">
        <f t="shared" si="96"/>
        <v>1</v>
      </c>
      <c r="U726" s="101">
        <f t="shared" si="97"/>
        <v>-1</v>
      </c>
      <c r="V726" s="102">
        <f t="shared" si="98"/>
        <v>50.231481481481488</v>
      </c>
    </row>
    <row r="727" spans="2:22" x14ac:dyDescent="0.25">
      <c r="B727" s="12">
        <v>12</v>
      </c>
      <c r="C727" s="12">
        <v>20</v>
      </c>
      <c r="D727" s="12">
        <v>44.583333333333364</v>
      </c>
      <c r="E727" s="12">
        <v>58.611111111111121</v>
      </c>
      <c r="F727" s="12">
        <v>46.388888888888879</v>
      </c>
      <c r="H727" s="103">
        <f>VLOOKUP($C727,'Experiment Design'!$B$3:$H$66,'Experiment Results'!H$1,FALSE)</f>
        <v>8</v>
      </c>
      <c r="I727" s="101" t="str">
        <f>VLOOKUP($C727,'Experiment Design'!$B$3:$H$66,'Experiment Results'!I$1,FALSE)</f>
        <v>Exponential</v>
      </c>
      <c r="J727" s="101">
        <f>VLOOKUP($C727,'Experiment Design'!$B$3:$H$66,'Experiment Results'!J$1,FALSE)</f>
        <v>40</v>
      </c>
      <c r="K727" s="101">
        <f>VLOOKUP($C727,'Experiment Design'!$B$3:$H$66,'Experiment Results'!K$1,FALSE)</f>
        <v>10</v>
      </c>
      <c r="L727" s="101">
        <f>VLOOKUP($C727,'Experiment Design'!$B$3:$H$66,'Experiment Results'!L$1,FALSE)</f>
        <v>36</v>
      </c>
      <c r="M727" s="101">
        <f>VLOOKUP($C727,'Experiment Design'!$B$3:$H$66,'Experiment Results'!M$1,FALSE)</f>
        <v>10</v>
      </c>
      <c r="N727" s="102">
        <f t="shared" si="91"/>
        <v>49.861111111111121</v>
      </c>
      <c r="P727" s="103">
        <f t="shared" si="92"/>
        <v>1</v>
      </c>
      <c r="Q727" s="101">
        <f t="shared" si="93"/>
        <v>1</v>
      </c>
      <c r="R727" s="101">
        <f t="shared" si="94"/>
        <v>-1</v>
      </c>
      <c r="S727" s="101">
        <f t="shared" si="95"/>
        <v>-1</v>
      </c>
      <c r="T727" s="101">
        <f t="shared" si="96"/>
        <v>1</v>
      </c>
      <c r="U727" s="101">
        <f t="shared" si="97"/>
        <v>-1</v>
      </c>
      <c r="V727" s="102">
        <f t="shared" si="98"/>
        <v>49.861111111111121</v>
      </c>
    </row>
    <row r="728" spans="2:22" x14ac:dyDescent="0.25">
      <c r="B728" s="12">
        <v>12</v>
      </c>
      <c r="C728" s="12">
        <v>21</v>
      </c>
      <c r="D728" s="12">
        <v>44.791666666666679</v>
      </c>
      <c r="E728" s="12">
        <v>46.944444444444422</v>
      </c>
      <c r="F728" s="12">
        <v>52.7777777777778</v>
      </c>
      <c r="H728" s="103">
        <f>VLOOKUP($C728,'Experiment Design'!$B$3:$H$66,'Experiment Results'!H$1,FALSE)</f>
        <v>3</v>
      </c>
      <c r="I728" s="101" t="str">
        <f>VLOOKUP($C728,'Experiment Design'!$B$3:$H$66,'Experiment Results'!I$1,FALSE)</f>
        <v>Normal</v>
      </c>
      <c r="J728" s="101">
        <f>VLOOKUP($C728,'Experiment Design'!$B$3:$H$66,'Experiment Results'!J$1,FALSE)</f>
        <v>100</v>
      </c>
      <c r="K728" s="101">
        <f>VLOOKUP($C728,'Experiment Design'!$B$3:$H$66,'Experiment Results'!K$1,FALSE)</f>
        <v>10</v>
      </c>
      <c r="L728" s="101">
        <f>VLOOKUP($C728,'Experiment Design'!$B$3:$H$66,'Experiment Results'!L$1,FALSE)</f>
        <v>36</v>
      </c>
      <c r="M728" s="101">
        <f>VLOOKUP($C728,'Experiment Design'!$B$3:$H$66,'Experiment Results'!M$1,FALSE)</f>
        <v>10</v>
      </c>
      <c r="N728" s="102">
        <f t="shared" si="91"/>
        <v>48.171296296296305</v>
      </c>
      <c r="P728" s="103">
        <f t="shared" si="92"/>
        <v>-1</v>
      </c>
      <c r="Q728" s="101">
        <f t="shared" si="93"/>
        <v>-1</v>
      </c>
      <c r="R728" s="101">
        <f t="shared" si="94"/>
        <v>1</v>
      </c>
      <c r="S728" s="101">
        <f t="shared" si="95"/>
        <v>-1</v>
      </c>
      <c r="T728" s="101">
        <f t="shared" si="96"/>
        <v>1</v>
      </c>
      <c r="U728" s="101">
        <f t="shared" si="97"/>
        <v>-1</v>
      </c>
      <c r="V728" s="102">
        <f t="shared" si="98"/>
        <v>48.171296296296305</v>
      </c>
    </row>
    <row r="729" spans="2:22" x14ac:dyDescent="0.25">
      <c r="B729" s="12">
        <v>12</v>
      </c>
      <c r="C729" s="12">
        <v>22</v>
      </c>
      <c r="D729" s="12">
        <v>43.055555555555578</v>
      </c>
      <c r="E729" s="12">
        <v>46.666666666666679</v>
      </c>
      <c r="F729" s="12">
        <v>45.555555555555536</v>
      </c>
      <c r="H729" s="103">
        <f>VLOOKUP($C729,'Experiment Design'!$B$3:$H$66,'Experiment Results'!H$1,FALSE)</f>
        <v>8</v>
      </c>
      <c r="I729" s="101" t="str">
        <f>VLOOKUP($C729,'Experiment Design'!$B$3:$H$66,'Experiment Results'!I$1,FALSE)</f>
        <v>Normal</v>
      </c>
      <c r="J729" s="101">
        <f>VLOOKUP($C729,'Experiment Design'!$B$3:$H$66,'Experiment Results'!J$1,FALSE)</f>
        <v>100</v>
      </c>
      <c r="K729" s="101">
        <f>VLOOKUP($C729,'Experiment Design'!$B$3:$H$66,'Experiment Results'!K$1,FALSE)</f>
        <v>10</v>
      </c>
      <c r="L729" s="101">
        <f>VLOOKUP($C729,'Experiment Design'!$B$3:$H$66,'Experiment Results'!L$1,FALSE)</f>
        <v>36</v>
      </c>
      <c r="M729" s="101">
        <f>VLOOKUP($C729,'Experiment Design'!$B$3:$H$66,'Experiment Results'!M$1,FALSE)</f>
        <v>10</v>
      </c>
      <c r="N729" s="102">
        <f t="shared" si="91"/>
        <v>45.092592592592602</v>
      </c>
      <c r="P729" s="103">
        <f t="shared" si="92"/>
        <v>1</v>
      </c>
      <c r="Q729" s="101">
        <f t="shared" si="93"/>
        <v>-1</v>
      </c>
      <c r="R729" s="101">
        <f t="shared" si="94"/>
        <v>1</v>
      </c>
      <c r="S729" s="101">
        <f t="shared" si="95"/>
        <v>-1</v>
      </c>
      <c r="T729" s="101">
        <f t="shared" si="96"/>
        <v>1</v>
      </c>
      <c r="U729" s="101">
        <f t="shared" si="97"/>
        <v>-1</v>
      </c>
      <c r="V729" s="102">
        <f t="shared" si="98"/>
        <v>45.092592592592602</v>
      </c>
    </row>
    <row r="730" spans="2:22" x14ac:dyDescent="0.25">
      <c r="B730" s="12">
        <v>12</v>
      </c>
      <c r="C730" s="12">
        <v>23</v>
      </c>
      <c r="D730" s="12">
        <v>44.583333333333364</v>
      </c>
      <c r="E730" s="12">
        <v>59.7222222222222</v>
      </c>
      <c r="F730" s="12">
        <v>46.388888888888879</v>
      </c>
      <c r="H730" s="103">
        <f>VLOOKUP($C730,'Experiment Design'!$B$3:$H$66,'Experiment Results'!H$1,FALSE)</f>
        <v>3</v>
      </c>
      <c r="I730" s="101" t="str">
        <f>VLOOKUP($C730,'Experiment Design'!$B$3:$H$66,'Experiment Results'!I$1,FALSE)</f>
        <v>Exponential</v>
      </c>
      <c r="J730" s="101">
        <f>VLOOKUP($C730,'Experiment Design'!$B$3:$H$66,'Experiment Results'!J$1,FALSE)</f>
        <v>100</v>
      </c>
      <c r="K730" s="101">
        <f>VLOOKUP($C730,'Experiment Design'!$B$3:$H$66,'Experiment Results'!K$1,FALSE)</f>
        <v>10</v>
      </c>
      <c r="L730" s="101">
        <f>VLOOKUP($C730,'Experiment Design'!$B$3:$H$66,'Experiment Results'!L$1,FALSE)</f>
        <v>36</v>
      </c>
      <c r="M730" s="101">
        <f>VLOOKUP($C730,'Experiment Design'!$B$3:$H$66,'Experiment Results'!M$1,FALSE)</f>
        <v>10</v>
      </c>
      <c r="N730" s="102">
        <f t="shared" si="91"/>
        <v>50.231481481481488</v>
      </c>
      <c r="P730" s="103">
        <f t="shared" si="92"/>
        <v>-1</v>
      </c>
      <c r="Q730" s="101">
        <f t="shared" si="93"/>
        <v>1</v>
      </c>
      <c r="R730" s="101">
        <f t="shared" si="94"/>
        <v>1</v>
      </c>
      <c r="S730" s="101">
        <f t="shared" si="95"/>
        <v>-1</v>
      </c>
      <c r="T730" s="101">
        <f t="shared" si="96"/>
        <v>1</v>
      </c>
      <c r="U730" s="101">
        <f t="shared" si="97"/>
        <v>-1</v>
      </c>
      <c r="V730" s="102">
        <f t="shared" si="98"/>
        <v>50.231481481481488</v>
      </c>
    </row>
    <row r="731" spans="2:22" x14ac:dyDescent="0.25">
      <c r="B731" s="12">
        <v>12</v>
      </c>
      <c r="C731" s="12">
        <v>24</v>
      </c>
      <c r="D731" s="12">
        <v>44.583333333333364</v>
      </c>
      <c r="E731" s="12">
        <v>58.611111111111121</v>
      </c>
      <c r="F731" s="12">
        <v>46.388888888888879</v>
      </c>
      <c r="H731" s="103">
        <f>VLOOKUP($C731,'Experiment Design'!$B$3:$H$66,'Experiment Results'!H$1,FALSE)</f>
        <v>8</v>
      </c>
      <c r="I731" s="101" t="str">
        <f>VLOOKUP($C731,'Experiment Design'!$B$3:$H$66,'Experiment Results'!I$1,FALSE)</f>
        <v>Exponential</v>
      </c>
      <c r="J731" s="101">
        <f>VLOOKUP($C731,'Experiment Design'!$B$3:$H$66,'Experiment Results'!J$1,FALSE)</f>
        <v>100</v>
      </c>
      <c r="K731" s="101">
        <f>VLOOKUP($C731,'Experiment Design'!$B$3:$H$66,'Experiment Results'!K$1,FALSE)</f>
        <v>10</v>
      </c>
      <c r="L731" s="101">
        <f>VLOOKUP($C731,'Experiment Design'!$B$3:$H$66,'Experiment Results'!L$1,FALSE)</f>
        <v>36</v>
      </c>
      <c r="M731" s="101">
        <f>VLOOKUP($C731,'Experiment Design'!$B$3:$H$66,'Experiment Results'!M$1,FALSE)</f>
        <v>10</v>
      </c>
      <c r="N731" s="102">
        <f t="shared" si="91"/>
        <v>49.861111111111121</v>
      </c>
      <c r="P731" s="103">
        <f t="shared" si="92"/>
        <v>1</v>
      </c>
      <c r="Q731" s="101">
        <f t="shared" si="93"/>
        <v>1</v>
      </c>
      <c r="R731" s="101">
        <f t="shared" si="94"/>
        <v>1</v>
      </c>
      <c r="S731" s="101">
        <f t="shared" si="95"/>
        <v>-1</v>
      </c>
      <c r="T731" s="101">
        <f t="shared" si="96"/>
        <v>1</v>
      </c>
      <c r="U731" s="101">
        <f t="shared" si="97"/>
        <v>-1</v>
      </c>
      <c r="V731" s="102">
        <f t="shared" si="98"/>
        <v>49.861111111111121</v>
      </c>
    </row>
    <row r="732" spans="2:22" x14ac:dyDescent="0.25">
      <c r="B732" s="12">
        <v>12</v>
      </c>
      <c r="C732" s="12">
        <v>25</v>
      </c>
      <c r="D732" s="12">
        <v>44.791666666666679</v>
      </c>
      <c r="E732" s="12">
        <v>46.944444444444422</v>
      </c>
      <c r="F732" s="12">
        <v>52.7777777777778</v>
      </c>
      <c r="H732" s="103">
        <f>VLOOKUP($C732,'Experiment Design'!$B$3:$H$66,'Experiment Results'!H$1,FALSE)</f>
        <v>3</v>
      </c>
      <c r="I732" s="101" t="str">
        <f>VLOOKUP($C732,'Experiment Design'!$B$3:$H$66,'Experiment Results'!I$1,FALSE)</f>
        <v>Normal</v>
      </c>
      <c r="J732" s="101">
        <f>VLOOKUP($C732,'Experiment Design'!$B$3:$H$66,'Experiment Results'!J$1,FALSE)</f>
        <v>40</v>
      </c>
      <c r="K732" s="101">
        <f>VLOOKUP($C732,'Experiment Design'!$B$3:$H$66,'Experiment Results'!K$1,FALSE)</f>
        <v>60</v>
      </c>
      <c r="L732" s="101">
        <f>VLOOKUP($C732,'Experiment Design'!$B$3:$H$66,'Experiment Results'!L$1,FALSE)</f>
        <v>36</v>
      </c>
      <c r="M732" s="101">
        <f>VLOOKUP($C732,'Experiment Design'!$B$3:$H$66,'Experiment Results'!M$1,FALSE)</f>
        <v>10</v>
      </c>
      <c r="N732" s="102">
        <f t="shared" si="91"/>
        <v>48.171296296296305</v>
      </c>
      <c r="P732" s="103">
        <f t="shared" si="92"/>
        <v>-1</v>
      </c>
      <c r="Q732" s="101">
        <f t="shared" si="93"/>
        <v>-1</v>
      </c>
      <c r="R732" s="101">
        <f t="shared" si="94"/>
        <v>-1</v>
      </c>
      <c r="S732" s="101">
        <f t="shared" si="95"/>
        <v>1</v>
      </c>
      <c r="T732" s="101">
        <f t="shared" si="96"/>
        <v>1</v>
      </c>
      <c r="U732" s="101">
        <f t="shared" si="97"/>
        <v>-1</v>
      </c>
      <c r="V732" s="102">
        <f t="shared" si="98"/>
        <v>48.171296296296305</v>
      </c>
    </row>
    <row r="733" spans="2:22" x14ac:dyDescent="0.25">
      <c r="B733" s="12">
        <v>12</v>
      </c>
      <c r="C733" s="12">
        <v>26</v>
      </c>
      <c r="D733" s="12">
        <v>43.055555555555578</v>
      </c>
      <c r="E733" s="12">
        <v>46.666666666666679</v>
      </c>
      <c r="F733" s="12">
        <v>45.555555555555536</v>
      </c>
      <c r="H733" s="103">
        <f>VLOOKUP($C733,'Experiment Design'!$B$3:$H$66,'Experiment Results'!H$1,FALSE)</f>
        <v>8</v>
      </c>
      <c r="I733" s="101" t="str">
        <f>VLOOKUP($C733,'Experiment Design'!$B$3:$H$66,'Experiment Results'!I$1,FALSE)</f>
        <v>Normal</v>
      </c>
      <c r="J733" s="101">
        <f>VLOOKUP($C733,'Experiment Design'!$B$3:$H$66,'Experiment Results'!J$1,FALSE)</f>
        <v>40</v>
      </c>
      <c r="K733" s="101">
        <f>VLOOKUP($C733,'Experiment Design'!$B$3:$H$66,'Experiment Results'!K$1,FALSE)</f>
        <v>60</v>
      </c>
      <c r="L733" s="101">
        <f>VLOOKUP($C733,'Experiment Design'!$B$3:$H$66,'Experiment Results'!L$1,FALSE)</f>
        <v>36</v>
      </c>
      <c r="M733" s="101">
        <f>VLOOKUP($C733,'Experiment Design'!$B$3:$H$66,'Experiment Results'!M$1,FALSE)</f>
        <v>10</v>
      </c>
      <c r="N733" s="102">
        <f t="shared" si="91"/>
        <v>45.092592592592602</v>
      </c>
      <c r="P733" s="103">
        <f t="shared" si="92"/>
        <v>1</v>
      </c>
      <c r="Q733" s="101">
        <f t="shared" si="93"/>
        <v>-1</v>
      </c>
      <c r="R733" s="101">
        <f t="shared" si="94"/>
        <v>-1</v>
      </c>
      <c r="S733" s="101">
        <f t="shared" si="95"/>
        <v>1</v>
      </c>
      <c r="T733" s="101">
        <f t="shared" si="96"/>
        <v>1</v>
      </c>
      <c r="U733" s="101">
        <f t="shared" si="97"/>
        <v>-1</v>
      </c>
      <c r="V733" s="102">
        <f t="shared" si="98"/>
        <v>45.092592592592602</v>
      </c>
    </row>
    <row r="734" spans="2:22" x14ac:dyDescent="0.25">
      <c r="B734" s="12">
        <v>12</v>
      </c>
      <c r="C734" s="12">
        <v>27</v>
      </c>
      <c r="D734" s="12">
        <v>44.583333333333364</v>
      </c>
      <c r="E734" s="12">
        <v>59.7222222222222</v>
      </c>
      <c r="F734" s="12">
        <v>46.388888888888879</v>
      </c>
      <c r="H734" s="103">
        <f>VLOOKUP($C734,'Experiment Design'!$B$3:$H$66,'Experiment Results'!H$1,FALSE)</f>
        <v>3</v>
      </c>
      <c r="I734" s="101" t="str">
        <f>VLOOKUP($C734,'Experiment Design'!$B$3:$H$66,'Experiment Results'!I$1,FALSE)</f>
        <v>Exponential</v>
      </c>
      <c r="J734" s="101">
        <f>VLOOKUP($C734,'Experiment Design'!$B$3:$H$66,'Experiment Results'!J$1,FALSE)</f>
        <v>40</v>
      </c>
      <c r="K734" s="101">
        <f>VLOOKUP($C734,'Experiment Design'!$B$3:$H$66,'Experiment Results'!K$1,FALSE)</f>
        <v>60</v>
      </c>
      <c r="L734" s="101">
        <f>VLOOKUP($C734,'Experiment Design'!$B$3:$H$66,'Experiment Results'!L$1,FALSE)</f>
        <v>36</v>
      </c>
      <c r="M734" s="101">
        <f>VLOOKUP($C734,'Experiment Design'!$B$3:$H$66,'Experiment Results'!M$1,FALSE)</f>
        <v>10</v>
      </c>
      <c r="N734" s="102">
        <f t="shared" si="91"/>
        <v>50.231481481481488</v>
      </c>
      <c r="P734" s="103">
        <f t="shared" si="92"/>
        <v>-1</v>
      </c>
      <c r="Q734" s="101">
        <f t="shared" si="93"/>
        <v>1</v>
      </c>
      <c r="R734" s="101">
        <f t="shared" si="94"/>
        <v>-1</v>
      </c>
      <c r="S734" s="101">
        <f t="shared" si="95"/>
        <v>1</v>
      </c>
      <c r="T734" s="101">
        <f t="shared" si="96"/>
        <v>1</v>
      </c>
      <c r="U734" s="101">
        <f t="shared" si="97"/>
        <v>-1</v>
      </c>
      <c r="V734" s="102">
        <f t="shared" si="98"/>
        <v>50.231481481481488</v>
      </c>
    </row>
    <row r="735" spans="2:22" x14ac:dyDescent="0.25">
      <c r="B735" s="12">
        <v>12</v>
      </c>
      <c r="C735" s="12">
        <v>28</v>
      </c>
      <c r="D735" s="12">
        <v>44.583333333333364</v>
      </c>
      <c r="E735" s="12">
        <v>58.611111111111121</v>
      </c>
      <c r="F735" s="12">
        <v>46.388888888888879</v>
      </c>
      <c r="H735" s="103">
        <f>VLOOKUP($C735,'Experiment Design'!$B$3:$H$66,'Experiment Results'!H$1,FALSE)</f>
        <v>8</v>
      </c>
      <c r="I735" s="101" t="str">
        <f>VLOOKUP($C735,'Experiment Design'!$B$3:$H$66,'Experiment Results'!I$1,FALSE)</f>
        <v>Exponential</v>
      </c>
      <c r="J735" s="101">
        <f>VLOOKUP($C735,'Experiment Design'!$B$3:$H$66,'Experiment Results'!J$1,FALSE)</f>
        <v>40</v>
      </c>
      <c r="K735" s="101">
        <f>VLOOKUP($C735,'Experiment Design'!$B$3:$H$66,'Experiment Results'!K$1,FALSE)</f>
        <v>60</v>
      </c>
      <c r="L735" s="101">
        <f>VLOOKUP($C735,'Experiment Design'!$B$3:$H$66,'Experiment Results'!L$1,FALSE)</f>
        <v>36</v>
      </c>
      <c r="M735" s="101">
        <f>VLOOKUP($C735,'Experiment Design'!$B$3:$H$66,'Experiment Results'!M$1,FALSE)</f>
        <v>10</v>
      </c>
      <c r="N735" s="102">
        <f t="shared" si="91"/>
        <v>49.861111111111121</v>
      </c>
      <c r="P735" s="103">
        <f t="shared" si="92"/>
        <v>1</v>
      </c>
      <c r="Q735" s="101">
        <f t="shared" si="93"/>
        <v>1</v>
      </c>
      <c r="R735" s="101">
        <f t="shared" si="94"/>
        <v>-1</v>
      </c>
      <c r="S735" s="101">
        <f t="shared" si="95"/>
        <v>1</v>
      </c>
      <c r="T735" s="101">
        <f t="shared" si="96"/>
        <v>1</v>
      </c>
      <c r="U735" s="101">
        <f t="shared" si="97"/>
        <v>-1</v>
      </c>
      <c r="V735" s="102">
        <f t="shared" si="98"/>
        <v>49.861111111111121</v>
      </c>
    </row>
    <row r="736" spans="2:22" x14ac:dyDescent="0.25">
      <c r="B736" s="12">
        <v>12</v>
      </c>
      <c r="C736" s="12">
        <v>29</v>
      </c>
      <c r="D736" s="12">
        <v>44.791666666666679</v>
      </c>
      <c r="E736" s="12">
        <v>46.944444444444422</v>
      </c>
      <c r="F736" s="12">
        <v>52.7777777777778</v>
      </c>
      <c r="H736" s="103">
        <f>VLOOKUP($C736,'Experiment Design'!$B$3:$H$66,'Experiment Results'!H$1,FALSE)</f>
        <v>3</v>
      </c>
      <c r="I736" s="101" t="str">
        <f>VLOOKUP($C736,'Experiment Design'!$B$3:$H$66,'Experiment Results'!I$1,FALSE)</f>
        <v>Normal</v>
      </c>
      <c r="J736" s="101">
        <f>VLOOKUP($C736,'Experiment Design'!$B$3:$H$66,'Experiment Results'!J$1,FALSE)</f>
        <v>100</v>
      </c>
      <c r="K736" s="101">
        <f>VLOOKUP($C736,'Experiment Design'!$B$3:$H$66,'Experiment Results'!K$1,FALSE)</f>
        <v>60</v>
      </c>
      <c r="L736" s="101">
        <f>VLOOKUP($C736,'Experiment Design'!$B$3:$H$66,'Experiment Results'!L$1,FALSE)</f>
        <v>36</v>
      </c>
      <c r="M736" s="101">
        <f>VLOOKUP($C736,'Experiment Design'!$B$3:$H$66,'Experiment Results'!M$1,FALSE)</f>
        <v>10</v>
      </c>
      <c r="N736" s="102">
        <f t="shared" si="91"/>
        <v>48.171296296296305</v>
      </c>
      <c r="P736" s="103">
        <f t="shared" si="92"/>
        <v>-1</v>
      </c>
      <c r="Q736" s="101">
        <f t="shared" si="93"/>
        <v>-1</v>
      </c>
      <c r="R736" s="101">
        <f t="shared" si="94"/>
        <v>1</v>
      </c>
      <c r="S736" s="101">
        <f t="shared" si="95"/>
        <v>1</v>
      </c>
      <c r="T736" s="101">
        <f t="shared" si="96"/>
        <v>1</v>
      </c>
      <c r="U736" s="101">
        <f t="shared" si="97"/>
        <v>-1</v>
      </c>
      <c r="V736" s="102">
        <f t="shared" si="98"/>
        <v>48.171296296296305</v>
      </c>
    </row>
    <row r="737" spans="2:22" x14ac:dyDescent="0.25">
      <c r="B737" s="12">
        <v>12</v>
      </c>
      <c r="C737" s="12">
        <v>30</v>
      </c>
      <c r="D737" s="12">
        <v>43.055555555555578</v>
      </c>
      <c r="E737" s="12">
        <v>46.666666666666679</v>
      </c>
      <c r="F737" s="12">
        <v>45.555555555555536</v>
      </c>
      <c r="H737" s="103">
        <f>VLOOKUP($C737,'Experiment Design'!$B$3:$H$66,'Experiment Results'!H$1,FALSE)</f>
        <v>8</v>
      </c>
      <c r="I737" s="101" t="str">
        <f>VLOOKUP($C737,'Experiment Design'!$B$3:$H$66,'Experiment Results'!I$1,FALSE)</f>
        <v>Normal</v>
      </c>
      <c r="J737" s="101">
        <f>VLOOKUP($C737,'Experiment Design'!$B$3:$H$66,'Experiment Results'!J$1,FALSE)</f>
        <v>100</v>
      </c>
      <c r="K737" s="101">
        <f>VLOOKUP($C737,'Experiment Design'!$B$3:$H$66,'Experiment Results'!K$1,FALSE)</f>
        <v>60</v>
      </c>
      <c r="L737" s="101">
        <f>VLOOKUP($C737,'Experiment Design'!$B$3:$H$66,'Experiment Results'!L$1,FALSE)</f>
        <v>36</v>
      </c>
      <c r="M737" s="101">
        <f>VLOOKUP($C737,'Experiment Design'!$B$3:$H$66,'Experiment Results'!M$1,FALSE)</f>
        <v>10</v>
      </c>
      <c r="N737" s="102">
        <f t="shared" si="91"/>
        <v>45.092592592592602</v>
      </c>
      <c r="P737" s="103">
        <f t="shared" si="92"/>
        <v>1</v>
      </c>
      <c r="Q737" s="101">
        <f t="shared" si="93"/>
        <v>-1</v>
      </c>
      <c r="R737" s="101">
        <f t="shared" si="94"/>
        <v>1</v>
      </c>
      <c r="S737" s="101">
        <f t="shared" si="95"/>
        <v>1</v>
      </c>
      <c r="T737" s="101">
        <f t="shared" si="96"/>
        <v>1</v>
      </c>
      <c r="U737" s="101">
        <f t="shared" si="97"/>
        <v>-1</v>
      </c>
      <c r="V737" s="102">
        <f t="shared" si="98"/>
        <v>45.092592592592602</v>
      </c>
    </row>
    <row r="738" spans="2:22" x14ac:dyDescent="0.25">
      <c r="B738" s="12">
        <v>12</v>
      </c>
      <c r="C738" s="12">
        <v>31</v>
      </c>
      <c r="D738" s="12">
        <v>44.583333333333364</v>
      </c>
      <c r="E738" s="12">
        <v>59.7222222222222</v>
      </c>
      <c r="F738" s="12">
        <v>46.388888888888879</v>
      </c>
      <c r="H738" s="103">
        <f>VLOOKUP($C738,'Experiment Design'!$B$3:$H$66,'Experiment Results'!H$1,FALSE)</f>
        <v>3</v>
      </c>
      <c r="I738" s="101" t="str">
        <f>VLOOKUP($C738,'Experiment Design'!$B$3:$H$66,'Experiment Results'!I$1,FALSE)</f>
        <v>Exponential</v>
      </c>
      <c r="J738" s="101">
        <f>VLOOKUP($C738,'Experiment Design'!$B$3:$H$66,'Experiment Results'!J$1,FALSE)</f>
        <v>100</v>
      </c>
      <c r="K738" s="101">
        <f>VLOOKUP($C738,'Experiment Design'!$B$3:$H$66,'Experiment Results'!K$1,FALSE)</f>
        <v>60</v>
      </c>
      <c r="L738" s="101">
        <f>VLOOKUP($C738,'Experiment Design'!$B$3:$H$66,'Experiment Results'!L$1,FALSE)</f>
        <v>36</v>
      </c>
      <c r="M738" s="101">
        <f>VLOOKUP($C738,'Experiment Design'!$B$3:$H$66,'Experiment Results'!M$1,FALSE)</f>
        <v>10</v>
      </c>
      <c r="N738" s="102">
        <f t="shared" si="91"/>
        <v>50.231481481481488</v>
      </c>
      <c r="P738" s="103">
        <f t="shared" si="92"/>
        <v>-1</v>
      </c>
      <c r="Q738" s="101">
        <f t="shared" si="93"/>
        <v>1</v>
      </c>
      <c r="R738" s="101">
        <f t="shared" si="94"/>
        <v>1</v>
      </c>
      <c r="S738" s="101">
        <f t="shared" si="95"/>
        <v>1</v>
      </c>
      <c r="T738" s="101">
        <f t="shared" si="96"/>
        <v>1</v>
      </c>
      <c r="U738" s="101">
        <f t="shared" si="97"/>
        <v>-1</v>
      </c>
      <c r="V738" s="102">
        <f t="shared" si="98"/>
        <v>50.231481481481488</v>
      </c>
    </row>
    <row r="739" spans="2:22" x14ac:dyDescent="0.25">
      <c r="B739" s="12">
        <v>12</v>
      </c>
      <c r="C739" s="12">
        <v>32</v>
      </c>
      <c r="D739" s="12">
        <v>44.583333333333364</v>
      </c>
      <c r="E739" s="12">
        <v>58.611111111111121</v>
      </c>
      <c r="F739" s="12">
        <v>46.388888888888879</v>
      </c>
      <c r="H739" s="103">
        <f>VLOOKUP($C739,'Experiment Design'!$B$3:$H$66,'Experiment Results'!H$1,FALSE)</f>
        <v>8</v>
      </c>
      <c r="I739" s="101" t="str">
        <f>VLOOKUP($C739,'Experiment Design'!$B$3:$H$66,'Experiment Results'!I$1,FALSE)</f>
        <v>Exponential</v>
      </c>
      <c r="J739" s="101">
        <f>VLOOKUP($C739,'Experiment Design'!$B$3:$H$66,'Experiment Results'!J$1,FALSE)</f>
        <v>100</v>
      </c>
      <c r="K739" s="101">
        <f>VLOOKUP($C739,'Experiment Design'!$B$3:$H$66,'Experiment Results'!K$1,FALSE)</f>
        <v>60</v>
      </c>
      <c r="L739" s="101">
        <f>VLOOKUP($C739,'Experiment Design'!$B$3:$H$66,'Experiment Results'!L$1,FALSE)</f>
        <v>36</v>
      </c>
      <c r="M739" s="101">
        <f>VLOOKUP($C739,'Experiment Design'!$B$3:$H$66,'Experiment Results'!M$1,FALSE)</f>
        <v>10</v>
      </c>
      <c r="N739" s="102">
        <f t="shared" si="91"/>
        <v>49.861111111111121</v>
      </c>
      <c r="P739" s="103">
        <f t="shared" si="92"/>
        <v>1</v>
      </c>
      <c r="Q739" s="101">
        <f t="shared" si="93"/>
        <v>1</v>
      </c>
      <c r="R739" s="101">
        <f t="shared" si="94"/>
        <v>1</v>
      </c>
      <c r="S739" s="101">
        <f t="shared" si="95"/>
        <v>1</v>
      </c>
      <c r="T739" s="101">
        <f t="shared" si="96"/>
        <v>1</v>
      </c>
      <c r="U739" s="101">
        <f t="shared" si="97"/>
        <v>-1</v>
      </c>
      <c r="V739" s="102">
        <f t="shared" si="98"/>
        <v>49.861111111111121</v>
      </c>
    </row>
    <row r="740" spans="2:22" x14ac:dyDescent="0.25">
      <c r="B740" s="12">
        <v>12</v>
      </c>
      <c r="C740" s="12">
        <v>33</v>
      </c>
      <c r="D740" s="12">
        <v>20.769230769230759</v>
      </c>
      <c r="E740" s="12">
        <v>28.461538461538439</v>
      </c>
      <c r="F740" s="12">
        <v>15.769230769230781</v>
      </c>
      <c r="H740" s="103">
        <f>VLOOKUP($C740,'Experiment Design'!$B$3:$H$66,'Experiment Results'!H$1,FALSE)</f>
        <v>3</v>
      </c>
      <c r="I740" s="101" t="str">
        <f>VLOOKUP($C740,'Experiment Design'!$B$3:$H$66,'Experiment Results'!I$1,FALSE)</f>
        <v>Normal</v>
      </c>
      <c r="J740" s="101">
        <f>VLOOKUP($C740,'Experiment Design'!$B$3:$H$66,'Experiment Results'!J$1,FALSE)</f>
        <v>40</v>
      </c>
      <c r="K740" s="101">
        <f>VLOOKUP($C740,'Experiment Design'!$B$3:$H$66,'Experiment Results'!K$1,FALSE)</f>
        <v>10</v>
      </c>
      <c r="L740" s="101">
        <f>VLOOKUP($C740,'Experiment Design'!$B$3:$H$66,'Experiment Results'!L$1,FALSE)</f>
        <v>26</v>
      </c>
      <c r="M740" s="101">
        <f>VLOOKUP($C740,'Experiment Design'!$B$3:$H$66,'Experiment Results'!M$1,FALSE)</f>
        <v>15</v>
      </c>
      <c r="N740" s="102">
        <f t="shared" si="91"/>
        <v>21.666666666666657</v>
      </c>
      <c r="P740" s="103">
        <f t="shared" si="92"/>
        <v>-1</v>
      </c>
      <c r="Q740" s="101">
        <f t="shared" si="93"/>
        <v>-1</v>
      </c>
      <c r="R740" s="101">
        <f t="shared" si="94"/>
        <v>-1</v>
      </c>
      <c r="S740" s="101">
        <f t="shared" si="95"/>
        <v>-1</v>
      </c>
      <c r="T740" s="101">
        <f t="shared" si="96"/>
        <v>-1</v>
      </c>
      <c r="U740" s="101">
        <f t="shared" si="97"/>
        <v>1</v>
      </c>
      <c r="V740" s="102">
        <f t="shared" si="98"/>
        <v>21.666666666666657</v>
      </c>
    </row>
    <row r="741" spans="2:22" x14ac:dyDescent="0.25">
      <c r="B741" s="12">
        <v>12</v>
      </c>
      <c r="C741" s="12">
        <v>34</v>
      </c>
      <c r="D741" s="12">
        <v>25.549450549450558</v>
      </c>
      <c r="E741" s="12">
        <v>29.423076923076898</v>
      </c>
      <c r="F741" s="12">
        <v>25.38461538461538</v>
      </c>
      <c r="H741" s="103">
        <f>VLOOKUP($C741,'Experiment Design'!$B$3:$H$66,'Experiment Results'!H$1,FALSE)</f>
        <v>8</v>
      </c>
      <c r="I741" s="101" t="str">
        <f>VLOOKUP($C741,'Experiment Design'!$B$3:$H$66,'Experiment Results'!I$1,FALSE)</f>
        <v>Normal</v>
      </c>
      <c r="J741" s="101">
        <f>VLOOKUP($C741,'Experiment Design'!$B$3:$H$66,'Experiment Results'!J$1,FALSE)</f>
        <v>40</v>
      </c>
      <c r="K741" s="101">
        <f>VLOOKUP($C741,'Experiment Design'!$B$3:$H$66,'Experiment Results'!K$1,FALSE)</f>
        <v>10</v>
      </c>
      <c r="L741" s="101">
        <f>VLOOKUP($C741,'Experiment Design'!$B$3:$H$66,'Experiment Results'!L$1,FALSE)</f>
        <v>26</v>
      </c>
      <c r="M741" s="101">
        <f>VLOOKUP($C741,'Experiment Design'!$B$3:$H$66,'Experiment Results'!M$1,FALSE)</f>
        <v>15</v>
      </c>
      <c r="N741" s="102">
        <f t="shared" si="91"/>
        <v>26.785714285714278</v>
      </c>
      <c r="P741" s="103">
        <f t="shared" si="92"/>
        <v>1</v>
      </c>
      <c r="Q741" s="101">
        <f t="shared" si="93"/>
        <v>-1</v>
      </c>
      <c r="R741" s="101">
        <f t="shared" si="94"/>
        <v>-1</v>
      </c>
      <c r="S741" s="101">
        <f t="shared" si="95"/>
        <v>-1</v>
      </c>
      <c r="T741" s="101">
        <f t="shared" si="96"/>
        <v>-1</v>
      </c>
      <c r="U741" s="101">
        <f t="shared" si="97"/>
        <v>1</v>
      </c>
      <c r="V741" s="102">
        <f t="shared" si="98"/>
        <v>26.785714285714278</v>
      </c>
    </row>
    <row r="742" spans="2:22" x14ac:dyDescent="0.25">
      <c r="B742" s="12">
        <v>12</v>
      </c>
      <c r="C742" s="12">
        <v>35</v>
      </c>
      <c r="D742" s="12">
        <v>30.769230769230781</v>
      </c>
      <c r="E742" s="12">
        <v>19.61538461538462</v>
      </c>
      <c r="F742" s="12">
        <v>36.153846153846182</v>
      </c>
      <c r="H742" s="103">
        <f>VLOOKUP($C742,'Experiment Design'!$B$3:$H$66,'Experiment Results'!H$1,FALSE)</f>
        <v>3</v>
      </c>
      <c r="I742" s="101" t="str">
        <f>VLOOKUP($C742,'Experiment Design'!$B$3:$H$66,'Experiment Results'!I$1,FALSE)</f>
        <v>Exponential</v>
      </c>
      <c r="J742" s="101">
        <f>VLOOKUP($C742,'Experiment Design'!$B$3:$H$66,'Experiment Results'!J$1,FALSE)</f>
        <v>40</v>
      </c>
      <c r="K742" s="101">
        <f>VLOOKUP($C742,'Experiment Design'!$B$3:$H$66,'Experiment Results'!K$1,FALSE)</f>
        <v>10</v>
      </c>
      <c r="L742" s="101">
        <f>VLOOKUP($C742,'Experiment Design'!$B$3:$H$66,'Experiment Results'!L$1,FALSE)</f>
        <v>26</v>
      </c>
      <c r="M742" s="101">
        <f>VLOOKUP($C742,'Experiment Design'!$B$3:$H$66,'Experiment Results'!M$1,FALSE)</f>
        <v>15</v>
      </c>
      <c r="N742" s="102">
        <f t="shared" si="91"/>
        <v>28.846153846153857</v>
      </c>
      <c r="P742" s="103">
        <f t="shared" si="92"/>
        <v>-1</v>
      </c>
      <c r="Q742" s="101">
        <f t="shared" si="93"/>
        <v>1</v>
      </c>
      <c r="R742" s="101">
        <f t="shared" si="94"/>
        <v>-1</v>
      </c>
      <c r="S742" s="101">
        <f t="shared" si="95"/>
        <v>-1</v>
      </c>
      <c r="T742" s="101">
        <f t="shared" si="96"/>
        <v>-1</v>
      </c>
      <c r="U742" s="101">
        <f t="shared" si="97"/>
        <v>1</v>
      </c>
      <c r="V742" s="102">
        <f t="shared" si="98"/>
        <v>28.846153846153857</v>
      </c>
    </row>
    <row r="743" spans="2:22" x14ac:dyDescent="0.25">
      <c r="B743" s="12">
        <v>12</v>
      </c>
      <c r="C743" s="12">
        <v>36</v>
      </c>
      <c r="D743" s="12">
        <v>30.384615384615362</v>
      </c>
      <c r="E743" s="12">
        <v>22.582417582417559</v>
      </c>
      <c r="F743" s="12">
        <v>29.423076923076898</v>
      </c>
      <c r="H743" s="103">
        <f>VLOOKUP($C743,'Experiment Design'!$B$3:$H$66,'Experiment Results'!H$1,FALSE)</f>
        <v>8</v>
      </c>
      <c r="I743" s="101" t="str">
        <f>VLOOKUP($C743,'Experiment Design'!$B$3:$H$66,'Experiment Results'!I$1,FALSE)</f>
        <v>Exponential</v>
      </c>
      <c r="J743" s="101">
        <f>VLOOKUP($C743,'Experiment Design'!$B$3:$H$66,'Experiment Results'!J$1,FALSE)</f>
        <v>40</v>
      </c>
      <c r="K743" s="101">
        <f>VLOOKUP($C743,'Experiment Design'!$B$3:$H$66,'Experiment Results'!K$1,FALSE)</f>
        <v>10</v>
      </c>
      <c r="L743" s="101">
        <f>VLOOKUP($C743,'Experiment Design'!$B$3:$H$66,'Experiment Results'!L$1,FALSE)</f>
        <v>26</v>
      </c>
      <c r="M743" s="101">
        <f>VLOOKUP($C743,'Experiment Design'!$B$3:$H$66,'Experiment Results'!M$1,FALSE)</f>
        <v>15</v>
      </c>
      <c r="N743" s="102">
        <f t="shared" si="91"/>
        <v>27.463369963369939</v>
      </c>
      <c r="P743" s="103">
        <f t="shared" si="92"/>
        <v>1</v>
      </c>
      <c r="Q743" s="101">
        <f t="shared" si="93"/>
        <v>1</v>
      </c>
      <c r="R743" s="101">
        <f t="shared" si="94"/>
        <v>-1</v>
      </c>
      <c r="S743" s="101">
        <f t="shared" si="95"/>
        <v>-1</v>
      </c>
      <c r="T743" s="101">
        <f t="shared" si="96"/>
        <v>-1</v>
      </c>
      <c r="U743" s="101">
        <f t="shared" si="97"/>
        <v>1</v>
      </c>
      <c r="V743" s="102">
        <f t="shared" si="98"/>
        <v>27.463369963369939</v>
      </c>
    </row>
    <row r="744" spans="2:22" x14ac:dyDescent="0.25">
      <c r="B744" s="12">
        <v>12</v>
      </c>
      <c r="C744" s="12">
        <v>37</v>
      </c>
      <c r="D744" s="12">
        <v>20.769230769230759</v>
      </c>
      <c r="E744" s="12">
        <v>28.461538461538439</v>
      </c>
      <c r="F744" s="12">
        <v>15.769230769230781</v>
      </c>
      <c r="H744" s="103">
        <f>VLOOKUP($C744,'Experiment Design'!$B$3:$H$66,'Experiment Results'!H$1,FALSE)</f>
        <v>3</v>
      </c>
      <c r="I744" s="101" t="str">
        <f>VLOOKUP($C744,'Experiment Design'!$B$3:$H$66,'Experiment Results'!I$1,FALSE)</f>
        <v>Normal</v>
      </c>
      <c r="J744" s="101">
        <f>VLOOKUP($C744,'Experiment Design'!$B$3:$H$66,'Experiment Results'!J$1,FALSE)</f>
        <v>100</v>
      </c>
      <c r="K744" s="101">
        <f>VLOOKUP($C744,'Experiment Design'!$B$3:$H$66,'Experiment Results'!K$1,FALSE)</f>
        <v>10</v>
      </c>
      <c r="L744" s="101">
        <f>VLOOKUP($C744,'Experiment Design'!$B$3:$H$66,'Experiment Results'!L$1,FALSE)</f>
        <v>26</v>
      </c>
      <c r="M744" s="101">
        <f>VLOOKUP($C744,'Experiment Design'!$B$3:$H$66,'Experiment Results'!M$1,FALSE)</f>
        <v>15</v>
      </c>
      <c r="N744" s="102">
        <f t="shared" si="91"/>
        <v>21.666666666666657</v>
      </c>
      <c r="P744" s="103">
        <f t="shared" si="92"/>
        <v>-1</v>
      </c>
      <c r="Q744" s="101">
        <f t="shared" si="93"/>
        <v>-1</v>
      </c>
      <c r="R744" s="101">
        <f t="shared" si="94"/>
        <v>1</v>
      </c>
      <c r="S744" s="101">
        <f t="shared" si="95"/>
        <v>-1</v>
      </c>
      <c r="T744" s="101">
        <f t="shared" si="96"/>
        <v>-1</v>
      </c>
      <c r="U744" s="101">
        <f t="shared" si="97"/>
        <v>1</v>
      </c>
      <c r="V744" s="102">
        <f t="shared" si="98"/>
        <v>21.666666666666657</v>
      </c>
    </row>
    <row r="745" spans="2:22" x14ac:dyDescent="0.25">
      <c r="B745" s="12">
        <v>12</v>
      </c>
      <c r="C745" s="12">
        <v>38</v>
      </c>
      <c r="D745" s="12">
        <v>19.94505494505492</v>
      </c>
      <c r="E745" s="12">
        <v>30.576923076923102</v>
      </c>
      <c r="F745" s="12">
        <v>25.38461538461538</v>
      </c>
      <c r="H745" s="103">
        <f>VLOOKUP($C745,'Experiment Design'!$B$3:$H$66,'Experiment Results'!H$1,FALSE)</f>
        <v>8</v>
      </c>
      <c r="I745" s="101" t="str">
        <f>VLOOKUP($C745,'Experiment Design'!$B$3:$H$66,'Experiment Results'!I$1,FALSE)</f>
        <v>Normal</v>
      </c>
      <c r="J745" s="101">
        <f>VLOOKUP($C745,'Experiment Design'!$B$3:$H$66,'Experiment Results'!J$1,FALSE)</f>
        <v>100</v>
      </c>
      <c r="K745" s="101">
        <f>VLOOKUP($C745,'Experiment Design'!$B$3:$H$66,'Experiment Results'!K$1,FALSE)</f>
        <v>10</v>
      </c>
      <c r="L745" s="101">
        <f>VLOOKUP($C745,'Experiment Design'!$B$3:$H$66,'Experiment Results'!L$1,FALSE)</f>
        <v>26</v>
      </c>
      <c r="M745" s="101">
        <f>VLOOKUP($C745,'Experiment Design'!$B$3:$H$66,'Experiment Results'!M$1,FALSE)</f>
        <v>15</v>
      </c>
      <c r="N745" s="102">
        <f t="shared" si="91"/>
        <v>25.302197802197799</v>
      </c>
      <c r="P745" s="103">
        <f t="shared" si="92"/>
        <v>1</v>
      </c>
      <c r="Q745" s="101">
        <f t="shared" si="93"/>
        <v>-1</v>
      </c>
      <c r="R745" s="101">
        <f t="shared" si="94"/>
        <v>1</v>
      </c>
      <c r="S745" s="101">
        <f t="shared" si="95"/>
        <v>-1</v>
      </c>
      <c r="T745" s="101">
        <f t="shared" si="96"/>
        <v>-1</v>
      </c>
      <c r="U745" s="101">
        <f t="shared" si="97"/>
        <v>1</v>
      </c>
      <c r="V745" s="102">
        <f t="shared" si="98"/>
        <v>25.302197802197799</v>
      </c>
    </row>
    <row r="746" spans="2:22" x14ac:dyDescent="0.25">
      <c r="B746" s="12">
        <v>12</v>
      </c>
      <c r="C746" s="12">
        <v>39</v>
      </c>
      <c r="D746" s="12">
        <v>35.105658869898058</v>
      </c>
      <c r="E746" s="12">
        <v>19.61538461538462</v>
      </c>
      <c r="F746" s="12">
        <v>36.153846153846182</v>
      </c>
      <c r="H746" s="103">
        <f>VLOOKUP($C746,'Experiment Design'!$B$3:$H$66,'Experiment Results'!H$1,FALSE)</f>
        <v>3</v>
      </c>
      <c r="I746" s="101" t="str">
        <f>VLOOKUP($C746,'Experiment Design'!$B$3:$H$66,'Experiment Results'!I$1,FALSE)</f>
        <v>Exponential</v>
      </c>
      <c r="J746" s="101">
        <f>VLOOKUP($C746,'Experiment Design'!$B$3:$H$66,'Experiment Results'!J$1,FALSE)</f>
        <v>100</v>
      </c>
      <c r="K746" s="101">
        <f>VLOOKUP($C746,'Experiment Design'!$B$3:$H$66,'Experiment Results'!K$1,FALSE)</f>
        <v>10</v>
      </c>
      <c r="L746" s="101">
        <f>VLOOKUP($C746,'Experiment Design'!$B$3:$H$66,'Experiment Results'!L$1,FALSE)</f>
        <v>26</v>
      </c>
      <c r="M746" s="101">
        <f>VLOOKUP($C746,'Experiment Design'!$B$3:$H$66,'Experiment Results'!M$1,FALSE)</f>
        <v>15</v>
      </c>
      <c r="N746" s="102">
        <f t="shared" si="91"/>
        <v>30.291629879709621</v>
      </c>
      <c r="P746" s="103">
        <f t="shared" si="92"/>
        <v>-1</v>
      </c>
      <c r="Q746" s="101">
        <f t="shared" si="93"/>
        <v>1</v>
      </c>
      <c r="R746" s="101">
        <f t="shared" si="94"/>
        <v>1</v>
      </c>
      <c r="S746" s="101">
        <f t="shared" si="95"/>
        <v>-1</v>
      </c>
      <c r="T746" s="101">
        <f t="shared" si="96"/>
        <v>-1</v>
      </c>
      <c r="U746" s="101">
        <f t="shared" si="97"/>
        <v>1</v>
      </c>
      <c r="V746" s="102">
        <f t="shared" si="98"/>
        <v>30.291629879709621</v>
      </c>
    </row>
    <row r="747" spans="2:22" x14ac:dyDescent="0.25">
      <c r="B747" s="12">
        <v>12</v>
      </c>
      <c r="C747" s="12">
        <v>40</v>
      </c>
      <c r="D747" s="12">
        <v>30.384615384615362</v>
      </c>
      <c r="E747" s="12">
        <v>22.582417582417559</v>
      </c>
      <c r="F747" s="12">
        <v>29.423076923076898</v>
      </c>
      <c r="H747" s="103">
        <f>VLOOKUP($C747,'Experiment Design'!$B$3:$H$66,'Experiment Results'!H$1,FALSE)</f>
        <v>8</v>
      </c>
      <c r="I747" s="101" t="str">
        <f>VLOOKUP($C747,'Experiment Design'!$B$3:$H$66,'Experiment Results'!I$1,FALSE)</f>
        <v>Exponential</v>
      </c>
      <c r="J747" s="101">
        <f>VLOOKUP($C747,'Experiment Design'!$B$3:$H$66,'Experiment Results'!J$1,FALSE)</f>
        <v>100</v>
      </c>
      <c r="K747" s="101">
        <f>VLOOKUP($C747,'Experiment Design'!$B$3:$H$66,'Experiment Results'!K$1,FALSE)</f>
        <v>10</v>
      </c>
      <c r="L747" s="101">
        <f>VLOOKUP($C747,'Experiment Design'!$B$3:$H$66,'Experiment Results'!L$1,FALSE)</f>
        <v>26</v>
      </c>
      <c r="M747" s="101">
        <f>VLOOKUP($C747,'Experiment Design'!$B$3:$H$66,'Experiment Results'!M$1,FALSE)</f>
        <v>15</v>
      </c>
      <c r="N747" s="102">
        <f t="shared" si="91"/>
        <v>27.463369963369939</v>
      </c>
      <c r="P747" s="103">
        <f t="shared" si="92"/>
        <v>1</v>
      </c>
      <c r="Q747" s="101">
        <f t="shared" si="93"/>
        <v>1</v>
      </c>
      <c r="R747" s="101">
        <f t="shared" si="94"/>
        <v>1</v>
      </c>
      <c r="S747" s="101">
        <f t="shared" si="95"/>
        <v>-1</v>
      </c>
      <c r="T747" s="101">
        <f t="shared" si="96"/>
        <v>-1</v>
      </c>
      <c r="U747" s="101">
        <f t="shared" si="97"/>
        <v>1</v>
      </c>
      <c r="V747" s="102">
        <f t="shared" si="98"/>
        <v>27.463369963369939</v>
      </c>
    </row>
    <row r="748" spans="2:22" x14ac:dyDescent="0.25">
      <c r="B748" s="12">
        <v>12</v>
      </c>
      <c r="C748" s="12">
        <v>41</v>
      </c>
      <c r="D748" s="12">
        <v>20.769230769230759</v>
      </c>
      <c r="E748" s="12">
        <v>28.461538461538439</v>
      </c>
      <c r="F748" s="12">
        <v>15.769230769230781</v>
      </c>
      <c r="H748" s="103">
        <f>VLOOKUP($C748,'Experiment Design'!$B$3:$H$66,'Experiment Results'!H$1,FALSE)</f>
        <v>3</v>
      </c>
      <c r="I748" s="101" t="str">
        <f>VLOOKUP($C748,'Experiment Design'!$B$3:$H$66,'Experiment Results'!I$1,FALSE)</f>
        <v>Normal</v>
      </c>
      <c r="J748" s="101">
        <f>VLOOKUP($C748,'Experiment Design'!$B$3:$H$66,'Experiment Results'!J$1,FALSE)</f>
        <v>40</v>
      </c>
      <c r="K748" s="101">
        <f>VLOOKUP($C748,'Experiment Design'!$B$3:$H$66,'Experiment Results'!K$1,FALSE)</f>
        <v>60</v>
      </c>
      <c r="L748" s="101">
        <f>VLOOKUP($C748,'Experiment Design'!$B$3:$H$66,'Experiment Results'!L$1,FALSE)</f>
        <v>26</v>
      </c>
      <c r="M748" s="101">
        <f>VLOOKUP($C748,'Experiment Design'!$B$3:$H$66,'Experiment Results'!M$1,FALSE)</f>
        <v>15</v>
      </c>
      <c r="N748" s="102">
        <f t="shared" si="91"/>
        <v>21.666666666666657</v>
      </c>
      <c r="P748" s="103">
        <f t="shared" si="92"/>
        <v>-1</v>
      </c>
      <c r="Q748" s="101">
        <f t="shared" si="93"/>
        <v>-1</v>
      </c>
      <c r="R748" s="101">
        <f t="shared" si="94"/>
        <v>-1</v>
      </c>
      <c r="S748" s="101">
        <f t="shared" si="95"/>
        <v>1</v>
      </c>
      <c r="T748" s="101">
        <f t="shared" si="96"/>
        <v>-1</v>
      </c>
      <c r="U748" s="101">
        <f t="shared" si="97"/>
        <v>1</v>
      </c>
      <c r="V748" s="102">
        <f t="shared" si="98"/>
        <v>21.666666666666657</v>
      </c>
    </row>
    <row r="749" spans="2:22" x14ac:dyDescent="0.25">
      <c r="B749" s="12">
        <v>12</v>
      </c>
      <c r="C749" s="12">
        <v>42</v>
      </c>
      <c r="D749" s="12">
        <v>19.94505494505492</v>
      </c>
      <c r="E749" s="12">
        <v>30.576923076923102</v>
      </c>
      <c r="F749" s="12">
        <v>25.38461538461538</v>
      </c>
      <c r="H749" s="103">
        <f>VLOOKUP($C749,'Experiment Design'!$B$3:$H$66,'Experiment Results'!H$1,FALSE)</f>
        <v>8</v>
      </c>
      <c r="I749" s="101" t="str">
        <f>VLOOKUP($C749,'Experiment Design'!$B$3:$H$66,'Experiment Results'!I$1,FALSE)</f>
        <v>Normal</v>
      </c>
      <c r="J749" s="101">
        <f>VLOOKUP($C749,'Experiment Design'!$B$3:$H$66,'Experiment Results'!J$1,FALSE)</f>
        <v>40</v>
      </c>
      <c r="K749" s="101">
        <f>VLOOKUP($C749,'Experiment Design'!$B$3:$H$66,'Experiment Results'!K$1,FALSE)</f>
        <v>60</v>
      </c>
      <c r="L749" s="101">
        <f>VLOOKUP($C749,'Experiment Design'!$B$3:$H$66,'Experiment Results'!L$1,FALSE)</f>
        <v>26</v>
      </c>
      <c r="M749" s="101">
        <f>VLOOKUP($C749,'Experiment Design'!$B$3:$H$66,'Experiment Results'!M$1,FALSE)</f>
        <v>15</v>
      </c>
      <c r="N749" s="102">
        <f t="shared" si="91"/>
        <v>25.302197802197799</v>
      </c>
      <c r="P749" s="103">
        <f t="shared" si="92"/>
        <v>1</v>
      </c>
      <c r="Q749" s="101">
        <f t="shared" si="93"/>
        <v>-1</v>
      </c>
      <c r="R749" s="101">
        <f t="shared" si="94"/>
        <v>-1</v>
      </c>
      <c r="S749" s="101">
        <f t="shared" si="95"/>
        <v>1</v>
      </c>
      <c r="T749" s="101">
        <f t="shared" si="96"/>
        <v>-1</v>
      </c>
      <c r="U749" s="101">
        <f t="shared" si="97"/>
        <v>1</v>
      </c>
      <c r="V749" s="102">
        <f t="shared" si="98"/>
        <v>25.302197802197799</v>
      </c>
    </row>
    <row r="750" spans="2:22" x14ac:dyDescent="0.25">
      <c r="B750" s="12">
        <v>12</v>
      </c>
      <c r="C750" s="12">
        <v>43</v>
      </c>
      <c r="D750" s="12">
        <v>30.769230769230781</v>
      </c>
      <c r="E750" s="12">
        <v>19.61538461538462</v>
      </c>
      <c r="F750" s="12">
        <v>36.153846153846182</v>
      </c>
      <c r="H750" s="103">
        <f>VLOOKUP($C750,'Experiment Design'!$B$3:$H$66,'Experiment Results'!H$1,FALSE)</f>
        <v>3</v>
      </c>
      <c r="I750" s="101" t="str">
        <f>VLOOKUP($C750,'Experiment Design'!$B$3:$H$66,'Experiment Results'!I$1,FALSE)</f>
        <v>Exponential</v>
      </c>
      <c r="J750" s="101">
        <f>VLOOKUP($C750,'Experiment Design'!$B$3:$H$66,'Experiment Results'!J$1,FALSE)</f>
        <v>40</v>
      </c>
      <c r="K750" s="101">
        <f>VLOOKUP($C750,'Experiment Design'!$B$3:$H$66,'Experiment Results'!K$1,FALSE)</f>
        <v>60</v>
      </c>
      <c r="L750" s="101">
        <f>VLOOKUP($C750,'Experiment Design'!$B$3:$H$66,'Experiment Results'!L$1,FALSE)</f>
        <v>26</v>
      </c>
      <c r="M750" s="101">
        <f>VLOOKUP($C750,'Experiment Design'!$B$3:$H$66,'Experiment Results'!M$1,FALSE)</f>
        <v>15</v>
      </c>
      <c r="N750" s="102">
        <f t="shared" si="91"/>
        <v>28.846153846153857</v>
      </c>
      <c r="P750" s="103">
        <f t="shared" si="92"/>
        <v>-1</v>
      </c>
      <c r="Q750" s="101">
        <f t="shared" si="93"/>
        <v>1</v>
      </c>
      <c r="R750" s="101">
        <f t="shared" si="94"/>
        <v>-1</v>
      </c>
      <c r="S750" s="101">
        <f t="shared" si="95"/>
        <v>1</v>
      </c>
      <c r="T750" s="101">
        <f t="shared" si="96"/>
        <v>-1</v>
      </c>
      <c r="U750" s="101">
        <f t="shared" si="97"/>
        <v>1</v>
      </c>
      <c r="V750" s="102">
        <f t="shared" si="98"/>
        <v>28.846153846153857</v>
      </c>
    </row>
    <row r="751" spans="2:22" x14ac:dyDescent="0.25">
      <c r="B751" s="12">
        <v>12</v>
      </c>
      <c r="C751" s="12">
        <v>44</v>
      </c>
      <c r="D751" s="12">
        <v>30.576923076923102</v>
      </c>
      <c r="E751" s="12">
        <v>22.582417582417559</v>
      </c>
      <c r="F751" s="12">
        <v>29.423076923076898</v>
      </c>
      <c r="H751" s="103">
        <f>VLOOKUP($C751,'Experiment Design'!$B$3:$H$66,'Experiment Results'!H$1,FALSE)</f>
        <v>8</v>
      </c>
      <c r="I751" s="101" t="str">
        <f>VLOOKUP($C751,'Experiment Design'!$B$3:$H$66,'Experiment Results'!I$1,FALSE)</f>
        <v>Exponential</v>
      </c>
      <c r="J751" s="101">
        <f>VLOOKUP($C751,'Experiment Design'!$B$3:$H$66,'Experiment Results'!J$1,FALSE)</f>
        <v>40</v>
      </c>
      <c r="K751" s="101">
        <f>VLOOKUP($C751,'Experiment Design'!$B$3:$H$66,'Experiment Results'!K$1,FALSE)</f>
        <v>60</v>
      </c>
      <c r="L751" s="101">
        <f>VLOOKUP($C751,'Experiment Design'!$B$3:$H$66,'Experiment Results'!L$1,FALSE)</f>
        <v>26</v>
      </c>
      <c r="M751" s="101">
        <f>VLOOKUP($C751,'Experiment Design'!$B$3:$H$66,'Experiment Results'!M$1,FALSE)</f>
        <v>15</v>
      </c>
      <c r="N751" s="102">
        <f t="shared" si="91"/>
        <v>27.527472527472515</v>
      </c>
      <c r="P751" s="103">
        <f t="shared" si="92"/>
        <v>1</v>
      </c>
      <c r="Q751" s="101">
        <f t="shared" si="93"/>
        <v>1</v>
      </c>
      <c r="R751" s="101">
        <f t="shared" si="94"/>
        <v>-1</v>
      </c>
      <c r="S751" s="101">
        <f t="shared" si="95"/>
        <v>1</v>
      </c>
      <c r="T751" s="101">
        <f t="shared" si="96"/>
        <v>-1</v>
      </c>
      <c r="U751" s="101">
        <f t="shared" si="97"/>
        <v>1</v>
      </c>
      <c r="V751" s="102">
        <f t="shared" si="98"/>
        <v>27.527472527472515</v>
      </c>
    </row>
    <row r="752" spans="2:22" x14ac:dyDescent="0.25">
      <c r="B752" s="12">
        <v>12</v>
      </c>
      <c r="C752" s="12">
        <v>45</v>
      </c>
      <c r="D752" s="12">
        <v>20.769230769230759</v>
      </c>
      <c r="E752" s="12">
        <v>28.461538461538439</v>
      </c>
      <c r="F752" s="12">
        <v>15.769230769230781</v>
      </c>
      <c r="H752" s="103">
        <f>VLOOKUP($C752,'Experiment Design'!$B$3:$H$66,'Experiment Results'!H$1,FALSE)</f>
        <v>3</v>
      </c>
      <c r="I752" s="101" t="str">
        <f>VLOOKUP($C752,'Experiment Design'!$B$3:$H$66,'Experiment Results'!I$1,FALSE)</f>
        <v>Normal</v>
      </c>
      <c r="J752" s="101">
        <f>VLOOKUP($C752,'Experiment Design'!$B$3:$H$66,'Experiment Results'!J$1,FALSE)</f>
        <v>100</v>
      </c>
      <c r="K752" s="101">
        <f>VLOOKUP($C752,'Experiment Design'!$B$3:$H$66,'Experiment Results'!K$1,FALSE)</f>
        <v>60</v>
      </c>
      <c r="L752" s="101">
        <f>VLOOKUP($C752,'Experiment Design'!$B$3:$H$66,'Experiment Results'!L$1,FALSE)</f>
        <v>26</v>
      </c>
      <c r="M752" s="101">
        <f>VLOOKUP($C752,'Experiment Design'!$B$3:$H$66,'Experiment Results'!M$1,FALSE)</f>
        <v>15</v>
      </c>
      <c r="N752" s="102">
        <f t="shared" si="91"/>
        <v>21.666666666666657</v>
      </c>
      <c r="P752" s="103">
        <f t="shared" si="92"/>
        <v>-1</v>
      </c>
      <c r="Q752" s="101">
        <f t="shared" si="93"/>
        <v>-1</v>
      </c>
      <c r="R752" s="101">
        <f t="shared" si="94"/>
        <v>1</v>
      </c>
      <c r="S752" s="101">
        <f t="shared" si="95"/>
        <v>1</v>
      </c>
      <c r="T752" s="101">
        <f t="shared" si="96"/>
        <v>-1</v>
      </c>
      <c r="U752" s="101">
        <f t="shared" si="97"/>
        <v>1</v>
      </c>
      <c r="V752" s="102">
        <f t="shared" si="98"/>
        <v>21.666666666666657</v>
      </c>
    </row>
    <row r="753" spans="2:22" x14ac:dyDescent="0.25">
      <c r="B753" s="12">
        <v>12</v>
      </c>
      <c r="C753" s="12">
        <v>46</v>
      </c>
      <c r="D753" s="12">
        <v>20.274725274725281</v>
      </c>
      <c r="E753" s="12">
        <v>30.576923076923102</v>
      </c>
      <c r="F753" s="12">
        <v>25.38461538461538</v>
      </c>
      <c r="H753" s="103">
        <f>VLOOKUP($C753,'Experiment Design'!$B$3:$H$66,'Experiment Results'!H$1,FALSE)</f>
        <v>8</v>
      </c>
      <c r="I753" s="101" t="str">
        <f>VLOOKUP($C753,'Experiment Design'!$B$3:$H$66,'Experiment Results'!I$1,FALSE)</f>
        <v>Normal</v>
      </c>
      <c r="J753" s="101">
        <f>VLOOKUP($C753,'Experiment Design'!$B$3:$H$66,'Experiment Results'!J$1,FALSE)</f>
        <v>100</v>
      </c>
      <c r="K753" s="101">
        <f>VLOOKUP($C753,'Experiment Design'!$B$3:$H$66,'Experiment Results'!K$1,FALSE)</f>
        <v>60</v>
      </c>
      <c r="L753" s="101">
        <f>VLOOKUP($C753,'Experiment Design'!$B$3:$H$66,'Experiment Results'!L$1,FALSE)</f>
        <v>26</v>
      </c>
      <c r="M753" s="101">
        <f>VLOOKUP($C753,'Experiment Design'!$B$3:$H$66,'Experiment Results'!M$1,FALSE)</f>
        <v>15</v>
      </c>
      <c r="N753" s="102">
        <f t="shared" si="91"/>
        <v>25.412087912087923</v>
      </c>
      <c r="P753" s="103">
        <f t="shared" si="92"/>
        <v>1</v>
      </c>
      <c r="Q753" s="101">
        <f t="shared" si="93"/>
        <v>-1</v>
      </c>
      <c r="R753" s="101">
        <f t="shared" si="94"/>
        <v>1</v>
      </c>
      <c r="S753" s="101">
        <f t="shared" si="95"/>
        <v>1</v>
      </c>
      <c r="T753" s="101">
        <f t="shared" si="96"/>
        <v>-1</v>
      </c>
      <c r="U753" s="101">
        <f t="shared" si="97"/>
        <v>1</v>
      </c>
      <c r="V753" s="102">
        <f t="shared" si="98"/>
        <v>25.412087912087923</v>
      </c>
    </row>
    <row r="754" spans="2:22" x14ac:dyDescent="0.25">
      <c r="B754" s="12">
        <v>12</v>
      </c>
      <c r="C754" s="12">
        <v>47</v>
      </c>
      <c r="D754" s="12">
        <v>35.105658869898058</v>
      </c>
      <c r="E754" s="12">
        <v>19.61538461538462</v>
      </c>
      <c r="F754" s="12">
        <v>36.153846153846182</v>
      </c>
      <c r="H754" s="103">
        <f>VLOOKUP($C754,'Experiment Design'!$B$3:$H$66,'Experiment Results'!H$1,FALSE)</f>
        <v>3</v>
      </c>
      <c r="I754" s="101" t="str">
        <f>VLOOKUP($C754,'Experiment Design'!$B$3:$H$66,'Experiment Results'!I$1,FALSE)</f>
        <v>Exponential</v>
      </c>
      <c r="J754" s="101">
        <f>VLOOKUP($C754,'Experiment Design'!$B$3:$H$66,'Experiment Results'!J$1,FALSE)</f>
        <v>100</v>
      </c>
      <c r="K754" s="101">
        <f>VLOOKUP($C754,'Experiment Design'!$B$3:$H$66,'Experiment Results'!K$1,FALSE)</f>
        <v>60</v>
      </c>
      <c r="L754" s="101">
        <f>VLOOKUP($C754,'Experiment Design'!$B$3:$H$66,'Experiment Results'!L$1,FALSE)</f>
        <v>26</v>
      </c>
      <c r="M754" s="101">
        <f>VLOOKUP($C754,'Experiment Design'!$B$3:$H$66,'Experiment Results'!M$1,FALSE)</f>
        <v>15</v>
      </c>
      <c r="N754" s="102">
        <f t="shared" si="91"/>
        <v>30.291629879709621</v>
      </c>
      <c r="P754" s="103">
        <f t="shared" si="92"/>
        <v>-1</v>
      </c>
      <c r="Q754" s="101">
        <f t="shared" si="93"/>
        <v>1</v>
      </c>
      <c r="R754" s="101">
        <f t="shared" si="94"/>
        <v>1</v>
      </c>
      <c r="S754" s="101">
        <f t="shared" si="95"/>
        <v>1</v>
      </c>
      <c r="T754" s="101">
        <f t="shared" si="96"/>
        <v>-1</v>
      </c>
      <c r="U754" s="101">
        <f t="shared" si="97"/>
        <v>1</v>
      </c>
      <c r="V754" s="102">
        <f t="shared" si="98"/>
        <v>30.291629879709621</v>
      </c>
    </row>
    <row r="755" spans="2:22" x14ac:dyDescent="0.25">
      <c r="B755" s="12">
        <v>12</v>
      </c>
      <c r="C755" s="12">
        <v>48</v>
      </c>
      <c r="D755" s="12">
        <v>30.769230769230781</v>
      </c>
      <c r="E755" s="12">
        <v>22.582417582417559</v>
      </c>
      <c r="F755" s="12">
        <v>29.423076923076898</v>
      </c>
      <c r="H755" s="103">
        <f>VLOOKUP($C755,'Experiment Design'!$B$3:$H$66,'Experiment Results'!H$1,FALSE)</f>
        <v>8</v>
      </c>
      <c r="I755" s="101" t="str">
        <f>VLOOKUP($C755,'Experiment Design'!$B$3:$H$66,'Experiment Results'!I$1,FALSE)</f>
        <v>Exponential</v>
      </c>
      <c r="J755" s="101">
        <f>VLOOKUP($C755,'Experiment Design'!$B$3:$H$66,'Experiment Results'!J$1,FALSE)</f>
        <v>100</v>
      </c>
      <c r="K755" s="101">
        <f>VLOOKUP($C755,'Experiment Design'!$B$3:$H$66,'Experiment Results'!K$1,FALSE)</f>
        <v>60</v>
      </c>
      <c r="L755" s="101">
        <f>VLOOKUP($C755,'Experiment Design'!$B$3:$H$66,'Experiment Results'!L$1,FALSE)</f>
        <v>26</v>
      </c>
      <c r="M755" s="101">
        <f>VLOOKUP($C755,'Experiment Design'!$B$3:$H$66,'Experiment Results'!M$1,FALSE)</f>
        <v>15</v>
      </c>
      <c r="N755" s="102">
        <f t="shared" si="91"/>
        <v>27.591575091575077</v>
      </c>
      <c r="P755" s="103">
        <f t="shared" si="92"/>
        <v>1</v>
      </c>
      <c r="Q755" s="101">
        <f t="shared" si="93"/>
        <v>1</v>
      </c>
      <c r="R755" s="101">
        <f t="shared" si="94"/>
        <v>1</v>
      </c>
      <c r="S755" s="101">
        <f t="shared" si="95"/>
        <v>1</v>
      </c>
      <c r="T755" s="101">
        <f t="shared" si="96"/>
        <v>-1</v>
      </c>
      <c r="U755" s="101">
        <f t="shared" si="97"/>
        <v>1</v>
      </c>
      <c r="V755" s="102">
        <f t="shared" si="98"/>
        <v>27.591575091575077</v>
      </c>
    </row>
    <row r="756" spans="2:22" x14ac:dyDescent="0.25">
      <c r="B756" s="12">
        <v>12</v>
      </c>
      <c r="C756" s="12">
        <v>49</v>
      </c>
      <c r="D756" s="12">
        <v>43.333333333333321</v>
      </c>
      <c r="E756" s="12">
        <v>39.583333333333321</v>
      </c>
      <c r="F756" s="12">
        <v>34.166666666666636</v>
      </c>
      <c r="H756" s="103">
        <f>VLOOKUP($C756,'Experiment Design'!$B$3:$H$66,'Experiment Results'!H$1,FALSE)</f>
        <v>3</v>
      </c>
      <c r="I756" s="101" t="str">
        <f>VLOOKUP($C756,'Experiment Design'!$B$3:$H$66,'Experiment Results'!I$1,FALSE)</f>
        <v>Normal</v>
      </c>
      <c r="J756" s="101">
        <f>VLOOKUP($C756,'Experiment Design'!$B$3:$H$66,'Experiment Results'!J$1,FALSE)</f>
        <v>40</v>
      </c>
      <c r="K756" s="101">
        <f>VLOOKUP($C756,'Experiment Design'!$B$3:$H$66,'Experiment Results'!K$1,FALSE)</f>
        <v>10</v>
      </c>
      <c r="L756" s="101">
        <f>VLOOKUP($C756,'Experiment Design'!$B$3:$H$66,'Experiment Results'!L$1,FALSE)</f>
        <v>36</v>
      </c>
      <c r="M756" s="101">
        <f>VLOOKUP($C756,'Experiment Design'!$B$3:$H$66,'Experiment Results'!M$1,FALSE)</f>
        <v>15</v>
      </c>
      <c r="N756" s="102">
        <f t="shared" si="91"/>
        <v>39.027777777777764</v>
      </c>
      <c r="P756" s="103">
        <f t="shared" si="92"/>
        <v>-1</v>
      </c>
      <c r="Q756" s="101">
        <f t="shared" si="93"/>
        <v>-1</v>
      </c>
      <c r="R756" s="101">
        <f t="shared" si="94"/>
        <v>-1</v>
      </c>
      <c r="S756" s="101">
        <f t="shared" si="95"/>
        <v>-1</v>
      </c>
      <c r="T756" s="101">
        <f t="shared" si="96"/>
        <v>1</v>
      </c>
      <c r="U756" s="101">
        <f t="shared" si="97"/>
        <v>1</v>
      </c>
      <c r="V756" s="102">
        <f t="shared" si="98"/>
        <v>39.027777777777764</v>
      </c>
    </row>
    <row r="757" spans="2:22" x14ac:dyDescent="0.25">
      <c r="B757" s="12">
        <v>12</v>
      </c>
      <c r="C757" s="12">
        <v>50</v>
      </c>
      <c r="D757" s="12">
        <v>34.583333333333336</v>
      </c>
      <c r="E757" s="12">
        <v>38.500000000000021</v>
      </c>
      <c r="F757" s="12">
        <v>41.333333333333343</v>
      </c>
      <c r="H757" s="103">
        <f>VLOOKUP($C757,'Experiment Design'!$B$3:$H$66,'Experiment Results'!H$1,FALSE)</f>
        <v>8</v>
      </c>
      <c r="I757" s="101" t="str">
        <f>VLOOKUP($C757,'Experiment Design'!$B$3:$H$66,'Experiment Results'!I$1,FALSE)</f>
        <v>Normal</v>
      </c>
      <c r="J757" s="101">
        <f>VLOOKUP($C757,'Experiment Design'!$B$3:$H$66,'Experiment Results'!J$1,FALSE)</f>
        <v>40</v>
      </c>
      <c r="K757" s="101">
        <f>VLOOKUP($C757,'Experiment Design'!$B$3:$H$66,'Experiment Results'!K$1,FALSE)</f>
        <v>10</v>
      </c>
      <c r="L757" s="101">
        <f>VLOOKUP($C757,'Experiment Design'!$B$3:$H$66,'Experiment Results'!L$1,FALSE)</f>
        <v>36</v>
      </c>
      <c r="M757" s="101">
        <f>VLOOKUP($C757,'Experiment Design'!$B$3:$H$66,'Experiment Results'!M$1,FALSE)</f>
        <v>15</v>
      </c>
      <c r="N757" s="102">
        <f t="shared" si="91"/>
        <v>38.1388888888889</v>
      </c>
      <c r="P757" s="103">
        <f t="shared" si="92"/>
        <v>1</v>
      </c>
      <c r="Q757" s="101">
        <f t="shared" si="93"/>
        <v>-1</v>
      </c>
      <c r="R757" s="101">
        <f t="shared" si="94"/>
        <v>-1</v>
      </c>
      <c r="S757" s="101">
        <f t="shared" si="95"/>
        <v>-1</v>
      </c>
      <c r="T757" s="101">
        <f t="shared" si="96"/>
        <v>1</v>
      </c>
      <c r="U757" s="101">
        <f t="shared" si="97"/>
        <v>1</v>
      </c>
      <c r="V757" s="102">
        <f t="shared" si="98"/>
        <v>38.1388888888889</v>
      </c>
    </row>
    <row r="758" spans="2:22" x14ac:dyDescent="0.25">
      <c r="B758" s="12">
        <v>12</v>
      </c>
      <c r="C758" s="12">
        <v>51</v>
      </c>
      <c r="D758" s="12">
        <v>38.541666666666664</v>
      </c>
      <c r="E758" s="12">
        <v>35.833333333333321</v>
      </c>
      <c r="F758" s="12">
        <v>29.166666666666661</v>
      </c>
      <c r="H758" s="103">
        <f>VLOOKUP($C758,'Experiment Design'!$B$3:$H$66,'Experiment Results'!H$1,FALSE)</f>
        <v>3</v>
      </c>
      <c r="I758" s="101" t="str">
        <f>VLOOKUP($C758,'Experiment Design'!$B$3:$H$66,'Experiment Results'!I$1,FALSE)</f>
        <v>Exponential</v>
      </c>
      <c r="J758" s="101">
        <f>VLOOKUP($C758,'Experiment Design'!$B$3:$H$66,'Experiment Results'!J$1,FALSE)</f>
        <v>40</v>
      </c>
      <c r="K758" s="101">
        <f>VLOOKUP($C758,'Experiment Design'!$B$3:$H$66,'Experiment Results'!K$1,FALSE)</f>
        <v>10</v>
      </c>
      <c r="L758" s="101">
        <f>VLOOKUP($C758,'Experiment Design'!$B$3:$H$66,'Experiment Results'!L$1,FALSE)</f>
        <v>36</v>
      </c>
      <c r="M758" s="101">
        <f>VLOOKUP($C758,'Experiment Design'!$B$3:$H$66,'Experiment Results'!M$1,FALSE)</f>
        <v>15</v>
      </c>
      <c r="N758" s="102">
        <f t="shared" si="91"/>
        <v>34.513888888888879</v>
      </c>
      <c r="P758" s="103">
        <f t="shared" si="92"/>
        <v>-1</v>
      </c>
      <c r="Q758" s="101">
        <f t="shared" si="93"/>
        <v>1</v>
      </c>
      <c r="R758" s="101">
        <f t="shared" si="94"/>
        <v>-1</v>
      </c>
      <c r="S758" s="101">
        <f t="shared" si="95"/>
        <v>-1</v>
      </c>
      <c r="T758" s="101">
        <f t="shared" si="96"/>
        <v>1</v>
      </c>
      <c r="U758" s="101">
        <f t="shared" si="97"/>
        <v>1</v>
      </c>
      <c r="V758" s="102">
        <f t="shared" si="98"/>
        <v>34.513888888888879</v>
      </c>
    </row>
    <row r="759" spans="2:22" x14ac:dyDescent="0.25">
      <c r="B759" s="12">
        <v>12</v>
      </c>
      <c r="C759" s="12">
        <v>52</v>
      </c>
      <c r="D759" s="12">
        <v>49.791666666666664</v>
      </c>
      <c r="E759" s="12">
        <v>33.666666666666657</v>
      </c>
      <c r="F759" s="12">
        <v>28.833333333333361</v>
      </c>
      <c r="H759" s="103">
        <f>VLOOKUP($C759,'Experiment Design'!$B$3:$H$66,'Experiment Results'!H$1,FALSE)</f>
        <v>8</v>
      </c>
      <c r="I759" s="101" t="str">
        <f>VLOOKUP($C759,'Experiment Design'!$B$3:$H$66,'Experiment Results'!I$1,FALSE)</f>
        <v>Exponential</v>
      </c>
      <c r="J759" s="101">
        <f>VLOOKUP($C759,'Experiment Design'!$B$3:$H$66,'Experiment Results'!J$1,FALSE)</f>
        <v>40</v>
      </c>
      <c r="K759" s="101">
        <f>VLOOKUP($C759,'Experiment Design'!$B$3:$H$66,'Experiment Results'!K$1,FALSE)</f>
        <v>10</v>
      </c>
      <c r="L759" s="101">
        <f>VLOOKUP($C759,'Experiment Design'!$B$3:$H$66,'Experiment Results'!L$1,FALSE)</f>
        <v>36</v>
      </c>
      <c r="M759" s="101">
        <f>VLOOKUP($C759,'Experiment Design'!$B$3:$H$66,'Experiment Results'!M$1,FALSE)</f>
        <v>15</v>
      </c>
      <c r="N759" s="102">
        <f t="shared" si="91"/>
        <v>37.430555555555557</v>
      </c>
      <c r="P759" s="103">
        <f t="shared" si="92"/>
        <v>1</v>
      </c>
      <c r="Q759" s="101">
        <f t="shared" si="93"/>
        <v>1</v>
      </c>
      <c r="R759" s="101">
        <f t="shared" si="94"/>
        <v>-1</v>
      </c>
      <c r="S759" s="101">
        <f t="shared" si="95"/>
        <v>-1</v>
      </c>
      <c r="T759" s="101">
        <f t="shared" si="96"/>
        <v>1</v>
      </c>
      <c r="U759" s="101">
        <f t="shared" si="97"/>
        <v>1</v>
      </c>
      <c r="V759" s="102">
        <f t="shared" si="98"/>
        <v>37.430555555555557</v>
      </c>
    </row>
    <row r="760" spans="2:22" x14ac:dyDescent="0.25">
      <c r="B760" s="12">
        <v>12</v>
      </c>
      <c r="C760" s="12">
        <v>53</v>
      </c>
      <c r="D760" s="12">
        <v>43.333333333333321</v>
      </c>
      <c r="E760" s="12">
        <v>39.583333333333321</v>
      </c>
      <c r="F760" s="12">
        <v>34.166666666666636</v>
      </c>
      <c r="H760" s="103">
        <f>VLOOKUP($C760,'Experiment Design'!$B$3:$H$66,'Experiment Results'!H$1,FALSE)</f>
        <v>3</v>
      </c>
      <c r="I760" s="101" t="str">
        <f>VLOOKUP($C760,'Experiment Design'!$B$3:$H$66,'Experiment Results'!I$1,FALSE)</f>
        <v>Normal</v>
      </c>
      <c r="J760" s="101">
        <f>VLOOKUP($C760,'Experiment Design'!$B$3:$H$66,'Experiment Results'!J$1,FALSE)</f>
        <v>100</v>
      </c>
      <c r="K760" s="101">
        <f>VLOOKUP($C760,'Experiment Design'!$B$3:$H$66,'Experiment Results'!K$1,FALSE)</f>
        <v>10</v>
      </c>
      <c r="L760" s="101">
        <f>VLOOKUP($C760,'Experiment Design'!$B$3:$H$66,'Experiment Results'!L$1,FALSE)</f>
        <v>36</v>
      </c>
      <c r="M760" s="101">
        <f>VLOOKUP($C760,'Experiment Design'!$B$3:$H$66,'Experiment Results'!M$1,FALSE)</f>
        <v>15</v>
      </c>
      <c r="N760" s="102">
        <f t="shared" si="91"/>
        <v>39.027777777777764</v>
      </c>
      <c r="P760" s="103">
        <f t="shared" si="92"/>
        <v>-1</v>
      </c>
      <c r="Q760" s="101">
        <f t="shared" si="93"/>
        <v>-1</v>
      </c>
      <c r="R760" s="101">
        <f t="shared" si="94"/>
        <v>1</v>
      </c>
      <c r="S760" s="101">
        <f t="shared" si="95"/>
        <v>-1</v>
      </c>
      <c r="T760" s="101">
        <f t="shared" si="96"/>
        <v>1</v>
      </c>
      <c r="U760" s="101">
        <f t="shared" si="97"/>
        <v>1</v>
      </c>
      <c r="V760" s="102">
        <f t="shared" si="98"/>
        <v>39.027777777777764</v>
      </c>
    </row>
    <row r="761" spans="2:22" x14ac:dyDescent="0.25">
      <c r="B761" s="12">
        <v>12</v>
      </c>
      <c r="C761" s="12">
        <v>54</v>
      </c>
      <c r="D761" s="12">
        <v>34.583333333333336</v>
      </c>
      <c r="E761" s="12">
        <v>38.833333333333321</v>
      </c>
      <c r="F761" s="12">
        <v>41.333333333333343</v>
      </c>
      <c r="H761" s="103">
        <f>VLOOKUP($C761,'Experiment Design'!$B$3:$H$66,'Experiment Results'!H$1,FALSE)</f>
        <v>8</v>
      </c>
      <c r="I761" s="101" t="str">
        <f>VLOOKUP($C761,'Experiment Design'!$B$3:$H$66,'Experiment Results'!I$1,FALSE)</f>
        <v>Normal</v>
      </c>
      <c r="J761" s="101">
        <f>VLOOKUP($C761,'Experiment Design'!$B$3:$H$66,'Experiment Results'!J$1,FALSE)</f>
        <v>100</v>
      </c>
      <c r="K761" s="101">
        <f>VLOOKUP($C761,'Experiment Design'!$B$3:$H$66,'Experiment Results'!K$1,FALSE)</f>
        <v>10</v>
      </c>
      <c r="L761" s="101">
        <f>VLOOKUP($C761,'Experiment Design'!$B$3:$H$66,'Experiment Results'!L$1,FALSE)</f>
        <v>36</v>
      </c>
      <c r="M761" s="101">
        <f>VLOOKUP($C761,'Experiment Design'!$B$3:$H$66,'Experiment Results'!M$1,FALSE)</f>
        <v>15</v>
      </c>
      <c r="N761" s="102">
        <f t="shared" si="91"/>
        <v>38.25</v>
      </c>
      <c r="P761" s="103">
        <f t="shared" si="92"/>
        <v>1</v>
      </c>
      <c r="Q761" s="101">
        <f t="shared" si="93"/>
        <v>-1</v>
      </c>
      <c r="R761" s="101">
        <f t="shared" si="94"/>
        <v>1</v>
      </c>
      <c r="S761" s="101">
        <f t="shared" si="95"/>
        <v>-1</v>
      </c>
      <c r="T761" s="101">
        <f t="shared" si="96"/>
        <v>1</v>
      </c>
      <c r="U761" s="101">
        <f t="shared" si="97"/>
        <v>1</v>
      </c>
      <c r="V761" s="102">
        <f t="shared" si="98"/>
        <v>38.25</v>
      </c>
    </row>
    <row r="762" spans="2:22" x14ac:dyDescent="0.25">
      <c r="B762" s="12">
        <v>12</v>
      </c>
      <c r="C762" s="12">
        <v>55</v>
      </c>
      <c r="D762" s="12">
        <v>38.541666666666664</v>
      </c>
      <c r="E762" s="12">
        <v>35.833333333333321</v>
      </c>
      <c r="F762" s="12">
        <v>29.166666666666661</v>
      </c>
      <c r="H762" s="103">
        <f>VLOOKUP($C762,'Experiment Design'!$B$3:$H$66,'Experiment Results'!H$1,FALSE)</f>
        <v>3</v>
      </c>
      <c r="I762" s="101" t="str">
        <f>VLOOKUP($C762,'Experiment Design'!$B$3:$H$66,'Experiment Results'!I$1,FALSE)</f>
        <v>Exponential</v>
      </c>
      <c r="J762" s="101">
        <f>VLOOKUP($C762,'Experiment Design'!$B$3:$H$66,'Experiment Results'!J$1,FALSE)</f>
        <v>100</v>
      </c>
      <c r="K762" s="101">
        <f>VLOOKUP($C762,'Experiment Design'!$B$3:$H$66,'Experiment Results'!K$1,FALSE)</f>
        <v>10</v>
      </c>
      <c r="L762" s="101">
        <f>VLOOKUP($C762,'Experiment Design'!$B$3:$H$66,'Experiment Results'!L$1,FALSE)</f>
        <v>36</v>
      </c>
      <c r="M762" s="101">
        <f>VLOOKUP($C762,'Experiment Design'!$B$3:$H$66,'Experiment Results'!M$1,FALSE)</f>
        <v>15</v>
      </c>
      <c r="N762" s="102">
        <f t="shared" si="91"/>
        <v>34.513888888888879</v>
      </c>
      <c r="P762" s="103">
        <f t="shared" si="92"/>
        <v>-1</v>
      </c>
      <c r="Q762" s="101">
        <f t="shared" si="93"/>
        <v>1</v>
      </c>
      <c r="R762" s="101">
        <f t="shared" si="94"/>
        <v>1</v>
      </c>
      <c r="S762" s="101">
        <f t="shared" si="95"/>
        <v>-1</v>
      </c>
      <c r="T762" s="101">
        <f t="shared" si="96"/>
        <v>1</v>
      </c>
      <c r="U762" s="101">
        <f t="shared" si="97"/>
        <v>1</v>
      </c>
      <c r="V762" s="102">
        <f t="shared" si="98"/>
        <v>34.513888888888879</v>
      </c>
    </row>
    <row r="763" spans="2:22" x14ac:dyDescent="0.25">
      <c r="B763" s="12">
        <v>12</v>
      </c>
      <c r="C763" s="12">
        <v>56</v>
      </c>
      <c r="D763" s="12">
        <v>49.791666666666664</v>
      </c>
      <c r="E763" s="12">
        <v>33.666666666666657</v>
      </c>
      <c r="F763" s="12">
        <v>28.833333333333361</v>
      </c>
      <c r="H763" s="103">
        <f>VLOOKUP($C763,'Experiment Design'!$B$3:$H$66,'Experiment Results'!H$1,FALSE)</f>
        <v>8</v>
      </c>
      <c r="I763" s="101" t="str">
        <f>VLOOKUP($C763,'Experiment Design'!$B$3:$H$66,'Experiment Results'!I$1,FALSE)</f>
        <v>Exponential</v>
      </c>
      <c r="J763" s="101">
        <f>VLOOKUP($C763,'Experiment Design'!$B$3:$H$66,'Experiment Results'!J$1,FALSE)</f>
        <v>100</v>
      </c>
      <c r="K763" s="101">
        <f>VLOOKUP($C763,'Experiment Design'!$B$3:$H$66,'Experiment Results'!K$1,FALSE)</f>
        <v>10</v>
      </c>
      <c r="L763" s="101">
        <f>VLOOKUP($C763,'Experiment Design'!$B$3:$H$66,'Experiment Results'!L$1,FALSE)</f>
        <v>36</v>
      </c>
      <c r="M763" s="101">
        <f>VLOOKUP($C763,'Experiment Design'!$B$3:$H$66,'Experiment Results'!M$1,FALSE)</f>
        <v>15</v>
      </c>
      <c r="N763" s="102">
        <f t="shared" si="91"/>
        <v>37.430555555555557</v>
      </c>
      <c r="P763" s="103">
        <f t="shared" si="92"/>
        <v>1</v>
      </c>
      <c r="Q763" s="101">
        <f t="shared" si="93"/>
        <v>1</v>
      </c>
      <c r="R763" s="101">
        <f t="shared" si="94"/>
        <v>1</v>
      </c>
      <c r="S763" s="101">
        <f t="shared" si="95"/>
        <v>-1</v>
      </c>
      <c r="T763" s="101">
        <f t="shared" si="96"/>
        <v>1</v>
      </c>
      <c r="U763" s="101">
        <f t="shared" si="97"/>
        <v>1</v>
      </c>
      <c r="V763" s="102">
        <f t="shared" si="98"/>
        <v>37.430555555555557</v>
      </c>
    </row>
    <row r="764" spans="2:22" x14ac:dyDescent="0.25">
      <c r="B764" s="12">
        <v>12</v>
      </c>
      <c r="C764" s="12">
        <v>57</v>
      </c>
      <c r="D764" s="12">
        <v>43.333333333333321</v>
      </c>
      <c r="E764" s="12">
        <v>39.583333333333321</v>
      </c>
      <c r="F764" s="12">
        <v>34.166666666666636</v>
      </c>
      <c r="H764" s="103">
        <f>VLOOKUP($C764,'Experiment Design'!$B$3:$H$66,'Experiment Results'!H$1,FALSE)</f>
        <v>3</v>
      </c>
      <c r="I764" s="101" t="str">
        <f>VLOOKUP($C764,'Experiment Design'!$B$3:$H$66,'Experiment Results'!I$1,FALSE)</f>
        <v>Normal</v>
      </c>
      <c r="J764" s="101">
        <f>VLOOKUP($C764,'Experiment Design'!$B$3:$H$66,'Experiment Results'!J$1,FALSE)</f>
        <v>40</v>
      </c>
      <c r="K764" s="101">
        <f>VLOOKUP($C764,'Experiment Design'!$B$3:$H$66,'Experiment Results'!K$1,FALSE)</f>
        <v>60</v>
      </c>
      <c r="L764" s="101">
        <f>VLOOKUP($C764,'Experiment Design'!$B$3:$H$66,'Experiment Results'!L$1,FALSE)</f>
        <v>36</v>
      </c>
      <c r="M764" s="101">
        <f>VLOOKUP($C764,'Experiment Design'!$B$3:$H$66,'Experiment Results'!M$1,FALSE)</f>
        <v>15</v>
      </c>
      <c r="N764" s="102">
        <f t="shared" si="91"/>
        <v>39.027777777777764</v>
      </c>
      <c r="P764" s="103">
        <f t="shared" si="92"/>
        <v>-1</v>
      </c>
      <c r="Q764" s="101">
        <f t="shared" si="93"/>
        <v>-1</v>
      </c>
      <c r="R764" s="101">
        <f t="shared" si="94"/>
        <v>-1</v>
      </c>
      <c r="S764" s="101">
        <f t="shared" si="95"/>
        <v>1</v>
      </c>
      <c r="T764" s="101">
        <f t="shared" si="96"/>
        <v>1</v>
      </c>
      <c r="U764" s="101">
        <f t="shared" si="97"/>
        <v>1</v>
      </c>
      <c r="V764" s="102">
        <f t="shared" si="98"/>
        <v>39.027777777777764</v>
      </c>
    </row>
    <row r="765" spans="2:22" x14ac:dyDescent="0.25">
      <c r="B765" s="12">
        <v>12</v>
      </c>
      <c r="C765" s="12">
        <v>58</v>
      </c>
      <c r="D765" s="12">
        <v>34.583333333333336</v>
      </c>
      <c r="E765" s="12">
        <v>38.833333333333321</v>
      </c>
      <c r="F765" s="12">
        <v>41.333333333333343</v>
      </c>
      <c r="H765" s="103">
        <f>VLOOKUP($C765,'Experiment Design'!$B$3:$H$66,'Experiment Results'!H$1,FALSE)</f>
        <v>8</v>
      </c>
      <c r="I765" s="101" t="str">
        <f>VLOOKUP($C765,'Experiment Design'!$B$3:$H$66,'Experiment Results'!I$1,FALSE)</f>
        <v>Normal</v>
      </c>
      <c r="J765" s="101">
        <f>VLOOKUP($C765,'Experiment Design'!$B$3:$H$66,'Experiment Results'!J$1,FALSE)</f>
        <v>40</v>
      </c>
      <c r="K765" s="101">
        <f>VLOOKUP($C765,'Experiment Design'!$B$3:$H$66,'Experiment Results'!K$1,FALSE)</f>
        <v>60</v>
      </c>
      <c r="L765" s="101">
        <f>VLOOKUP($C765,'Experiment Design'!$B$3:$H$66,'Experiment Results'!L$1,FALSE)</f>
        <v>36</v>
      </c>
      <c r="M765" s="101">
        <f>VLOOKUP($C765,'Experiment Design'!$B$3:$H$66,'Experiment Results'!M$1,FALSE)</f>
        <v>15</v>
      </c>
      <c r="N765" s="102">
        <f t="shared" si="91"/>
        <v>38.25</v>
      </c>
      <c r="P765" s="103">
        <f t="shared" si="92"/>
        <v>1</v>
      </c>
      <c r="Q765" s="101">
        <f t="shared" si="93"/>
        <v>-1</v>
      </c>
      <c r="R765" s="101">
        <f t="shared" si="94"/>
        <v>-1</v>
      </c>
      <c r="S765" s="101">
        <f t="shared" si="95"/>
        <v>1</v>
      </c>
      <c r="T765" s="101">
        <f t="shared" si="96"/>
        <v>1</v>
      </c>
      <c r="U765" s="101">
        <f t="shared" si="97"/>
        <v>1</v>
      </c>
      <c r="V765" s="102">
        <f t="shared" si="98"/>
        <v>38.25</v>
      </c>
    </row>
    <row r="766" spans="2:22" x14ac:dyDescent="0.25">
      <c r="B766" s="12">
        <v>12</v>
      </c>
      <c r="C766" s="12">
        <v>59</v>
      </c>
      <c r="D766" s="12">
        <v>38.541666666666664</v>
      </c>
      <c r="E766" s="12">
        <v>35.833333333333321</v>
      </c>
      <c r="F766" s="12">
        <v>29.166666666666661</v>
      </c>
      <c r="H766" s="103">
        <f>VLOOKUP($C766,'Experiment Design'!$B$3:$H$66,'Experiment Results'!H$1,FALSE)</f>
        <v>3</v>
      </c>
      <c r="I766" s="101" t="str">
        <f>VLOOKUP($C766,'Experiment Design'!$B$3:$H$66,'Experiment Results'!I$1,FALSE)</f>
        <v>Exponential</v>
      </c>
      <c r="J766" s="101">
        <f>VLOOKUP($C766,'Experiment Design'!$B$3:$H$66,'Experiment Results'!J$1,FALSE)</f>
        <v>40</v>
      </c>
      <c r="K766" s="101">
        <f>VLOOKUP($C766,'Experiment Design'!$B$3:$H$66,'Experiment Results'!K$1,FALSE)</f>
        <v>60</v>
      </c>
      <c r="L766" s="101">
        <f>VLOOKUP($C766,'Experiment Design'!$B$3:$H$66,'Experiment Results'!L$1,FALSE)</f>
        <v>36</v>
      </c>
      <c r="M766" s="101">
        <f>VLOOKUP($C766,'Experiment Design'!$B$3:$H$66,'Experiment Results'!M$1,FALSE)</f>
        <v>15</v>
      </c>
      <c r="N766" s="102">
        <f t="shared" si="91"/>
        <v>34.513888888888879</v>
      </c>
      <c r="P766" s="103">
        <f t="shared" si="92"/>
        <v>-1</v>
      </c>
      <c r="Q766" s="101">
        <f t="shared" si="93"/>
        <v>1</v>
      </c>
      <c r="R766" s="101">
        <f t="shared" si="94"/>
        <v>-1</v>
      </c>
      <c r="S766" s="101">
        <f t="shared" si="95"/>
        <v>1</v>
      </c>
      <c r="T766" s="101">
        <f t="shared" si="96"/>
        <v>1</v>
      </c>
      <c r="U766" s="101">
        <f t="shared" si="97"/>
        <v>1</v>
      </c>
      <c r="V766" s="102">
        <f t="shared" si="98"/>
        <v>34.513888888888879</v>
      </c>
    </row>
    <row r="767" spans="2:22" x14ac:dyDescent="0.25">
      <c r="B767" s="12">
        <v>12</v>
      </c>
      <c r="C767" s="12">
        <v>60</v>
      </c>
      <c r="D767" s="12">
        <v>51.250000000000014</v>
      </c>
      <c r="E767" s="12">
        <v>36</v>
      </c>
      <c r="F767" s="12">
        <v>33.666666666666657</v>
      </c>
      <c r="H767" s="103">
        <f>VLOOKUP($C767,'Experiment Design'!$B$3:$H$66,'Experiment Results'!H$1,FALSE)</f>
        <v>8</v>
      </c>
      <c r="I767" s="101" t="str">
        <f>VLOOKUP($C767,'Experiment Design'!$B$3:$H$66,'Experiment Results'!I$1,FALSE)</f>
        <v>Exponential</v>
      </c>
      <c r="J767" s="101">
        <f>VLOOKUP($C767,'Experiment Design'!$B$3:$H$66,'Experiment Results'!J$1,FALSE)</f>
        <v>40</v>
      </c>
      <c r="K767" s="101">
        <f>VLOOKUP($C767,'Experiment Design'!$B$3:$H$66,'Experiment Results'!K$1,FALSE)</f>
        <v>60</v>
      </c>
      <c r="L767" s="101">
        <f>VLOOKUP($C767,'Experiment Design'!$B$3:$H$66,'Experiment Results'!L$1,FALSE)</f>
        <v>36</v>
      </c>
      <c r="M767" s="101">
        <f>VLOOKUP($C767,'Experiment Design'!$B$3:$H$66,'Experiment Results'!M$1,FALSE)</f>
        <v>15</v>
      </c>
      <c r="N767" s="102">
        <f t="shared" si="91"/>
        <v>40.305555555555557</v>
      </c>
      <c r="P767" s="103">
        <f t="shared" si="92"/>
        <v>1</v>
      </c>
      <c r="Q767" s="101">
        <f t="shared" si="93"/>
        <v>1</v>
      </c>
      <c r="R767" s="101">
        <f t="shared" si="94"/>
        <v>-1</v>
      </c>
      <c r="S767" s="101">
        <f t="shared" si="95"/>
        <v>1</v>
      </c>
      <c r="T767" s="101">
        <f t="shared" si="96"/>
        <v>1</v>
      </c>
      <c r="U767" s="101">
        <f t="shared" si="97"/>
        <v>1</v>
      </c>
      <c r="V767" s="102">
        <f t="shared" si="98"/>
        <v>40.305555555555557</v>
      </c>
    </row>
    <row r="768" spans="2:22" x14ac:dyDescent="0.25">
      <c r="B768" s="12">
        <v>12</v>
      </c>
      <c r="C768" s="12">
        <v>61</v>
      </c>
      <c r="D768" s="12">
        <v>43.333333333333321</v>
      </c>
      <c r="E768" s="12">
        <v>39.583333333333321</v>
      </c>
      <c r="F768" s="12">
        <v>34.166666666666636</v>
      </c>
      <c r="H768" s="103">
        <f>VLOOKUP($C768,'Experiment Design'!$B$3:$H$66,'Experiment Results'!H$1,FALSE)</f>
        <v>3</v>
      </c>
      <c r="I768" s="101" t="str">
        <f>VLOOKUP($C768,'Experiment Design'!$B$3:$H$66,'Experiment Results'!I$1,FALSE)</f>
        <v>Normal</v>
      </c>
      <c r="J768" s="101">
        <f>VLOOKUP($C768,'Experiment Design'!$B$3:$H$66,'Experiment Results'!J$1,FALSE)</f>
        <v>100</v>
      </c>
      <c r="K768" s="101">
        <f>VLOOKUP($C768,'Experiment Design'!$B$3:$H$66,'Experiment Results'!K$1,FALSE)</f>
        <v>60</v>
      </c>
      <c r="L768" s="101">
        <f>VLOOKUP($C768,'Experiment Design'!$B$3:$H$66,'Experiment Results'!L$1,FALSE)</f>
        <v>36</v>
      </c>
      <c r="M768" s="101">
        <f>VLOOKUP($C768,'Experiment Design'!$B$3:$H$66,'Experiment Results'!M$1,FALSE)</f>
        <v>15</v>
      </c>
      <c r="N768" s="102">
        <f t="shared" si="91"/>
        <v>39.027777777777764</v>
      </c>
      <c r="P768" s="103">
        <f t="shared" si="92"/>
        <v>-1</v>
      </c>
      <c r="Q768" s="101">
        <f t="shared" si="93"/>
        <v>-1</v>
      </c>
      <c r="R768" s="101">
        <f t="shared" si="94"/>
        <v>1</v>
      </c>
      <c r="S768" s="101">
        <f t="shared" si="95"/>
        <v>1</v>
      </c>
      <c r="T768" s="101">
        <f t="shared" si="96"/>
        <v>1</v>
      </c>
      <c r="U768" s="101">
        <f t="shared" si="97"/>
        <v>1</v>
      </c>
      <c r="V768" s="102">
        <f t="shared" si="98"/>
        <v>39.027777777777764</v>
      </c>
    </row>
    <row r="769" spans="2:22" x14ac:dyDescent="0.25">
      <c r="B769" s="12">
        <v>12</v>
      </c>
      <c r="C769" s="12">
        <v>62</v>
      </c>
      <c r="D769" s="12">
        <v>34.583333333333336</v>
      </c>
      <c r="E769" s="12">
        <v>38.833333333333321</v>
      </c>
      <c r="F769" s="12">
        <v>41.333333333333343</v>
      </c>
      <c r="H769" s="103">
        <f>VLOOKUP($C769,'Experiment Design'!$B$3:$H$66,'Experiment Results'!H$1,FALSE)</f>
        <v>8</v>
      </c>
      <c r="I769" s="101" t="str">
        <f>VLOOKUP($C769,'Experiment Design'!$B$3:$H$66,'Experiment Results'!I$1,FALSE)</f>
        <v>Normal</v>
      </c>
      <c r="J769" s="101">
        <f>VLOOKUP($C769,'Experiment Design'!$B$3:$H$66,'Experiment Results'!J$1,FALSE)</f>
        <v>100</v>
      </c>
      <c r="K769" s="101">
        <f>VLOOKUP($C769,'Experiment Design'!$B$3:$H$66,'Experiment Results'!K$1,FALSE)</f>
        <v>60</v>
      </c>
      <c r="L769" s="101">
        <f>VLOOKUP($C769,'Experiment Design'!$B$3:$H$66,'Experiment Results'!L$1,FALSE)</f>
        <v>36</v>
      </c>
      <c r="M769" s="101">
        <f>VLOOKUP($C769,'Experiment Design'!$B$3:$H$66,'Experiment Results'!M$1,FALSE)</f>
        <v>15</v>
      </c>
      <c r="N769" s="102">
        <f t="shared" si="91"/>
        <v>38.25</v>
      </c>
      <c r="P769" s="103">
        <f t="shared" si="92"/>
        <v>1</v>
      </c>
      <c r="Q769" s="101">
        <f t="shared" si="93"/>
        <v>-1</v>
      </c>
      <c r="R769" s="101">
        <f t="shared" si="94"/>
        <v>1</v>
      </c>
      <c r="S769" s="101">
        <f t="shared" si="95"/>
        <v>1</v>
      </c>
      <c r="T769" s="101">
        <f t="shared" si="96"/>
        <v>1</v>
      </c>
      <c r="U769" s="101">
        <f t="shared" si="97"/>
        <v>1</v>
      </c>
      <c r="V769" s="102">
        <f t="shared" si="98"/>
        <v>38.25</v>
      </c>
    </row>
    <row r="770" spans="2:22" x14ac:dyDescent="0.25">
      <c r="B770" s="12">
        <v>12</v>
      </c>
      <c r="C770" s="12">
        <v>63</v>
      </c>
      <c r="D770" s="12">
        <v>38.541666666666664</v>
      </c>
      <c r="E770" s="12">
        <v>35.833333333333321</v>
      </c>
      <c r="F770" s="12">
        <v>29.166666666666661</v>
      </c>
      <c r="H770" s="103">
        <f>VLOOKUP($C770,'Experiment Design'!$B$3:$H$66,'Experiment Results'!H$1,FALSE)</f>
        <v>3</v>
      </c>
      <c r="I770" s="101" t="str">
        <f>VLOOKUP($C770,'Experiment Design'!$B$3:$H$66,'Experiment Results'!I$1,FALSE)</f>
        <v>Exponential</v>
      </c>
      <c r="J770" s="101">
        <f>VLOOKUP($C770,'Experiment Design'!$B$3:$H$66,'Experiment Results'!J$1,FALSE)</f>
        <v>100</v>
      </c>
      <c r="K770" s="101">
        <f>VLOOKUP($C770,'Experiment Design'!$B$3:$H$66,'Experiment Results'!K$1,FALSE)</f>
        <v>60</v>
      </c>
      <c r="L770" s="101">
        <f>VLOOKUP($C770,'Experiment Design'!$B$3:$H$66,'Experiment Results'!L$1,FALSE)</f>
        <v>36</v>
      </c>
      <c r="M770" s="101">
        <f>VLOOKUP($C770,'Experiment Design'!$B$3:$H$66,'Experiment Results'!M$1,FALSE)</f>
        <v>15</v>
      </c>
      <c r="N770" s="102">
        <f t="shared" si="91"/>
        <v>34.513888888888879</v>
      </c>
      <c r="P770" s="103">
        <f t="shared" si="92"/>
        <v>-1</v>
      </c>
      <c r="Q770" s="101">
        <f t="shared" si="93"/>
        <v>1</v>
      </c>
      <c r="R770" s="101">
        <f t="shared" si="94"/>
        <v>1</v>
      </c>
      <c r="S770" s="101">
        <f t="shared" si="95"/>
        <v>1</v>
      </c>
      <c r="T770" s="101">
        <f t="shared" si="96"/>
        <v>1</v>
      </c>
      <c r="U770" s="101">
        <f t="shared" si="97"/>
        <v>1</v>
      </c>
      <c r="V770" s="102">
        <f t="shared" si="98"/>
        <v>34.513888888888879</v>
      </c>
    </row>
    <row r="771" spans="2:22" x14ac:dyDescent="0.25">
      <c r="B771" s="12">
        <v>12</v>
      </c>
      <c r="C771" s="12">
        <v>64</v>
      </c>
      <c r="D771" s="12">
        <v>51.250000000000014</v>
      </c>
      <c r="E771" s="12">
        <v>36</v>
      </c>
      <c r="F771" s="12">
        <v>33.666666666666657</v>
      </c>
      <c r="H771" s="103">
        <f>VLOOKUP($C771,'Experiment Design'!$B$3:$H$66,'Experiment Results'!H$1,FALSE)</f>
        <v>8</v>
      </c>
      <c r="I771" s="101" t="str">
        <f>VLOOKUP($C771,'Experiment Design'!$B$3:$H$66,'Experiment Results'!I$1,FALSE)</f>
        <v>Exponential</v>
      </c>
      <c r="J771" s="101">
        <f>VLOOKUP($C771,'Experiment Design'!$B$3:$H$66,'Experiment Results'!J$1,FALSE)</f>
        <v>100</v>
      </c>
      <c r="K771" s="101">
        <f>VLOOKUP($C771,'Experiment Design'!$B$3:$H$66,'Experiment Results'!K$1,FALSE)</f>
        <v>60</v>
      </c>
      <c r="L771" s="101">
        <f>VLOOKUP($C771,'Experiment Design'!$B$3:$H$66,'Experiment Results'!L$1,FALSE)</f>
        <v>36</v>
      </c>
      <c r="M771" s="101">
        <f>VLOOKUP($C771,'Experiment Design'!$B$3:$H$66,'Experiment Results'!M$1,FALSE)</f>
        <v>15</v>
      </c>
      <c r="N771" s="102">
        <f t="shared" si="91"/>
        <v>40.305555555555557</v>
      </c>
      <c r="P771" s="103">
        <f t="shared" si="92"/>
        <v>1</v>
      </c>
      <c r="Q771" s="101">
        <f t="shared" si="93"/>
        <v>1</v>
      </c>
      <c r="R771" s="101">
        <f t="shared" si="94"/>
        <v>1</v>
      </c>
      <c r="S771" s="101">
        <f t="shared" si="95"/>
        <v>1</v>
      </c>
      <c r="T771" s="101">
        <f t="shared" si="96"/>
        <v>1</v>
      </c>
      <c r="U771" s="101">
        <f t="shared" si="97"/>
        <v>1</v>
      </c>
      <c r="V771" s="102">
        <f t="shared" si="98"/>
        <v>40.305555555555557</v>
      </c>
    </row>
    <row r="772" spans="2:22" x14ac:dyDescent="0.25">
      <c r="B772" s="12">
        <v>13</v>
      </c>
      <c r="C772" s="12">
        <v>1</v>
      </c>
      <c r="D772" s="12">
        <v>34.038461538461519</v>
      </c>
      <c r="E772" s="12">
        <v>45.86538461538462</v>
      </c>
      <c r="F772" s="12">
        <v>31.730769230769237</v>
      </c>
      <c r="H772" s="103">
        <f>VLOOKUP($C772,'Experiment Design'!$B$3:$H$66,'Experiment Results'!H$1,FALSE)</f>
        <v>3</v>
      </c>
      <c r="I772" s="101" t="str">
        <f>VLOOKUP($C772,'Experiment Design'!$B$3:$H$66,'Experiment Results'!I$1,FALSE)</f>
        <v>Normal</v>
      </c>
      <c r="J772" s="101">
        <f>VLOOKUP($C772,'Experiment Design'!$B$3:$H$66,'Experiment Results'!J$1,FALSE)</f>
        <v>40</v>
      </c>
      <c r="K772" s="101">
        <f>VLOOKUP($C772,'Experiment Design'!$B$3:$H$66,'Experiment Results'!K$1,FALSE)</f>
        <v>10</v>
      </c>
      <c r="L772" s="101">
        <f>VLOOKUP($C772,'Experiment Design'!$B$3:$H$66,'Experiment Results'!L$1,FALSE)</f>
        <v>26</v>
      </c>
      <c r="M772" s="101">
        <f>VLOOKUP($C772,'Experiment Design'!$B$3:$H$66,'Experiment Results'!M$1,FALSE)</f>
        <v>10</v>
      </c>
      <c r="N772" s="102">
        <f t="shared" si="91"/>
        <v>37.21153846153846</v>
      </c>
      <c r="P772" s="103">
        <f t="shared" si="92"/>
        <v>-1</v>
      </c>
      <c r="Q772" s="101">
        <f t="shared" si="93"/>
        <v>-1</v>
      </c>
      <c r="R772" s="101">
        <f t="shared" si="94"/>
        <v>-1</v>
      </c>
      <c r="S772" s="101">
        <f t="shared" si="95"/>
        <v>-1</v>
      </c>
      <c r="T772" s="101">
        <f t="shared" si="96"/>
        <v>-1</v>
      </c>
      <c r="U772" s="101">
        <f t="shared" si="97"/>
        <v>-1</v>
      </c>
      <c r="V772" s="102">
        <f t="shared" si="98"/>
        <v>37.21153846153846</v>
      </c>
    </row>
    <row r="773" spans="2:22" x14ac:dyDescent="0.25">
      <c r="B773" s="12">
        <v>13</v>
      </c>
      <c r="C773" s="12">
        <v>2</v>
      </c>
      <c r="D773" s="12">
        <v>32.307692307692278</v>
      </c>
      <c r="E773" s="12">
        <v>51.153846153846182</v>
      </c>
      <c r="F773" s="12">
        <v>32.307692307692278</v>
      </c>
      <c r="H773" s="103">
        <f>VLOOKUP($C773,'Experiment Design'!$B$3:$H$66,'Experiment Results'!H$1,FALSE)</f>
        <v>8</v>
      </c>
      <c r="I773" s="101" t="str">
        <f>VLOOKUP($C773,'Experiment Design'!$B$3:$H$66,'Experiment Results'!I$1,FALSE)</f>
        <v>Normal</v>
      </c>
      <c r="J773" s="101">
        <f>VLOOKUP($C773,'Experiment Design'!$B$3:$H$66,'Experiment Results'!J$1,FALSE)</f>
        <v>40</v>
      </c>
      <c r="K773" s="101">
        <f>VLOOKUP($C773,'Experiment Design'!$B$3:$H$66,'Experiment Results'!K$1,FALSE)</f>
        <v>10</v>
      </c>
      <c r="L773" s="101">
        <f>VLOOKUP($C773,'Experiment Design'!$B$3:$H$66,'Experiment Results'!L$1,FALSE)</f>
        <v>26</v>
      </c>
      <c r="M773" s="101">
        <f>VLOOKUP($C773,'Experiment Design'!$B$3:$H$66,'Experiment Results'!M$1,FALSE)</f>
        <v>10</v>
      </c>
      <c r="N773" s="102">
        <f t="shared" ref="N773:N836" si="99">AVERAGE(D773:F773)</f>
        <v>38.589743589743577</v>
      </c>
      <c r="P773" s="103">
        <f t="shared" ref="P773:P836" si="100">IF(H773=H$4,-1,1)</f>
        <v>1</v>
      </c>
      <c r="Q773" s="101">
        <f t="shared" ref="Q773:Q836" si="101">IF(I773=I$4,-1,1)</f>
        <v>-1</v>
      </c>
      <c r="R773" s="101">
        <f t="shared" ref="R773:R836" si="102">IF(J773=J$4,-1,1)</f>
        <v>-1</v>
      </c>
      <c r="S773" s="101">
        <f t="shared" ref="S773:S836" si="103">IF(K773=K$4,-1,1)</f>
        <v>-1</v>
      </c>
      <c r="T773" s="101">
        <f t="shared" ref="T773:T836" si="104">IF(L773=L$4,-1,1)</f>
        <v>-1</v>
      </c>
      <c r="U773" s="101">
        <f t="shared" ref="U773:U836" si="105">IF(M773=M$4,-1,1)</f>
        <v>-1</v>
      </c>
      <c r="V773" s="102">
        <f t="shared" ref="V773:V836" si="106">N773</f>
        <v>38.589743589743577</v>
      </c>
    </row>
    <row r="774" spans="2:22" x14ac:dyDescent="0.25">
      <c r="B774" s="12">
        <v>13</v>
      </c>
      <c r="C774" s="12">
        <v>3</v>
      </c>
      <c r="D774" s="12">
        <v>44.423076923076898</v>
      </c>
      <c r="E774" s="12">
        <v>35.192307692307722</v>
      </c>
      <c r="F774" s="12">
        <v>41.25</v>
      </c>
      <c r="H774" s="103">
        <f>VLOOKUP($C774,'Experiment Design'!$B$3:$H$66,'Experiment Results'!H$1,FALSE)</f>
        <v>3</v>
      </c>
      <c r="I774" s="101" t="str">
        <f>VLOOKUP($C774,'Experiment Design'!$B$3:$H$66,'Experiment Results'!I$1,FALSE)</f>
        <v>Exponential</v>
      </c>
      <c r="J774" s="101">
        <f>VLOOKUP($C774,'Experiment Design'!$B$3:$H$66,'Experiment Results'!J$1,FALSE)</f>
        <v>40</v>
      </c>
      <c r="K774" s="101">
        <f>VLOOKUP($C774,'Experiment Design'!$B$3:$H$66,'Experiment Results'!K$1,FALSE)</f>
        <v>10</v>
      </c>
      <c r="L774" s="101">
        <f>VLOOKUP($C774,'Experiment Design'!$B$3:$H$66,'Experiment Results'!L$1,FALSE)</f>
        <v>26</v>
      </c>
      <c r="M774" s="101">
        <f>VLOOKUP($C774,'Experiment Design'!$B$3:$H$66,'Experiment Results'!M$1,FALSE)</f>
        <v>10</v>
      </c>
      <c r="N774" s="102">
        <f t="shared" si="99"/>
        <v>40.28846153846154</v>
      </c>
      <c r="P774" s="103">
        <f t="shared" si="100"/>
        <v>-1</v>
      </c>
      <c r="Q774" s="101">
        <f t="shared" si="101"/>
        <v>1</v>
      </c>
      <c r="R774" s="101">
        <f t="shared" si="102"/>
        <v>-1</v>
      </c>
      <c r="S774" s="101">
        <f t="shared" si="103"/>
        <v>-1</v>
      </c>
      <c r="T774" s="101">
        <f t="shared" si="104"/>
        <v>-1</v>
      </c>
      <c r="U774" s="101">
        <f t="shared" si="105"/>
        <v>-1</v>
      </c>
      <c r="V774" s="102">
        <f t="shared" si="106"/>
        <v>40.28846153846154</v>
      </c>
    </row>
    <row r="775" spans="2:22" x14ac:dyDescent="0.25">
      <c r="B775" s="12">
        <v>13</v>
      </c>
      <c r="C775" s="12">
        <v>4</v>
      </c>
      <c r="D775" s="12">
        <v>24.519230769230759</v>
      </c>
      <c r="E775" s="12">
        <v>42.980769230769241</v>
      </c>
      <c r="F775" s="12">
        <v>44.711538461538481</v>
      </c>
      <c r="H775" s="103">
        <f>VLOOKUP($C775,'Experiment Design'!$B$3:$H$66,'Experiment Results'!H$1,FALSE)</f>
        <v>8</v>
      </c>
      <c r="I775" s="101" t="str">
        <f>VLOOKUP($C775,'Experiment Design'!$B$3:$H$66,'Experiment Results'!I$1,FALSE)</f>
        <v>Exponential</v>
      </c>
      <c r="J775" s="101">
        <f>VLOOKUP($C775,'Experiment Design'!$B$3:$H$66,'Experiment Results'!J$1,FALSE)</f>
        <v>40</v>
      </c>
      <c r="K775" s="101">
        <f>VLOOKUP($C775,'Experiment Design'!$B$3:$H$66,'Experiment Results'!K$1,FALSE)</f>
        <v>10</v>
      </c>
      <c r="L775" s="101">
        <f>VLOOKUP($C775,'Experiment Design'!$B$3:$H$66,'Experiment Results'!L$1,FALSE)</f>
        <v>26</v>
      </c>
      <c r="M775" s="101">
        <f>VLOOKUP($C775,'Experiment Design'!$B$3:$H$66,'Experiment Results'!M$1,FALSE)</f>
        <v>10</v>
      </c>
      <c r="N775" s="102">
        <f t="shared" si="99"/>
        <v>37.40384615384616</v>
      </c>
      <c r="P775" s="103">
        <f t="shared" si="100"/>
        <v>1</v>
      </c>
      <c r="Q775" s="101">
        <f t="shared" si="101"/>
        <v>1</v>
      </c>
      <c r="R775" s="101">
        <f t="shared" si="102"/>
        <v>-1</v>
      </c>
      <c r="S775" s="101">
        <f t="shared" si="103"/>
        <v>-1</v>
      </c>
      <c r="T775" s="101">
        <f t="shared" si="104"/>
        <v>-1</v>
      </c>
      <c r="U775" s="101">
        <f t="shared" si="105"/>
        <v>-1</v>
      </c>
      <c r="V775" s="102">
        <f t="shared" si="106"/>
        <v>37.40384615384616</v>
      </c>
    </row>
    <row r="776" spans="2:22" x14ac:dyDescent="0.25">
      <c r="B776" s="12">
        <v>13</v>
      </c>
      <c r="C776" s="12">
        <v>5</v>
      </c>
      <c r="D776" s="12">
        <v>34.038461538461519</v>
      </c>
      <c r="E776" s="12">
        <v>45.86538461538462</v>
      </c>
      <c r="F776" s="12">
        <v>31.730769230769237</v>
      </c>
      <c r="H776" s="103">
        <f>VLOOKUP($C776,'Experiment Design'!$B$3:$H$66,'Experiment Results'!H$1,FALSE)</f>
        <v>3</v>
      </c>
      <c r="I776" s="101" t="str">
        <f>VLOOKUP($C776,'Experiment Design'!$B$3:$H$66,'Experiment Results'!I$1,FALSE)</f>
        <v>Normal</v>
      </c>
      <c r="J776" s="101">
        <f>VLOOKUP($C776,'Experiment Design'!$B$3:$H$66,'Experiment Results'!J$1,FALSE)</f>
        <v>100</v>
      </c>
      <c r="K776" s="101">
        <f>VLOOKUP($C776,'Experiment Design'!$B$3:$H$66,'Experiment Results'!K$1,FALSE)</f>
        <v>10</v>
      </c>
      <c r="L776" s="101">
        <f>VLOOKUP($C776,'Experiment Design'!$B$3:$H$66,'Experiment Results'!L$1,FALSE)</f>
        <v>26</v>
      </c>
      <c r="M776" s="101">
        <f>VLOOKUP($C776,'Experiment Design'!$B$3:$H$66,'Experiment Results'!M$1,FALSE)</f>
        <v>10</v>
      </c>
      <c r="N776" s="102">
        <f t="shared" si="99"/>
        <v>37.21153846153846</v>
      </c>
      <c r="P776" s="103">
        <f t="shared" si="100"/>
        <v>-1</v>
      </c>
      <c r="Q776" s="101">
        <f t="shared" si="101"/>
        <v>-1</v>
      </c>
      <c r="R776" s="101">
        <f t="shared" si="102"/>
        <v>1</v>
      </c>
      <c r="S776" s="101">
        <f t="shared" si="103"/>
        <v>-1</v>
      </c>
      <c r="T776" s="101">
        <f t="shared" si="104"/>
        <v>-1</v>
      </c>
      <c r="U776" s="101">
        <f t="shared" si="105"/>
        <v>-1</v>
      </c>
      <c r="V776" s="102">
        <f t="shared" si="106"/>
        <v>37.21153846153846</v>
      </c>
    </row>
    <row r="777" spans="2:22" x14ac:dyDescent="0.25">
      <c r="B777" s="12">
        <v>13</v>
      </c>
      <c r="C777" s="12">
        <v>6</v>
      </c>
      <c r="D777" s="12">
        <v>32.307692307692278</v>
      </c>
      <c r="E777" s="12">
        <v>51.153846153846182</v>
      </c>
      <c r="F777" s="12">
        <v>32.307692307692278</v>
      </c>
      <c r="H777" s="103">
        <f>VLOOKUP($C777,'Experiment Design'!$B$3:$H$66,'Experiment Results'!H$1,FALSE)</f>
        <v>8</v>
      </c>
      <c r="I777" s="101" t="str">
        <f>VLOOKUP($C777,'Experiment Design'!$B$3:$H$66,'Experiment Results'!I$1,FALSE)</f>
        <v>Normal</v>
      </c>
      <c r="J777" s="101">
        <f>VLOOKUP($C777,'Experiment Design'!$B$3:$H$66,'Experiment Results'!J$1,FALSE)</f>
        <v>100</v>
      </c>
      <c r="K777" s="101">
        <f>VLOOKUP($C777,'Experiment Design'!$B$3:$H$66,'Experiment Results'!K$1,FALSE)</f>
        <v>10</v>
      </c>
      <c r="L777" s="101">
        <f>VLOOKUP($C777,'Experiment Design'!$B$3:$H$66,'Experiment Results'!L$1,FALSE)</f>
        <v>26</v>
      </c>
      <c r="M777" s="101">
        <f>VLOOKUP($C777,'Experiment Design'!$B$3:$H$66,'Experiment Results'!M$1,FALSE)</f>
        <v>10</v>
      </c>
      <c r="N777" s="102">
        <f t="shared" si="99"/>
        <v>38.589743589743577</v>
      </c>
      <c r="P777" s="103">
        <f t="shared" si="100"/>
        <v>1</v>
      </c>
      <c r="Q777" s="101">
        <f t="shared" si="101"/>
        <v>-1</v>
      </c>
      <c r="R777" s="101">
        <f t="shared" si="102"/>
        <v>1</v>
      </c>
      <c r="S777" s="101">
        <f t="shared" si="103"/>
        <v>-1</v>
      </c>
      <c r="T777" s="101">
        <f t="shared" si="104"/>
        <v>-1</v>
      </c>
      <c r="U777" s="101">
        <f t="shared" si="105"/>
        <v>-1</v>
      </c>
      <c r="V777" s="102">
        <f t="shared" si="106"/>
        <v>38.589743589743577</v>
      </c>
    </row>
    <row r="778" spans="2:22" x14ac:dyDescent="0.25">
      <c r="B778" s="12">
        <v>13</v>
      </c>
      <c r="C778" s="12">
        <v>7</v>
      </c>
      <c r="D778" s="12">
        <v>44.423076923076898</v>
      </c>
      <c r="E778" s="12">
        <v>35.192307692307722</v>
      </c>
      <c r="F778" s="12">
        <v>41.25</v>
      </c>
      <c r="H778" s="103">
        <f>VLOOKUP($C778,'Experiment Design'!$B$3:$H$66,'Experiment Results'!H$1,FALSE)</f>
        <v>3</v>
      </c>
      <c r="I778" s="101" t="str">
        <f>VLOOKUP($C778,'Experiment Design'!$B$3:$H$66,'Experiment Results'!I$1,FALSE)</f>
        <v>Exponential</v>
      </c>
      <c r="J778" s="101">
        <f>VLOOKUP($C778,'Experiment Design'!$B$3:$H$66,'Experiment Results'!J$1,FALSE)</f>
        <v>100</v>
      </c>
      <c r="K778" s="101">
        <f>VLOOKUP($C778,'Experiment Design'!$B$3:$H$66,'Experiment Results'!K$1,FALSE)</f>
        <v>10</v>
      </c>
      <c r="L778" s="101">
        <f>VLOOKUP($C778,'Experiment Design'!$B$3:$H$66,'Experiment Results'!L$1,FALSE)</f>
        <v>26</v>
      </c>
      <c r="M778" s="101">
        <f>VLOOKUP($C778,'Experiment Design'!$B$3:$H$66,'Experiment Results'!M$1,FALSE)</f>
        <v>10</v>
      </c>
      <c r="N778" s="102">
        <f t="shared" si="99"/>
        <v>40.28846153846154</v>
      </c>
      <c r="P778" s="103">
        <f t="shared" si="100"/>
        <v>-1</v>
      </c>
      <c r="Q778" s="101">
        <f t="shared" si="101"/>
        <v>1</v>
      </c>
      <c r="R778" s="101">
        <f t="shared" si="102"/>
        <v>1</v>
      </c>
      <c r="S778" s="101">
        <f t="shared" si="103"/>
        <v>-1</v>
      </c>
      <c r="T778" s="101">
        <f t="shared" si="104"/>
        <v>-1</v>
      </c>
      <c r="U778" s="101">
        <f t="shared" si="105"/>
        <v>-1</v>
      </c>
      <c r="V778" s="102">
        <f t="shared" si="106"/>
        <v>40.28846153846154</v>
      </c>
    </row>
    <row r="779" spans="2:22" x14ac:dyDescent="0.25">
      <c r="B779" s="12">
        <v>13</v>
      </c>
      <c r="C779" s="12">
        <v>8</v>
      </c>
      <c r="D779" s="12">
        <v>24.519230769230759</v>
      </c>
      <c r="E779" s="12">
        <v>42.980769230769241</v>
      </c>
      <c r="F779" s="12">
        <v>44.711538461538481</v>
      </c>
      <c r="H779" s="103">
        <f>VLOOKUP($C779,'Experiment Design'!$B$3:$H$66,'Experiment Results'!H$1,FALSE)</f>
        <v>8</v>
      </c>
      <c r="I779" s="101" t="str">
        <f>VLOOKUP($C779,'Experiment Design'!$B$3:$H$66,'Experiment Results'!I$1,FALSE)</f>
        <v>Exponential</v>
      </c>
      <c r="J779" s="101">
        <f>VLOOKUP($C779,'Experiment Design'!$B$3:$H$66,'Experiment Results'!J$1,FALSE)</f>
        <v>100</v>
      </c>
      <c r="K779" s="101">
        <f>VLOOKUP($C779,'Experiment Design'!$B$3:$H$66,'Experiment Results'!K$1,FALSE)</f>
        <v>10</v>
      </c>
      <c r="L779" s="101">
        <f>VLOOKUP($C779,'Experiment Design'!$B$3:$H$66,'Experiment Results'!L$1,FALSE)</f>
        <v>26</v>
      </c>
      <c r="M779" s="101">
        <f>VLOOKUP($C779,'Experiment Design'!$B$3:$H$66,'Experiment Results'!M$1,FALSE)</f>
        <v>10</v>
      </c>
      <c r="N779" s="102">
        <f t="shared" si="99"/>
        <v>37.40384615384616</v>
      </c>
      <c r="P779" s="103">
        <f t="shared" si="100"/>
        <v>1</v>
      </c>
      <c r="Q779" s="101">
        <f t="shared" si="101"/>
        <v>1</v>
      </c>
      <c r="R779" s="101">
        <f t="shared" si="102"/>
        <v>1</v>
      </c>
      <c r="S779" s="101">
        <f t="shared" si="103"/>
        <v>-1</v>
      </c>
      <c r="T779" s="101">
        <f t="shared" si="104"/>
        <v>-1</v>
      </c>
      <c r="U779" s="101">
        <f t="shared" si="105"/>
        <v>-1</v>
      </c>
      <c r="V779" s="102">
        <f t="shared" si="106"/>
        <v>37.40384615384616</v>
      </c>
    </row>
    <row r="780" spans="2:22" x14ac:dyDescent="0.25">
      <c r="B780" s="12">
        <v>13</v>
      </c>
      <c r="C780" s="12">
        <v>9</v>
      </c>
      <c r="D780" s="12">
        <v>34.038461538461519</v>
      </c>
      <c r="E780" s="12">
        <v>45.86538461538462</v>
      </c>
      <c r="F780" s="12">
        <v>31.730769230769237</v>
      </c>
      <c r="H780" s="103">
        <f>VLOOKUP($C780,'Experiment Design'!$B$3:$H$66,'Experiment Results'!H$1,FALSE)</f>
        <v>3</v>
      </c>
      <c r="I780" s="101" t="str">
        <f>VLOOKUP($C780,'Experiment Design'!$B$3:$H$66,'Experiment Results'!I$1,FALSE)</f>
        <v>Normal</v>
      </c>
      <c r="J780" s="101">
        <f>VLOOKUP($C780,'Experiment Design'!$B$3:$H$66,'Experiment Results'!J$1,FALSE)</f>
        <v>40</v>
      </c>
      <c r="K780" s="101">
        <f>VLOOKUP($C780,'Experiment Design'!$B$3:$H$66,'Experiment Results'!K$1,FALSE)</f>
        <v>60</v>
      </c>
      <c r="L780" s="101">
        <f>VLOOKUP($C780,'Experiment Design'!$B$3:$H$66,'Experiment Results'!L$1,FALSE)</f>
        <v>26</v>
      </c>
      <c r="M780" s="101">
        <f>VLOOKUP($C780,'Experiment Design'!$B$3:$H$66,'Experiment Results'!M$1,FALSE)</f>
        <v>10</v>
      </c>
      <c r="N780" s="102">
        <f t="shared" si="99"/>
        <v>37.21153846153846</v>
      </c>
      <c r="P780" s="103">
        <f t="shared" si="100"/>
        <v>-1</v>
      </c>
      <c r="Q780" s="101">
        <f t="shared" si="101"/>
        <v>-1</v>
      </c>
      <c r="R780" s="101">
        <f t="shared" si="102"/>
        <v>-1</v>
      </c>
      <c r="S780" s="101">
        <f t="shared" si="103"/>
        <v>1</v>
      </c>
      <c r="T780" s="101">
        <f t="shared" si="104"/>
        <v>-1</v>
      </c>
      <c r="U780" s="101">
        <f t="shared" si="105"/>
        <v>-1</v>
      </c>
      <c r="V780" s="102">
        <f t="shared" si="106"/>
        <v>37.21153846153846</v>
      </c>
    </row>
    <row r="781" spans="2:22" x14ac:dyDescent="0.25">
      <c r="B781" s="12">
        <v>13</v>
      </c>
      <c r="C781" s="12">
        <v>10</v>
      </c>
      <c r="D781" s="12">
        <v>32.307692307692278</v>
      </c>
      <c r="E781" s="12">
        <v>51.153846153846182</v>
      </c>
      <c r="F781" s="12">
        <v>32.307692307692278</v>
      </c>
      <c r="H781" s="103">
        <f>VLOOKUP($C781,'Experiment Design'!$B$3:$H$66,'Experiment Results'!H$1,FALSE)</f>
        <v>8</v>
      </c>
      <c r="I781" s="101" t="str">
        <f>VLOOKUP($C781,'Experiment Design'!$B$3:$H$66,'Experiment Results'!I$1,FALSE)</f>
        <v>Normal</v>
      </c>
      <c r="J781" s="101">
        <f>VLOOKUP($C781,'Experiment Design'!$B$3:$H$66,'Experiment Results'!J$1,FALSE)</f>
        <v>40</v>
      </c>
      <c r="K781" s="101">
        <f>VLOOKUP($C781,'Experiment Design'!$B$3:$H$66,'Experiment Results'!K$1,FALSE)</f>
        <v>60</v>
      </c>
      <c r="L781" s="101">
        <f>VLOOKUP($C781,'Experiment Design'!$B$3:$H$66,'Experiment Results'!L$1,FALSE)</f>
        <v>26</v>
      </c>
      <c r="M781" s="101">
        <f>VLOOKUP($C781,'Experiment Design'!$B$3:$H$66,'Experiment Results'!M$1,FALSE)</f>
        <v>10</v>
      </c>
      <c r="N781" s="102">
        <f t="shared" si="99"/>
        <v>38.589743589743577</v>
      </c>
      <c r="P781" s="103">
        <f t="shared" si="100"/>
        <v>1</v>
      </c>
      <c r="Q781" s="101">
        <f t="shared" si="101"/>
        <v>-1</v>
      </c>
      <c r="R781" s="101">
        <f t="shared" si="102"/>
        <v>-1</v>
      </c>
      <c r="S781" s="101">
        <f t="shared" si="103"/>
        <v>1</v>
      </c>
      <c r="T781" s="101">
        <f t="shared" si="104"/>
        <v>-1</v>
      </c>
      <c r="U781" s="101">
        <f t="shared" si="105"/>
        <v>-1</v>
      </c>
      <c r="V781" s="102">
        <f t="shared" si="106"/>
        <v>38.589743589743577</v>
      </c>
    </row>
    <row r="782" spans="2:22" x14ac:dyDescent="0.25">
      <c r="B782" s="12">
        <v>13</v>
      </c>
      <c r="C782" s="12">
        <v>11</v>
      </c>
      <c r="D782" s="12">
        <v>44.423076923076898</v>
      </c>
      <c r="E782" s="12">
        <v>35.192307692307722</v>
      </c>
      <c r="F782" s="12">
        <v>41.25</v>
      </c>
      <c r="H782" s="103">
        <f>VLOOKUP($C782,'Experiment Design'!$B$3:$H$66,'Experiment Results'!H$1,FALSE)</f>
        <v>3</v>
      </c>
      <c r="I782" s="101" t="str">
        <f>VLOOKUP($C782,'Experiment Design'!$B$3:$H$66,'Experiment Results'!I$1,FALSE)</f>
        <v>Exponential</v>
      </c>
      <c r="J782" s="101">
        <f>VLOOKUP($C782,'Experiment Design'!$B$3:$H$66,'Experiment Results'!J$1,FALSE)</f>
        <v>40</v>
      </c>
      <c r="K782" s="101">
        <f>VLOOKUP($C782,'Experiment Design'!$B$3:$H$66,'Experiment Results'!K$1,FALSE)</f>
        <v>60</v>
      </c>
      <c r="L782" s="101">
        <f>VLOOKUP($C782,'Experiment Design'!$B$3:$H$66,'Experiment Results'!L$1,FALSE)</f>
        <v>26</v>
      </c>
      <c r="M782" s="101">
        <f>VLOOKUP($C782,'Experiment Design'!$B$3:$H$66,'Experiment Results'!M$1,FALSE)</f>
        <v>10</v>
      </c>
      <c r="N782" s="102">
        <f t="shared" si="99"/>
        <v>40.28846153846154</v>
      </c>
      <c r="P782" s="103">
        <f t="shared" si="100"/>
        <v>-1</v>
      </c>
      <c r="Q782" s="101">
        <f t="shared" si="101"/>
        <v>1</v>
      </c>
      <c r="R782" s="101">
        <f t="shared" si="102"/>
        <v>-1</v>
      </c>
      <c r="S782" s="101">
        <f t="shared" si="103"/>
        <v>1</v>
      </c>
      <c r="T782" s="101">
        <f t="shared" si="104"/>
        <v>-1</v>
      </c>
      <c r="U782" s="101">
        <f t="shared" si="105"/>
        <v>-1</v>
      </c>
      <c r="V782" s="102">
        <f t="shared" si="106"/>
        <v>40.28846153846154</v>
      </c>
    </row>
    <row r="783" spans="2:22" x14ac:dyDescent="0.25">
      <c r="B783" s="12">
        <v>13</v>
      </c>
      <c r="C783" s="12">
        <v>12</v>
      </c>
      <c r="D783" s="12">
        <v>24.519230769230759</v>
      </c>
      <c r="E783" s="12">
        <v>42.980769230769241</v>
      </c>
      <c r="F783" s="12">
        <v>44.711538461538481</v>
      </c>
      <c r="H783" s="103">
        <f>VLOOKUP($C783,'Experiment Design'!$B$3:$H$66,'Experiment Results'!H$1,FALSE)</f>
        <v>8</v>
      </c>
      <c r="I783" s="101" t="str">
        <f>VLOOKUP($C783,'Experiment Design'!$B$3:$H$66,'Experiment Results'!I$1,FALSE)</f>
        <v>Exponential</v>
      </c>
      <c r="J783" s="101">
        <f>VLOOKUP($C783,'Experiment Design'!$B$3:$H$66,'Experiment Results'!J$1,FALSE)</f>
        <v>40</v>
      </c>
      <c r="K783" s="101">
        <f>VLOOKUP($C783,'Experiment Design'!$B$3:$H$66,'Experiment Results'!K$1,FALSE)</f>
        <v>60</v>
      </c>
      <c r="L783" s="101">
        <f>VLOOKUP($C783,'Experiment Design'!$B$3:$H$66,'Experiment Results'!L$1,FALSE)</f>
        <v>26</v>
      </c>
      <c r="M783" s="101">
        <f>VLOOKUP($C783,'Experiment Design'!$B$3:$H$66,'Experiment Results'!M$1,FALSE)</f>
        <v>10</v>
      </c>
      <c r="N783" s="102">
        <f t="shared" si="99"/>
        <v>37.40384615384616</v>
      </c>
      <c r="P783" s="103">
        <f t="shared" si="100"/>
        <v>1</v>
      </c>
      <c r="Q783" s="101">
        <f t="shared" si="101"/>
        <v>1</v>
      </c>
      <c r="R783" s="101">
        <f t="shared" si="102"/>
        <v>-1</v>
      </c>
      <c r="S783" s="101">
        <f t="shared" si="103"/>
        <v>1</v>
      </c>
      <c r="T783" s="101">
        <f t="shared" si="104"/>
        <v>-1</v>
      </c>
      <c r="U783" s="101">
        <f t="shared" si="105"/>
        <v>-1</v>
      </c>
      <c r="V783" s="102">
        <f t="shared" si="106"/>
        <v>37.40384615384616</v>
      </c>
    </row>
    <row r="784" spans="2:22" x14ac:dyDescent="0.25">
      <c r="B784" s="12">
        <v>13</v>
      </c>
      <c r="C784" s="12">
        <v>13</v>
      </c>
      <c r="D784" s="12">
        <v>34.038461538461519</v>
      </c>
      <c r="E784" s="12">
        <v>45.86538461538462</v>
      </c>
      <c r="F784" s="12">
        <v>31.730769230769237</v>
      </c>
      <c r="H784" s="103">
        <f>VLOOKUP($C784,'Experiment Design'!$B$3:$H$66,'Experiment Results'!H$1,FALSE)</f>
        <v>3</v>
      </c>
      <c r="I784" s="101" t="str">
        <f>VLOOKUP($C784,'Experiment Design'!$B$3:$H$66,'Experiment Results'!I$1,FALSE)</f>
        <v>Normal</v>
      </c>
      <c r="J784" s="101">
        <f>VLOOKUP($C784,'Experiment Design'!$B$3:$H$66,'Experiment Results'!J$1,FALSE)</f>
        <v>100</v>
      </c>
      <c r="K784" s="101">
        <f>VLOOKUP($C784,'Experiment Design'!$B$3:$H$66,'Experiment Results'!K$1,FALSE)</f>
        <v>60</v>
      </c>
      <c r="L784" s="101">
        <f>VLOOKUP($C784,'Experiment Design'!$B$3:$H$66,'Experiment Results'!L$1,FALSE)</f>
        <v>26</v>
      </c>
      <c r="M784" s="101">
        <f>VLOOKUP($C784,'Experiment Design'!$B$3:$H$66,'Experiment Results'!M$1,FALSE)</f>
        <v>10</v>
      </c>
      <c r="N784" s="102">
        <f t="shared" si="99"/>
        <v>37.21153846153846</v>
      </c>
      <c r="P784" s="103">
        <f t="shared" si="100"/>
        <v>-1</v>
      </c>
      <c r="Q784" s="101">
        <f t="shared" si="101"/>
        <v>-1</v>
      </c>
      <c r="R784" s="101">
        <f t="shared" si="102"/>
        <v>1</v>
      </c>
      <c r="S784" s="101">
        <f t="shared" si="103"/>
        <v>1</v>
      </c>
      <c r="T784" s="101">
        <f t="shared" si="104"/>
        <v>-1</v>
      </c>
      <c r="U784" s="101">
        <f t="shared" si="105"/>
        <v>-1</v>
      </c>
      <c r="V784" s="102">
        <f t="shared" si="106"/>
        <v>37.21153846153846</v>
      </c>
    </row>
    <row r="785" spans="2:22" x14ac:dyDescent="0.25">
      <c r="B785" s="12">
        <v>13</v>
      </c>
      <c r="C785" s="12">
        <v>14</v>
      </c>
      <c r="D785" s="12">
        <v>32.307692307692278</v>
      </c>
      <c r="E785" s="12">
        <v>51.153846153846182</v>
      </c>
      <c r="F785" s="12">
        <v>32.307692307692278</v>
      </c>
      <c r="H785" s="103">
        <f>VLOOKUP($C785,'Experiment Design'!$B$3:$H$66,'Experiment Results'!H$1,FALSE)</f>
        <v>8</v>
      </c>
      <c r="I785" s="101" t="str">
        <f>VLOOKUP($C785,'Experiment Design'!$B$3:$H$66,'Experiment Results'!I$1,FALSE)</f>
        <v>Normal</v>
      </c>
      <c r="J785" s="101">
        <f>VLOOKUP($C785,'Experiment Design'!$B$3:$H$66,'Experiment Results'!J$1,FALSE)</f>
        <v>100</v>
      </c>
      <c r="K785" s="101">
        <f>VLOOKUP($C785,'Experiment Design'!$B$3:$H$66,'Experiment Results'!K$1,FALSE)</f>
        <v>60</v>
      </c>
      <c r="L785" s="101">
        <f>VLOOKUP($C785,'Experiment Design'!$B$3:$H$66,'Experiment Results'!L$1,FALSE)</f>
        <v>26</v>
      </c>
      <c r="M785" s="101">
        <f>VLOOKUP($C785,'Experiment Design'!$B$3:$H$66,'Experiment Results'!M$1,FALSE)</f>
        <v>10</v>
      </c>
      <c r="N785" s="102">
        <f t="shared" si="99"/>
        <v>38.589743589743577</v>
      </c>
      <c r="P785" s="103">
        <f t="shared" si="100"/>
        <v>1</v>
      </c>
      <c r="Q785" s="101">
        <f t="shared" si="101"/>
        <v>-1</v>
      </c>
      <c r="R785" s="101">
        <f t="shared" si="102"/>
        <v>1</v>
      </c>
      <c r="S785" s="101">
        <f t="shared" si="103"/>
        <v>1</v>
      </c>
      <c r="T785" s="101">
        <f t="shared" si="104"/>
        <v>-1</v>
      </c>
      <c r="U785" s="101">
        <f t="shared" si="105"/>
        <v>-1</v>
      </c>
      <c r="V785" s="102">
        <f t="shared" si="106"/>
        <v>38.589743589743577</v>
      </c>
    </row>
    <row r="786" spans="2:22" x14ac:dyDescent="0.25">
      <c r="B786" s="12">
        <v>13</v>
      </c>
      <c r="C786" s="12">
        <v>15</v>
      </c>
      <c r="D786" s="12">
        <v>44.423076923076898</v>
      </c>
      <c r="E786" s="12">
        <v>35.192307692307722</v>
      </c>
      <c r="F786" s="12">
        <v>41.25</v>
      </c>
      <c r="H786" s="103">
        <f>VLOOKUP($C786,'Experiment Design'!$B$3:$H$66,'Experiment Results'!H$1,FALSE)</f>
        <v>3</v>
      </c>
      <c r="I786" s="101" t="str">
        <f>VLOOKUP($C786,'Experiment Design'!$B$3:$H$66,'Experiment Results'!I$1,FALSE)</f>
        <v>Exponential</v>
      </c>
      <c r="J786" s="101">
        <f>VLOOKUP($C786,'Experiment Design'!$B$3:$H$66,'Experiment Results'!J$1,FALSE)</f>
        <v>100</v>
      </c>
      <c r="K786" s="101">
        <f>VLOOKUP($C786,'Experiment Design'!$B$3:$H$66,'Experiment Results'!K$1,FALSE)</f>
        <v>60</v>
      </c>
      <c r="L786" s="101">
        <f>VLOOKUP($C786,'Experiment Design'!$B$3:$H$66,'Experiment Results'!L$1,FALSE)</f>
        <v>26</v>
      </c>
      <c r="M786" s="101">
        <f>VLOOKUP($C786,'Experiment Design'!$B$3:$H$66,'Experiment Results'!M$1,FALSE)</f>
        <v>10</v>
      </c>
      <c r="N786" s="102">
        <f t="shared" si="99"/>
        <v>40.28846153846154</v>
      </c>
      <c r="P786" s="103">
        <f t="shared" si="100"/>
        <v>-1</v>
      </c>
      <c r="Q786" s="101">
        <f t="shared" si="101"/>
        <v>1</v>
      </c>
      <c r="R786" s="101">
        <f t="shared" si="102"/>
        <v>1</v>
      </c>
      <c r="S786" s="101">
        <f t="shared" si="103"/>
        <v>1</v>
      </c>
      <c r="T786" s="101">
        <f t="shared" si="104"/>
        <v>-1</v>
      </c>
      <c r="U786" s="101">
        <f t="shared" si="105"/>
        <v>-1</v>
      </c>
      <c r="V786" s="102">
        <f t="shared" si="106"/>
        <v>40.28846153846154</v>
      </c>
    </row>
    <row r="787" spans="2:22" x14ac:dyDescent="0.25">
      <c r="B787" s="12">
        <v>13</v>
      </c>
      <c r="C787" s="12">
        <v>16</v>
      </c>
      <c r="D787" s="12">
        <v>24.519230769230759</v>
      </c>
      <c r="E787" s="12">
        <v>42.980769230769241</v>
      </c>
      <c r="F787" s="12">
        <v>44.711538461538481</v>
      </c>
      <c r="H787" s="103">
        <f>VLOOKUP($C787,'Experiment Design'!$B$3:$H$66,'Experiment Results'!H$1,FALSE)</f>
        <v>8</v>
      </c>
      <c r="I787" s="101" t="str">
        <f>VLOOKUP($C787,'Experiment Design'!$B$3:$H$66,'Experiment Results'!I$1,FALSE)</f>
        <v>Exponential</v>
      </c>
      <c r="J787" s="101">
        <f>VLOOKUP($C787,'Experiment Design'!$B$3:$H$66,'Experiment Results'!J$1,FALSE)</f>
        <v>100</v>
      </c>
      <c r="K787" s="101">
        <f>VLOOKUP($C787,'Experiment Design'!$B$3:$H$66,'Experiment Results'!K$1,FALSE)</f>
        <v>60</v>
      </c>
      <c r="L787" s="101">
        <f>VLOOKUP($C787,'Experiment Design'!$B$3:$H$66,'Experiment Results'!L$1,FALSE)</f>
        <v>26</v>
      </c>
      <c r="M787" s="101">
        <f>VLOOKUP($C787,'Experiment Design'!$B$3:$H$66,'Experiment Results'!M$1,FALSE)</f>
        <v>10</v>
      </c>
      <c r="N787" s="102">
        <f t="shared" si="99"/>
        <v>37.40384615384616</v>
      </c>
      <c r="P787" s="103">
        <f t="shared" si="100"/>
        <v>1</v>
      </c>
      <c r="Q787" s="101">
        <f t="shared" si="101"/>
        <v>1</v>
      </c>
      <c r="R787" s="101">
        <f t="shared" si="102"/>
        <v>1</v>
      </c>
      <c r="S787" s="101">
        <f t="shared" si="103"/>
        <v>1</v>
      </c>
      <c r="T787" s="101">
        <f t="shared" si="104"/>
        <v>-1</v>
      </c>
      <c r="U787" s="101">
        <f t="shared" si="105"/>
        <v>-1</v>
      </c>
      <c r="V787" s="102">
        <f t="shared" si="106"/>
        <v>37.40384615384616</v>
      </c>
    </row>
    <row r="788" spans="2:22" x14ac:dyDescent="0.25">
      <c r="B788" s="12">
        <v>13</v>
      </c>
      <c r="C788" s="12">
        <v>17</v>
      </c>
      <c r="D788" s="12">
        <v>48.333333333333364</v>
      </c>
      <c r="E788" s="12">
        <v>57.222222222222243</v>
      </c>
      <c r="F788" s="12">
        <v>44.374999999999986</v>
      </c>
      <c r="H788" s="103">
        <f>VLOOKUP($C788,'Experiment Design'!$B$3:$H$66,'Experiment Results'!H$1,FALSE)</f>
        <v>3</v>
      </c>
      <c r="I788" s="101" t="str">
        <f>VLOOKUP($C788,'Experiment Design'!$B$3:$H$66,'Experiment Results'!I$1,FALSE)</f>
        <v>Normal</v>
      </c>
      <c r="J788" s="101">
        <f>VLOOKUP($C788,'Experiment Design'!$B$3:$H$66,'Experiment Results'!J$1,FALSE)</f>
        <v>40</v>
      </c>
      <c r="K788" s="101">
        <f>VLOOKUP($C788,'Experiment Design'!$B$3:$H$66,'Experiment Results'!K$1,FALSE)</f>
        <v>10</v>
      </c>
      <c r="L788" s="101">
        <f>VLOOKUP($C788,'Experiment Design'!$B$3:$H$66,'Experiment Results'!L$1,FALSE)</f>
        <v>36</v>
      </c>
      <c r="M788" s="101">
        <f>VLOOKUP($C788,'Experiment Design'!$B$3:$H$66,'Experiment Results'!M$1,FALSE)</f>
        <v>10</v>
      </c>
      <c r="N788" s="102">
        <f t="shared" si="99"/>
        <v>49.976851851851869</v>
      </c>
      <c r="P788" s="103">
        <f t="shared" si="100"/>
        <v>-1</v>
      </c>
      <c r="Q788" s="101">
        <f t="shared" si="101"/>
        <v>-1</v>
      </c>
      <c r="R788" s="101">
        <f t="shared" si="102"/>
        <v>-1</v>
      </c>
      <c r="S788" s="101">
        <f t="shared" si="103"/>
        <v>-1</v>
      </c>
      <c r="T788" s="101">
        <f t="shared" si="104"/>
        <v>1</v>
      </c>
      <c r="U788" s="101">
        <f t="shared" si="105"/>
        <v>-1</v>
      </c>
      <c r="V788" s="102">
        <f t="shared" si="106"/>
        <v>49.976851851851869</v>
      </c>
    </row>
    <row r="789" spans="2:22" x14ac:dyDescent="0.25">
      <c r="B789" s="12">
        <v>13</v>
      </c>
      <c r="C789" s="12">
        <v>18</v>
      </c>
      <c r="D789" s="12">
        <v>49.444444444444436</v>
      </c>
      <c r="E789" s="12">
        <v>57.777777777777779</v>
      </c>
      <c r="F789" s="12">
        <v>49.791666666666664</v>
      </c>
      <c r="H789" s="103">
        <f>VLOOKUP($C789,'Experiment Design'!$B$3:$H$66,'Experiment Results'!H$1,FALSE)</f>
        <v>8</v>
      </c>
      <c r="I789" s="101" t="str">
        <f>VLOOKUP($C789,'Experiment Design'!$B$3:$H$66,'Experiment Results'!I$1,FALSE)</f>
        <v>Normal</v>
      </c>
      <c r="J789" s="101">
        <f>VLOOKUP($C789,'Experiment Design'!$B$3:$H$66,'Experiment Results'!J$1,FALSE)</f>
        <v>40</v>
      </c>
      <c r="K789" s="101">
        <f>VLOOKUP($C789,'Experiment Design'!$B$3:$H$66,'Experiment Results'!K$1,FALSE)</f>
        <v>10</v>
      </c>
      <c r="L789" s="101">
        <f>VLOOKUP($C789,'Experiment Design'!$B$3:$H$66,'Experiment Results'!L$1,FALSE)</f>
        <v>36</v>
      </c>
      <c r="M789" s="101">
        <f>VLOOKUP($C789,'Experiment Design'!$B$3:$H$66,'Experiment Results'!M$1,FALSE)</f>
        <v>10</v>
      </c>
      <c r="N789" s="102">
        <f t="shared" si="99"/>
        <v>52.337962962962962</v>
      </c>
      <c r="P789" s="103">
        <f t="shared" si="100"/>
        <v>1</v>
      </c>
      <c r="Q789" s="101">
        <f t="shared" si="101"/>
        <v>-1</v>
      </c>
      <c r="R789" s="101">
        <f t="shared" si="102"/>
        <v>-1</v>
      </c>
      <c r="S789" s="101">
        <f t="shared" si="103"/>
        <v>-1</v>
      </c>
      <c r="T789" s="101">
        <f t="shared" si="104"/>
        <v>1</v>
      </c>
      <c r="U789" s="101">
        <f t="shared" si="105"/>
        <v>-1</v>
      </c>
      <c r="V789" s="102">
        <f t="shared" si="106"/>
        <v>52.337962962962962</v>
      </c>
    </row>
    <row r="790" spans="2:22" x14ac:dyDescent="0.25">
      <c r="B790" s="12">
        <v>13</v>
      </c>
      <c r="C790" s="12">
        <v>19</v>
      </c>
      <c r="D790" s="12">
        <v>50.277777777777779</v>
      </c>
      <c r="E790" s="12">
        <v>51.111111111111121</v>
      </c>
      <c r="F790" s="12">
        <v>56.666666666666636</v>
      </c>
      <c r="H790" s="103">
        <f>VLOOKUP($C790,'Experiment Design'!$B$3:$H$66,'Experiment Results'!H$1,FALSE)</f>
        <v>3</v>
      </c>
      <c r="I790" s="101" t="str">
        <f>VLOOKUP($C790,'Experiment Design'!$B$3:$H$66,'Experiment Results'!I$1,FALSE)</f>
        <v>Exponential</v>
      </c>
      <c r="J790" s="101">
        <f>VLOOKUP($C790,'Experiment Design'!$B$3:$H$66,'Experiment Results'!J$1,FALSE)</f>
        <v>40</v>
      </c>
      <c r="K790" s="101">
        <f>VLOOKUP($C790,'Experiment Design'!$B$3:$H$66,'Experiment Results'!K$1,FALSE)</f>
        <v>10</v>
      </c>
      <c r="L790" s="101">
        <f>VLOOKUP($C790,'Experiment Design'!$B$3:$H$66,'Experiment Results'!L$1,FALSE)</f>
        <v>36</v>
      </c>
      <c r="M790" s="101">
        <f>VLOOKUP($C790,'Experiment Design'!$B$3:$H$66,'Experiment Results'!M$1,FALSE)</f>
        <v>10</v>
      </c>
      <c r="N790" s="102">
        <f t="shared" si="99"/>
        <v>52.685185185185183</v>
      </c>
      <c r="P790" s="103">
        <f t="shared" si="100"/>
        <v>-1</v>
      </c>
      <c r="Q790" s="101">
        <f t="shared" si="101"/>
        <v>1</v>
      </c>
      <c r="R790" s="101">
        <f t="shared" si="102"/>
        <v>-1</v>
      </c>
      <c r="S790" s="101">
        <f t="shared" si="103"/>
        <v>-1</v>
      </c>
      <c r="T790" s="101">
        <f t="shared" si="104"/>
        <v>1</v>
      </c>
      <c r="U790" s="101">
        <f t="shared" si="105"/>
        <v>-1</v>
      </c>
      <c r="V790" s="102">
        <f t="shared" si="106"/>
        <v>52.685185185185183</v>
      </c>
    </row>
    <row r="791" spans="2:22" x14ac:dyDescent="0.25">
      <c r="B791" s="12">
        <v>13</v>
      </c>
      <c r="C791" s="12">
        <v>20</v>
      </c>
      <c r="D791" s="12">
        <v>50.277777777777779</v>
      </c>
      <c r="E791" s="12">
        <v>51.111111111111121</v>
      </c>
      <c r="F791" s="12">
        <v>56.666666666666636</v>
      </c>
      <c r="H791" s="103">
        <f>VLOOKUP($C791,'Experiment Design'!$B$3:$H$66,'Experiment Results'!H$1,FALSE)</f>
        <v>8</v>
      </c>
      <c r="I791" s="101" t="str">
        <f>VLOOKUP($C791,'Experiment Design'!$B$3:$H$66,'Experiment Results'!I$1,FALSE)</f>
        <v>Exponential</v>
      </c>
      <c r="J791" s="101">
        <f>VLOOKUP($C791,'Experiment Design'!$B$3:$H$66,'Experiment Results'!J$1,FALSE)</f>
        <v>40</v>
      </c>
      <c r="K791" s="101">
        <f>VLOOKUP($C791,'Experiment Design'!$B$3:$H$66,'Experiment Results'!K$1,FALSE)</f>
        <v>10</v>
      </c>
      <c r="L791" s="101">
        <f>VLOOKUP($C791,'Experiment Design'!$B$3:$H$66,'Experiment Results'!L$1,FALSE)</f>
        <v>36</v>
      </c>
      <c r="M791" s="101">
        <f>VLOOKUP($C791,'Experiment Design'!$B$3:$H$66,'Experiment Results'!M$1,FALSE)</f>
        <v>10</v>
      </c>
      <c r="N791" s="102">
        <f t="shared" si="99"/>
        <v>52.685185185185183</v>
      </c>
      <c r="P791" s="103">
        <f t="shared" si="100"/>
        <v>1</v>
      </c>
      <c r="Q791" s="101">
        <f t="shared" si="101"/>
        <v>1</v>
      </c>
      <c r="R791" s="101">
        <f t="shared" si="102"/>
        <v>-1</v>
      </c>
      <c r="S791" s="101">
        <f t="shared" si="103"/>
        <v>-1</v>
      </c>
      <c r="T791" s="101">
        <f t="shared" si="104"/>
        <v>1</v>
      </c>
      <c r="U791" s="101">
        <f t="shared" si="105"/>
        <v>-1</v>
      </c>
      <c r="V791" s="102">
        <f t="shared" si="106"/>
        <v>52.685185185185183</v>
      </c>
    </row>
    <row r="792" spans="2:22" x14ac:dyDescent="0.25">
      <c r="B792" s="12">
        <v>13</v>
      </c>
      <c r="C792" s="12">
        <v>21</v>
      </c>
      <c r="D792" s="12">
        <v>48.333333333333364</v>
      </c>
      <c r="E792" s="12">
        <v>57.222222222222243</v>
      </c>
      <c r="F792" s="12">
        <v>44.374999999999986</v>
      </c>
      <c r="H792" s="103">
        <f>VLOOKUP($C792,'Experiment Design'!$B$3:$H$66,'Experiment Results'!H$1,FALSE)</f>
        <v>3</v>
      </c>
      <c r="I792" s="101" t="str">
        <f>VLOOKUP($C792,'Experiment Design'!$B$3:$H$66,'Experiment Results'!I$1,FALSE)</f>
        <v>Normal</v>
      </c>
      <c r="J792" s="101">
        <f>VLOOKUP($C792,'Experiment Design'!$B$3:$H$66,'Experiment Results'!J$1,FALSE)</f>
        <v>100</v>
      </c>
      <c r="K792" s="101">
        <f>VLOOKUP($C792,'Experiment Design'!$B$3:$H$66,'Experiment Results'!K$1,FALSE)</f>
        <v>10</v>
      </c>
      <c r="L792" s="101">
        <f>VLOOKUP($C792,'Experiment Design'!$B$3:$H$66,'Experiment Results'!L$1,FALSE)</f>
        <v>36</v>
      </c>
      <c r="M792" s="101">
        <f>VLOOKUP($C792,'Experiment Design'!$B$3:$H$66,'Experiment Results'!M$1,FALSE)</f>
        <v>10</v>
      </c>
      <c r="N792" s="102">
        <f t="shared" si="99"/>
        <v>49.976851851851869</v>
      </c>
      <c r="P792" s="103">
        <f t="shared" si="100"/>
        <v>-1</v>
      </c>
      <c r="Q792" s="101">
        <f t="shared" si="101"/>
        <v>-1</v>
      </c>
      <c r="R792" s="101">
        <f t="shared" si="102"/>
        <v>1</v>
      </c>
      <c r="S792" s="101">
        <f t="shared" si="103"/>
        <v>-1</v>
      </c>
      <c r="T792" s="101">
        <f t="shared" si="104"/>
        <v>1</v>
      </c>
      <c r="U792" s="101">
        <f t="shared" si="105"/>
        <v>-1</v>
      </c>
      <c r="V792" s="102">
        <f t="shared" si="106"/>
        <v>49.976851851851869</v>
      </c>
    </row>
    <row r="793" spans="2:22" x14ac:dyDescent="0.25">
      <c r="B793" s="12">
        <v>13</v>
      </c>
      <c r="C793" s="12">
        <v>22</v>
      </c>
      <c r="D793" s="12">
        <v>49.444444444444436</v>
      </c>
      <c r="E793" s="12">
        <v>57.777777777777779</v>
      </c>
      <c r="F793" s="12">
        <v>49.791666666666664</v>
      </c>
      <c r="H793" s="103">
        <f>VLOOKUP($C793,'Experiment Design'!$B$3:$H$66,'Experiment Results'!H$1,FALSE)</f>
        <v>8</v>
      </c>
      <c r="I793" s="101" t="str">
        <f>VLOOKUP($C793,'Experiment Design'!$B$3:$H$66,'Experiment Results'!I$1,FALSE)</f>
        <v>Normal</v>
      </c>
      <c r="J793" s="101">
        <f>VLOOKUP($C793,'Experiment Design'!$B$3:$H$66,'Experiment Results'!J$1,FALSE)</f>
        <v>100</v>
      </c>
      <c r="K793" s="101">
        <f>VLOOKUP($C793,'Experiment Design'!$B$3:$H$66,'Experiment Results'!K$1,FALSE)</f>
        <v>10</v>
      </c>
      <c r="L793" s="101">
        <f>VLOOKUP($C793,'Experiment Design'!$B$3:$H$66,'Experiment Results'!L$1,FALSE)</f>
        <v>36</v>
      </c>
      <c r="M793" s="101">
        <f>VLOOKUP($C793,'Experiment Design'!$B$3:$H$66,'Experiment Results'!M$1,FALSE)</f>
        <v>10</v>
      </c>
      <c r="N793" s="102">
        <f t="shared" si="99"/>
        <v>52.337962962962962</v>
      </c>
      <c r="P793" s="103">
        <f t="shared" si="100"/>
        <v>1</v>
      </c>
      <c r="Q793" s="101">
        <f t="shared" si="101"/>
        <v>-1</v>
      </c>
      <c r="R793" s="101">
        <f t="shared" si="102"/>
        <v>1</v>
      </c>
      <c r="S793" s="101">
        <f t="shared" si="103"/>
        <v>-1</v>
      </c>
      <c r="T793" s="101">
        <f t="shared" si="104"/>
        <v>1</v>
      </c>
      <c r="U793" s="101">
        <f t="shared" si="105"/>
        <v>-1</v>
      </c>
      <c r="V793" s="102">
        <f t="shared" si="106"/>
        <v>52.337962962962962</v>
      </c>
    </row>
    <row r="794" spans="2:22" x14ac:dyDescent="0.25">
      <c r="B794" s="12">
        <v>13</v>
      </c>
      <c r="C794" s="12">
        <v>23</v>
      </c>
      <c r="D794" s="12">
        <v>50.277777777777779</v>
      </c>
      <c r="E794" s="12">
        <v>51.111111111111121</v>
      </c>
      <c r="F794" s="12">
        <v>56.666666666666636</v>
      </c>
      <c r="H794" s="103">
        <f>VLOOKUP($C794,'Experiment Design'!$B$3:$H$66,'Experiment Results'!H$1,FALSE)</f>
        <v>3</v>
      </c>
      <c r="I794" s="101" t="str">
        <f>VLOOKUP($C794,'Experiment Design'!$B$3:$H$66,'Experiment Results'!I$1,FALSE)</f>
        <v>Exponential</v>
      </c>
      <c r="J794" s="101">
        <f>VLOOKUP($C794,'Experiment Design'!$B$3:$H$66,'Experiment Results'!J$1,FALSE)</f>
        <v>100</v>
      </c>
      <c r="K794" s="101">
        <f>VLOOKUP($C794,'Experiment Design'!$B$3:$H$66,'Experiment Results'!K$1,FALSE)</f>
        <v>10</v>
      </c>
      <c r="L794" s="101">
        <f>VLOOKUP($C794,'Experiment Design'!$B$3:$H$66,'Experiment Results'!L$1,FALSE)</f>
        <v>36</v>
      </c>
      <c r="M794" s="101">
        <f>VLOOKUP($C794,'Experiment Design'!$B$3:$H$66,'Experiment Results'!M$1,FALSE)</f>
        <v>10</v>
      </c>
      <c r="N794" s="102">
        <f t="shared" si="99"/>
        <v>52.685185185185183</v>
      </c>
      <c r="P794" s="103">
        <f t="shared" si="100"/>
        <v>-1</v>
      </c>
      <c r="Q794" s="101">
        <f t="shared" si="101"/>
        <v>1</v>
      </c>
      <c r="R794" s="101">
        <f t="shared" si="102"/>
        <v>1</v>
      </c>
      <c r="S794" s="101">
        <f t="shared" si="103"/>
        <v>-1</v>
      </c>
      <c r="T794" s="101">
        <f t="shared" si="104"/>
        <v>1</v>
      </c>
      <c r="U794" s="101">
        <f t="shared" si="105"/>
        <v>-1</v>
      </c>
      <c r="V794" s="102">
        <f t="shared" si="106"/>
        <v>52.685185185185183</v>
      </c>
    </row>
    <row r="795" spans="2:22" x14ac:dyDescent="0.25">
      <c r="B795" s="12">
        <v>13</v>
      </c>
      <c r="C795" s="12">
        <v>24</v>
      </c>
      <c r="D795" s="12">
        <v>50.277777777777779</v>
      </c>
      <c r="E795" s="12">
        <v>51.111111111111121</v>
      </c>
      <c r="F795" s="12">
        <v>56.666666666666636</v>
      </c>
      <c r="H795" s="103">
        <f>VLOOKUP($C795,'Experiment Design'!$B$3:$H$66,'Experiment Results'!H$1,FALSE)</f>
        <v>8</v>
      </c>
      <c r="I795" s="101" t="str">
        <f>VLOOKUP($C795,'Experiment Design'!$B$3:$H$66,'Experiment Results'!I$1,FALSE)</f>
        <v>Exponential</v>
      </c>
      <c r="J795" s="101">
        <f>VLOOKUP($C795,'Experiment Design'!$B$3:$H$66,'Experiment Results'!J$1,FALSE)</f>
        <v>100</v>
      </c>
      <c r="K795" s="101">
        <f>VLOOKUP($C795,'Experiment Design'!$B$3:$H$66,'Experiment Results'!K$1,FALSE)</f>
        <v>10</v>
      </c>
      <c r="L795" s="101">
        <f>VLOOKUP($C795,'Experiment Design'!$B$3:$H$66,'Experiment Results'!L$1,FALSE)</f>
        <v>36</v>
      </c>
      <c r="M795" s="101">
        <f>VLOOKUP($C795,'Experiment Design'!$B$3:$H$66,'Experiment Results'!M$1,FALSE)</f>
        <v>10</v>
      </c>
      <c r="N795" s="102">
        <f t="shared" si="99"/>
        <v>52.685185185185183</v>
      </c>
      <c r="P795" s="103">
        <f t="shared" si="100"/>
        <v>1</v>
      </c>
      <c r="Q795" s="101">
        <f t="shared" si="101"/>
        <v>1</v>
      </c>
      <c r="R795" s="101">
        <f t="shared" si="102"/>
        <v>1</v>
      </c>
      <c r="S795" s="101">
        <f t="shared" si="103"/>
        <v>-1</v>
      </c>
      <c r="T795" s="101">
        <f t="shared" si="104"/>
        <v>1</v>
      </c>
      <c r="U795" s="101">
        <f t="shared" si="105"/>
        <v>-1</v>
      </c>
      <c r="V795" s="102">
        <f t="shared" si="106"/>
        <v>52.685185185185183</v>
      </c>
    </row>
    <row r="796" spans="2:22" x14ac:dyDescent="0.25">
      <c r="B796" s="12">
        <v>13</v>
      </c>
      <c r="C796" s="12">
        <v>25</v>
      </c>
      <c r="D796" s="12">
        <v>48.333333333333364</v>
      </c>
      <c r="E796" s="12">
        <v>57.222222222222243</v>
      </c>
      <c r="F796" s="12">
        <v>44.374999999999986</v>
      </c>
      <c r="H796" s="103">
        <f>VLOOKUP($C796,'Experiment Design'!$B$3:$H$66,'Experiment Results'!H$1,FALSE)</f>
        <v>3</v>
      </c>
      <c r="I796" s="101" t="str">
        <f>VLOOKUP($C796,'Experiment Design'!$B$3:$H$66,'Experiment Results'!I$1,FALSE)</f>
        <v>Normal</v>
      </c>
      <c r="J796" s="101">
        <f>VLOOKUP($C796,'Experiment Design'!$B$3:$H$66,'Experiment Results'!J$1,FALSE)</f>
        <v>40</v>
      </c>
      <c r="K796" s="101">
        <f>VLOOKUP($C796,'Experiment Design'!$B$3:$H$66,'Experiment Results'!K$1,FALSE)</f>
        <v>60</v>
      </c>
      <c r="L796" s="101">
        <f>VLOOKUP($C796,'Experiment Design'!$B$3:$H$66,'Experiment Results'!L$1,FALSE)</f>
        <v>36</v>
      </c>
      <c r="M796" s="101">
        <f>VLOOKUP($C796,'Experiment Design'!$B$3:$H$66,'Experiment Results'!M$1,FALSE)</f>
        <v>10</v>
      </c>
      <c r="N796" s="102">
        <f t="shared" si="99"/>
        <v>49.976851851851869</v>
      </c>
      <c r="P796" s="103">
        <f t="shared" si="100"/>
        <v>-1</v>
      </c>
      <c r="Q796" s="101">
        <f t="shared" si="101"/>
        <v>-1</v>
      </c>
      <c r="R796" s="101">
        <f t="shared" si="102"/>
        <v>-1</v>
      </c>
      <c r="S796" s="101">
        <f t="shared" si="103"/>
        <v>1</v>
      </c>
      <c r="T796" s="101">
        <f t="shared" si="104"/>
        <v>1</v>
      </c>
      <c r="U796" s="101">
        <f t="shared" si="105"/>
        <v>-1</v>
      </c>
      <c r="V796" s="102">
        <f t="shared" si="106"/>
        <v>49.976851851851869</v>
      </c>
    </row>
    <row r="797" spans="2:22" x14ac:dyDescent="0.25">
      <c r="B797" s="12">
        <v>13</v>
      </c>
      <c r="C797" s="12">
        <v>26</v>
      </c>
      <c r="D797" s="12">
        <v>49.444444444444436</v>
      </c>
      <c r="E797" s="12">
        <v>57.777777777777779</v>
      </c>
      <c r="F797" s="12">
        <v>49.791666666666664</v>
      </c>
      <c r="H797" s="103">
        <f>VLOOKUP($C797,'Experiment Design'!$B$3:$H$66,'Experiment Results'!H$1,FALSE)</f>
        <v>8</v>
      </c>
      <c r="I797" s="101" t="str">
        <f>VLOOKUP($C797,'Experiment Design'!$B$3:$H$66,'Experiment Results'!I$1,FALSE)</f>
        <v>Normal</v>
      </c>
      <c r="J797" s="101">
        <f>VLOOKUP($C797,'Experiment Design'!$B$3:$H$66,'Experiment Results'!J$1,FALSE)</f>
        <v>40</v>
      </c>
      <c r="K797" s="101">
        <f>VLOOKUP($C797,'Experiment Design'!$B$3:$H$66,'Experiment Results'!K$1,FALSE)</f>
        <v>60</v>
      </c>
      <c r="L797" s="101">
        <f>VLOOKUP($C797,'Experiment Design'!$B$3:$H$66,'Experiment Results'!L$1,FALSE)</f>
        <v>36</v>
      </c>
      <c r="M797" s="101">
        <f>VLOOKUP($C797,'Experiment Design'!$B$3:$H$66,'Experiment Results'!M$1,FALSE)</f>
        <v>10</v>
      </c>
      <c r="N797" s="102">
        <f t="shared" si="99"/>
        <v>52.337962962962962</v>
      </c>
      <c r="P797" s="103">
        <f t="shared" si="100"/>
        <v>1</v>
      </c>
      <c r="Q797" s="101">
        <f t="shared" si="101"/>
        <v>-1</v>
      </c>
      <c r="R797" s="101">
        <f t="shared" si="102"/>
        <v>-1</v>
      </c>
      <c r="S797" s="101">
        <f t="shared" si="103"/>
        <v>1</v>
      </c>
      <c r="T797" s="101">
        <f t="shared" si="104"/>
        <v>1</v>
      </c>
      <c r="U797" s="101">
        <f t="shared" si="105"/>
        <v>-1</v>
      </c>
      <c r="V797" s="102">
        <f t="shared" si="106"/>
        <v>52.337962962962962</v>
      </c>
    </row>
    <row r="798" spans="2:22" x14ac:dyDescent="0.25">
      <c r="B798" s="12">
        <v>13</v>
      </c>
      <c r="C798" s="12">
        <v>27</v>
      </c>
      <c r="D798" s="12">
        <v>50.277777777777779</v>
      </c>
      <c r="E798" s="12">
        <v>51.111111111111121</v>
      </c>
      <c r="F798" s="12">
        <v>56.666666666666636</v>
      </c>
      <c r="H798" s="103">
        <f>VLOOKUP($C798,'Experiment Design'!$B$3:$H$66,'Experiment Results'!H$1,FALSE)</f>
        <v>3</v>
      </c>
      <c r="I798" s="101" t="str">
        <f>VLOOKUP($C798,'Experiment Design'!$B$3:$H$66,'Experiment Results'!I$1,FALSE)</f>
        <v>Exponential</v>
      </c>
      <c r="J798" s="101">
        <f>VLOOKUP($C798,'Experiment Design'!$B$3:$H$66,'Experiment Results'!J$1,FALSE)</f>
        <v>40</v>
      </c>
      <c r="K798" s="101">
        <f>VLOOKUP($C798,'Experiment Design'!$B$3:$H$66,'Experiment Results'!K$1,FALSE)</f>
        <v>60</v>
      </c>
      <c r="L798" s="101">
        <f>VLOOKUP($C798,'Experiment Design'!$B$3:$H$66,'Experiment Results'!L$1,FALSE)</f>
        <v>36</v>
      </c>
      <c r="M798" s="101">
        <f>VLOOKUP($C798,'Experiment Design'!$B$3:$H$66,'Experiment Results'!M$1,FALSE)</f>
        <v>10</v>
      </c>
      <c r="N798" s="102">
        <f t="shared" si="99"/>
        <v>52.685185185185183</v>
      </c>
      <c r="P798" s="103">
        <f t="shared" si="100"/>
        <v>-1</v>
      </c>
      <c r="Q798" s="101">
        <f t="shared" si="101"/>
        <v>1</v>
      </c>
      <c r="R798" s="101">
        <f t="shared" si="102"/>
        <v>-1</v>
      </c>
      <c r="S798" s="101">
        <f t="shared" si="103"/>
        <v>1</v>
      </c>
      <c r="T798" s="101">
        <f t="shared" si="104"/>
        <v>1</v>
      </c>
      <c r="U798" s="101">
        <f t="shared" si="105"/>
        <v>-1</v>
      </c>
      <c r="V798" s="102">
        <f t="shared" si="106"/>
        <v>52.685185185185183</v>
      </c>
    </row>
    <row r="799" spans="2:22" x14ac:dyDescent="0.25">
      <c r="B799" s="12">
        <v>13</v>
      </c>
      <c r="C799" s="12">
        <v>28</v>
      </c>
      <c r="D799" s="12">
        <v>50.277777777777779</v>
      </c>
      <c r="E799" s="12">
        <v>51.111111111111121</v>
      </c>
      <c r="F799" s="12">
        <v>56.666666666666636</v>
      </c>
      <c r="H799" s="103">
        <f>VLOOKUP($C799,'Experiment Design'!$B$3:$H$66,'Experiment Results'!H$1,FALSE)</f>
        <v>8</v>
      </c>
      <c r="I799" s="101" t="str">
        <f>VLOOKUP($C799,'Experiment Design'!$B$3:$H$66,'Experiment Results'!I$1,FALSE)</f>
        <v>Exponential</v>
      </c>
      <c r="J799" s="101">
        <f>VLOOKUP($C799,'Experiment Design'!$B$3:$H$66,'Experiment Results'!J$1,FALSE)</f>
        <v>40</v>
      </c>
      <c r="K799" s="101">
        <f>VLOOKUP($C799,'Experiment Design'!$B$3:$H$66,'Experiment Results'!K$1,FALSE)</f>
        <v>60</v>
      </c>
      <c r="L799" s="101">
        <f>VLOOKUP($C799,'Experiment Design'!$B$3:$H$66,'Experiment Results'!L$1,FALSE)</f>
        <v>36</v>
      </c>
      <c r="M799" s="101">
        <f>VLOOKUP($C799,'Experiment Design'!$B$3:$H$66,'Experiment Results'!M$1,FALSE)</f>
        <v>10</v>
      </c>
      <c r="N799" s="102">
        <f t="shared" si="99"/>
        <v>52.685185185185183</v>
      </c>
      <c r="P799" s="103">
        <f t="shared" si="100"/>
        <v>1</v>
      </c>
      <c r="Q799" s="101">
        <f t="shared" si="101"/>
        <v>1</v>
      </c>
      <c r="R799" s="101">
        <f t="shared" si="102"/>
        <v>-1</v>
      </c>
      <c r="S799" s="101">
        <f t="shared" si="103"/>
        <v>1</v>
      </c>
      <c r="T799" s="101">
        <f t="shared" si="104"/>
        <v>1</v>
      </c>
      <c r="U799" s="101">
        <f t="shared" si="105"/>
        <v>-1</v>
      </c>
      <c r="V799" s="102">
        <f t="shared" si="106"/>
        <v>52.685185185185183</v>
      </c>
    </row>
    <row r="800" spans="2:22" x14ac:dyDescent="0.25">
      <c r="B800" s="12">
        <v>13</v>
      </c>
      <c r="C800" s="12">
        <v>29</v>
      </c>
      <c r="D800" s="12">
        <v>48.333333333333364</v>
      </c>
      <c r="E800" s="12">
        <v>57.222222222222243</v>
      </c>
      <c r="F800" s="12">
        <v>44.374999999999986</v>
      </c>
      <c r="H800" s="103">
        <f>VLOOKUP($C800,'Experiment Design'!$B$3:$H$66,'Experiment Results'!H$1,FALSE)</f>
        <v>3</v>
      </c>
      <c r="I800" s="101" t="str">
        <f>VLOOKUP($C800,'Experiment Design'!$B$3:$H$66,'Experiment Results'!I$1,FALSE)</f>
        <v>Normal</v>
      </c>
      <c r="J800" s="101">
        <f>VLOOKUP($C800,'Experiment Design'!$B$3:$H$66,'Experiment Results'!J$1,FALSE)</f>
        <v>100</v>
      </c>
      <c r="K800" s="101">
        <f>VLOOKUP($C800,'Experiment Design'!$B$3:$H$66,'Experiment Results'!K$1,FALSE)</f>
        <v>60</v>
      </c>
      <c r="L800" s="101">
        <f>VLOOKUP($C800,'Experiment Design'!$B$3:$H$66,'Experiment Results'!L$1,FALSE)</f>
        <v>36</v>
      </c>
      <c r="M800" s="101">
        <f>VLOOKUP($C800,'Experiment Design'!$B$3:$H$66,'Experiment Results'!M$1,FALSE)</f>
        <v>10</v>
      </c>
      <c r="N800" s="102">
        <f t="shared" si="99"/>
        <v>49.976851851851869</v>
      </c>
      <c r="P800" s="103">
        <f t="shared" si="100"/>
        <v>-1</v>
      </c>
      <c r="Q800" s="101">
        <f t="shared" si="101"/>
        <v>-1</v>
      </c>
      <c r="R800" s="101">
        <f t="shared" si="102"/>
        <v>1</v>
      </c>
      <c r="S800" s="101">
        <f t="shared" si="103"/>
        <v>1</v>
      </c>
      <c r="T800" s="101">
        <f t="shared" si="104"/>
        <v>1</v>
      </c>
      <c r="U800" s="101">
        <f t="shared" si="105"/>
        <v>-1</v>
      </c>
      <c r="V800" s="102">
        <f t="shared" si="106"/>
        <v>49.976851851851869</v>
      </c>
    </row>
    <row r="801" spans="2:22" x14ac:dyDescent="0.25">
      <c r="B801" s="12">
        <v>13</v>
      </c>
      <c r="C801" s="12">
        <v>30</v>
      </c>
      <c r="D801" s="12">
        <v>49.444444444444436</v>
      </c>
      <c r="E801" s="12">
        <v>57.777777777777779</v>
      </c>
      <c r="F801" s="12">
        <v>49.791666666666664</v>
      </c>
      <c r="H801" s="103">
        <f>VLOOKUP($C801,'Experiment Design'!$B$3:$H$66,'Experiment Results'!H$1,FALSE)</f>
        <v>8</v>
      </c>
      <c r="I801" s="101" t="str">
        <f>VLOOKUP($C801,'Experiment Design'!$B$3:$H$66,'Experiment Results'!I$1,FALSE)</f>
        <v>Normal</v>
      </c>
      <c r="J801" s="101">
        <f>VLOOKUP($C801,'Experiment Design'!$B$3:$H$66,'Experiment Results'!J$1,FALSE)</f>
        <v>100</v>
      </c>
      <c r="K801" s="101">
        <f>VLOOKUP($C801,'Experiment Design'!$B$3:$H$66,'Experiment Results'!K$1,FALSE)</f>
        <v>60</v>
      </c>
      <c r="L801" s="101">
        <f>VLOOKUP($C801,'Experiment Design'!$B$3:$H$66,'Experiment Results'!L$1,FALSE)</f>
        <v>36</v>
      </c>
      <c r="M801" s="101">
        <f>VLOOKUP($C801,'Experiment Design'!$B$3:$H$66,'Experiment Results'!M$1,FALSE)</f>
        <v>10</v>
      </c>
      <c r="N801" s="102">
        <f t="shared" si="99"/>
        <v>52.337962962962962</v>
      </c>
      <c r="P801" s="103">
        <f t="shared" si="100"/>
        <v>1</v>
      </c>
      <c r="Q801" s="101">
        <f t="shared" si="101"/>
        <v>-1</v>
      </c>
      <c r="R801" s="101">
        <f t="shared" si="102"/>
        <v>1</v>
      </c>
      <c r="S801" s="101">
        <f t="shared" si="103"/>
        <v>1</v>
      </c>
      <c r="T801" s="101">
        <f t="shared" si="104"/>
        <v>1</v>
      </c>
      <c r="U801" s="101">
        <f t="shared" si="105"/>
        <v>-1</v>
      </c>
      <c r="V801" s="102">
        <f t="shared" si="106"/>
        <v>52.337962962962962</v>
      </c>
    </row>
    <row r="802" spans="2:22" x14ac:dyDescent="0.25">
      <c r="B802" s="12">
        <v>13</v>
      </c>
      <c r="C802" s="12">
        <v>31</v>
      </c>
      <c r="D802" s="12">
        <v>50.277777777777779</v>
      </c>
      <c r="E802" s="12">
        <v>51.111111111111121</v>
      </c>
      <c r="F802" s="12">
        <v>56.666666666666636</v>
      </c>
      <c r="H802" s="103">
        <f>VLOOKUP($C802,'Experiment Design'!$B$3:$H$66,'Experiment Results'!H$1,FALSE)</f>
        <v>3</v>
      </c>
      <c r="I802" s="101" t="str">
        <f>VLOOKUP($C802,'Experiment Design'!$B$3:$H$66,'Experiment Results'!I$1,FALSE)</f>
        <v>Exponential</v>
      </c>
      <c r="J802" s="101">
        <f>VLOOKUP($C802,'Experiment Design'!$B$3:$H$66,'Experiment Results'!J$1,FALSE)</f>
        <v>100</v>
      </c>
      <c r="K802" s="101">
        <f>VLOOKUP($C802,'Experiment Design'!$B$3:$H$66,'Experiment Results'!K$1,FALSE)</f>
        <v>60</v>
      </c>
      <c r="L802" s="101">
        <f>VLOOKUP($C802,'Experiment Design'!$B$3:$H$66,'Experiment Results'!L$1,FALSE)</f>
        <v>36</v>
      </c>
      <c r="M802" s="101">
        <f>VLOOKUP($C802,'Experiment Design'!$B$3:$H$66,'Experiment Results'!M$1,FALSE)</f>
        <v>10</v>
      </c>
      <c r="N802" s="102">
        <f t="shared" si="99"/>
        <v>52.685185185185183</v>
      </c>
      <c r="P802" s="103">
        <f t="shared" si="100"/>
        <v>-1</v>
      </c>
      <c r="Q802" s="101">
        <f t="shared" si="101"/>
        <v>1</v>
      </c>
      <c r="R802" s="101">
        <f t="shared" si="102"/>
        <v>1</v>
      </c>
      <c r="S802" s="101">
        <f t="shared" si="103"/>
        <v>1</v>
      </c>
      <c r="T802" s="101">
        <f t="shared" si="104"/>
        <v>1</v>
      </c>
      <c r="U802" s="101">
        <f t="shared" si="105"/>
        <v>-1</v>
      </c>
      <c r="V802" s="102">
        <f t="shared" si="106"/>
        <v>52.685185185185183</v>
      </c>
    </row>
    <row r="803" spans="2:22" x14ac:dyDescent="0.25">
      <c r="B803" s="12">
        <v>13</v>
      </c>
      <c r="C803" s="12">
        <v>32</v>
      </c>
      <c r="D803" s="12">
        <v>50.277777777777779</v>
      </c>
      <c r="E803" s="12">
        <v>51.111111111111121</v>
      </c>
      <c r="F803" s="12">
        <v>56.666666666666636</v>
      </c>
      <c r="H803" s="103">
        <f>VLOOKUP($C803,'Experiment Design'!$B$3:$H$66,'Experiment Results'!H$1,FALSE)</f>
        <v>8</v>
      </c>
      <c r="I803" s="101" t="str">
        <f>VLOOKUP($C803,'Experiment Design'!$B$3:$H$66,'Experiment Results'!I$1,FALSE)</f>
        <v>Exponential</v>
      </c>
      <c r="J803" s="101">
        <f>VLOOKUP($C803,'Experiment Design'!$B$3:$H$66,'Experiment Results'!J$1,FALSE)</f>
        <v>100</v>
      </c>
      <c r="K803" s="101">
        <f>VLOOKUP($C803,'Experiment Design'!$B$3:$H$66,'Experiment Results'!K$1,FALSE)</f>
        <v>60</v>
      </c>
      <c r="L803" s="101">
        <f>VLOOKUP($C803,'Experiment Design'!$B$3:$H$66,'Experiment Results'!L$1,FALSE)</f>
        <v>36</v>
      </c>
      <c r="M803" s="101">
        <f>VLOOKUP($C803,'Experiment Design'!$B$3:$H$66,'Experiment Results'!M$1,FALSE)</f>
        <v>10</v>
      </c>
      <c r="N803" s="102">
        <f t="shared" si="99"/>
        <v>52.685185185185183</v>
      </c>
      <c r="P803" s="103">
        <f t="shared" si="100"/>
        <v>1</v>
      </c>
      <c r="Q803" s="101">
        <f t="shared" si="101"/>
        <v>1</v>
      </c>
      <c r="R803" s="101">
        <f t="shared" si="102"/>
        <v>1</v>
      </c>
      <c r="S803" s="101">
        <f t="shared" si="103"/>
        <v>1</v>
      </c>
      <c r="T803" s="101">
        <f t="shared" si="104"/>
        <v>1</v>
      </c>
      <c r="U803" s="101">
        <f t="shared" si="105"/>
        <v>-1</v>
      </c>
      <c r="V803" s="102">
        <f t="shared" si="106"/>
        <v>52.685185185185183</v>
      </c>
    </row>
    <row r="804" spans="2:22" x14ac:dyDescent="0.25">
      <c r="B804" s="12">
        <v>13</v>
      </c>
      <c r="C804" s="12">
        <v>33</v>
      </c>
      <c r="D804" s="12">
        <v>22.307692307692317</v>
      </c>
      <c r="E804" s="12">
        <v>19.999999999999979</v>
      </c>
      <c r="F804" s="12">
        <v>23.846153846153822</v>
      </c>
      <c r="H804" s="103">
        <f>VLOOKUP($C804,'Experiment Design'!$B$3:$H$66,'Experiment Results'!H$1,FALSE)</f>
        <v>3</v>
      </c>
      <c r="I804" s="101" t="str">
        <f>VLOOKUP($C804,'Experiment Design'!$B$3:$H$66,'Experiment Results'!I$1,FALSE)</f>
        <v>Normal</v>
      </c>
      <c r="J804" s="101">
        <f>VLOOKUP($C804,'Experiment Design'!$B$3:$H$66,'Experiment Results'!J$1,FALSE)</f>
        <v>40</v>
      </c>
      <c r="K804" s="101">
        <f>VLOOKUP($C804,'Experiment Design'!$B$3:$H$66,'Experiment Results'!K$1,FALSE)</f>
        <v>10</v>
      </c>
      <c r="L804" s="101">
        <f>VLOOKUP($C804,'Experiment Design'!$B$3:$H$66,'Experiment Results'!L$1,FALSE)</f>
        <v>26</v>
      </c>
      <c r="M804" s="101">
        <f>VLOOKUP($C804,'Experiment Design'!$B$3:$H$66,'Experiment Results'!M$1,FALSE)</f>
        <v>15</v>
      </c>
      <c r="N804" s="102">
        <f t="shared" si="99"/>
        <v>22.05128205128204</v>
      </c>
      <c r="P804" s="103">
        <f t="shared" si="100"/>
        <v>-1</v>
      </c>
      <c r="Q804" s="101">
        <f t="shared" si="101"/>
        <v>-1</v>
      </c>
      <c r="R804" s="101">
        <f t="shared" si="102"/>
        <v>-1</v>
      </c>
      <c r="S804" s="101">
        <f t="shared" si="103"/>
        <v>-1</v>
      </c>
      <c r="T804" s="101">
        <f t="shared" si="104"/>
        <v>-1</v>
      </c>
      <c r="U804" s="101">
        <f t="shared" si="105"/>
        <v>1</v>
      </c>
      <c r="V804" s="102">
        <f t="shared" si="106"/>
        <v>22.05128205128204</v>
      </c>
    </row>
    <row r="805" spans="2:22" x14ac:dyDescent="0.25">
      <c r="B805" s="12">
        <v>13</v>
      </c>
      <c r="C805" s="12">
        <v>34</v>
      </c>
      <c r="D805" s="12">
        <v>22.692307692307683</v>
      </c>
      <c r="E805" s="12">
        <v>29.230769230769219</v>
      </c>
      <c r="F805" s="12">
        <v>20.274725274725281</v>
      </c>
      <c r="H805" s="103">
        <f>VLOOKUP($C805,'Experiment Design'!$B$3:$H$66,'Experiment Results'!H$1,FALSE)</f>
        <v>8</v>
      </c>
      <c r="I805" s="101" t="str">
        <f>VLOOKUP($C805,'Experiment Design'!$B$3:$H$66,'Experiment Results'!I$1,FALSE)</f>
        <v>Normal</v>
      </c>
      <c r="J805" s="101">
        <f>VLOOKUP($C805,'Experiment Design'!$B$3:$H$66,'Experiment Results'!J$1,FALSE)</f>
        <v>40</v>
      </c>
      <c r="K805" s="101">
        <f>VLOOKUP($C805,'Experiment Design'!$B$3:$H$66,'Experiment Results'!K$1,FALSE)</f>
        <v>10</v>
      </c>
      <c r="L805" s="101">
        <f>VLOOKUP($C805,'Experiment Design'!$B$3:$H$66,'Experiment Results'!L$1,FALSE)</f>
        <v>26</v>
      </c>
      <c r="M805" s="101">
        <f>VLOOKUP($C805,'Experiment Design'!$B$3:$H$66,'Experiment Results'!M$1,FALSE)</f>
        <v>15</v>
      </c>
      <c r="N805" s="102">
        <f t="shared" si="99"/>
        <v>24.065934065934062</v>
      </c>
      <c r="P805" s="103">
        <f t="shared" si="100"/>
        <v>1</v>
      </c>
      <c r="Q805" s="101">
        <f t="shared" si="101"/>
        <v>-1</v>
      </c>
      <c r="R805" s="101">
        <f t="shared" si="102"/>
        <v>-1</v>
      </c>
      <c r="S805" s="101">
        <f t="shared" si="103"/>
        <v>-1</v>
      </c>
      <c r="T805" s="101">
        <f t="shared" si="104"/>
        <v>-1</v>
      </c>
      <c r="U805" s="101">
        <f t="shared" si="105"/>
        <v>1</v>
      </c>
      <c r="V805" s="102">
        <f t="shared" si="106"/>
        <v>24.065934065934062</v>
      </c>
    </row>
    <row r="806" spans="2:22" x14ac:dyDescent="0.25">
      <c r="B806" s="12">
        <v>13</v>
      </c>
      <c r="C806" s="12">
        <v>35</v>
      </c>
      <c r="D806" s="12">
        <v>26.538461538461522</v>
      </c>
      <c r="E806" s="12">
        <v>25.769230769230742</v>
      </c>
      <c r="F806" s="12">
        <v>24.807692307692278</v>
      </c>
      <c r="H806" s="103">
        <f>VLOOKUP($C806,'Experiment Design'!$B$3:$H$66,'Experiment Results'!H$1,FALSE)</f>
        <v>3</v>
      </c>
      <c r="I806" s="101" t="str">
        <f>VLOOKUP($C806,'Experiment Design'!$B$3:$H$66,'Experiment Results'!I$1,FALSE)</f>
        <v>Exponential</v>
      </c>
      <c r="J806" s="101">
        <f>VLOOKUP($C806,'Experiment Design'!$B$3:$H$66,'Experiment Results'!J$1,FALSE)</f>
        <v>40</v>
      </c>
      <c r="K806" s="101">
        <f>VLOOKUP($C806,'Experiment Design'!$B$3:$H$66,'Experiment Results'!K$1,FALSE)</f>
        <v>10</v>
      </c>
      <c r="L806" s="101">
        <f>VLOOKUP($C806,'Experiment Design'!$B$3:$H$66,'Experiment Results'!L$1,FALSE)</f>
        <v>26</v>
      </c>
      <c r="M806" s="101">
        <f>VLOOKUP($C806,'Experiment Design'!$B$3:$H$66,'Experiment Results'!M$1,FALSE)</f>
        <v>15</v>
      </c>
      <c r="N806" s="102">
        <f t="shared" si="99"/>
        <v>25.70512820512818</v>
      </c>
      <c r="P806" s="103">
        <f t="shared" si="100"/>
        <v>-1</v>
      </c>
      <c r="Q806" s="101">
        <f t="shared" si="101"/>
        <v>1</v>
      </c>
      <c r="R806" s="101">
        <f t="shared" si="102"/>
        <v>-1</v>
      </c>
      <c r="S806" s="101">
        <f t="shared" si="103"/>
        <v>-1</v>
      </c>
      <c r="T806" s="101">
        <f t="shared" si="104"/>
        <v>-1</v>
      </c>
      <c r="U806" s="101">
        <f t="shared" si="105"/>
        <v>1</v>
      </c>
      <c r="V806" s="102">
        <f t="shared" si="106"/>
        <v>25.70512820512818</v>
      </c>
    </row>
    <row r="807" spans="2:22" x14ac:dyDescent="0.25">
      <c r="B807" s="12">
        <v>13</v>
      </c>
      <c r="C807" s="12">
        <v>36</v>
      </c>
      <c r="D807" s="12">
        <v>23.653846153846139</v>
      </c>
      <c r="E807" s="12">
        <v>21.593406593406598</v>
      </c>
      <c r="F807" s="12">
        <v>30.96153846153846</v>
      </c>
      <c r="H807" s="103">
        <f>VLOOKUP($C807,'Experiment Design'!$B$3:$H$66,'Experiment Results'!H$1,FALSE)</f>
        <v>8</v>
      </c>
      <c r="I807" s="101" t="str">
        <f>VLOOKUP($C807,'Experiment Design'!$B$3:$H$66,'Experiment Results'!I$1,FALSE)</f>
        <v>Exponential</v>
      </c>
      <c r="J807" s="101">
        <f>VLOOKUP($C807,'Experiment Design'!$B$3:$H$66,'Experiment Results'!J$1,FALSE)</f>
        <v>40</v>
      </c>
      <c r="K807" s="101">
        <f>VLOOKUP($C807,'Experiment Design'!$B$3:$H$66,'Experiment Results'!K$1,FALSE)</f>
        <v>10</v>
      </c>
      <c r="L807" s="101">
        <f>VLOOKUP($C807,'Experiment Design'!$B$3:$H$66,'Experiment Results'!L$1,FALSE)</f>
        <v>26</v>
      </c>
      <c r="M807" s="101">
        <f>VLOOKUP($C807,'Experiment Design'!$B$3:$H$66,'Experiment Results'!M$1,FALSE)</f>
        <v>15</v>
      </c>
      <c r="N807" s="102">
        <f t="shared" si="99"/>
        <v>25.402930402930398</v>
      </c>
      <c r="P807" s="103">
        <f t="shared" si="100"/>
        <v>1</v>
      </c>
      <c r="Q807" s="101">
        <f t="shared" si="101"/>
        <v>1</v>
      </c>
      <c r="R807" s="101">
        <f t="shared" si="102"/>
        <v>-1</v>
      </c>
      <c r="S807" s="101">
        <f t="shared" si="103"/>
        <v>-1</v>
      </c>
      <c r="T807" s="101">
        <f t="shared" si="104"/>
        <v>-1</v>
      </c>
      <c r="U807" s="101">
        <f t="shared" si="105"/>
        <v>1</v>
      </c>
      <c r="V807" s="102">
        <f t="shared" si="106"/>
        <v>25.402930402930398</v>
      </c>
    </row>
    <row r="808" spans="2:22" x14ac:dyDescent="0.25">
      <c r="B808" s="12">
        <v>13</v>
      </c>
      <c r="C808" s="12">
        <v>37</v>
      </c>
      <c r="D808" s="12">
        <v>22.307692307692317</v>
      </c>
      <c r="E808" s="12">
        <v>19.999999999999979</v>
      </c>
      <c r="F808" s="12">
        <v>23.846153846153822</v>
      </c>
      <c r="H808" s="103">
        <f>VLOOKUP($C808,'Experiment Design'!$B$3:$H$66,'Experiment Results'!H$1,FALSE)</f>
        <v>3</v>
      </c>
      <c r="I808" s="101" t="str">
        <f>VLOOKUP($C808,'Experiment Design'!$B$3:$H$66,'Experiment Results'!I$1,FALSE)</f>
        <v>Normal</v>
      </c>
      <c r="J808" s="101">
        <f>VLOOKUP($C808,'Experiment Design'!$B$3:$H$66,'Experiment Results'!J$1,FALSE)</f>
        <v>100</v>
      </c>
      <c r="K808" s="101">
        <f>VLOOKUP($C808,'Experiment Design'!$B$3:$H$66,'Experiment Results'!K$1,FALSE)</f>
        <v>10</v>
      </c>
      <c r="L808" s="101">
        <f>VLOOKUP($C808,'Experiment Design'!$B$3:$H$66,'Experiment Results'!L$1,FALSE)</f>
        <v>26</v>
      </c>
      <c r="M808" s="101">
        <f>VLOOKUP($C808,'Experiment Design'!$B$3:$H$66,'Experiment Results'!M$1,FALSE)</f>
        <v>15</v>
      </c>
      <c r="N808" s="102">
        <f t="shared" si="99"/>
        <v>22.05128205128204</v>
      </c>
      <c r="P808" s="103">
        <f t="shared" si="100"/>
        <v>-1</v>
      </c>
      <c r="Q808" s="101">
        <f t="shared" si="101"/>
        <v>-1</v>
      </c>
      <c r="R808" s="101">
        <f t="shared" si="102"/>
        <v>1</v>
      </c>
      <c r="S808" s="101">
        <f t="shared" si="103"/>
        <v>-1</v>
      </c>
      <c r="T808" s="101">
        <f t="shared" si="104"/>
        <v>-1</v>
      </c>
      <c r="U808" s="101">
        <f t="shared" si="105"/>
        <v>1</v>
      </c>
      <c r="V808" s="102">
        <f t="shared" si="106"/>
        <v>22.05128205128204</v>
      </c>
    </row>
    <row r="809" spans="2:22" x14ac:dyDescent="0.25">
      <c r="B809" s="12">
        <v>13</v>
      </c>
      <c r="C809" s="12">
        <v>38</v>
      </c>
      <c r="D809" s="12">
        <v>22.692307692307683</v>
      </c>
      <c r="E809" s="12">
        <v>29.230769230769219</v>
      </c>
      <c r="F809" s="12">
        <v>20.274725274725281</v>
      </c>
      <c r="H809" s="103">
        <f>VLOOKUP($C809,'Experiment Design'!$B$3:$H$66,'Experiment Results'!H$1,FALSE)</f>
        <v>8</v>
      </c>
      <c r="I809" s="101" t="str">
        <f>VLOOKUP($C809,'Experiment Design'!$B$3:$H$66,'Experiment Results'!I$1,FALSE)</f>
        <v>Normal</v>
      </c>
      <c r="J809" s="101">
        <f>VLOOKUP($C809,'Experiment Design'!$B$3:$H$66,'Experiment Results'!J$1,FALSE)</f>
        <v>100</v>
      </c>
      <c r="K809" s="101">
        <f>VLOOKUP($C809,'Experiment Design'!$B$3:$H$66,'Experiment Results'!K$1,FALSE)</f>
        <v>10</v>
      </c>
      <c r="L809" s="101">
        <f>VLOOKUP($C809,'Experiment Design'!$B$3:$H$66,'Experiment Results'!L$1,FALSE)</f>
        <v>26</v>
      </c>
      <c r="M809" s="101">
        <f>VLOOKUP($C809,'Experiment Design'!$B$3:$H$66,'Experiment Results'!M$1,FALSE)</f>
        <v>15</v>
      </c>
      <c r="N809" s="102">
        <f t="shared" si="99"/>
        <v>24.065934065934062</v>
      </c>
      <c r="P809" s="103">
        <f t="shared" si="100"/>
        <v>1</v>
      </c>
      <c r="Q809" s="101">
        <f t="shared" si="101"/>
        <v>-1</v>
      </c>
      <c r="R809" s="101">
        <f t="shared" si="102"/>
        <v>1</v>
      </c>
      <c r="S809" s="101">
        <f t="shared" si="103"/>
        <v>-1</v>
      </c>
      <c r="T809" s="101">
        <f t="shared" si="104"/>
        <v>-1</v>
      </c>
      <c r="U809" s="101">
        <f t="shared" si="105"/>
        <v>1</v>
      </c>
      <c r="V809" s="102">
        <f t="shared" si="106"/>
        <v>24.065934065934062</v>
      </c>
    </row>
    <row r="810" spans="2:22" x14ac:dyDescent="0.25">
      <c r="B810" s="12">
        <v>13</v>
      </c>
      <c r="C810" s="12">
        <v>39</v>
      </c>
      <c r="D810" s="12">
        <v>26.538461538461522</v>
      </c>
      <c r="E810" s="12">
        <v>90.162193060453802</v>
      </c>
      <c r="F810" s="12">
        <v>55.430682510235918</v>
      </c>
      <c r="H810" s="103">
        <f>VLOOKUP($C810,'Experiment Design'!$B$3:$H$66,'Experiment Results'!H$1,FALSE)</f>
        <v>3</v>
      </c>
      <c r="I810" s="101" t="str">
        <f>VLOOKUP($C810,'Experiment Design'!$B$3:$H$66,'Experiment Results'!I$1,FALSE)</f>
        <v>Exponential</v>
      </c>
      <c r="J810" s="101">
        <f>VLOOKUP($C810,'Experiment Design'!$B$3:$H$66,'Experiment Results'!J$1,FALSE)</f>
        <v>100</v>
      </c>
      <c r="K810" s="101">
        <f>VLOOKUP($C810,'Experiment Design'!$B$3:$H$66,'Experiment Results'!K$1,FALSE)</f>
        <v>10</v>
      </c>
      <c r="L810" s="101">
        <f>VLOOKUP($C810,'Experiment Design'!$B$3:$H$66,'Experiment Results'!L$1,FALSE)</f>
        <v>26</v>
      </c>
      <c r="M810" s="101">
        <f>VLOOKUP($C810,'Experiment Design'!$B$3:$H$66,'Experiment Results'!M$1,FALSE)</f>
        <v>15</v>
      </c>
      <c r="N810" s="102">
        <f t="shared" si="99"/>
        <v>57.377112369717082</v>
      </c>
      <c r="P810" s="103">
        <f t="shared" si="100"/>
        <v>-1</v>
      </c>
      <c r="Q810" s="101">
        <f t="shared" si="101"/>
        <v>1</v>
      </c>
      <c r="R810" s="101">
        <f t="shared" si="102"/>
        <v>1</v>
      </c>
      <c r="S810" s="101">
        <f t="shared" si="103"/>
        <v>-1</v>
      </c>
      <c r="T810" s="101">
        <f t="shared" si="104"/>
        <v>-1</v>
      </c>
      <c r="U810" s="101">
        <f t="shared" si="105"/>
        <v>1</v>
      </c>
      <c r="V810" s="102">
        <f t="shared" si="106"/>
        <v>57.377112369717082</v>
      </c>
    </row>
    <row r="811" spans="2:22" x14ac:dyDescent="0.25">
      <c r="B811" s="12">
        <v>13</v>
      </c>
      <c r="C811" s="12">
        <v>40</v>
      </c>
      <c r="D811" s="12">
        <v>23.653846153846139</v>
      </c>
      <c r="E811" s="12">
        <v>21.593406593406598</v>
      </c>
      <c r="F811" s="12">
        <v>30.96153846153846</v>
      </c>
      <c r="H811" s="103">
        <f>VLOOKUP($C811,'Experiment Design'!$B$3:$H$66,'Experiment Results'!H$1,FALSE)</f>
        <v>8</v>
      </c>
      <c r="I811" s="101" t="str">
        <f>VLOOKUP($C811,'Experiment Design'!$B$3:$H$66,'Experiment Results'!I$1,FALSE)</f>
        <v>Exponential</v>
      </c>
      <c r="J811" s="101">
        <f>VLOOKUP($C811,'Experiment Design'!$B$3:$H$66,'Experiment Results'!J$1,FALSE)</f>
        <v>100</v>
      </c>
      <c r="K811" s="101">
        <f>VLOOKUP($C811,'Experiment Design'!$B$3:$H$66,'Experiment Results'!K$1,FALSE)</f>
        <v>10</v>
      </c>
      <c r="L811" s="101">
        <f>VLOOKUP($C811,'Experiment Design'!$B$3:$H$66,'Experiment Results'!L$1,FALSE)</f>
        <v>26</v>
      </c>
      <c r="M811" s="101">
        <f>VLOOKUP($C811,'Experiment Design'!$B$3:$H$66,'Experiment Results'!M$1,FALSE)</f>
        <v>15</v>
      </c>
      <c r="N811" s="102">
        <f t="shared" si="99"/>
        <v>25.402930402930398</v>
      </c>
      <c r="P811" s="103">
        <f t="shared" si="100"/>
        <v>1</v>
      </c>
      <c r="Q811" s="101">
        <f t="shared" si="101"/>
        <v>1</v>
      </c>
      <c r="R811" s="101">
        <f t="shared" si="102"/>
        <v>1</v>
      </c>
      <c r="S811" s="101">
        <f t="shared" si="103"/>
        <v>-1</v>
      </c>
      <c r="T811" s="101">
        <f t="shared" si="104"/>
        <v>-1</v>
      </c>
      <c r="U811" s="101">
        <f t="shared" si="105"/>
        <v>1</v>
      </c>
      <c r="V811" s="102">
        <f t="shared" si="106"/>
        <v>25.402930402930398</v>
      </c>
    </row>
    <row r="812" spans="2:22" x14ac:dyDescent="0.25">
      <c r="B812" s="12">
        <v>13</v>
      </c>
      <c r="C812" s="12">
        <v>41</v>
      </c>
      <c r="D812" s="12">
        <v>22.307692307692317</v>
      </c>
      <c r="E812" s="12">
        <v>19.999999999999979</v>
      </c>
      <c r="F812" s="12">
        <v>23.846153846153822</v>
      </c>
      <c r="H812" s="103">
        <f>VLOOKUP($C812,'Experiment Design'!$B$3:$H$66,'Experiment Results'!H$1,FALSE)</f>
        <v>3</v>
      </c>
      <c r="I812" s="101" t="str">
        <f>VLOOKUP($C812,'Experiment Design'!$B$3:$H$66,'Experiment Results'!I$1,FALSE)</f>
        <v>Normal</v>
      </c>
      <c r="J812" s="101">
        <f>VLOOKUP($C812,'Experiment Design'!$B$3:$H$66,'Experiment Results'!J$1,FALSE)</f>
        <v>40</v>
      </c>
      <c r="K812" s="101">
        <f>VLOOKUP($C812,'Experiment Design'!$B$3:$H$66,'Experiment Results'!K$1,FALSE)</f>
        <v>60</v>
      </c>
      <c r="L812" s="101">
        <f>VLOOKUP($C812,'Experiment Design'!$B$3:$H$66,'Experiment Results'!L$1,FALSE)</f>
        <v>26</v>
      </c>
      <c r="M812" s="101">
        <f>VLOOKUP($C812,'Experiment Design'!$B$3:$H$66,'Experiment Results'!M$1,FALSE)</f>
        <v>15</v>
      </c>
      <c r="N812" s="102">
        <f t="shared" si="99"/>
        <v>22.05128205128204</v>
      </c>
      <c r="P812" s="103">
        <f t="shared" si="100"/>
        <v>-1</v>
      </c>
      <c r="Q812" s="101">
        <f t="shared" si="101"/>
        <v>-1</v>
      </c>
      <c r="R812" s="101">
        <f t="shared" si="102"/>
        <v>-1</v>
      </c>
      <c r="S812" s="101">
        <f t="shared" si="103"/>
        <v>1</v>
      </c>
      <c r="T812" s="101">
        <f t="shared" si="104"/>
        <v>-1</v>
      </c>
      <c r="U812" s="101">
        <f t="shared" si="105"/>
        <v>1</v>
      </c>
      <c r="V812" s="102">
        <f t="shared" si="106"/>
        <v>22.05128205128204</v>
      </c>
    </row>
    <row r="813" spans="2:22" x14ac:dyDescent="0.25">
      <c r="B813" s="12">
        <v>13</v>
      </c>
      <c r="C813" s="12">
        <v>42</v>
      </c>
      <c r="D813" s="12">
        <v>22.692307692307683</v>
      </c>
      <c r="E813" s="12">
        <v>29.230769230769219</v>
      </c>
      <c r="F813" s="12">
        <v>20.274725274725281</v>
      </c>
      <c r="H813" s="103">
        <f>VLOOKUP($C813,'Experiment Design'!$B$3:$H$66,'Experiment Results'!H$1,FALSE)</f>
        <v>8</v>
      </c>
      <c r="I813" s="101" t="str">
        <f>VLOOKUP($C813,'Experiment Design'!$B$3:$H$66,'Experiment Results'!I$1,FALSE)</f>
        <v>Normal</v>
      </c>
      <c r="J813" s="101">
        <f>VLOOKUP($C813,'Experiment Design'!$B$3:$H$66,'Experiment Results'!J$1,FALSE)</f>
        <v>40</v>
      </c>
      <c r="K813" s="101">
        <f>VLOOKUP($C813,'Experiment Design'!$B$3:$H$66,'Experiment Results'!K$1,FALSE)</f>
        <v>60</v>
      </c>
      <c r="L813" s="101">
        <f>VLOOKUP($C813,'Experiment Design'!$B$3:$H$66,'Experiment Results'!L$1,FALSE)</f>
        <v>26</v>
      </c>
      <c r="M813" s="101">
        <f>VLOOKUP($C813,'Experiment Design'!$B$3:$H$66,'Experiment Results'!M$1,FALSE)</f>
        <v>15</v>
      </c>
      <c r="N813" s="102">
        <f t="shared" si="99"/>
        <v>24.065934065934062</v>
      </c>
      <c r="P813" s="103">
        <f t="shared" si="100"/>
        <v>1</v>
      </c>
      <c r="Q813" s="101">
        <f t="shared" si="101"/>
        <v>-1</v>
      </c>
      <c r="R813" s="101">
        <f t="shared" si="102"/>
        <v>-1</v>
      </c>
      <c r="S813" s="101">
        <f t="shared" si="103"/>
        <v>1</v>
      </c>
      <c r="T813" s="101">
        <f t="shared" si="104"/>
        <v>-1</v>
      </c>
      <c r="U813" s="101">
        <f t="shared" si="105"/>
        <v>1</v>
      </c>
      <c r="V813" s="102">
        <f t="shared" si="106"/>
        <v>24.065934065934062</v>
      </c>
    </row>
    <row r="814" spans="2:22" x14ac:dyDescent="0.25">
      <c r="B814" s="12">
        <v>13</v>
      </c>
      <c r="C814" s="12">
        <v>43</v>
      </c>
      <c r="D814" s="12">
        <v>26.538461538461522</v>
      </c>
      <c r="E814" s="12">
        <v>25.769230769230742</v>
      </c>
      <c r="F814" s="12">
        <v>24.807692307692278</v>
      </c>
      <c r="H814" s="103">
        <f>VLOOKUP($C814,'Experiment Design'!$B$3:$H$66,'Experiment Results'!H$1,FALSE)</f>
        <v>3</v>
      </c>
      <c r="I814" s="101" t="str">
        <f>VLOOKUP($C814,'Experiment Design'!$B$3:$H$66,'Experiment Results'!I$1,FALSE)</f>
        <v>Exponential</v>
      </c>
      <c r="J814" s="101">
        <f>VLOOKUP($C814,'Experiment Design'!$B$3:$H$66,'Experiment Results'!J$1,FALSE)</f>
        <v>40</v>
      </c>
      <c r="K814" s="101">
        <f>VLOOKUP($C814,'Experiment Design'!$B$3:$H$66,'Experiment Results'!K$1,FALSE)</f>
        <v>60</v>
      </c>
      <c r="L814" s="101">
        <f>VLOOKUP($C814,'Experiment Design'!$B$3:$H$66,'Experiment Results'!L$1,FALSE)</f>
        <v>26</v>
      </c>
      <c r="M814" s="101">
        <f>VLOOKUP($C814,'Experiment Design'!$B$3:$H$66,'Experiment Results'!M$1,FALSE)</f>
        <v>15</v>
      </c>
      <c r="N814" s="102">
        <f t="shared" si="99"/>
        <v>25.70512820512818</v>
      </c>
      <c r="P814" s="103">
        <f t="shared" si="100"/>
        <v>-1</v>
      </c>
      <c r="Q814" s="101">
        <f t="shared" si="101"/>
        <v>1</v>
      </c>
      <c r="R814" s="101">
        <f t="shared" si="102"/>
        <v>-1</v>
      </c>
      <c r="S814" s="101">
        <f t="shared" si="103"/>
        <v>1</v>
      </c>
      <c r="T814" s="101">
        <f t="shared" si="104"/>
        <v>-1</v>
      </c>
      <c r="U814" s="101">
        <f t="shared" si="105"/>
        <v>1</v>
      </c>
      <c r="V814" s="102">
        <f t="shared" si="106"/>
        <v>25.70512820512818</v>
      </c>
    </row>
    <row r="815" spans="2:22" x14ac:dyDescent="0.25">
      <c r="B815" s="12">
        <v>13</v>
      </c>
      <c r="C815" s="12">
        <v>44</v>
      </c>
      <c r="D815" s="12">
        <v>23.653846153846139</v>
      </c>
      <c r="E815" s="12">
        <v>21.593406593406598</v>
      </c>
      <c r="F815" s="12">
        <v>30.96153846153846</v>
      </c>
      <c r="H815" s="103">
        <f>VLOOKUP($C815,'Experiment Design'!$B$3:$H$66,'Experiment Results'!H$1,FALSE)</f>
        <v>8</v>
      </c>
      <c r="I815" s="101" t="str">
        <f>VLOOKUP($C815,'Experiment Design'!$B$3:$H$66,'Experiment Results'!I$1,FALSE)</f>
        <v>Exponential</v>
      </c>
      <c r="J815" s="101">
        <f>VLOOKUP($C815,'Experiment Design'!$B$3:$H$66,'Experiment Results'!J$1,FALSE)</f>
        <v>40</v>
      </c>
      <c r="K815" s="101">
        <f>VLOOKUP($C815,'Experiment Design'!$B$3:$H$66,'Experiment Results'!K$1,FALSE)</f>
        <v>60</v>
      </c>
      <c r="L815" s="101">
        <f>VLOOKUP($C815,'Experiment Design'!$B$3:$H$66,'Experiment Results'!L$1,FALSE)</f>
        <v>26</v>
      </c>
      <c r="M815" s="101">
        <f>VLOOKUP($C815,'Experiment Design'!$B$3:$H$66,'Experiment Results'!M$1,FALSE)</f>
        <v>15</v>
      </c>
      <c r="N815" s="102">
        <f t="shared" si="99"/>
        <v>25.402930402930398</v>
      </c>
      <c r="P815" s="103">
        <f t="shared" si="100"/>
        <v>1</v>
      </c>
      <c r="Q815" s="101">
        <f t="shared" si="101"/>
        <v>1</v>
      </c>
      <c r="R815" s="101">
        <f t="shared" si="102"/>
        <v>-1</v>
      </c>
      <c r="S815" s="101">
        <f t="shared" si="103"/>
        <v>1</v>
      </c>
      <c r="T815" s="101">
        <f t="shared" si="104"/>
        <v>-1</v>
      </c>
      <c r="U815" s="101">
        <f t="shared" si="105"/>
        <v>1</v>
      </c>
      <c r="V815" s="102">
        <f t="shared" si="106"/>
        <v>25.402930402930398</v>
      </c>
    </row>
    <row r="816" spans="2:22" x14ac:dyDescent="0.25">
      <c r="B816" s="12">
        <v>13</v>
      </c>
      <c r="C816" s="12">
        <v>45</v>
      </c>
      <c r="D816" s="12">
        <v>22.307692307692317</v>
      </c>
      <c r="E816" s="12">
        <v>19.999999999999979</v>
      </c>
      <c r="F816" s="12">
        <v>23.846153846153822</v>
      </c>
      <c r="H816" s="103">
        <f>VLOOKUP($C816,'Experiment Design'!$B$3:$H$66,'Experiment Results'!H$1,FALSE)</f>
        <v>3</v>
      </c>
      <c r="I816" s="101" t="str">
        <f>VLOOKUP($C816,'Experiment Design'!$B$3:$H$66,'Experiment Results'!I$1,FALSE)</f>
        <v>Normal</v>
      </c>
      <c r="J816" s="101">
        <f>VLOOKUP($C816,'Experiment Design'!$B$3:$H$66,'Experiment Results'!J$1,FALSE)</f>
        <v>100</v>
      </c>
      <c r="K816" s="101">
        <f>VLOOKUP($C816,'Experiment Design'!$B$3:$H$66,'Experiment Results'!K$1,FALSE)</f>
        <v>60</v>
      </c>
      <c r="L816" s="101">
        <f>VLOOKUP($C816,'Experiment Design'!$B$3:$H$66,'Experiment Results'!L$1,FALSE)</f>
        <v>26</v>
      </c>
      <c r="M816" s="101">
        <f>VLOOKUP($C816,'Experiment Design'!$B$3:$H$66,'Experiment Results'!M$1,FALSE)</f>
        <v>15</v>
      </c>
      <c r="N816" s="102">
        <f t="shared" si="99"/>
        <v>22.05128205128204</v>
      </c>
      <c r="P816" s="103">
        <f t="shared" si="100"/>
        <v>-1</v>
      </c>
      <c r="Q816" s="101">
        <f t="shared" si="101"/>
        <v>-1</v>
      </c>
      <c r="R816" s="101">
        <f t="shared" si="102"/>
        <v>1</v>
      </c>
      <c r="S816" s="101">
        <f t="shared" si="103"/>
        <v>1</v>
      </c>
      <c r="T816" s="101">
        <f t="shared" si="104"/>
        <v>-1</v>
      </c>
      <c r="U816" s="101">
        <f t="shared" si="105"/>
        <v>1</v>
      </c>
      <c r="V816" s="102">
        <f t="shared" si="106"/>
        <v>22.05128205128204</v>
      </c>
    </row>
    <row r="817" spans="2:22" x14ac:dyDescent="0.25">
      <c r="B817" s="12">
        <v>13</v>
      </c>
      <c r="C817" s="12">
        <v>46</v>
      </c>
      <c r="D817" s="12">
        <v>22.692307692307683</v>
      </c>
      <c r="E817" s="12">
        <v>29.230769230769219</v>
      </c>
      <c r="F817" s="12">
        <v>20.274725274725281</v>
      </c>
      <c r="H817" s="103">
        <f>VLOOKUP($C817,'Experiment Design'!$B$3:$H$66,'Experiment Results'!H$1,FALSE)</f>
        <v>8</v>
      </c>
      <c r="I817" s="101" t="str">
        <f>VLOOKUP($C817,'Experiment Design'!$B$3:$H$66,'Experiment Results'!I$1,FALSE)</f>
        <v>Normal</v>
      </c>
      <c r="J817" s="101">
        <f>VLOOKUP($C817,'Experiment Design'!$B$3:$H$66,'Experiment Results'!J$1,FALSE)</f>
        <v>100</v>
      </c>
      <c r="K817" s="101">
        <f>VLOOKUP($C817,'Experiment Design'!$B$3:$H$66,'Experiment Results'!K$1,FALSE)</f>
        <v>60</v>
      </c>
      <c r="L817" s="101">
        <f>VLOOKUP($C817,'Experiment Design'!$B$3:$H$66,'Experiment Results'!L$1,FALSE)</f>
        <v>26</v>
      </c>
      <c r="M817" s="101">
        <f>VLOOKUP($C817,'Experiment Design'!$B$3:$H$66,'Experiment Results'!M$1,FALSE)</f>
        <v>15</v>
      </c>
      <c r="N817" s="102">
        <f t="shared" si="99"/>
        <v>24.065934065934062</v>
      </c>
      <c r="P817" s="103">
        <f t="shared" si="100"/>
        <v>1</v>
      </c>
      <c r="Q817" s="101">
        <f t="shared" si="101"/>
        <v>-1</v>
      </c>
      <c r="R817" s="101">
        <f t="shared" si="102"/>
        <v>1</v>
      </c>
      <c r="S817" s="101">
        <f t="shared" si="103"/>
        <v>1</v>
      </c>
      <c r="T817" s="101">
        <f t="shared" si="104"/>
        <v>-1</v>
      </c>
      <c r="U817" s="101">
        <f t="shared" si="105"/>
        <v>1</v>
      </c>
      <c r="V817" s="102">
        <f t="shared" si="106"/>
        <v>24.065934065934062</v>
      </c>
    </row>
    <row r="818" spans="2:22" x14ac:dyDescent="0.25">
      <c r="B818" s="12">
        <v>13</v>
      </c>
      <c r="C818" s="12">
        <v>47</v>
      </c>
      <c r="D818" s="12">
        <v>26.538461538461522</v>
      </c>
      <c r="E818" s="12">
        <v>90.162193060453802</v>
      </c>
      <c r="F818" s="12">
        <v>55.430682510235918</v>
      </c>
      <c r="H818" s="103">
        <f>VLOOKUP($C818,'Experiment Design'!$B$3:$H$66,'Experiment Results'!H$1,FALSE)</f>
        <v>3</v>
      </c>
      <c r="I818" s="101" t="str">
        <f>VLOOKUP($C818,'Experiment Design'!$B$3:$H$66,'Experiment Results'!I$1,FALSE)</f>
        <v>Exponential</v>
      </c>
      <c r="J818" s="101">
        <f>VLOOKUP($C818,'Experiment Design'!$B$3:$H$66,'Experiment Results'!J$1,FALSE)</f>
        <v>100</v>
      </c>
      <c r="K818" s="101">
        <f>VLOOKUP($C818,'Experiment Design'!$B$3:$H$66,'Experiment Results'!K$1,FALSE)</f>
        <v>60</v>
      </c>
      <c r="L818" s="101">
        <f>VLOOKUP($C818,'Experiment Design'!$B$3:$H$66,'Experiment Results'!L$1,FALSE)</f>
        <v>26</v>
      </c>
      <c r="M818" s="101">
        <f>VLOOKUP($C818,'Experiment Design'!$B$3:$H$66,'Experiment Results'!M$1,FALSE)</f>
        <v>15</v>
      </c>
      <c r="N818" s="102">
        <f t="shared" si="99"/>
        <v>57.377112369717082</v>
      </c>
      <c r="P818" s="103">
        <f t="shared" si="100"/>
        <v>-1</v>
      </c>
      <c r="Q818" s="101">
        <f t="shared" si="101"/>
        <v>1</v>
      </c>
      <c r="R818" s="101">
        <f t="shared" si="102"/>
        <v>1</v>
      </c>
      <c r="S818" s="101">
        <f t="shared" si="103"/>
        <v>1</v>
      </c>
      <c r="T818" s="101">
        <f t="shared" si="104"/>
        <v>-1</v>
      </c>
      <c r="U818" s="101">
        <f t="shared" si="105"/>
        <v>1</v>
      </c>
      <c r="V818" s="102">
        <f t="shared" si="106"/>
        <v>57.377112369717082</v>
      </c>
    </row>
    <row r="819" spans="2:22" x14ac:dyDescent="0.25">
      <c r="B819" s="12">
        <v>13</v>
      </c>
      <c r="C819" s="12">
        <v>48</v>
      </c>
      <c r="D819" s="12">
        <v>23.653846153846139</v>
      </c>
      <c r="E819" s="12">
        <v>21.593406593406598</v>
      </c>
      <c r="F819" s="12">
        <v>30.96153846153846</v>
      </c>
      <c r="H819" s="103">
        <f>VLOOKUP($C819,'Experiment Design'!$B$3:$H$66,'Experiment Results'!H$1,FALSE)</f>
        <v>8</v>
      </c>
      <c r="I819" s="101" t="str">
        <f>VLOOKUP($C819,'Experiment Design'!$B$3:$H$66,'Experiment Results'!I$1,FALSE)</f>
        <v>Exponential</v>
      </c>
      <c r="J819" s="101">
        <f>VLOOKUP($C819,'Experiment Design'!$B$3:$H$66,'Experiment Results'!J$1,FALSE)</f>
        <v>100</v>
      </c>
      <c r="K819" s="101">
        <f>VLOOKUP($C819,'Experiment Design'!$B$3:$H$66,'Experiment Results'!K$1,FALSE)</f>
        <v>60</v>
      </c>
      <c r="L819" s="101">
        <f>VLOOKUP($C819,'Experiment Design'!$B$3:$H$66,'Experiment Results'!L$1,FALSE)</f>
        <v>26</v>
      </c>
      <c r="M819" s="101">
        <f>VLOOKUP($C819,'Experiment Design'!$B$3:$H$66,'Experiment Results'!M$1,FALSE)</f>
        <v>15</v>
      </c>
      <c r="N819" s="102">
        <f t="shared" si="99"/>
        <v>25.402930402930398</v>
      </c>
      <c r="P819" s="103">
        <f t="shared" si="100"/>
        <v>1</v>
      </c>
      <c r="Q819" s="101">
        <f t="shared" si="101"/>
        <v>1</v>
      </c>
      <c r="R819" s="101">
        <f t="shared" si="102"/>
        <v>1</v>
      </c>
      <c r="S819" s="101">
        <f t="shared" si="103"/>
        <v>1</v>
      </c>
      <c r="T819" s="101">
        <f t="shared" si="104"/>
        <v>-1</v>
      </c>
      <c r="U819" s="101">
        <f t="shared" si="105"/>
        <v>1</v>
      </c>
      <c r="V819" s="102">
        <f t="shared" si="106"/>
        <v>25.402930402930398</v>
      </c>
    </row>
    <row r="820" spans="2:22" x14ac:dyDescent="0.25">
      <c r="B820" s="12">
        <v>13</v>
      </c>
      <c r="C820" s="12">
        <v>49</v>
      </c>
      <c r="D820" s="12">
        <v>32.291666666666636</v>
      </c>
      <c r="E820" s="12">
        <v>33.958333333333321</v>
      </c>
      <c r="F820" s="12">
        <v>39.583333333333321</v>
      </c>
      <c r="H820" s="103">
        <f>VLOOKUP($C820,'Experiment Design'!$B$3:$H$66,'Experiment Results'!H$1,FALSE)</f>
        <v>3</v>
      </c>
      <c r="I820" s="101" t="str">
        <f>VLOOKUP($C820,'Experiment Design'!$B$3:$H$66,'Experiment Results'!I$1,FALSE)</f>
        <v>Normal</v>
      </c>
      <c r="J820" s="101">
        <f>VLOOKUP($C820,'Experiment Design'!$B$3:$H$66,'Experiment Results'!J$1,FALSE)</f>
        <v>40</v>
      </c>
      <c r="K820" s="101">
        <f>VLOOKUP($C820,'Experiment Design'!$B$3:$H$66,'Experiment Results'!K$1,FALSE)</f>
        <v>10</v>
      </c>
      <c r="L820" s="101">
        <f>VLOOKUP($C820,'Experiment Design'!$B$3:$H$66,'Experiment Results'!L$1,FALSE)</f>
        <v>36</v>
      </c>
      <c r="M820" s="101">
        <f>VLOOKUP($C820,'Experiment Design'!$B$3:$H$66,'Experiment Results'!M$1,FALSE)</f>
        <v>15</v>
      </c>
      <c r="N820" s="102">
        <f t="shared" si="99"/>
        <v>35.277777777777764</v>
      </c>
      <c r="P820" s="103">
        <f t="shared" si="100"/>
        <v>-1</v>
      </c>
      <c r="Q820" s="101">
        <f t="shared" si="101"/>
        <v>-1</v>
      </c>
      <c r="R820" s="101">
        <f t="shared" si="102"/>
        <v>-1</v>
      </c>
      <c r="S820" s="101">
        <f t="shared" si="103"/>
        <v>-1</v>
      </c>
      <c r="T820" s="101">
        <f t="shared" si="104"/>
        <v>1</v>
      </c>
      <c r="U820" s="101">
        <f t="shared" si="105"/>
        <v>1</v>
      </c>
      <c r="V820" s="102">
        <f t="shared" si="106"/>
        <v>35.277777777777764</v>
      </c>
    </row>
    <row r="821" spans="2:22" x14ac:dyDescent="0.25">
      <c r="B821" s="12">
        <v>13</v>
      </c>
      <c r="C821" s="12">
        <v>50</v>
      </c>
      <c r="D821" s="12">
        <v>36.666666666666664</v>
      </c>
      <c r="E821" s="12">
        <v>31.000000000000021</v>
      </c>
      <c r="F821" s="12">
        <v>42.499999999999986</v>
      </c>
      <c r="H821" s="103">
        <f>VLOOKUP($C821,'Experiment Design'!$B$3:$H$66,'Experiment Results'!H$1,FALSE)</f>
        <v>8</v>
      </c>
      <c r="I821" s="101" t="str">
        <f>VLOOKUP($C821,'Experiment Design'!$B$3:$H$66,'Experiment Results'!I$1,FALSE)</f>
        <v>Normal</v>
      </c>
      <c r="J821" s="101">
        <f>VLOOKUP($C821,'Experiment Design'!$B$3:$H$66,'Experiment Results'!J$1,FALSE)</f>
        <v>40</v>
      </c>
      <c r="K821" s="101">
        <f>VLOOKUP($C821,'Experiment Design'!$B$3:$H$66,'Experiment Results'!K$1,FALSE)</f>
        <v>10</v>
      </c>
      <c r="L821" s="101">
        <f>VLOOKUP($C821,'Experiment Design'!$B$3:$H$66,'Experiment Results'!L$1,FALSE)</f>
        <v>36</v>
      </c>
      <c r="M821" s="101">
        <f>VLOOKUP($C821,'Experiment Design'!$B$3:$H$66,'Experiment Results'!M$1,FALSE)</f>
        <v>15</v>
      </c>
      <c r="N821" s="102">
        <f t="shared" si="99"/>
        <v>36.722222222222221</v>
      </c>
      <c r="P821" s="103">
        <f t="shared" si="100"/>
        <v>1</v>
      </c>
      <c r="Q821" s="101">
        <f t="shared" si="101"/>
        <v>-1</v>
      </c>
      <c r="R821" s="101">
        <f t="shared" si="102"/>
        <v>-1</v>
      </c>
      <c r="S821" s="101">
        <f t="shared" si="103"/>
        <v>-1</v>
      </c>
      <c r="T821" s="101">
        <f t="shared" si="104"/>
        <v>1</v>
      </c>
      <c r="U821" s="101">
        <f t="shared" si="105"/>
        <v>1</v>
      </c>
      <c r="V821" s="102">
        <f t="shared" si="106"/>
        <v>36.722222222222221</v>
      </c>
    </row>
    <row r="822" spans="2:22" x14ac:dyDescent="0.25">
      <c r="B822" s="12">
        <v>13</v>
      </c>
      <c r="C822" s="12">
        <v>51</v>
      </c>
      <c r="D822" s="12">
        <v>30.833333333333336</v>
      </c>
      <c r="E822" s="12">
        <v>35.416666666666679</v>
      </c>
      <c r="F822" s="12">
        <v>28.125</v>
      </c>
      <c r="H822" s="103">
        <f>VLOOKUP($C822,'Experiment Design'!$B$3:$H$66,'Experiment Results'!H$1,FALSE)</f>
        <v>3</v>
      </c>
      <c r="I822" s="101" t="str">
        <f>VLOOKUP($C822,'Experiment Design'!$B$3:$H$66,'Experiment Results'!I$1,FALSE)</f>
        <v>Exponential</v>
      </c>
      <c r="J822" s="101">
        <f>VLOOKUP($C822,'Experiment Design'!$B$3:$H$66,'Experiment Results'!J$1,FALSE)</f>
        <v>40</v>
      </c>
      <c r="K822" s="101">
        <f>VLOOKUP($C822,'Experiment Design'!$B$3:$H$66,'Experiment Results'!K$1,FALSE)</f>
        <v>10</v>
      </c>
      <c r="L822" s="101">
        <f>VLOOKUP($C822,'Experiment Design'!$B$3:$H$66,'Experiment Results'!L$1,FALSE)</f>
        <v>36</v>
      </c>
      <c r="M822" s="101">
        <f>VLOOKUP($C822,'Experiment Design'!$B$3:$H$66,'Experiment Results'!M$1,FALSE)</f>
        <v>15</v>
      </c>
      <c r="N822" s="102">
        <f t="shared" si="99"/>
        <v>31.458333333333339</v>
      </c>
      <c r="P822" s="103">
        <f t="shared" si="100"/>
        <v>-1</v>
      </c>
      <c r="Q822" s="101">
        <f t="shared" si="101"/>
        <v>1</v>
      </c>
      <c r="R822" s="101">
        <f t="shared" si="102"/>
        <v>-1</v>
      </c>
      <c r="S822" s="101">
        <f t="shared" si="103"/>
        <v>-1</v>
      </c>
      <c r="T822" s="101">
        <f t="shared" si="104"/>
        <v>1</v>
      </c>
      <c r="U822" s="101">
        <f t="shared" si="105"/>
        <v>1</v>
      </c>
      <c r="V822" s="102">
        <f t="shared" si="106"/>
        <v>31.458333333333339</v>
      </c>
    </row>
    <row r="823" spans="2:22" x14ac:dyDescent="0.25">
      <c r="B823" s="12">
        <v>13</v>
      </c>
      <c r="C823" s="12">
        <v>52</v>
      </c>
      <c r="D823" s="12">
        <v>35.208333333333364</v>
      </c>
      <c r="E823" s="12">
        <v>42.166666666666679</v>
      </c>
      <c r="F823" s="12">
        <v>28.333333333333318</v>
      </c>
      <c r="H823" s="103">
        <f>VLOOKUP($C823,'Experiment Design'!$B$3:$H$66,'Experiment Results'!H$1,FALSE)</f>
        <v>8</v>
      </c>
      <c r="I823" s="101" t="str">
        <f>VLOOKUP($C823,'Experiment Design'!$B$3:$H$66,'Experiment Results'!I$1,FALSE)</f>
        <v>Exponential</v>
      </c>
      <c r="J823" s="101">
        <f>VLOOKUP($C823,'Experiment Design'!$B$3:$H$66,'Experiment Results'!J$1,FALSE)</f>
        <v>40</v>
      </c>
      <c r="K823" s="101">
        <f>VLOOKUP($C823,'Experiment Design'!$B$3:$H$66,'Experiment Results'!K$1,FALSE)</f>
        <v>10</v>
      </c>
      <c r="L823" s="101">
        <f>VLOOKUP($C823,'Experiment Design'!$B$3:$H$66,'Experiment Results'!L$1,FALSE)</f>
        <v>36</v>
      </c>
      <c r="M823" s="101">
        <f>VLOOKUP($C823,'Experiment Design'!$B$3:$H$66,'Experiment Results'!M$1,FALSE)</f>
        <v>15</v>
      </c>
      <c r="N823" s="102">
        <f t="shared" si="99"/>
        <v>35.236111111111121</v>
      </c>
      <c r="P823" s="103">
        <f t="shared" si="100"/>
        <v>1</v>
      </c>
      <c r="Q823" s="101">
        <f t="shared" si="101"/>
        <v>1</v>
      </c>
      <c r="R823" s="101">
        <f t="shared" si="102"/>
        <v>-1</v>
      </c>
      <c r="S823" s="101">
        <f t="shared" si="103"/>
        <v>-1</v>
      </c>
      <c r="T823" s="101">
        <f t="shared" si="104"/>
        <v>1</v>
      </c>
      <c r="U823" s="101">
        <f t="shared" si="105"/>
        <v>1</v>
      </c>
      <c r="V823" s="102">
        <f t="shared" si="106"/>
        <v>35.236111111111121</v>
      </c>
    </row>
    <row r="824" spans="2:22" x14ac:dyDescent="0.25">
      <c r="B824" s="12">
        <v>13</v>
      </c>
      <c r="C824" s="12">
        <v>53</v>
      </c>
      <c r="D824" s="12">
        <v>32.291666666666636</v>
      </c>
      <c r="E824" s="12">
        <v>33.958333333333321</v>
      </c>
      <c r="F824" s="12">
        <v>39.583333333333321</v>
      </c>
      <c r="H824" s="103">
        <f>VLOOKUP($C824,'Experiment Design'!$B$3:$H$66,'Experiment Results'!H$1,FALSE)</f>
        <v>3</v>
      </c>
      <c r="I824" s="101" t="str">
        <f>VLOOKUP($C824,'Experiment Design'!$B$3:$H$66,'Experiment Results'!I$1,FALSE)</f>
        <v>Normal</v>
      </c>
      <c r="J824" s="101">
        <f>VLOOKUP($C824,'Experiment Design'!$B$3:$H$66,'Experiment Results'!J$1,FALSE)</f>
        <v>100</v>
      </c>
      <c r="K824" s="101">
        <f>VLOOKUP($C824,'Experiment Design'!$B$3:$H$66,'Experiment Results'!K$1,FALSE)</f>
        <v>10</v>
      </c>
      <c r="L824" s="101">
        <f>VLOOKUP($C824,'Experiment Design'!$B$3:$H$66,'Experiment Results'!L$1,FALSE)</f>
        <v>36</v>
      </c>
      <c r="M824" s="101">
        <f>VLOOKUP($C824,'Experiment Design'!$B$3:$H$66,'Experiment Results'!M$1,FALSE)</f>
        <v>15</v>
      </c>
      <c r="N824" s="102">
        <f t="shared" si="99"/>
        <v>35.277777777777764</v>
      </c>
      <c r="P824" s="103">
        <f t="shared" si="100"/>
        <v>-1</v>
      </c>
      <c r="Q824" s="101">
        <f t="shared" si="101"/>
        <v>-1</v>
      </c>
      <c r="R824" s="101">
        <f t="shared" si="102"/>
        <v>1</v>
      </c>
      <c r="S824" s="101">
        <f t="shared" si="103"/>
        <v>-1</v>
      </c>
      <c r="T824" s="101">
        <f t="shared" si="104"/>
        <v>1</v>
      </c>
      <c r="U824" s="101">
        <f t="shared" si="105"/>
        <v>1</v>
      </c>
      <c r="V824" s="102">
        <f t="shared" si="106"/>
        <v>35.277777777777764</v>
      </c>
    </row>
    <row r="825" spans="2:22" x14ac:dyDescent="0.25">
      <c r="B825" s="12">
        <v>13</v>
      </c>
      <c r="C825" s="12">
        <v>54</v>
      </c>
      <c r="D825" s="12">
        <v>36.666666666666664</v>
      </c>
      <c r="E825" s="12">
        <v>31.000000000000021</v>
      </c>
      <c r="F825" s="12">
        <v>42.499999999999986</v>
      </c>
      <c r="H825" s="103">
        <f>VLOOKUP($C825,'Experiment Design'!$B$3:$H$66,'Experiment Results'!H$1,FALSE)</f>
        <v>8</v>
      </c>
      <c r="I825" s="101" t="str">
        <f>VLOOKUP($C825,'Experiment Design'!$B$3:$H$66,'Experiment Results'!I$1,FALSE)</f>
        <v>Normal</v>
      </c>
      <c r="J825" s="101">
        <f>VLOOKUP($C825,'Experiment Design'!$B$3:$H$66,'Experiment Results'!J$1,FALSE)</f>
        <v>100</v>
      </c>
      <c r="K825" s="101">
        <f>VLOOKUP($C825,'Experiment Design'!$B$3:$H$66,'Experiment Results'!K$1,FALSE)</f>
        <v>10</v>
      </c>
      <c r="L825" s="101">
        <f>VLOOKUP($C825,'Experiment Design'!$B$3:$H$66,'Experiment Results'!L$1,FALSE)</f>
        <v>36</v>
      </c>
      <c r="M825" s="101">
        <f>VLOOKUP($C825,'Experiment Design'!$B$3:$H$66,'Experiment Results'!M$1,FALSE)</f>
        <v>15</v>
      </c>
      <c r="N825" s="102">
        <f t="shared" si="99"/>
        <v>36.722222222222221</v>
      </c>
      <c r="P825" s="103">
        <f t="shared" si="100"/>
        <v>1</v>
      </c>
      <c r="Q825" s="101">
        <f t="shared" si="101"/>
        <v>-1</v>
      </c>
      <c r="R825" s="101">
        <f t="shared" si="102"/>
        <v>1</v>
      </c>
      <c r="S825" s="101">
        <f t="shared" si="103"/>
        <v>-1</v>
      </c>
      <c r="T825" s="101">
        <f t="shared" si="104"/>
        <v>1</v>
      </c>
      <c r="U825" s="101">
        <f t="shared" si="105"/>
        <v>1</v>
      </c>
      <c r="V825" s="102">
        <f t="shared" si="106"/>
        <v>36.722222222222221</v>
      </c>
    </row>
    <row r="826" spans="2:22" x14ac:dyDescent="0.25">
      <c r="B826" s="12">
        <v>13</v>
      </c>
      <c r="C826" s="12">
        <v>55</v>
      </c>
      <c r="D826" s="12">
        <v>37.998288591929516</v>
      </c>
      <c r="E826" s="12">
        <v>36.492370177980597</v>
      </c>
      <c r="F826" s="12">
        <v>28.125</v>
      </c>
      <c r="H826" s="103">
        <f>VLOOKUP($C826,'Experiment Design'!$B$3:$H$66,'Experiment Results'!H$1,FALSE)</f>
        <v>3</v>
      </c>
      <c r="I826" s="101" t="str">
        <f>VLOOKUP($C826,'Experiment Design'!$B$3:$H$66,'Experiment Results'!I$1,FALSE)</f>
        <v>Exponential</v>
      </c>
      <c r="J826" s="101">
        <f>VLOOKUP($C826,'Experiment Design'!$B$3:$H$66,'Experiment Results'!J$1,FALSE)</f>
        <v>100</v>
      </c>
      <c r="K826" s="101">
        <f>VLOOKUP($C826,'Experiment Design'!$B$3:$H$66,'Experiment Results'!K$1,FALSE)</f>
        <v>10</v>
      </c>
      <c r="L826" s="101">
        <f>VLOOKUP($C826,'Experiment Design'!$B$3:$H$66,'Experiment Results'!L$1,FALSE)</f>
        <v>36</v>
      </c>
      <c r="M826" s="101">
        <f>VLOOKUP($C826,'Experiment Design'!$B$3:$H$66,'Experiment Results'!M$1,FALSE)</f>
        <v>15</v>
      </c>
      <c r="N826" s="102">
        <f t="shared" si="99"/>
        <v>34.205219589970035</v>
      </c>
      <c r="P826" s="103">
        <f t="shared" si="100"/>
        <v>-1</v>
      </c>
      <c r="Q826" s="101">
        <f t="shared" si="101"/>
        <v>1</v>
      </c>
      <c r="R826" s="101">
        <f t="shared" si="102"/>
        <v>1</v>
      </c>
      <c r="S826" s="101">
        <f t="shared" si="103"/>
        <v>-1</v>
      </c>
      <c r="T826" s="101">
        <f t="shared" si="104"/>
        <v>1</v>
      </c>
      <c r="U826" s="101">
        <f t="shared" si="105"/>
        <v>1</v>
      </c>
      <c r="V826" s="102">
        <f t="shared" si="106"/>
        <v>34.205219589970035</v>
      </c>
    </row>
    <row r="827" spans="2:22" x14ac:dyDescent="0.25">
      <c r="B827" s="12">
        <v>13</v>
      </c>
      <c r="C827" s="12">
        <v>56</v>
      </c>
      <c r="D827" s="12">
        <v>35.208333333333364</v>
      </c>
      <c r="E827" s="12">
        <v>42.166666666666679</v>
      </c>
      <c r="F827" s="12">
        <v>28.333333333333318</v>
      </c>
      <c r="H827" s="103">
        <f>VLOOKUP($C827,'Experiment Design'!$B$3:$H$66,'Experiment Results'!H$1,FALSE)</f>
        <v>8</v>
      </c>
      <c r="I827" s="101" t="str">
        <f>VLOOKUP($C827,'Experiment Design'!$B$3:$H$66,'Experiment Results'!I$1,FALSE)</f>
        <v>Exponential</v>
      </c>
      <c r="J827" s="101">
        <f>VLOOKUP($C827,'Experiment Design'!$B$3:$H$66,'Experiment Results'!J$1,FALSE)</f>
        <v>100</v>
      </c>
      <c r="K827" s="101">
        <f>VLOOKUP($C827,'Experiment Design'!$B$3:$H$66,'Experiment Results'!K$1,FALSE)</f>
        <v>10</v>
      </c>
      <c r="L827" s="101">
        <f>VLOOKUP($C827,'Experiment Design'!$B$3:$H$66,'Experiment Results'!L$1,FALSE)</f>
        <v>36</v>
      </c>
      <c r="M827" s="101">
        <f>VLOOKUP($C827,'Experiment Design'!$B$3:$H$66,'Experiment Results'!M$1,FALSE)</f>
        <v>15</v>
      </c>
      <c r="N827" s="102">
        <f t="shared" si="99"/>
        <v>35.236111111111121</v>
      </c>
      <c r="P827" s="103">
        <f t="shared" si="100"/>
        <v>1</v>
      </c>
      <c r="Q827" s="101">
        <f t="shared" si="101"/>
        <v>1</v>
      </c>
      <c r="R827" s="101">
        <f t="shared" si="102"/>
        <v>1</v>
      </c>
      <c r="S827" s="101">
        <f t="shared" si="103"/>
        <v>-1</v>
      </c>
      <c r="T827" s="101">
        <f t="shared" si="104"/>
        <v>1</v>
      </c>
      <c r="U827" s="101">
        <f t="shared" si="105"/>
        <v>1</v>
      </c>
      <c r="V827" s="102">
        <f t="shared" si="106"/>
        <v>35.236111111111121</v>
      </c>
    </row>
    <row r="828" spans="2:22" x14ac:dyDescent="0.25">
      <c r="B828" s="12">
        <v>13</v>
      </c>
      <c r="C828" s="12">
        <v>57</v>
      </c>
      <c r="D828" s="12">
        <v>32.291666666666636</v>
      </c>
      <c r="E828" s="12">
        <v>33.958333333333321</v>
      </c>
      <c r="F828" s="12">
        <v>39.583333333333321</v>
      </c>
      <c r="H828" s="103">
        <f>VLOOKUP($C828,'Experiment Design'!$B$3:$H$66,'Experiment Results'!H$1,FALSE)</f>
        <v>3</v>
      </c>
      <c r="I828" s="101" t="str">
        <f>VLOOKUP($C828,'Experiment Design'!$B$3:$H$66,'Experiment Results'!I$1,FALSE)</f>
        <v>Normal</v>
      </c>
      <c r="J828" s="101">
        <f>VLOOKUP($C828,'Experiment Design'!$B$3:$H$66,'Experiment Results'!J$1,FALSE)</f>
        <v>40</v>
      </c>
      <c r="K828" s="101">
        <f>VLOOKUP($C828,'Experiment Design'!$B$3:$H$66,'Experiment Results'!K$1,FALSE)</f>
        <v>60</v>
      </c>
      <c r="L828" s="101">
        <f>VLOOKUP($C828,'Experiment Design'!$B$3:$H$66,'Experiment Results'!L$1,FALSE)</f>
        <v>36</v>
      </c>
      <c r="M828" s="101">
        <f>VLOOKUP($C828,'Experiment Design'!$B$3:$H$66,'Experiment Results'!M$1,FALSE)</f>
        <v>15</v>
      </c>
      <c r="N828" s="102">
        <f t="shared" si="99"/>
        <v>35.277777777777764</v>
      </c>
      <c r="P828" s="103">
        <f t="shared" si="100"/>
        <v>-1</v>
      </c>
      <c r="Q828" s="101">
        <f t="shared" si="101"/>
        <v>-1</v>
      </c>
      <c r="R828" s="101">
        <f t="shared" si="102"/>
        <v>-1</v>
      </c>
      <c r="S828" s="101">
        <f t="shared" si="103"/>
        <v>1</v>
      </c>
      <c r="T828" s="101">
        <f t="shared" si="104"/>
        <v>1</v>
      </c>
      <c r="U828" s="101">
        <f t="shared" si="105"/>
        <v>1</v>
      </c>
      <c r="V828" s="102">
        <f t="shared" si="106"/>
        <v>35.277777777777764</v>
      </c>
    </row>
    <row r="829" spans="2:22" x14ac:dyDescent="0.25">
      <c r="B829" s="12">
        <v>13</v>
      </c>
      <c r="C829" s="12">
        <v>58</v>
      </c>
      <c r="D829" s="12">
        <v>36.666666666666664</v>
      </c>
      <c r="E829" s="12">
        <v>31.000000000000021</v>
      </c>
      <c r="F829" s="12">
        <v>42.499999999999986</v>
      </c>
      <c r="H829" s="103">
        <f>VLOOKUP($C829,'Experiment Design'!$B$3:$H$66,'Experiment Results'!H$1,FALSE)</f>
        <v>8</v>
      </c>
      <c r="I829" s="101" t="str">
        <f>VLOOKUP($C829,'Experiment Design'!$B$3:$H$66,'Experiment Results'!I$1,FALSE)</f>
        <v>Normal</v>
      </c>
      <c r="J829" s="101">
        <f>VLOOKUP($C829,'Experiment Design'!$B$3:$H$66,'Experiment Results'!J$1,FALSE)</f>
        <v>40</v>
      </c>
      <c r="K829" s="101">
        <f>VLOOKUP($C829,'Experiment Design'!$B$3:$H$66,'Experiment Results'!K$1,FALSE)</f>
        <v>60</v>
      </c>
      <c r="L829" s="101">
        <f>VLOOKUP($C829,'Experiment Design'!$B$3:$H$66,'Experiment Results'!L$1,FALSE)</f>
        <v>36</v>
      </c>
      <c r="M829" s="101">
        <f>VLOOKUP($C829,'Experiment Design'!$B$3:$H$66,'Experiment Results'!M$1,FALSE)</f>
        <v>15</v>
      </c>
      <c r="N829" s="102">
        <f t="shared" si="99"/>
        <v>36.722222222222221</v>
      </c>
      <c r="P829" s="103">
        <f t="shared" si="100"/>
        <v>1</v>
      </c>
      <c r="Q829" s="101">
        <f t="shared" si="101"/>
        <v>-1</v>
      </c>
      <c r="R829" s="101">
        <f t="shared" si="102"/>
        <v>-1</v>
      </c>
      <c r="S829" s="101">
        <f t="shared" si="103"/>
        <v>1</v>
      </c>
      <c r="T829" s="101">
        <f t="shared" si="104"/>
        <v>1</v>
      </c>
      <c r="U829" s="101">
        <f t="shared" si="105"/>
        <v>1</v>
      </c>
      <c r="V829" s="102">
        <f t="shared" si="106"/>
        <v>36.722222222222221</v>
      </c>
    </row>
    <row r="830" spans="2:22" x14ac:dyDescent="0.25">
      <c r="B830" s="12">
        <v>13</v>
      </c>
      <c r="C830" s="12">
        <v>59</v>
      </c>
      <c r="D830" s="12">
        <v>30.833333333333336</v>
      </c>
      <c r="E830" s="12">
        <v>35.416666666666679</v>
      </c>
      <c r="F830" s="12">
        <v>28.125</v>
      </c>
      <c r="H830" s="103">
        <f>VLOOKUP($C830,'Experiment Design'!$B$3:$H$66,'Experiment Results'!H$1,FALSE)</f>
        <v>3</v>
      </c>
      <c r="I830" s="101" t="str">
        <f>VLOOKUP($C830,'Experiment Design'!$B$3:$H$66,'Experiment Results'!I$1,FALSE)</f>
        <v>Exponential</v>
      </c>
      <c r="J830" s="101">
        <f>VLOOKUP($C830,'Experiment Design'!$B$3:$H$66,'Experiment Results'!J$1,FALSE)</f>
        <v>40</v>
      </c>
      <c r="K830" s="101">
        <f>VLOOKUP($C830,'Experiment Design'!$B$3:$H$66,'Experiment Results'!K$1,FALSE)</f>
        <v>60</v>
      </c>
      <c r="L830" s="101">
        <f>VLOOKUP($C830,'Experiment Design'!$B$3:$H$66,'Experiment Results'!L$1,FALSE)</f>
        <v>36</v>
      </c>
      <c r="M830" s="101">
        <f>VLOOKUP($C830,'Experiment Design'!$B$3:$H$66,'Experiment Results'!M$1,FALSE)</f>
        <v>15</v>
      </c>
      <c r="N830" s="102">
        <f t="shared" si="99"/>
        <v>31.458333333333339</v>
      </c>
      <c r="P830" s="103">
        <f t="shared" si="100"/>
        <v>-1</v>
      </c>
      <c r="Q830" s="101">
        <f t="shared" si="101"/>
        <v>1</v>
      </c>
      <c r="R830" s="101">
        <f t="shared" si="102"/>
        <v>-1</v>
      </c>
      <c r="S830" s="101">
        <f t="shared" si="103"/>
        <v>1</v>
      </c>
      <c r="T830" s="101">
        <f t="shared" si="104"/>
        <v>1</v>
      </c>
      <c r="U830" s="101">
        <f t="shared" si="105"/>
        <v>1</v>
      </c>
      <c r="V830" s="102">
        <f t="shared" si="106"/>
        <v>31.458333333333339</v>
      </c>
    </row>
    <row r="831" spans="2:22" x14ac:dyDescent="0.25">
      <c r="B831" s="12">
        <v>13</v>
      </c>
      <c r="C831" s="12">
        <v>60</v>
      </c>
      <c r="D831" s="12">
        <v>35.208333333333364</v>
      </c>
      <c r="E831" s="12">
        <v>42.166666666666679</v>
      </c>
      <c r="F831" s="12">
        <v>28.333333333333318</v>
      </c>
      <c r="H831" s="103">
        <f>VLOOKUP($C831,'Experiment Design'!$B$3:$H$66,'Experiment Results'!H$1,FALSE)</f>
        <v>8</v>
      </c>
      <c r="I831" s="101" t="str">
        <f>VLOOKUP($C831,'Experiment Design'!$B$3:$H$66,'Experiment Results'!I$1,FALSE)</f>
        <v>Exponential</v>
      </c>
      <c r="J831" s="101">
        <f>VLOOKUP($C831,'Experiment Design'!$B$3:$H$66,'Experiment Results'!J$1,FALSE)</f>
        <v>40</v>
      </c>
      <c r="K831" s="101">
        <f>VLOOKUP($C831,'Experiment Design'!$B$3:$H$66,'Experiment Results'!K$1,FALSE)</f>
        <v>60</v>
      </c>
      <c r="L831" s="101">
        <f>VLOOKUP($C831,'Experiment Design'!$B$3:$H$66,'Experiment Results'!L$1,FALSE)</f>
        <v>36</v>
      </c>
      <c r="M831" s="101">
        <f>VLOOKUP($C831,'Experiment Design'!$B$3:$H$66,'Experiment Results'!M$1,FALSE)</f>
        <v>15</v>
      </c>
      <c r="N831" s="102">
        <f t="shared" si="99"/>
        <v>35.236111111111121</v>
      </c>
      <c r="P831" s="103">
        <f t="shared" si="100"/>
        <v>1</v>
      </c>
      <c r="Q831" s="101">
        <f t="shared" si="101"/>
        <v>1</v>
      </c>
      <c r="R831" s="101">
        <f t="shared" si="102"/>
        <v>-1</v>
      </c>
      <c r="S831" s="101">
        <f t="shared" si="103"/>
        <v>1</v>
      </c>
      <c r="T831" s="101">
        <f t="shared" si="104"/>
        <v>1</v>
      </c>
      <c r="U831" s="101">
        <f t="shared" si="105"/>
        <v>1</v>
      </c>
      <c r="V831" s="102">
        <f t="shared" si="106"/>
        <v>35.236111111111121</v>
      </c>
    </row>
    <row r="832" spans="2:22" x14ac:dyDescent="0.25">
      <c r="B832" s="12">
        <v>13</v>
      </c>
      <c r="C832" s="12">
        <v>61</v>
      </c>
      <c r="D832" s="12">
        <v>32.291666666666636</v>
      </c>
      <c r="E832" s="12">
        <v>33.958333333333321</v>
      </c>
      <c r="F832" s="12">
        <v>39.583333333333321</v>
      </c>
      <c r="H832" s="103">
        <f>VLOOKUP($C832,'Experiment Design'!$B$3:$H$66,'Experiment Results'!H$1,FALSE)</f>
        <v>3</v>
      </c>
      <c r="I832" s="101" t="str">
        <f>VLOOKUP($C832,'Experiment Design'!$B$3:$H$66,'Experiment Results'!I$1,FALSE)</f>
        <v>Normal</v>
      </c>
      <c r="J832" s="101">
        <f>VLOOKUP($C832,'Experiment Design'!$B$3:$H$66,'Experiment Results'!J$1,FALSE)</f>
        <v>100</v>
      </c>
      <c r="K832" s="101">
        <f>VLOOKUP($C832,'Experiment Design'!$B$3:$H$66,'Experiment Results'!K$1,FALSE)</f>
        <v>60</v>
      </c>
      <c r="L832" s="101">
        <f>VLOOKUP($C832,'Experiment Design'!$B$3:$H$66,'Experiment Results'!L$1,FALSE)</f>
        <v>36</v>
      </c>
      <c r="M832" s="101">
        <f>VLOOKUP($C832,'Experiment Design'!$B$3:$H$66,'Experiment Results'!M$1,FALSE)</f>
        <v>15</v>
      </c>
      <c r="N832" s="102">
        <f t="shared" si="99"/>
        <v>35.277777777777764</v>
      </c>
      <c r="P832" s="103">
        <f t="shared" si="100"/>
        <v>-1</v>
      </c>
      <c r="Q832" s="101">
        <f t="shared" si="101"/>
        <v>-1</v>
      </c>
      <c r="R832" s="101">
        <f t="shared" si="102"/>
        <v>1</v>
      </c>
      <c r="S832" s="101">
        <f t="shared" si="103"/>
        <v>1</v>
      </c>
      <c r="T832" s="101">
        <f t="shared" si="104"/>
        <v>1</v>
      </c>
      <c r="U832" s="101">
        <f t="shared" si="105"/>
        <v>1</v>
      </c>
      <c r="V832" s="102">
        <f t="shared" si="106"/>
        <v>35.277777777777764</v>
      </c>
    </row>
    <row r="833" spans="2:22" x14ac:dyDescent="0.25">
      <c r="B833" s="12">
        <v>13</v>
      </c>
      <c r="C833" s="12">
        <v>62</v>
      </c>
      <c r="D833" s="12">
        <v>36.666666666666664</v>
      </c>
      <c r="E833" s="12">
        <v>31.000000000000021</v>
      </c>
      <c r="F833" s="12">
        <v>42.499999999999986</v>
      </c>
      <c r="H833" s="103">
        <f>VLOOKUP($C833,'Experiment Design'!$B$3:$H$66,'Experiment Results'!H$1,FALSE)</f>
        <v>8</v>
      </c>
      <c r="I833" s="101" t="str">
        <f>VLOOKUP($C833,'Experiment Design'!$B$3:$H$66,'Experiment Results'!I$1,FALSE)</f>
        <v>Normal</v>
      </c>
      <c r="J833" s="101">
        <f>VLOOKUP($C833,'Experiment Design'!$B$3:$H$66,'Experiment Results'!J$1,FALSE)</f>
        <v>100</v>
      </c>
      <c r="K833" s="101">
        <f>VLOOKUP($C833,'Experiment Design'!$B$3:$H$66,'Experiment Results'!K$1,FALSE)</f>
        <v>60</v>
      </c>
      <c r="L833" s="101">
        <f>VLOOKUP($C833,'Experiment Design'!$B$3:$H$66,'Experiment Results'!L$1,FALSE)</f>
        <v>36</v>
      </c>
      <c r="M833" s="101">
        <f>VLOOKUP($C833,'Experiment Design'!$B$3:$H$66,'Experiment Results'!M$1,FALSE)</f>
        <v>15</v>
      </c>
      <c r="N833" s="102">
        <f t="shared" si="99"/>
        <v>36.722222222222221</v>
      </c>
      <c r="P833" s="103">
        <f t="shared" si="100"/>
        <v>1</v>
      </c>
      <c r="Q833" s="101">
        <f t="shared" si="101"/>
        <v>-1</v>
      </c>
      <c r="R833" s="101">
        <f t="shared" si="102"/>
        <v>1</v>
      </c>
      <c r="S833" s="101">
        <f t="shared" si="103"/>
        <v>1</v>
      </c>
      <c r="T833" s="101">
        <f t="shared" si="104"/>
        <v>1</v>
      </c>
      <c r="U833" s="101">
        <f t="shared" si="105"/>
        <v>1</v>
      </c>
      <c r="V833" s="102">
        <f t="shared" si="106"/>
        <v>36.722222222222221</v>
      </c>
    </row>
    <row r="834" spans="2:22" x14ac:dyDescent="0.25">
      <c r="B834" s="12">
        <v>13</v>
      </c>
      <c r="C834" s="12">
        <v>63</v>
      </c>
      <c r="D834" s="12">
        <v>37.998288591929516</v>
      </c>
      <c r="E834" s="12">
        <v>36.492370177980597</v>
      </c>
      <c r="F834" s="12">
        <v>28.125</v>
      </c>
      <c r="H834" s="103">
        <f>VLOOKUP($C834,'Experiment Design'!$B$3:$H$66,'Experiment Results'!H$1,FALSE)</f>
        <v>3</v>
      </c>
      <c r="I834" s="101" t="str">
        <f>VLOOKUP($C834,'Experiment Design'!$B$3:$H$66,'Experiment Results'!I$1,FALSE)</f>
        <v>Exponential</v>
      </c>
      <c r="J834" s="101">
        <f>VLOOKUP($C834,'Experiment Design'!$B$3:$H$66,'Experiment Results'!J$1,FALSE)</f>
        <v>100</v>
      </c>
      <c r="K834" s="101">
        <f>VLOOKUP($C834,'Experiment Design'!$B$3:$H$66,'Experiment Results'!K$1,FALSE)</f>
        <v>60</v>
      </c>
      <c r="L834" s="101">
        <f>VLOOKUP($C834,'Experiment Design'!$B$3:$H$66,'Experiment Results'!L$1,FALSE)</f>
        <v>36</v>
      </c>
      <c r="M834" s="101">
        <f>VLOOKUP($C834,'Experiment Design'!$B$3:$H$66,'Experiment Results'!M$1,FALSE)</f>
        <v>15</v>
      </c>
      <c r="N834" s="102">
        <f t="shared" si="99"/>
        <v>34.205219589970035</v>
      </c>
      <c r="P834" s="103">
        <f t="shared" si="100"/>
        <v>-1</v>
      </c>
      <c r="Q834" s="101">
        <f t="shared" si="101"/>
        <v>1</v>
      </c>
      <c r="R834" s="101">
        <f t="shared" si="102"/>
        <v>1</v>
      </c>
      <c r="S834" s="101">
        <f t="shared" si="103"/>
        <v>1</v>
      </c>
      <c r="T834" s="101">
        <f t="shared" si="104"/>
        <v>1</v>
      </c>
      <c r="U834" s="101">
        <f t="shared" si="105"/>
        <v>1</v>
      </c>
      <c r="V834" s="102">
        <f t="shared" si="106"/>
        <v>34.205219589970035</v>
      </c>
    </row>
    <row r="835" spans="2:22" x14ac:dyDescent="0.25">
      <c r="B835" s="12">
        <v>13</v>
      </c>
      <c r="C835" s="12">
        <v>64</v>
      </c>
      <c r="D835" s="12">
        <v>35.208333333333364</v>
      </c>
      <c r="E835" s="12">
        <v>42.166666666666679</v>
      </c>
      <c r="F835" s="12">
        <v>28.333333333333318</v>
      </c>
      <c r="H835" s="103">
        <f>VLOOKUP($C835,'Experiment Design'!$B$3:$H$66,'Experiment Results'!H$1,FALSE)</f>
        <v>8</v>
      </c>
      <c r="I835" s="101" t="str">
        <f>VLOOKUP($C835,'Experiment Design'!$B$3:$H$66,'Experiment Results'!I$1,FALSE)</f>
        <v>Exponential</v>
      </c>
      <c r="J835" s="101">
        <f>VLOOKUP($C835,'Experiment Design'!$B$3:$H$66,'Experiment Results'!J$1,FALSE)</f>
        <v>100</v>
      </c>
      <c r="K835" s="101">
        <f>VLOOKUP($C835,'Experiment Design'!$B$3:$H$66,'Experiment Results'!K$1,FALSE)</f>
        <v>60</v>
      </c>
      <c r="L835" s="101">
        <f>VLOOKUP($C835,'Experiment Design'!$B$3:$H$66,'Experiment Results'!L$1,FALSE)</f>
        <v>36</v>
      </c>
      <c r="M835" s="101">
        <f>VLOOKUP($C835,'Experiment Design'!$B$3:$H$66,'Experiment Results'!M$1,FALSE)</f>
        <v>15</v>
      </c>
      <c r="N835" s="102">
        <f t="shared" si="99"/>
        <v>35.236111111111121</v>
      </c>
      <c r="P835" s="103">
        <f t="shared" si="100"/>
        <v>1</v>
      </c>
      <c r="Q835" s="101">
        <f t="shared" si="101"/>
        <v>1</v>
      </c>
      <c r="R835" s="101">
        <f t="shared" si="102"/>
        <v>1</v>
      </c>
      <c r="S835" s="101">
        <f t="shared" si="103"/>
        <v>1</v>
      </c>
      <c r="T835" s="101">
        <f t="shared" si="104"/>
        <v>1</v>
      </c>
      <c r="U835" s="101">
        <f t="shared" si="105"/>
        <v>1</v>
      </c>
      <c r="V835" s="102">
        <f t="shared" si="106"/>
        <v>35.236111111111121</v>
      </c>
    </row>
    <row r="836" spans="2:22" x14ac:dyDescent="0.25">
      <c r="B836" s="12">
        <v>14</v>
      </c>
      <c r="C836" s="12">
        <v>1</v>
      </c>
      <c r="D836" s="12">
        <v>40.000000000000014</v>
      </c>
      <c r="E836" s="12">
        <v>25.961538461538478</v>
      </c>
      <c r="F836" s="12">
        <v>39.230769230769241</v>
      </c>
      <c r="H836" s="103">
        <f>VLOOKUP($C836,'Experiment Design'!$B$3:$H$66,'Experiment Results'!H$1,FALSE)</f>
        <v>3</v>
      </c>
      <c r="I836" s="101" t="str">
        <f>VLOOKUP($C836,'Experiment Design'!$B$3:$H$66,'Experiment Results'!I$1,FALSE)</f>
        <v>Normal</v>
      </c>
      <c r="J836" s="101">
        <f>VLOOKUP($C836,'Experiment Design'!$B$3:$H$66,'Experiment Results'!J$1,FALSE)</f>
        <v>40</v>
      </c>
      <c r="K836" s="101">
        <f>VLOOKUP($C836,'Experiment Design'!$B$3:$H$66,'Experiment Results'!K$1,FALSE)</f>
        <v>10</v>
      </c>
      <c r="L836" s="101">
        <f>VLOOKUP($C836,'Experiment Design'!$B$3:$H$66,'Experiment Results'!L$1,FALSE)</f>
        <v>26</v>
      </c>
      <c r="M836" s="101">
        <f>VLOOKUP($C836,'Experiment Design'!$B$3:$H$66,'Experiment Results'!M$1,FALSE)</f>
        <v>10</v>
      </c>
      <c r="N836" s="102">
        <f t="shared" si="99"/>
        <v>35.064102564102576</v>
      </c>
      <c r="P836" s="103">
        <f t="shared" si="100"/>
        <v>-1</v>
      </c>
      <c r="Q836" s="101">
        <f t="shared" si="101"/>
        <v>-1</v>
      </c>
      <c r="R836" s="101">
        <f t="shared" si="102"/>
        <v>-1</v>
      </c>
      <c r="S836" s="101">
        <f t="shared" si="103"/>
        <v>-1</v>
      </c>
      <c r="T836" s="101">
        <f t="shared" si="104"/>
        <v>-1</v>
      </c>
      <c r="U836" s="101">
        <f t="shared" si="105"/>
        <v>-1</v>
      </c>
      <c r="V836" s="102">
        <f t="shared" si="106"/>
        <v>35.064102564102576</v>
      </c>
    </row>
    <row r="837" spans="2:22" x14ac:dyDescent="0.25">
      <c r="B837" s="12">
        <v>14</v>
      </c>
      <c r="C837" s="12">
        <v>2</v>
      </c>
      <c r="D837" s="12">
        <v>36.923076923076898</v>
      </c>
      <c r="E837" s="12">
        <v>35.769230769230759</v>
      </c>
      <c r="F837" s="12">
        <v>31.730769230769237</v>
      </c>
      <c r="H837" s="103">
        <f>VLOOKUP($C837,'Experiment Design'!$B$3:$H$66,'Experiment Results'!H$1,FALSE)</f>
        <v>8</v>
      </c>
      <c r="I837" s="101" t="str">
        <f>VLOOKUP($C837,'Experiment Design'!$B$3:$H$66,'Experiment Results'!I$1,FALSE)</f>
        <v>Normal</v>
      </c>
      <c r="J837" s="101">
        <f>VLOOKUP($C837,'Experiment Design'!$B$3:$H$66,'Experiment Results'!J$1,FALSE)</f>
        <v>40</v>
      </c>
      <c r="K837" s="101">
        <f>VLOOKUP($C837,'Experiment Design'!$B$3:$H$66,'Experiment Results'!K$1,FALSE)</f>
        <v>10</v>
      </c>
      <c r="L837" s="101">
        <f>VLOOKUP($C837,'Experiment Design'!$B$3:$H$66,'Experiment Results'!L$1,FALSE)</f>
        <v>26</v>
      </c>
      <c r="M837" s="101">
        <f>VLOOKUP($C837,'Experiment Design'!$B$3:$H$66,'Experiment Results'!M$1,FALSE)</f>
        <v>10</v>
      </c>
      <c r="N837" s="102">
        <f t="shared" ref="N837:N900" si="107">AVERAGE(D837:F837)</f>
        <v>34.807692307692299</v>
      </c>
      <c r="P837" s="103">
        <f t="shared" ref="P837:P900" si="108">IF(H837=H$4,-1,1)</f>
        <v>1</v>
      </c>
      <c r="Q837" s="101">
        <f t="shared" ref="Q837:Q900" si="109">IF(I837=I$4,-1,1)</f>
        <v>-1</v>
      </c>
      <c r="R837" s="101">
        <f t="shared" ref="R837:R900" si="110">IF(J837=J$4,-1,1)</f>
        <v>-1</v>
      </c>
      <c r="S837" s="101">
        <f t="shared" ref="S837:S900" si="111">IF(K837=K$4,-1,1)</f>
        <v>-1</v>
      </c>
      <c r="T837" s="101">
        <f t="shared" ref="T837:T900" si="112">IF(L837=L$4,-1,1)</f>
        <v>-1</v>
      </c>
      <c r="U837" s="101">
        <f t="shared" ref="U837:U900" si="113">IF(M837=M$4,-1,1)</f>
        <v>-1</v>
      </c>
      <c r="V837" s="102">
        <f t="shared" ref="V837:V900" si="114">N837</f>
        <v>34.807692307692299</v>
      </c>
    </row>
    <row r="838" spans="2:22" x14ac:dyDescent="0.25">
      <c r="B838" s="12">
        <v>14</v>
      </c>
      <c r="C838" s="12">
        <v>3</v>
      </c>
      <c r="D838" s="12">
        <v>40.961538461538481</v>
      </c>
      <c r="E838" s="12">
        <v>38.653846153846146</v>
      </c>
      <c r="F838" s="12">
        <v>44.13461538461538</v>
      </c>
      <c r="H838" s="103">
        <f>VLOOKUP($C838,'Experiment Design'!$B$3:$H$66,'Experiment Results'!H$1,FALSE)</f>
        <v>3</v>
      </c>
      <c r="I838" s="101" t="str">
        <f>VLOOKUP($C838,'Experiment Design'!$B$3:$H$66,'Experiment Results'!I$1,FALSE)</f>
        <v>Exponential</v>
      </c>
      <c r="J838" s="101">
        <f>VLOOKUP($C838,'Experiment Design'!$B$3:$H$66,'Experiment Results'!J$1,FALSE)</f>
        <v>40</v>
      </c>
      <c r="K838" s="101">
        <f>VLOOKUP($C838,'Experiment Design'!$B$3:$H$66,'Experiment Results'!K$1,FALSE)</f>
        <v>10</v>
      </c>
      <c r="L838" s="101">
        <f>VLOOKUP($C838,'Experiment Design'!$B$3:$H$66,'Experiment Results'!L$1,FALSE)</f>
        <v>26</v>
      </c>
      <c r="M838" s="101">
        <f>VLOOKUP($C838,'Experiment Design'!$B$3:$H$66,'Experiment Results'!M$1,FALSE)</f>
        <v>10</v>
      </c>
      <c r="N838" s="102">
        <f t="shared" si="107"/>
        <v>41.25</v>
      </c>
      <c r="P838" s="103">
        <f t="shared" si="108"/>
        <v>-1</v>
      </c>
      <c r="Q838" s="101">
        <f t="shared" si="109"/>
        <v>1</v>
      </c>
      <c r="R838" s="101">
        <f t="shared" si="110"/>
        <v>-1</v>
      </c>
      <c r="S838" s="101">
        <f t="shared" si="111"/>
        <v>-1</v>
      </c>
      <c r="T838" s="101">
        <f t="shared" si="112"/>
        <v>-1</v>
      </c>
      <c r="U838" s="101">
        <f t="shared" si="113"/>
        <v>-1</v>
      </c>
      <c r="V838" s="102">
        <f t="shared" si="114"/>
        <v>41.25</v>
      </c>
    </row>
    <row r="839" spans="2:22" x14ac:dyDescent="0.25">
      <c r="B839" s="12">
        <v>14</v>
      </c>
      <c r="C839" s="12">
        <v>4</v>
      </c>
      <c r="D839" s="12">
        <v>34.326923076923102</v>
      </c>
      <c r="E839" s="12">
        <v>37.38461538461538</v>
      </c>
      <c r="F839" s="12">
        <v>43.269230769230759</v>
      </c>
      <c r="H839" s="103">
        <f>VLOOKUP($C839,'Experiment Design'!$B$3:$H$66,'Experiment Results'!H$1,FALSE)</f>
        <v>8</v>
      </c>
      <c r="I839" s="101" t="str">
        <f>VLOOKUP($C839,'Experiment Design'!$B$3:$H$66,'Experiment Results'!I$1,FALSE)</f>
        <v>Exponential</v>
      </c>
      <c r="J839" s="101">
        <f>VLOOKUP($C839,'Experiment Design'!$B$3:$H$66,'Experiment Results'!J$1,FALSE)</f>
        <v>40</v>
      </c>
      <c r="K839" s="101">
        <f>VLOOKUP($C839,'Experiment Design'!$B$3:$H$66,'Experiment Results'!K$1,FALSE)</f>
        <v>10</v>
      </c>
      <c r="L839" s="101">
        <f>VLOOKUP($C839,'Experiment Design'!$B$3:$H$66,'Experiment Results'!L$1,FALSE)</f>
        <v>26</v>
      </c>
      <c r="M839" s="101">
        <f>VLOOKUP($C839,'Experiment Design'!$B$3:$H$66,'Experiment Results'!M$1,FALSE)</f>
        <v>10</v>
      </c>
      <c r="N839" s="102">
        <f t="shared" si="107"/>
        <v>38.32692307692308</v>
      </c>
      <c r="P839" s="103">
        <f t="shared" si="108"/>
        <v>1</v>
      </c>
      <c r="Q839" s="101">
        <f t="shared" si="109"/>
        <v>1</v>
      </c>
      <c r="R839" s="101">
        <f t="shared" si="110"/>
        <v>-1</v>
      </c>
      <c r="S839" s="101">
        <f t="shared" si="111"/>
        <v>-1</v>
      </c>
      <c r="T839" s="101">
        <f t="shared" si="112"/>
        <v>-1</v>
      </c>
      <c r="U839" s="101">
        <f t="shared" si="113"/>
        <v>-1</v>
      </c>
      <c r="V839" s="102">
        <f t="shared" si="114"/>
        <v>38.32692307692308</v>
      </c>
    </row>
    <row r="840" spans="2:22" x14ac:dyDescent="0.25">
      <c r="B840" s="12">
        <v>14</v>
      </c>
      <c r="C840" s="12">
        <v>5</v>
      </c>
      <c r="D840" s="12">
        <v>40.000000000000014</v>
      </c>
      <c r="E840" s="12">
        <v>25.961538461538478</v>
      </c>
      <c r="F840" s="12">
        <v>39.230769230769241</v>
      </c>
      <c r="H840" s="103">
        <f>VLOOKUP($C840,'Experiment Design'!$B$3:$H$66,'Experiment Results'!H$1,FALSE)</f>
        <v>3</v>
      </c>
      <c r="I840" s="101" t="str">
        <f>VLOOKUP($C840,'Experiment Design'!$B$3:$H$66,'Experiment Results'!I$1,FALSE)</f>
        <v>Normal</v>
      </c>
      <c r="J840" s="101">
        <f>VLOOKUP($C840,'Experiment Design'!$B$3:$H$66,'Experiment Results'!J$1,FALSE)</f>
        <v>100</v>
      </c>
      <c r="K840" s="101">
        <f>VLOOKUP($C840,'Experiment Design'!$B$3:$H$66,'Experiment Results'!K$1,FALSE)</f>
        <v>10</v>
      </c>
      <c r="L840" s="101">
        <f>VLOOKUP($C840,'Experiment Design'!$B$3:$H$66,'Experiment Results'!L$1,FALSE)</f>
        <v>26</v>
      </c>
      <c r="M840" s="101">
        <f>VLOOKUP($C840,'Experiment Design'!$B$3:$H$66,'Experiment Results'!M$1,FALSE)</f>
        <v>10</v>
      </c>
      <c r="N840" s="102">
        <f t="shared" si="107"/>
        <v>35.064102564102576</v>
      </c>
      <c r="P840" s="103">
        <f t="shared" si="108"/>
        <v>-1</v>
      </c>
      <c r="Q840" s="101">
        <f t="shared" si="109"/>
        <v>-1</v>
      </c>
      <c r="R840" s="101">
        <f t="shared" si="110"/>
        <v>1</v>
      </c>
      <c r="S840" s="101">
        <f t="shared" si="111"/>
        <v>-1</v>
      </c>
      <c r="T840" s="101">
        <f t="shared" si="112"/>
        <v>-1</v>
      </c>
      <c r="U840" s="101">
        <f t="shared" si="113"/>
        <v>-1</v>
      </c>
      <c r="V840" s="102">
        <f t="shared" si="114"/>
        <v>35.064102564102576</v>
      </c>
    </row>
    <row r="841" spans="2:22" x14ac:dyDescent="0.25">
      <c r="B841" s="12">
        <v>14</v>
      </c>
      <c r="C841" s="12">
        <v>6</v>
      </c>
      <c r="D841" s="12">
        <v>29.711538461538478</v>
      </c>
      <c r="E841" s="12">
        <v>35.769230769230759</v>
      </c>
      <c r="F841" s="12">
        <v>31.730769230769237</v>
      </c>
      <c r="H841" s="103">
        <f>VLOOKUP($C841,'Experiment Design'!$B$3:$H$66,'Experiment Results'!H$1,FALSE)</f>
        <v>8</v>
      </c>
      <c r="I841" s="101" t="str">
        <f>VLOOKUP($C841,'Experiment Design'!$B$3:$H$66,'Experiment Results'!I$1,FALSE)</f>
        <v>Normal</v>
      </c>
      <c r="J841" s="101">
        <f>VLOOKUP($C841,'Experiment Design'!$B$3:$H$66,'Experiment Results'!J$1,FALSE)</f>
        <v>100</v>
      </c>
      <c r="K841" s="101">
        <f>VLOOKUP($C841,'Experiment Design'!$B$3:$H$66,'Experiment Results'!K$1,FALSE)</f>
        <v>10</v>
      </c>
      <c r="L841" s="101">
        <f>VLOOKUP($C841,'Experiment Design'!$B$3:$H$66,'Experiment Results'!L$1,FALSE)</f>
        <v>26</v>
      </c>
      <c r="M841" s="101">
        <f>VLOOKUP($C841,'Experiment Design'!$B$3:$H$66,'Experiment Results'!M$1,FALSE)</f>
        <v>10</v>
      </c>
      <c r="N841" s="102">
        <f t="shared" si="107"/>
        <v>32.40384615384616</v>
      </c>
      <c r="P841" s="103">
        <f t="shared" si="108"/>
        <v>1</v>
      </c>
      <c r="Q841" s="101">
        <f t="shared" si="109"/>
        <v>-1</v>
      </c>
      <c r="R841" s="101">
        <f t="shared" si="110"/>
        <v>1</v>
      </c>
      <c r="S841" s="101">
        <f t="shared" si="111"/>
        <v>-1</v>
      </c>
      <c r="T841" s="101">
        <f t="shared" si="112"/>
        <v>-1</v>
      </c>
      <c r="U841" s="101">
        <f t="shared" si="113"/>
        <v>-1</v>
      </c>
      <c r="V841" s="102">
        <f t="shared" si="114"/>
        <v>32.40384615384616</v>
      </c>
    </row>
    <row r="842" spans="2:22" x14ac:dyDescent="0.25">
      <c r="B842" s="12">
        <v>14</v>
      </c>
      <c r="C842" s="12">
        <v>7</v>
      </c>
      <c r="D842" s="12">
        <v>40.961538461538481</v>
      </c>
      <c r="E842" s="12">
        <v>38.653846153846146</v>
      </c>
      <c r="F842" s="12">
        <v>44.13461538461538</v>
      </c>
      <c r="H842" s="103">
        <f>VLOOKUP($C842,'Experiment Design'!$B$3:$H$66,'Experiment Results'!H$1,FALSE)</f>
        <v>3</v>
      </c>
      <c r="I842" s="101" t="str">
        <f>VLOOKUP($C842,'Experiment Design'!$B$3:$H$66,'Experiment Results'!I$1,FALSE)</f>
        <v>Exponential</v>
      </c>
      <c r="J842" s="101">
        <f>VLOOKUP($C842,'Experiment Design'!$B$3:$H$66,'Experiment Results'!J$1,FALSE)</f>
        <v>100</v>
      </c>
      <c r="K842" s="101">
        <f>VLOOKUP($C842,'Experiment Design'!$B$3:$H$66,'Experiment Results'!K$1,FALSE)</f>
        <v>10</v>
      </c>
      <c r="L842" s="101">
        <f>VLOOKUP($C842,'Experiment Design'!$B$3:$H$66,'Experiment Results'!L$1,FALSE)</f>
        <v>26</v>
      </c>
      <c r="M842" s="101">
        <f>VLOOKUP($C842,'Experiment Design'!$B$3:$H$66,'Experiment Results'!M$1,FALSE)</f>
        <v>10</v>
      </c>
      <c r="N842" s="102">
        <f t="shared" si="107"/>
        <v>41.25</v>
      </c>
      <c r="P842" s="103">
        <f t="shared" si="108"/>
        <v>-1</v>
      </c>
      <c r="Q842" s="101">
        <f t="shared" si="109"/>
        <v>1</v>
      </c>
      <c r="R842" s="101">
        <f t="shared" si="110"/>
        <v>1</v>
      </c>
      <c r="S842" s="101">
        <f t="shared" si="111"/>
        <v>-1</v>
      </c>
      <c r="T842" s="101">
        <f t="shared" si="112"/>
        <v>-1</v>
      </c>
      <c r="U842" s="101">
        <f t="shared" si="113"/>
        <v>-1</v>
      </c>
      <c r="V842" s="102">
        <f t="shared" si="114"/>
        <v>41.25</v>
      </c>
    </row>
    <row r="843" spans="2:22" x14ac:dyDescent="0.25">
      <c r="B843" s="12">
        <v>14</v>
      </c>
      <c r="C843" s="12">
        <v>8</v>
      </c>
      <c r="D843" s="12">
        <v>34.326923076923102</v>
      </c>
      <c r="E843" s="12">
        <v>37.153846153846139</v>
      </c>
      <c r="F843" s="12">
        <v>43.269230769230759</v>
      </c>
      <c r="H843" s="103">
        <f>VLOOKUP($C843,'Experiment Design'!$B$3:$H$66,'Experiment Results'!H$1,FALSE)</f>
        <v>8</v>
      </c>
      <c r="I843" s="101" t="str">
        <f>VLOOKUP($C843,'Experiment Design'!$B$3:$H$66,'Experiment Results'!I$1,FALSE)</f>
        <v>Exponential</v>
      </c>
      <c r="J843" s="101">
        <f>VLOOKUP($C843,'Experiment Design'!$B$3:$H$66,'Experiment Results'!J$1,FALSE)</f>
        <v>100</v>
      </c>
      <c r="K843" s="101">
        <f>VLOOKUP($C843,'Experiment Design'!$B$3:$H$66,'Experiment Results'!K$1,FALSE)</f>
        <v>10</v>
      </c>
      <c r="L843" s="101">
        <f>VLOOKUP($C843,'Experiment Design'!$B$3:$H$66,'Experiment Results'!L$1,FALSE)</f>
        <v>26</v>
      </c>
      <c r="M843" s="101">
        <f>VLOOKUP($C843,'Experiment Design'!$B$3:$H$66,'Experiment Results'!M$1,FALSE)</f>
        <v>10</v>
      </c>
      <c r="N843" s="102">
        <f t="shared" si="107"/>
        <v>38.25</v>
      </c>
      <c r="P843" s="103">
        <f t="shared" si="108"/>
        <v>1</v>
      </c>
      <c r="Q843" s="101">
        <f t="shared" si="109"/>
        <v>1</v>
      </c>
      <c r="R843" s="101">
        <f t="shared" si="110"/>
        <v>1</v>
      </c>
      <c r="S843" s="101">
        <f t="shared" si="111"/>
        <v>-1</v>
      </c>
      <c r="T843" s="101">
        <f t="shared" si="112"/>
        <v>-1</v>
      </c>
      <c r="U843" s="101">
        <f t="shared" si="113"/>
        <v>-1</v>
      </c>
      <c r="V843" s="102">
        <f t="shared" si="114"/>
        <v>38.25</v>
      </c>
    </row>
    <row r="844" spans="2:22" x14ac:dyDescent="0.25">
      <c r="B844" s="12">
        <v>14</v>
      </c>
      <c r="C844" s="12">
        <v>9</v>
      </c>
      <c r="D844" s="12">
        <v>40.000000000000014</v>
      </c>
      <c r="E844" s="12">
        <v>25.961538461538478</v>
      </c>
      <c r="F844" s="12">
        <v>39.230769230769241</v>
      </c>
      <c r="H844" s="103">
        <f>VLOOKUP($C844,'Experiment Design'!$B$3:$H$66,'Experiment Results'!H$1,FALSE)</f>
        <v>3</v>
      </c>
      <c r="I844" s="101" t="str">
        <f>VLOOKUP($C844,'Experiment Design'!$B$3:$H$66,'Experiment Results'!I$1,FALSE)</f>
        <v>Normal</v>
      </c>
      <c r="J844" s="101">
        <f>VLOOKUP($C844,'Experiment Design'!$B$3:$H$66,'Experiment Results'!J$1,FALSE)</f>
        <v>40</v>
      </c>
      <c r="K844" s="101">
        <f>VLOOKUP($C844,'Experiment Design'!$B$3:$H$66,'Experiment Results'!K$1,FALSE)</f>
        <v>60</v>
      </c>
      <c r="L844" s="101">
        <f>VLOOKUP($C844,'Experiment Design'!$B$3:$H$66,'Experiment Results'!L$1,FALSE)</f>
        <v>26</v>
      </c>
      <c r="M844" s="101">
        <f>VLOOKUP($C844,'Experiment Design'!$B$3:$H$66,'Experiment Results'!M$1,FALSE)</f>
        <v>10</v>
      </c>
      <c r="N844" s="102">
        <f t="shared" si="107"/>
        <v>35.064102564102576</v>
      </c>
      <c r="P844" s="103">
        <f t="shared" si="108"/>
        <v>-1</v>
      </c>
      <c r="Q844" s="101">
        <f t="shared" si="109"/>
        <v>-1</v>
      </c>
      <c r="R844" s="101">
        <f t="shared" si="110"/>
        <v>-1</v>
      </c>
      <c r="S844" s="101">
        <f t="shared" si="111"/>
        <v>1</v>
      </c>
      <c r="T844" s="101">
        <f t="shared" si="112"/>
        <v>-1</v>
      </c>
      <c r="U844" s="101">
        <f t="shared" si="113"/>
        <v>-1</v>
      </c>
      <c r="V844" s="102">
        <f t="shared" si="114"/>
        <v>35.064102564102576</v>
      </c>
    </row>
    <row r="845" spans="2:22" x14ac:dyDescent="0.25">
      <c r="B845" s="12">
        <v>14</v>
      </c>
      <c r="C845" s="12">
        <v>10</v>
      </c>
      <c r="D845" s="12">
        <v>29.711538461538478</v>
      </c>
      <c r="E845" s="12">
        <v>35.769230769230759</v>
      </c>
      <c r="F845" s="12">
        <v>31.730769230769237</v>
      </c>
      <c r="H845" s="103">
        <f>VLOOKUP($C845,'Experiment Design'!$B$3:$H$66,'Experiment Results'!H$1,FALSE)</f>
        <v>8</v>
      </c>
      <c r="I845" s="101" t="str">
        <f>VLOOKUP($C845,'Experiment Design'!$B$3:$H$66,'Experiment Results'!I$1,FALSE)</f>
        <v>Normal</v>
      </c>
      <c r="J845" s="101">
        <f>VLOOKUP($C845,'Experiment Design'!$B$3:$H$66,'Experiment Results'!J$1,FALSE)</f>
        <v>40</v>
      </c>
      <c r="K845" s="101">
        <f>VLOOKUP($C845,'Experiment Design'!$B$3:$H$66,'Experiment Results'!K$1,FALSE)</f>
        <v>60</v>
      </c>
      <c r="L845" s="101">
        <f>VLOOKUP($C845,'Experiment Design'!$B$3:$H$66,'Experiment Results'!L$1,FALSE)</f>
        <v>26</v>
      </c>
      <c r="M845" s="101">
        <f>VLOOKUP($C845,'Experiment Design'!$B$3:$H$66,'Experiment Results'!M$1,FALSE)</f>
        <v>10</v>
      </c>
      <c r="N845" s="102">
        <f t="shared" si="107"/>
        <v>32.40384615384616</v>
      </c>
      <c r="P845" s="103">
        <f t="shared" si="108"/>
        <v>1</v>
      </c>
      <c r="Q845" s="101">
        <f t="shared" si="109"/>
        <v>-1</v>
      </c>
      <c r="R845" s="101">
        <f t="shared" si="110"/>
        <v>-1</v>
      </c>
      <c r="S845" s="101">
        <f t="shared" si="111"/>
        <v>1</v>
      </c>
      <c r="T845" s="101">
        <f t="shared" si="112"/>
        <v>-1</v>
      </c>
      <c r="U845" s="101">
        <f t="shared" si="113"/>
        <v>-1</v>
      </c>
      <c r="V845" s="102">
        <f t="shared" si="114"/>
        <v>32.40384615384616</v>
      </c>
    </row>
    <row r="846" spans="2:22" x14ac:dyDescent="0.25">
      <c r="B846" s="12">
        <v>14</v>
      </c>
      <c r="C846" s="12">
        <v>11</v>
      </c>
      <c r="D846" s="12">
        <v>40.961538461538481</v>
      </c>
      <c r="E846" s="12">
        <v>38.653846153846146</v>
      </c>
      <c r="F846" s="12">
        <v>44.13461538461538</v>
      </c>
      <c r="H846" s="103">
        <f>VLOOKUP($C846,'Experiment Design'!$B$3:$H$66,'Experiment Results'!H$1,FALSE)</f>
        <v>3</v>
      </c>
      <c r="I846" s="101" t="str">
        <f>VLOOKUP($C846,'Experiment Design'!$B$3:$H$66,'Experiment Results'!I$1,FALSE)</f>
        <v>Exponential</v>
      </c>
      <c r="J846" s="101">
        <f>VLOOKUP($C846,'Experiment Design'!$B$3:$H$66,'Experiment Results'!J$1,FALSE)</f>
        <v>40</v>
      </c>
      <c r="K846" s="101">
        <f>VLOOKUP($C846,'Experiment Design'!$B$3:$H$66,'Experiment Results'!K$1,FALSE)</f>
        <v>60</v>
      </c>
      <c r="L846" s="101">
        <f>VLOOKUP($C846,'Experiment Design'!$B$3:$H$66,'Experiment Results'!L$1,FALSE)</f>
        <v>26</v>
      </c>
      <c r="M846" s="101">
        <f>VLOOKUP($C846,'Experiment Design'!$B$3:$H$66,'Experiment Results'!M$1,FALSE)</f>
        <v>10</v>
      </c>
      <c r="N846" s="102">
        <f t="shared" si="107"/>
        <v>41.25</v>
      </c>
      <c r="P846" s="103">
        <f t="shared" si="108"/>
        <v>-1</v>
      </c>
      <c r="Q846" s="101">
        <f t="shared" si="109"/>
        <v>1</v>
      </c>
      <c r="R846" s="101">
        <f t="shared" si="110"/>
        <v>-1</v>
      </c>
      <c r="S846" s="101">
        <f t="shared" si="111"/>
        <v>1</v>
      </c>
      <c r="T846" s="101">
        <f t="shared" si="112"/>
        <v>-1</v>
      </c>
      <c r="U846" s="101">
        <f t="shared" si="113"/>
        <v>-1</v>
      </c>
      <c r="V846" s="102">
        <f t="shared" si="114"/>
        <v>41.25</v>
      </c>
    </row>
    <row r="847" spans="2:22" x14ac:dyDescent="0.25">
      <c r="B847" s="12">
        <v>14</v>
      </c>
      <c r="C847" s="12">
        <v>12</v>
      </c>
      <c r="D847" s="12">
        <v>34.326923076923102</v>
      </c>
      <c r="E847" s="12">
        <v>37.153846153846139</v>
      </c>
      <c r="F847" s="12">
        <v>43.269230769230759</v>
      </c>
      <c r="H847" s="103">
        <f>VLOOKUP($C847,'Experiment Design'!$B$3:$H$66,'Experiment Results'!H$1,FALSE)</f>
        <v>8</v>
      </c>
      <c r="I847" s="101" t="str">
        <f>VLOOKUP($C847,'Experiment Design'!$B$3:$H$66,'Experiment Results'!I$1,FALSE)</f>
        <v>Exponential</v>
      </c>
      <c r="J847" s="101">
        <f>VLOOKUP($C847,'Experiment Design'!$B$3:$H$66,'Experiment Results'!J$1,FALSE)</f>
        <v>40</v>
      </c>
      <c r="K847" s="101">
        <f>VLOOKUP($C847,'Experiment Design'!$B$3:$H$66,'Experiment Results'!K$1,FALSE)</f>
        <v>60</v>
      </c>
      <c r="L847" s="101">
        <f>VLOOKUP($C847,'Experiment Design'!$B$3:$H$66,'Experiment Results'!L$1,FALSE)</f>
        <v>26</v>
      </c>
      <c r="M847" s="101">
        <f>VLOOKUP($C847,'Experiment Design'!$B$3:$H$66,'Experiment Results'!M$1,FALSE)</f>
        <v>10</v>
      </c>
      <c r="N847" s="102">
        <f t="shared" si="107"/>
        <v>38.25</v>
      </c>
      <c r="P847" s="103">
        <f t="shared" si="108"/>
        <v>1</v>
      </c>
      <c r="Q847" s="101">
        <f t="shared" si="109"/>
        <v>1</v>
      </c>
      <c r="R847" s="101">
        <f t="shared" si="110"/>
        <v>-1</v>
      </c>
      <c r="S847" s="101">
        <f t="shared" si="111"/>
        <v>1</v>
      </c>
      <c r="T847" s="101">
        <f t="shared" si="112"/>
        <v>-1</v>
      </c>
      <c r="U847" s="101">
        <f t="shared" si="113"/>
        <v>-1</v>
      </c>
      <c r="V847" s="102">
        <f t="shared" si="114"/>
        <v>38.25</v>
      </c>
    </row>
    <row r="848" spans="2:22" x14ac:dyDescent="0.25">
      <c r="B848" s="12">
        <v>14</v>
      </c>
      <c r="C848" s="12">
        <v>13</v>
      </c>
      <c r="D848" s="12">
        <v>40.000000000000014</v>
      </c>
      <c r="E848" s="12">
        <v>25.961538461538478</v>
      </c>
      <c r="F848" s="12">
        <v>39.230769230769241</v>
      </c>
      <c r="H848" s="103">
        <f>VLOOKUP($C848,'Experiment Design'!$B$3:$H$66,'Experiment Results'!H$1,FALSE)</f>
        <v>3</v>
      </c>
      <c r="I848" s="101" t="str">
        <f>VLOOKUP($C848,'Experiment Design'!$B$3:$H$66,'Experiment Results'!I$1,FALSE)</f>
        <v>Normal</v>
      </c>
      <c r="J848" s="101">
        <f>VLOOKUP($C848,'Experiment Design'!$B$3:$H$66,'Experiment Results'!J$1,FALSE)</f>
        <v>100</v>
      </c>
      <c r="K848" s="101">
        <f>VLOOKUP($C848,'Experiment Design'!$B$3:$H$66,'Experiment Results'!K$1,FALSE)</f>
        <v>60</v>
      </c>
      <c r="L848" s="101">
        <f>VLOOKUP($C848,'Experiment Design'!$B$3:$H$66,'Experiment Results'!L$1,FALSE)</f>
        <v>26</v>
      </c>
      <c r="M848" s="101">
        <f>VLOOKUP($C848,'Experiment Design'!$B$3:$H$66,'Experiment Results'!M$1,FALSE)</f>
        <v>10</v>
      </c>
      <c r="N848" s="102">
        <f t="shared" si="107"/>
        <v>35.064102564102576</v>
      </c>
      <c r="P848" s="103">
        <f t="shared" si="108"/>
        <v>-1</v>
      </c>
      <c r="Q848" s="101">
        <f t="shared" si="109"/>
        <v>-1</v>
      </c>
      <c r="R848" s="101">
        <f t="shared" si="110"/>
        <v>1</v>
      </c>
      <c r="S848" s="101">
        <f t="shared" si="111"/>
        <v>1</v>
      </c>
      <c r="T848" s="101">
        <f t="shared" si="112"/>
        <v>-1</v>
      </c>
      <c r="U848" s="101">
        <f t="shared" si="113"/>
        <v>-1</v>
      </c>
      <c r="V848" s="102">
        <f t="shared" si="114"/>
        <v>35.064102564102576</v>
      </c>
    </row>
    <row r="849" spans="2:22" x14ac:dyDescent="0.25">
      <c r="B849" s="12">
        <v>14</v>
      </c>
      <c r="C849" s="12">
        <v>14</v>
      </c>
      <c r="D849" s="12">
        <v>29.711538461538478</v>
      </c>
      <c r="E849" s="12">
        <v>35.769230769230759</v>
      </c>
      <c r="F849" s="12">
        <v>31.730769230769237</v>
      </c>
      <c r="H849" s="103">
        <f>VLOOKUP($C849,'Experiment Design'!$B$3:$H$66,'Experiment Results'!H$1,FALSE)</f>
        <v>8</v>
      </c>
      <c r="I849" s="101" t="str">
        <f>VLOOKUP($C849,'Experiment Design'!$B$3:$H$66,'Experiment Results'!I$1,FALSE)</f>
        <v>Normal</v>
      </c>
      <c r="J849" s="101">
        <f>VLOOKUP($C849,'Experiment Design'!$B$3:$H$66,'Experiment Results'!J$1,FALSE)</f>
        <v>100</v>
      </c>
      <c r="K849" s="101">
        <f>VLOOKUP($C849,'Experiment Design'!$B$3:$H$66,'Experiment Results'!K$1,FALSE)</f>
        <v>60</v>
      </c>
      <c r="L849" s="101">
        <f>VLOOKUP($C849,'Experiment Design'!$B$3:$H$66,'Experiment Results'!L$1,FALSE)</f>
        <v>26</v>
      </c>
      <c r="M849" s="101">
        <f>VLOOKUP($C849,'Experiment Design'!$B$3:$H$66,'Experiment Results'!M$1,FALSE)</f>
        <v>10</v>
      </c>
      <c r="N849" s="102">
        <f t="shared" si="107"/>
        <v>32.40384615384616</v>
      </c>
      <c r="P849" s="103">
        <f t="shared" si="108"/>
        <v>1</v>
      </c>
      <c r="Q849" s="101">
        <f t="shared" si="109"/>
        <v>-1</v>
      </c>
      <c r="R849" s="101">
        <f t="shared" si="110"/>
        <v>1</v>
      </c>
      <c r="S849" s="101">
        <f t="shared" si="111"/>
        <v>1</v>
      </c>
      <c r="T849" s="101">
        <f t="shared" si="112"/>
        <v>-1</v>
      </c>
      <c r="U849" s="101">
        <f t="shared" si="113"/>
        <v>-1</v>
      </c>
      <c r="V849" s="102">
        <f t="shared" si="114"/>
        <v>32.40384615384616</v>
      </c>
    </row>
    <row r="850" spans="2:22" x14ac:dyDescent="0.25">
      <c r="B850" s="12">
        <v>14</v>
      </c>
      <c r="C850" s="12">
        <v>15</v>
      </c>
      <c r="D850" s="12">
        <v>40.961538461538481</v>
      </c>
      <c r="E850" s="12">
        <v>38.653846153846146</v>
      </c>
      <c r="F850" s="12">
        <v>44.13461538461538</v>
      </c>
      <c r="H850" s="103">
        <f>VLOOKUP($C850,'Experiment Design'!$B$3:$H$66,'Experiment Results'!H$1,FALSE)</f>
        <v>3</v>
      </c>
      <c r="I850" s="101" t="str">
        <f>VLOOKUP($C850,'Experiment Design'!$B$3:$H$66,'Experiment Results'!I$1,FALSE)</f>
        <v>Exponential</v>
      </c>
      <c r="J850" s="101">
        <f>VLOOKUP($C850,'Experiment Design'!$B$3:$H$66,'Experiment Results'!J$1,FALSE)</f>
        <v>100</v>
      </c>
      <c r="K850" s="101">
        <f>VLOOKUP($C850,'Experiment Design'!$B$3:$H$66,'Experiment Results'!K$1,FALSE)</f>
        <v>60</v>
      </c>
      <c r="L850" s="101">
        <f>VLOOKUP($C850,'Experiment Design'!$B$3:$H$66,'Experiment Results'!L$1,FALSE)</f>
        <v>26</v>
      </c>
      <c r="M850" s="101">
        <f>VLOOKUP($C850,'Experiment Design'!$B$3:$H$66,'Experiment Results'!M$1,FALSE)</f>
        <v>10</v>
      </c>
      <c r="N850" s="102">
        <f t="shared" si="107"/>
        <v>41.25</v>
      </c>
      <c r="P850" s="103">
        <f t="shared" si="108"/>
        <v>-1</v>
      </c>
      <c r="Q850" s="101">
        <f t="shared" si="109"/>
        <v>1</v>
      </c>
      <c r="R850" s="101">
        <f t="shared" si="110"/>
        <v>1</v>
      </c>
      <c r="S850" s="101">
        <f t="shared" si="111"/>
        <v>1</v>
      </c>
      <c r="T850" s="101">
        <f t="shared" si="112"/>
        <v>-1</v>
      </c>
      <c r="U850" s="101">
        <f t="shared" si="113"/>
        <v>-1</v>
      </c>
      <c r="V850" s="102">
        <f t="shared" si="114"/>
        <v>41.25</v>
      </c>
    </row>
    <row r="851" spans="2:22" x14ac:dyDescent="0.25">
      <c r="B851" s="12">
        <v>14</v>
      </c>
      <c r="C851" s="12">
        <v>16</v>
      </c>
      <c r="D851" s="12">
        <v>34.326923076923102</v>
      </c>
      <c r="E851" s="12">
        <v>37.153846153846139</v>
      </c>
      <c r="F851" s="12">
        <v>43.269230769230759</v>
      </c>
      <c r="H851" s="103">
        <f>VLOOKUP($C851,'Experiment Design'!$B$3:$H$66,'Experiment Results'!H$1,FALSE)</f>
        <v>8</v>
      </c>
      <c r="I851" s="101" t="str">
        <f>VLOOKUP($C851,'Experiment Design'!$B$3:$H$66,'Experiment Results'!I$1,FALSE)</f>
        <v>Exponential</v>
      </c>
      <c r="J851" s="101">
        <f>VLOOKUP($C851,'Experiment Design'!$B$3:$H$66,'Experiment Results'!J$1,FALSE)</f>
        <v>100</v>
      </c>
      <c r="K851" s="101">
        <f>VLOOKUP($C851,'Experiment Design'!$B$3:$H$66,'Experiment Results'!K$1,FALSE)</f>
        <v>60</v>
      </c>
      <c r="L851" s="101">
        <f>VLOOKUP($C851,'Experiment Design'!$B$3:$H$66,'Experiment Results'!L$1,FALSE)</f>
        <v>26</v>
      </c>
      <c r="M851" s="101">
        <f>VLOOKUP($C851,'Experiment Design'!$B$3:$H$66,'Experiment Results'!M$1,FALSE)</f>
        <v>10</v>
      </c>
      <c r="N851" s="102">
        <f t="shared" si="107"/>
        <v>38.25</v>
      </c>
      <c r="P851" s="103">
        <f t="shared" si="108"/>
        <v>1</v>
      </c>
      <c r="Q851" s="101">
        <f t="shared" si="109"/>
        <v>1</v>
      </c>
      <c r="R851" s="101">
        <f t="shared" si="110"/>
        <v>1</v>
      </c>
      <c r="S851" s="101">
        <f t="shared" si="111"/>
        <v>1</v>
      </c>
      <c r="T851" s="101">
        <f t="shared" si="112"/>
        <v>-1</v>
      </c>
      <c r="U851" s="101">
        <f t="shared" si="113"/>
        <v>-1</v>
      </c>
      <c r="V851" s="102">
        <f t="shared" si="114"/>
        <v>38.25</v>
      </c>
    </row>
    <row r="852" spans="2:22" x14ac:dyDescent="0.25">
      <c r="B852" s="12">
        <v>14</v>
      </c>
      <c r="C852" s="12">
        <v>17</v>
      </c>
      <c r="D852" s="12">
        <v>57.777777777777779</v>
      </c>
      <c r="E852" s="12">
        <v>52.5</v>
      </c>
      <c r="F852" s="12">
        <v>52.7777777777778</v>
      </c>
      <c r="H852" s="103">
        <f>VLOOKUP($C852,'Experiment Design'!$B$3:$H$66,'Experiment Results'!H$1,FALSE)</f>
        <v>3</v>
      </c>
      <c r="I852" s="101" t="str">
        <f>VLOOKUP($C852,'Experiment Design'!$B$3:$H$66,'Experiment Results'!I$1,FALSE)</f>
        <v>Normal</v>
      </c>
      <c r="J852" s="101">
        <f>VLOOKUP($C852,'Experiment Design'!$B$3:$H$66,'Experiment Results'!J$1,FALSE)</f>
        <v>40</v>
      </c>
      <c r="K852" s="101">
        <f>VLOOKUP($C852,'Experiment Design'!$B$3:$H$66,'Experiment Results'!K$1,FALSE)</f>
        <v>10</v>
      </c>
      <c r="L852" s="101">
        <f>VLOOKUP($C852,'Experiment Design'!$B$3:$H$66,'Experiment Results'!L$1,FALSE)</f>
        <v>36</v>
      </c>
      <c r="M852" s="101">
        <f>VLOOKUP($C852,'Experiment Design'!$B$3:$H$66,'Experiment Results'!M$1,FALSE)</f>
        <v>10</v>
      </c>
      <c r="N852" s="102">
        <f t="shared" si="107"/>
        <v>54.351851851851855</v>
      </c>
      <c r="P852" s="103">
        <f t="shared" si="108"/>
        <v>-1</v>
      </c>
      <c r="Q852" s="101">
        <f t="shared" si="109"/>
        <v>-1</v>
      </c>
      <c r="R852" s="101">
        <f t="shared" si="110"/>
        <v>-1</v>
      </c>
      <c r="S852" s="101">
        <f t="shared" si="111"/>
        <v>-1</v>
      </c>
      <c r="T852" s="101">
        <f t="shared" si="112"/>
        <v>1</v>
      </c>
      <c r="U852" s="101">
        <f t="shared" si="113"/>
        <v>-1</v>
      </c>
      <c r="V852" s="102">
        <f t="shared" si="114"/>
        <v>54.351851851851855</v>
      </c>
    </row>
    <row r="853" spans="2:22" x14ac:dyDescent="0.25">
      <c r="B853" s="12">
        <v>14</v>
      </c>
      <c r="C853" s="12">
        <v>18</v>
      </c>
      <c r="D853" s="12">
        <v>57.777777777777779</v>
      </c>
      <c r="E853" s="12">
        <v>46.666666666666679</v>
      </c>
      <c r="F853" s="12">
        <v>52.7777777777778</v>
      </c>
      <c r="H853" s="103">
        <f>VLOOKUP($C853,'Experiment Design'!$B$3:$H$66,'Experiment Results'!H$1,FALSE)</f>
        <v>8</v>
      </c>
      <c r="I853" s="101" t="str">
        <f>VLOOKUP($C853,'Experiment Design'!$B$3:$H$66,'Experiment Results'!I$1,FALSE)</f>
        <v>Normal</v>
      </c>
      <c r="J853" s="101">
        <f>VLOOKUP($C853,'Experiment Design'!$B$3:$H$66,'Experiment Results'!J$1,FALSE)</f>
        <v>40</v>
      </c>
      <c r="K853" s="101">
        <f>VLOOKUP($C853,'Experiment Design'!$B$3:$H$66,'Experiment Results'!K$1,FALSE)</f>
        <v>10</v>
      </c>
      <c r="L853" s="101">
        <f>VLOOKUP($C853,'Experiment Design'!$B$3:$H$66,'Experiment Results'!L$1,FALSE)</f>
        <v>36</v>
      </c>
      <c r="M853" s="101">
        <f>VLOOKUP($C853,'Experiment Design'!$B$3:$H$66,'Experiment Results'!M$1,FALSE)</f>
        <v>10</v>
      </c>
      <c r="N853" s="102">
        <f t="shared" si="107"/>
        <v>52.407407407407419</v>
      </c>
      <c r="P853" s="103">
        <f t="shared" si="108"/>
        <v>1</v>
      </c>
      <c r="Q853" s="101">
        <f t="shared" si="109"/>
        <v>-1</v>
      </c>
      <c r="R853" s="101">
        <f t="shared" si="110"/>
        <v>-1</v>
      </c>
      <c r="S853" s="101">
        <f t="shared" si="111"/>
        <v>-1</v>
      </c>
      <c r="T853" s="101">
        <f t="shared" si="112"/>
        <v>1</v>
      </c>
      <c r="U853" s="101">
        <f t="shared" si="113"/>
        <v>-1</v>
      </c>
      <c r="V853" s="102">
        <f t="shared" si="114"/>
        <v>52.407407407407419</v>
      </c>
    </row>
    <row r="854" spans="2:22" x14ac:dyDescent="0.25">
      <c r="B854" s="12">
        <v>14</v>
      </c>
      <c r="C854" s="12">
        <v>19</v>
      </c>
      <c r="D854" s="12">
        <v>55.833333333333364</v>
      </c>
      <c r="E854" s="12">
        <v>52.5</v>
      </c>
      <c r="F854" s="12">
        <v>40.833333333333364</v>
      </c>
      <c r="H854" s="103">
        <f>VLOOKUP($C854,'Experiment Design'!$B$3:$H$66,'Experiment Results'!H$1,FALSE)</f>
        <v>3</v>
      </c>
      <c r="I854" s="101" t="str">
        <f>VLOOKUP($C854,'Experiment Design'!$B$3:$H$66,'Experiment Results'!I$1,FALSE)</f>
        <v>Exponential</v>
      </c>
      <c r="J854" s="101">
        <f>VLOOKUP($C854,'Experiment Design'!$B$3:$H$66,'Experiment Results'!J$1,FALSE)</f>
        <v>40</v>
      </c>
      <c r="K854" s="101">
        <f>VLOOKUP($C854,'Experiment Design'!$B$3:$H$66,'Experiment Results'!K$1,FALSE)</f>
        <v>10</v>
      </c>
      <c r="L854" s="101">
        <f>VLOOKUP($C854,'Experiment Design'!$B$3:$H$66,'Experiment Results'!L$1,FALSE)</f>
        <v>36</v>
      </c>
      <c r="M854" s="101">
        <f>VLOOKUP($C854,'Experiment Design'!$B$3:$H$66,'Experiment Results'!M$1,FALSE)</f>
        <v>10</v>
      </c>
      <c r="N854" s="102">
        <f t="shared" si="107"/>
        <v>49.72222222222225</v>
      </c>
      <c r="P854" s="103">
        <f t="shared" si="108"/>
        <v>-1</v>
      </c>
      <c r="Q854" s="101">
        <f t="shared" si="109"/>
        <v>1</v>
      </c>
      <c r="R854" s="101">
        <f t="shared" si="110"/>
        <v>-1</v>
      </c>
      <c r="S854" s="101">
        <f t="shared" si="111"/>
        <v>-1</v>
      </c>
      <c r="T854" s="101">
        <f t="shared" si="112"/>
        <v>1</v>
      </c>
      <c r="U854" s="101">
        <f t="shared" si="113"/>
        <v>-1</v>
      </c>
      <c r="V854" s="102">
        <f t="shared" si="114"/>
        <v>49.72222222222225</v>
      </c>
    </row>
    <row r="855" spans="2:22" x14ac:dyDescent="0.25">
      <c r="B855" s="12">
        <v>14</v>
      </c>
      <c r="C855" s="12">
        <v>20</v>
      </c>
      <c r="D855" s="12">
        <v>55.833333333333364</v>
      </c>
      <c r="E855" s="12">
        <v>53.333333333333336</v>
      </c>
      <c r="F855" s="12">
        <v>41.944444444444436</v>
      </c>
      <c r="H855" s="103">
        <f>VLOOKUP($C855,'Experiment Design'!$B$3:$H$66,'Experiment Results'!H$1,FALSE)</f>
        <v>8</v>
      </c>
      <c r="I855" s="101" t="str">
        <f>VLOOKUP($C855,'Experiment Design'!$B$3:$H$66,'Experiment Results'!I$1,FALSE)</f>
        <v>Exponential</v>
      </c>
      <c r="J855" s="101">
        <f>VLOOKUP($C855,'Experiment Design'!$B$3:$H$66,'Experiment Results'!J$1,FALSE)</f>
        <v>40</v>
      </c>
      <c r="K855" s="101">
        <f>VLOOKUP($C855,'Experiment Design'!$B$3:$H$66,'Experiment Results'!K$1,FALSE)</f>
        <v>10</v>
      </c>
      <c r="L855" s="101">
        <f>VLOOKUP($C855,'Experiment Design'!$B$3:$H$66,'Experiment Results'!L$1,FALSE)</f>
        <v>36</v>
      </c>
      <c r="M855" s="101">
        <f>VLOOKUP($C855,'Experiment Design'!$B$3:$H$66,'Experiment Results'!M$1,FALSE)</f>
        <v>10</v>
      </c>
      <c r="N855" s="102">
        <f t="shared" si="107"/>
        <v>50.370370370370381</v>
      </c>
      <c r="P855" s="103">
        <f t="shared" si="108"/>
        <v>1</v>
      </c>
      <c r="Q855" s="101">
        <f t="shared" si="109"/>
        <v>1</v>
      </c>
      <c r="R855" s="101">
        <f t="shared" si="110"/>
        <v>-1</v>
      </c>
      <c r="S855" s="101">
        <f t="shared" si="111"/>
        <v>-1</v>
      </c>
      <c r="T855" s="101">
        <f t="shared" si="112"/>
        <v>1</v>
      </c>
      <c r="U855" s="101">
        <f t="shared" si="113"/>
        <v>-1</v>
      </c>
      <c r="V855" s="102">
        <f t="shared" si="114"/>
        <v>50.370370370370381</v>
      </c>
    </row>
    <row r="856" spans="2:22" x14ac:dyDescent="0.25">
      <c r="B856" s="12">
        <v>14</v>
      </c>
      <c r="C856" s="12">
        <v>21</v>
      </c>
      <c r="D856" s="12">
        <v>57.777777777777779</v>
      </c>
      <c r="E856" s="12">
        <v>52.5</v>
      </c>
      <c r="F856" s="12">
        <v>52.7777777777778</v>
      </c>
      <c r="H856" s="103">
        <f>VLOOKUP($C856,'Experiment Design'!$B$3:$H$66,'Experiment Results'!H$1,FALSE)</f>
        <v>3</v>
      </c>
      <c r="I856" s="101" t="str">
        <f>VLOOKUP($C856,'Experiment Design'!$B$3:$H$66,'Experiment Results'!I$1,FALSE)</f>
        <v>Normal</v>
      </c>
      <c r="J856" s="101">
        <f>VLOOKUP($C856,'Experiment Design'!$B$3:$H$66,'Experiment Results'!J$1,FALSE)</f>
        <v>100</v>
      </c>
      <c r="K856" s="101">
        <f>VLOOKUP($C856,'Experiment Design'!$B$3:$H$66,'Experiment Results'!K$1,FALSE)</f>
        <v>10</v>
      </c>
      <c r="L856" s="101">
        <f>VLOOKUP($C856,'Experiment Design'!$B$3:$H$66,'Experiment Results'!L$1,FALSE)</f>
        <v>36</v>
      </c>
      <c r="M856" s="101">
        <f>VLOOKUP($C856,'Experiment Design'!$B$3:$H$66,'Experiment Results'!M$1,FALSE)</f>
        <v>10</v>
      </c>
      <c r="N856" s="102">
        <f t="shared" si="107"/>
        <v>54.351851851851855</v>
      </c>
      <c r="P856" s="103">
        <f t="shared" si="108"/>
        <v>-1</v>
      </c>
      <c r="Q856" s="101">
        <f t="shared" si="109"/>
        <v>-1</v>
      </c>
      <c r="R856" s="101">
        <f t="shared" si="110"/>
        <v>1</v>
      </c>
      <c r="S856" s="101">
        <f t="shared" si="111"/>
        <v>-1</v>
      </c>
      <c r="T856" s="101">
        <f t="shared" si="112"/>
        <v>1</v>
      </c>
      <c r="U856" s="101">
        <f t="shared" si="113"/>
        <v>-1</v>
      </c>
      <c r="V856" s="102">
        <f t="shared" si="114"/>
        <v>54.351851851851855</v>
      </c>
    </row>
    <row r="857" spans="2:22" x14ac:dyDescent="0.25">
      <c r="B857" s="12">
        <v>14</v>
      </c>
      <c r="C857" s="12">
        <v>22</v>
      </c>
      <c r="D857" s="12">
        <v>57.777777777777779</v>
      </c>
      <c r="E857" s="12">
        <v>46.666666666666679</v>
      </c>
      <c r="F857" s="12">
        <v>52.7777777777778</v>
      </c>
      <c r="H857" s="103">
        <f>VLOOKUP($C857,'Experiment Design'!$B$3:$H$66,'Experiment Results'!H$1,FALSE)</f>
        <v>8</v>
      </c>
      <c r="I857" s="101" t="str">
        <f>VLOOKUP($C857,'Experiment Design'!$B$3:$H$66,'Experiment Results'!I$1,FALSE)</f>
        <v>Normal</v>
      </c>
      <c r="J857" s="101">
        <f>VLOOKUP($C857,'Experiment Design'!$B$3:$H$66,'Experiment Results'!J$1,FALSE)</f>
        <v>100</v>
      </c>
      <c r="K857" s="101">
        <f>VLOOKUP($C857,'Experiment Design'!$B$3:$H$66,'Experiment Results'!K$1,FALSE)</f>
        <v>10</v>
      </c>
      <c r="L857" s="101">
        <f>VLOOKUP($C857,'Experiment Design'!$B$3:$H$66,'Experiment Results'!L$1,FALSE)</f>
        <v>36</v>
      </c>
      <c r="M857" s="101">
        <f>VLOOKUP($C857,'Experiment Design'!$B$3:$H$66,'Experiment Results'!M$1,FALSE)</f>
        <v>10</v>
      </c>
      <c r="N857" s="102">
        <f t="shared" si="107"/>
        <v>52.407407407407419</v>
      </c>
      <c r="P857" s="103">
        <f t="shared" si="108"/>
        <v>1</v>
      </c>
      <c r="Q857" s="101">
        <f t="shared" si="109"/>
        <v>-1</v>
      </c>
      <c r="R857" s="101">
        <f t="shared" si="110"/>
        <v>1</v>
      </c>
      <c r="S857" s="101">
        <f t="shared" si="111"/>
        <v>-1</v>
      </c>
      <c r="T857" s="101">
        <f t="shared" si="112"/>
        <v>1</v>
      </c>
      <c r="U857" s="101">
        <f t="shared" si="113"/>
        <v>-1</v>
      </c>
      <c r="V857" s="102">
        <f t="shared" si="114"/>
        <v>52.407407407407419</v>
      </c>
    </row>
    <row r="858" spans="2:22" x14ac:dyDescent="0.25">
      <c r="B858" s="12">
        <v>14</v>
      </c>
      <c r="C858" s="12">
        <v>23</v>
      </c>
      <c r="D858" s="12">
        <v>55.833333333333364</v>
      </c>
      <c r="E858" s="12">
        <v>52.5</v>
      </c>
      <c r="F858" s="12">
        <v>40.833333333333364</v>
      </c>
      <c r="H858" s="103">
        <f>VLOOKUP($C858,'Experiment Design'!$B$3:$H$66,'Experiment Results'!H$1,FALSE)</f>
        <v>3</v>
      </c>
      <c r="I858" s="101" t="str">
        <f>VLOOKUP($C858,'Experiment Design'!$B$3:$H$66,'Experiment Results'!I$1,FALSE)</f>
        <v>Exponential</v>
      </c>
      <c r="J858" s="101">
        <f>VLOOKUP($C858,'Experiment Design'!$B$3:$H$66,'Experiment Results'!J$1,FALSE)</f>
        <v>100</v>
      </c>
      <c r="K858" s="101">
        <f>VLOOKUP($C858,'Experiment Design'!$B$3:$H$66,'Experiment Results'!K$1,FALSE)</f>
        <v>10</v>
      </c>
      <c r="L858" s="101">
        <f>VLOOKUP($C858,'Experiment Design'!$B$3:$H$66,'Experiment Results'!L$1,FALSE)</f>
        <v>36</v>
      </c>
      <c r="M858" s="101">
        <f>VLOOKUP($C858,'Experiment Design'!$B$3:$H$66,'Experiment Results'!M$1,FALSE)</f>
        <v>10</v>
      </c>
      <c r="N858" s="102">
        <f t="shared" si="107"/>
        <v>49.72222222222225</v>
      </c>
      <c r="P858" s="103">
        <f t="shared" si="108"/>
        <v>-1</v>
      </c>
      <c r="Q858" s="101">
        <f t="shared" si="109"/>
        <v>1</v>
      </c>
      <c r="R858" s="101">
        <f t="shared" si="110"/>
        <v>1</v>
      </c>
      <c r="S858" s="101">
        <f t="shared" si="111"/>
        <v>-1</v>
      </c>
      <c r="T858" s="101">
        <f t="shared" si="112"/>
        <v>1</v>
      </c>
      <c r="U858" s="101">
        <f t="shared" si="113"/>
        <v>-1</v>
      </c>
      <c r="V858" s="102">
        <f t="shared" si="114"/>
        <v>49.72222222222225</v>
      </c>
    </row>
    <row r="859" spans="2:22" x14ac:dyDescent="0.25">
      <c r="B859" s="12">
        <v>14</v>
      </c>
      <c r="C859" s="12">
        <v>24</v>
      </c>
      <c r="D859" s="12">
        <v>55.833333333333364</v>
      </c>
      <c r="E859" s="12">
        <v>53.333333333333336</v>
      </c>
      <c r="F859" s="12">
        <v>41.944444444444436</v>
      </c>
      <c r="H859" s="103">
        <f>VLOOKUP($C859,'Experiment Design'!$B$3:$H$66,'Experiment Results'!H$1,FALSE)</f>
        <v>8</v>
      </c>
      <c r="I859" s="101" t="str">
        <f>VLOOKUP($C859,'Experiment Design'!$B$3:$H$66,'Experiment Results'!I$1,FALSE)</f>
        <v>Exponential</v>
      </c>
      <c r="J859" s="101">
        <f>VLOOKUP($C859,'Experiment Design'!$B$3:$H$66,'Experiment Results'!J$1,FALSE)</f>
        <v>100</v>
      </c>
      <c r="K859" s="101">
        <f>VLOOKUP($C859,'Experiment Design'!$B$3:$H$66,'Experiment Results'!K$1,FALSE)</f>
        <v>10</v>
      </c>
      <c r="L859" s="101">
        <f>VLOOKUP($C859,'Experiment Design'!$B$3:$H$66,'Experiment Results'!L$1,FALSE)</f>
        <v>36</v>
      </c>
      <c r="M859" s="101">
        <f>VLOOKUP($C859,'Experiment Design'!$B$3:$H$66,'Experiment Results'!M$1,FALSE)</f>
        <v>10</v>
      </c>
      <c r="N859" s="102">
        <f t="shared" si="107"/>
        <v>50.370370370370381</v>
      </c>
      <c r="P859" s="103">
        <f t="shared" si="108"/>
        <v>1</v>
      </c>
      <c r="Q859" s="101">
        <f t="shared" si="109"/>
        <v>1</v>
      </c>
      <c r="R859" s="101">
        <f t="shared" si="110"/>
        <v>1</v>
      </c>
      <c r="S859" s="101">
        <f t="shared" si="111"/>
        <v>-1</v>
      </c>
      <c r="T859" s="101">
        <f t="shared" si="112"/>
        <v>1</v>
      </c>
      <c r="U859" s="101">
        <f t="shared" si="113"/>
        <v>-1</v>
      </c>
      <c r="V859" s="102">
        <f t="shared" si="114"/>
        <v>50.370370370370381</v>
      </c>
    </row>
    <row r="860" spans="2:22" x14ac:dyDescent="0.25">
      <c r="B860" s="12">
        <v>14</v>
      </c>
      <c r="C860" s="12">
        <v>25</v>
      </c>
      <c r="D860" s="12">
        <v>57.777777777777779</v>
      </c>
      <c r="E860" s="12">
        <v>52.5</v>
      </c>
      <c r="F860" s="12">
        <v>52.7777777777778</v>
      </c>
      <c r="H860" s="103">
        <f>VLOOKUP($C860,'Experiment Design'!$B$3:$H$66,'Experiment Results'!H$1,FALSE)</f>
        <v>3</v>
      </c>
      <c r="I860" s="101" t="str">
        <f>VLOOKUP($C860,'Experiment Design'!$B$3:$H$66,'Experiment Results'!I$1,FALSE)</f>
        <v>Normal</v>
      </c>
      <c r="J860" s="101">
        <f>VLOOKUP($C860,'Experiment Design'!$B$3:$H$66,'Experiment Results'!J$1,FALSE)</f>
        <v>40</v>
      </c>
      <c r="K860" s="101">
        <f>VLOOKUP($C860,'Experiment Design'!$B$3:$H$66,'Experiment Results'!K$1,FALSE)</f>
        <v>60</v>
      </c>
      <c r="L860" s="101">
        <f>VLOOKUP($C860,'Experiment Design'!$B$3:$H$66,'Experiment Results'!L$1,FALSE)</f>
        <v>36</v>
      </c>
      <c r="M860" s="101">
        <f>VLOOKUP($C860,'Experiment Design'!$B$3:$H$66,'Experiment Results'!M$1,FALSE)</f>
        <v>10</v>
      </c>
      <c r="N860" s="102">
        <f t="shared" si="107"/>
        <v>54.351851851851855</v>
      </c>
      <c r="P860" s="103">
        <f t="shared" si="108"/>
        <v>-1</v>
      </c>
      <c r="Q860" s="101">
        <f t="shared" si="109"/>
        <v>-1</v>
      </c>
      <c r="R860" s="101">
        <f t="shared" si="110"/>
        <v>-1</v>
      </c>
      <c r="S860" s="101">
        <f t="shared" si="111"/>
        <v>1</v>
      </c>
      <c r="T860" s="101">
        <f t="shared" si="112"/>
        <v>1</v>
      </c>
      <c r="U860" s="101">
        <f t="shared" si="113"/>
        <v>-1</v>
      </c>
      <c r="V860" s="102">
        <f t="shared" si="114"/>
        <v>54.351851851851855</v>
      </c>
    </row>
    <row r="861" spans="2:22" x14ac:dyDescent="0.25">
      <c r="B861" s="12">
        <v>14</v>
      </c>
      <c r="C861" s="12">
        <v>26</v>
      </c>
      <c r="D861" s="12">
        <v>57.777777777777779</v>
      </c>
      <c r="E861" s="12">
        <v>46.666666666666679</v>
      </c>
      <c r="F861" s="12">
        <v>52.7777777777778</v>
      </c>
      <c r="H861" s="103">
        <f>VLOOKUP($C861,'Experiment Design'!$B$3:$H$66,'Experiment Results'!H$1,FALSE)</f>
        <v>8</v>
      </c>
      <c r="I861" s="101" t="str">
        <f>VLOOKUP($C861,'Experiment Design'!$B$3:$H$66,'Experiment Results'!I$1,FALSE)</f>
        <v>Normal</v>
      </c>
      <c r="J861" s="101">
        <f>VLOOKUP($C861,'Experiment Design'!$B$3:$H$66,'Experiment Results'!J$1,FALSE)</f>
        <v>40</v>
      </c>
      <c r="K861" s="101">
        <f>VLOOKUP($C861,'Experiment Design'!$B$3:$H$66,'Experiment Results'!K$1,FALSE)</f>
        <v>60</v>
      </c>
      <c r="L861" s="101">
        <f>VLOOKUP($C861,'Experiment Design'!$B$3:$H$66,'Experiment Results'!L$1,FALSE)</f>
        <v>36</v>
      </c>
      <c r="M861" s="101">
        <f>VLOOKUP($C861,'Experiment Design'!$B$3:$H$66,'Experiment Results'!M$1,FALSE)</f>
        <v>10</v>
      </c>
      <c r="N861" s="102">
        <f t="shared" si="107"/>
        <v>52.407407407407419</v>
      </c>
      <c r="P861" s="103">
        <f t="shared" si="108"/>
        <v>1</v>
      </c>
      <c r="Q861" s="101">
        <f t="shared" si="109"/>
        <v>-1</v>
      </c>
      <c r="R861" s="101">
        <f t="shared" si="110"/>
        <v>-1</v>
      </c>
      <c r="S861" s="101">
        <f t="shared" si="111"/>
        <v>1</v>
      </c>
      <c r="T861" s="101">
        <f t="shared" si="112"/>
        <v>1</v>
      </c>
      <c r="U861" s="101">
        <f t="shared" si="113"/>
        <v>-1</v>
      </c>
      <c r="V861" s="102">
        <f t="shared" si="114"/>
        <v>52.407407407407419</v>
      </c>
    </row>
    <row r="862" spans="2:22" x14ac:dyDescent="0.25">
      <c r="B862" s="12">
        <v>14</v>
      </c>
      <c r="C862" s="12">
        <v>27</v>
      </c>
      <c r="D862" s="12">
        <v>55.833333333333364</v>
      </c>
      <c r="E862" s="12">
        <v>52.5</v>
      </c>
      <c r="F862" s="12">
        <v>40.833333333333364</v>
      </c>
      <c r="H862" s="103">
        <f>VLOOKUP($C862,'Experiment Design'!$B$3:$H$66,'Experiment Results'!H$1,FALSE)</f>
        <v>3</v>
      </c>
      <c r="I862" s="101" t="str">
        <f>VLOOKUP($C862,'Experiment Design'!$B$3:$H$66,'Experiment Results'!I$1,FALSE)</f>
        <v>Exponential</v>
      </c>
      <c r="J862" s="101">
        <f>VLOOKUP($C862,'Experiment Design'!$B$3:$H$66,'Experiment Results'!J$1,FALSE)</f>
        <v>40</v>
      </c>
      <c r="K862" s="101">
        <f>VLOOKUP($C862,'Experiment Design'!$B$3:$H$66,'Experiment Results'!K$1,FALSE)</f>
        <v>60</v>
      </c>
      <c r="L862" s="101">
        <f>VLOOKUP($C862,'Experiment Design'!$B$3:$H$66,'Experiment Results'!L$1,FALSE)</f>
        <v>36</v>
      </c>
      <c r="M862" s="101">
        <f>VLOOKUP($C862,'Experiment Design'!$B$3:$H$66,'Experiment Results'!M$1,FALSE)</f>
        <v>10</v>
      </c>
      <c r="N862" s="102">
        <f t="shared" si="107"/>
        <v>49.72222222222225</v>
      </c>
      <c r="P862" s="103">
        <f t="shared" si="108"/>
        <v>-1</v>
      </c>
      <c r="Q862" s="101">
        <f t="shared" si="109"/>
        <v>1</v>
      </c>
      <c r="R862" s="101">
        <f t="shared" si="110"/>
        <v>-1</v>
      </c>
      <c r="S862" s="101">
        <f t="shared" si="111"/>
        <v>1</v>
      </c>
      <c r="T862" s="101">
        <f t="shared" si="112"/>
        <v>1</v>
      </c>
      <c r="U862" s="101">
        <f t="shared" si="113"/>
        <v>-1</v>
      </c>
      <c r="V862" s="102">
        <f t="shared" si="114"/>
        <v>49.72222222222225</v>
      </c>
    </row>
    <row r="863" spans="2:22" x14ac:dyDescent="0.25">
      <c r="B863" s="12">
        <v>14</v>
      </c>
      <c r="C863" s="12">
        <v>28</v>
      </c>
      <c r="D863" s="12">
        <v>55.833333333333364</v>
      </c>
      <c r="E863" s="12">
        <v>53.333333333333336</v>
      </c>
      <c r="F863" s="12">
        <v>41.944444444444436</v>
      </c>
      <c r="H863" s="103">
        <f>VLOOKUP($C863,'Experiment Design'!$B$3:$H$66,'Experiment Results'!H$1,FALSE)</f>
        <v>8</v>
      </c>
      <c r="I863" s="101" t="str">
        <f>VLOOKUP($C863,'Experiment Design'!$B$3:$H$66,'Experiment Results'!I$1,FALSE)</f>
        <v>Exponential</v>
      </c>
      <c r="J863" s="101">
        <f>VLOOKUP($C863,'Experiment Design'!$B$3:$H$66,'Experiment Results'!J$1,FALSE)</f>
        <v>40</v>
      </c>
      <c r="K863" s="101">
        <f>VLOOKUP($C863,'Experiment Design'!$B$3:$H$66,'Experiment Results'!K$1,FALSE)</f>
        <v>60</v>
      </c>
      <c r="L863" s="101">
        <f>VLOOKUP($C863,'Experiment Design'!$B$3:$H$66,'Experiment Results'!L$1,FALSE)</f>
        <v>36</v>
      </c>
      <c r="M863" s="101">
        <f>VLOOKUP($C863,'Experiment Design'!$B$3:$H$66,'Experiment Results'!M$1,FALSE)</f>
        <v>10</v>
      </c>
      <c r="N863" s="102">
        <f t="shared" si="107"/>
        <v>50.370370370370381</v>
      </c>
      <c r="P863" s="103">
        <f t="shared" si="108"/>
        <v>1</v>
      </c>
      <c r="Q863" s="101">
        <f t="shared" si="109"/>
        <v>1</v>
      </c>
      <c r="R863" s="101">
        <f t="shared" si="110"/>
        <v>-1</v>
      </c>
      <c r="S863" s="101">
        <f t="shared" si="111"/>
        <v>1</v>
      </c>
      <c r="T863" s="101">
        <f t="shared" si="112"/>
        <v>1</v>
      </c>
      <c r="U863" s="101">
        <f t="shared" si="113"/>
        <v>-1</v>
      </c>
      <c r="V863" s="102">
        <f t="shared" si="114"/>
        <v>50.370370370370381</v>
      </c>
    </row>
    <row r="864" spans="2:22" x14ac:dyDescent="0.25">
      <c r="B864" s="12">
        <v>14</v>
      </c>
      <c r="C864" s="12">
        <v>29</v>
      </c>
      <c r="D864" s="12">
        <v>57.777777777777779</v>
      </c>
      <c r="E864" s="12">
        <v>52.5</v>
      </c>
      <c r="F864" s="12">
        <v>52.7777777777778</v>
      </c>
      <c r="H864" s="103">
        <f>VLOOKUP($C864,'Experiment Design'!$B$3:$H$66,'Experiment Results'!H$1,FALSE)</f>
        <v>3</v>
      </c>
      <c r="I864" s="101" t="str">
        <f>VLOOKUP($C864,'Experiment Design'!$B$3:$H$66,'Experiment Results'!I$1,FALSE)</f>
        <v>Normal</v>
      </c>
      <c r="J864" s="101">
        <f>VLOOKUP($C864,'Experiment Design'!$B$3:$H$66,'Experiment Results'!J$1,FALSE)</f>
        <v>100</v>
      </c>
      <c r="K864" s="101">
        <f>VLOOKUP($C864,'Experiment Design'!$B$3:$H$66,'Experiment Results'!K$1,FALSE)</f>
        <v>60</v>
      </c>
      <c r="L864" s="101">
        <f>VLOOKUP($C864,'Experiment Design'!$B$3:$H$66,'Experiment Results'!L$1,FALSE)</f>
        <v>36</v>
      </c>
      <c r="M864" s="101">
        <f>VLOOKUP($C864,'Experiment Design'!$B$3:$H$66,'Experiment Results'!M$1,FALSE)</f>
        <v>10</v>
      </c>
      <c r="N864" s="102">
        <f t="shared" si="107"/>
        <v>54.351851851851855</v>
      </c>
      <c r="P864" s="103">
        <f t="shared" si="108"/>
        <v>-1</v>
      </c>
      <c r="Q864" s="101">
        <f t="shared" si="109"/>
        <v>-1</v>
      </c>
      <c r="R864" s="101">
        <f t="shared" si="110"/>
        <v>1</v>
      </c>
      <c r="S864" s="101">
        <f t="shared" si="111"/>
        <v>1</v>
      </c>
      <c r="T864" s="101">
        <f t="shared" si="112"/>
        <v>1</v>
      </c>
      <c r="U864" s="101">
        <f t="shared" si="113"/>
        <v>-1</v>
      </c>
      <c r="V864" s="102">
        <f t="shared" si="114"/>
        <v>54.351851851851855</v>
      </c>
    </row>
    <row r="865" spans="2:22" x14ac:dyDescent="0.25">
      <c r="B865" s="12">
        <v>14</v>
      </c>
      <c r="C865" s="12">
        <v>30</v>
      </c>
      <c r="D865" s="12">
        <v>57.777777777777779</v>
      </c>
      <c r="E865" s="12">
        <v>46.666666666666679</v>
      </c>
      <c r="F865" s="12">
        <v>52.7777777777778</v>
      </c>
      <c r="H865" s="103">
        <f>VLOOKUP($C865,'Experiment Design'!$B$3:$H$66,'Experiment Results'!H$1,FALSE)</f>
        <v>8</v>
      </c>
      <c r="I865" s="101" t="str">
        <f>VLOOKUP($C865,'Experiment Design'!$B$3:$H$66,'Experiment Results'!I$1,FALSE)</f>
        <v>Normal</v>
      </c>
      <c r="J865" s="101">
        <f>VLOOKUP($C865,'Experiment Design'!$B$3:$H$66,'Experiment Results'!J$1,FALSE)</f>
        <v>100</v>
      </c>
      <c r="K865" s="101">
        <f>VLOOKUP($C865,'Experiment Design'!$B$3:$H$66,'Experiment Results'!K$1,FALSE)</f>
        <v>60</v>
      </c>
      <c r="L865" s="101">
        <f>VLOOKUP($C865,'Experiment Design'!$B$3:$H$66,'Experiment Results'!L$1,FALSE)</f>
        <v>36</v>
      </c>
      <c r="M865" s="101">
        <f>VLOOKUP($C865,'Experiment Design'!$B$3:$H$66,'Experiment Results'!M$1,FALSE)</f>
        <v>10</v>
      </c>
      <c r="N865" s="102">
        <f t="shared" si="107"/>
        <v>52.407407407407419</v>
      </c>
      <c r="P865" s="103">
        <f t="shared" si="108"/>
        <v>1</v>
      </c>
      <c r="Q865" s="101">
        <f t="shared" si="109"/>
        <v>-1</v>
      </c>
      <c r="R865" s="101">
        <f t="shared" si="110"/>
        <v>1</v>
      </c>
      <c r="S865" s="101">
        <f t="shared" si="111"/>
        <v>1</v>
      </c>
      <c r="T865" s="101">
        <f t="shared" si="112"/>
        <v>1</v>
      </c>
      <c r="U865" s="101">
        <f t="shared" si="113"/>
        <v>-1</v>
      </c>
      <c r="V865" s="102">
        <f t="shared" si="114"/>
        <v>52.407407407407419</v>
      </c>
    </row>
    <row r="866" spans="2:22" x14ac:dyDescent="0.25">
      <c r="B866" s="12">
        <v>14</v>
      </c>
      <c r="C866" s="12">
        <v>31</v>
      </c>
      <c r="D866" s="12">
        <v>55.833333333333364</v>
      </c>
      <c r="E866" s="12">
        <v>52.5</v>
      </c>
      <c r="F866" s="12">
        <v>40.833333333333364</v>
      </c>
      <c r="H866" s="103">
        <f>VLOOKUP($C866,'Experiment Design'!$B$3:$H$66,'Experiment Results'!H$1,FALSE)</f>
        <v>3</v>
      </c>
      <c r="I866" s="101" t="str">
        <f>VLOOKUP($C866,'Experiment Design'!$B$3:$H$66,'Experiment Results'!I$1,FALSE)</f>
        <v>Exponential</v>
      </c>
      <c r="J866" s="101">
        <f>VLOOKUP($C866,'Experiment Design'!$B$3:$H$66,'Experiment Results'!J$1,FALSE)</f>
        <v>100</v>
      </c>
      <c r="K866" s="101">
        <f>VLOOKUP($C866,'Experiment Design'!$B$3:$H$66,'Experiment Results'!K$1,FALSE)</f>
        <v>60</v>
      </c>
      <c r="L866" s="101">
        <f>VLOOKUP($C866,'Experiment Design'!$B$3:$H$66,'Experiment Results'!L$1,FALSE)</f>
        <v>36</v>
      </c>
      <c r="M866" s="101">
        <f>VLOOKUP($C866,'Experiment Design'!$B$3:$H$66,'Experiment Results'!M$1,FALSE)</f>
        <v>10</v>
      </c>
      <c r="N866" s="102">
        <f t="shared" si="107"/>
        <v>49.72222222222225</v>
      </c>
      <c r="P866" s="103">
        <f t="shared" si="108"/>
        <v>-1</v>
      </c>
      <c r="Q866" s="101">
        <f t="shared" si="109"/>
        <v>1</v>
      </c>
      <c r="R866" s="101">
        <f t="shared" si="110"/>
        <v>1</v>
      </c>
      <c r="S866" s="101">
        <f t="shared" si="111"/>
        <v>1</v>
      </c>
      <c r="T866" s="101">
        <f t="shared" si="112"/>
        <v>1</v>
      </c>
      <c r="U866" s="101">
        <f t="shared" si="113"/>
        <v>-1</v>
      </c>
      <c r="V866" s="102">
        <f t="shared" si="114"/>
        <v>49.72222222222225</v>
      </c>
    </row>
    <row r="867" spans="2:22" x14ac:dyDescent="0.25">
      <c r="B867" s="12">
        <v>14</v>
      </c>
      <c r="C867" s="12">
        <v>32</v>
      </c>
      <c r="D867" s="12">
        <v>55.833333333333364</v>
      </c>
      <c r="E867" s="12">
        <v>53.333333333333336</v>
      </c>
      <c r="F867" s="12">
        <v>41.944444444444436</v>
      </c>
      <c r="H867" s="103">
        <f>VLOOKUP($C867,'Experiment Design'!$B$3:$H$66,'Experiment Results'!H$1,FALSE)</f>
        <v>8</v>
      </c>
      <c r="I867" s="101" t="str">
        <f>VLOOKUP($C867,'Experiment Design'!$B$3:$H$66,'Experiment Results'!I$1,FALSE)</f>
        <v>Exponential</v>
      </c>
      <c r="J867" s="101">
        <f>VLOOKUP($C867,'Experiment Design'!$B$3:$H$66,'Experiment Results'!J$1,FALSE)</f>
        <v>100</v>
      </c>
      <c r="K867" s="101">
        <f>VLOOKUP($C867,'Experiment Design'!$B$3:$H$66,'Experiment Results'!K$1,FALSE)</f>
        <v>60</v>
      </c>
      <c r="L867" s="101">
        <f>VLOOKUP($C867,'Experiment Design'!$B$3:$H$66,'Experiment Results'!L$1,FALSE)</f>
        <v>36</v>
      </c>
      <c r="M867" s="101">
        <f>VLOOKUP($C867,'Experiment Design'!$B$3:$H$66,'Experiment Results'!M$1,FALSE)</f>
        <v>10</v>
      </c>
      <c r="N867" s="102">
        <f t="shared" si="107"/>
        <v>50.370370370370381</v>
      </c>
      <c r="P867" s="103">
        <f t="shared" si="108"/>
        <v>1</v>
      </c>
      <c r="Q867" s="101">
        <f t="shared" si="109"/>
        <v>1</v>
      </c>
      <c r="R867" s="101">
        <f t="shared" si="110"/>
        <v>1</v>
      </c>
      <c r="S867" s="101">
        <f t="shared" si="111"/>
        <v>1</v>
      </c>
      <c r="T867" s="101">
        <f t="shared" si="112"/>
        <v>1</v>
      </c>
      <c r="U867" s="101">
        <f t="shared" si="113"/>
        <v>-1</v>
      </c>
      <c r="V867" s="102">
        <f t="shared" si="114"/>
        <v>50.370370370370381</v>
      </c>
    </row>
    <row r="868" spans="2:22" x14ac:dyDescent="0.25">
      <c r="B868" s="12">
        <v>14</v>
      </c>
      <c r="C868" s="12">
        <v>33</v>
      </c>
      <c r="D868" s="12">
        <v>30</v>
      </c>
      <c r="E868" s="12">
        <v>30.769230769230781</v>
      </c>
      <c r="F868" s="12">
        <v>20.769230769230759</v>
      </c>
      <c r="H868" s="103">
        <f>VLOOKUP($C868,'Experiment Design'!$B$3:$H$66,'Experiment Results'!H$1,FALSE)</f>
        <v>3</v>
      </c>
      <c r="I868" s="101" t="str">
        <f>VLOOKUP($C868,'Experiment Design'!$B$3:$H$66,'Experiment Results'!I$1,FALSE)</f>
        <v>Normal</v>
      </c>
      <c r="J868" s="101">
        <f>VLOOKUP($C868,'Experiment Design'!$B$3:$H$66,'Experiment Results'!J$1,FALSE)</f>
        <v>40</v>
      </c>
      <c r="K868" s="101">
        <f>VLOOKUP($C868,'Experiment Design'!$B$3:$H$66,'Experiment Results'!K$1,FALSE)</f>
        <v>10</v>
      </c>
      <c r="L868" s="101">
        <f>VLOOKUP($C868,'Experiment Design'!$B$3:$H$66,'Experiment Results'!L$1,FALSE)</f>
        <v>26</v>
      </c>
      <c r="M868" s="101">
        <f>VLOOKUP($C868,'Experiment Design'!$B$3:$H$66,'Experiment Results'!M$1,FALSE)</f>
        <v>15</v>
      </c>
      <c r="N868" s="102">
        <f t="shared" si="107"/>
        <v>27.179487179487182</v>
      </c>
      <c r="P868" s="103">
        <f t="shared" si="108"/>
        <v>-1</v>
      </c>
      <c r="Q868" s="101">
        <f t="shared" si="109"/>
        <v>-1</v>
      </c>
      <c r="R868" s="101">
        <f t="shared" si="110"/>
        <v>-1</v>
      </c>
      <c r="S868" s="101">
        <f t="shared" si="111"/>
        <v>-1</v>
      </c>
      <c r="T868" s="101">
        <f t="shared" si="112"/>
        <v>-1</v>
      </c>
      <c r="U868" s="101">
        <f t="shared" si="113"/>
        <v>1</v>
      </c>
      <c r="V868" s="102">
        <f t="shared" si="114"/>
        <v>27.179487179487182</v>
      </c>
    </row>
    <row r="869" spans="2:22" x14ac:dyDescent="0.25">
      <c r="B869" s="12">
        <v>14</v>
      </c>
      <c r="C869" s="12">
        <v>34</v>
      </c>
      <c r="D869" s="12">
        <v>32.692307692307701</v>
      </c>
      <c r="E869" s="12">
        <v>25.71428571428574</v>
      </c>
      <c r="F869" s="12">
        <v>22.252747252747259</v>
      </c>
      <c r="H869" s="103">
        <f>VLOOKUP($C869,'Experiment Design'!$B$3:$H$66,'Experiment Results'!H$1,FALSE)</f>
        <v>8</v>
      </c>
      <c r="I869" s="101" t="str">
        <f>VLOOKUP($C869,'Experiment Design'!$B$3:$H$66,'Experiment Results'!I$1,FALSE)</f>
        <v>Normal</v>
      </c>
      <c r="J869" s="101">
        <f>VLOOKUP($C869,'Experiment Design'!$B$3:$H$66,'Experiment Results'!J$1,FALSE)</f>
        <v>40</v>
      </c>
      <c r="K869" s="101">
        <f>VLOOKUP($C869,'Experiment Design'!$B$3:$H$66,'Experiment Results'!K$1,FALSE)</f>
        <v>10</v>
      </c>
      <c r="L869" s="101">
        <f>VLOOKUP($C869,'Experiment Design'!$B$3:$H$66,'Experiment Results'!L$1,FALSE)</f>
        <v>26</v>
      </c>
      <c r="M869" s="101">
        <f>VLOOKUP($C869,'Experiment Design'!$B$3:$H$66,'Experiment Results'!M$1,FALSE)</f>
        <v>15</v>
      </c>
      <c r="N869" s="102">
        <f t="shared" si="107"/>
        <v>26.886446886446901</v>
      </c>
      <c r="P869" s="103">
        <f t="shared" si="108"/>
        <v>1</v>
      </c>
      <c r="Q869" s="101">
        <f t="shared" si="109"/>
        <v>-1</v>
      </c>
      <c r="R869" s="101">
        <f t="shared" si="110"/>
        <v>-1</v>
      </c>
      <c r="S869" s="101">
        <f t="shared" si="111"/>
        <v>-1</v>
      </c>
      <c r="T869" s="101">
        <f t="shared" si="112"/>
        <v>-1</v>
      </c>
      <c r="U869" s="101">
        <f t="shared" si="113"/>
        <v>1</v>
      </c>
      <c r="V869" s="102">
        <f t="shared" si="114"/>
        <v>26.886446886446901</v>
      </c>
    </row>
    <row r="870" spans="2:22" x14ac:dyDescent="0.25">
      <c r="B870" s="12">
        <v>14</v>
      </c>
      <c r="C870" s="12">
        <v>35</v>
      </c>
      <c r="D870" s="12">
        <v>19.999999999999979</v>
      </c>
      <c r="E870" s="12">
        <v>28.07692307692308</v>
      </c>
      <c r="F870" s="12">
        <v>32.307692307692278</v>
      </c>
      <c r="H870" s="103">
        <f>VLOOKUP($C870,'Experiment Design'!$B$3:$H$66,'Experiment Results'!H$1,FALSE)</f>
        <v>3</v>
      </c>
      <c r="I870" s="101" t="str">
        <f>VLOOKUP($C870,'Experiment Design'!$B$3:$H$66,'Experiment Results'!I$1,FALSE)</f>
        <v>Exponential</v>
      </c>
      <c r="J870" s="101">
        <f>VLOOKUP($C870,'Experiment Design'!$B$3:$H$66,'Experiment Results'!J$1,FALSE)</f>
        <v>40</v>
      </c>
      <c r="K870" s="101">
        <f>VLOOKUP($C870,'Experiment Design'!$B$3:$H$66,'Experiment Results'!K$1,FALSE)</f>
        <v>10</v>
      </c>
      <c r="L870" s="101">
        <f>VLOOKUP($C870,'Experiment Design'!$B$3:$H$66,'Experiment Results'!L$1,FALSE)</f>
        <v>26</v>
      </c>
      <c r="M870" s="101">
        <f>VLOOKUP($C870,'Experiment Design'!$B$3:$H$66,'Experiment Results'!M$1,FALSE)</f>
        <v>15</v>
      </c>
      <c r="N870" s="102">
        <f t="shared" si="107"/>
        <v>26.794871794871778</v>
      </c>
      <c r="P870" s="103">
        <f t="shared" si="108"/>
        <v>-1</v>
      </c>
      <c r="Q870" s="101">
        <f t="shared" si="109"/>
        <v>1</v>
      </c>
      <c r="R870" s="101">
        <f t="shared" si="110"/>
        <v>-1</v>
      </c>
      <c r="S870" s="101">
        <f t="shared" si="111"/>
        <v>-1</v>
      </c>
      <c r="T870" s="101">
        <f t="shared" si="112"/>
        <v>-1</v>
      </c>
      <c r="U870" s="101">
        <f t="shared" si="113"/>
        <v>1</v>
      </c>
      <c r="V870" s="102">
        <f t="shared" si="114"/>
        <v>26.794871794871778</v>
      </c>
    </row>
    <row r="871" spans="2:22" x14ac:dyDescent="0.25">
      <c r="B871" s="12">
        <v>14</v>
      </c>
      <c r="C871" s="12">
        <v>36</v>
      </c>
      <c r="D871" s="12">
        <v>16.346153846153822</v>
      </c>
      <c r="E871" s="12">
        <v>22.91208791208792</v>
      </c>
      <c r="F871" s="12">
        <v>26.15384615384616</v>
      </c>
      <c r="H871" s="103">
        <f>VLOOKUP($C871,'Experiment Design'!$B$3:$H$66,'Experiment Results'!H$1,FALSE)</f>
        <v>8</v>
      </c>
      <c r="I871" s="101" t="str">
        <f>VLOOKUP($C871,'Experiment Design'!$B$3:$H$66,'Experiment Results'!I$1,FALSE)</f>
        <v>Exponential</v>
      </c>
      <c r="J871" s="101">
        <f>VLOOKUP($C871,'Experiment Design'!$B$3:$H$66,'Experiment Results'!J$1,FALSE)</f>
        <v>40</v>
      </c>
      <c r="K871" s="101">
        <f>VLOOKUP($C871,'Experiment Design'!$B$3:$H$66,'Experiment Results'!K$1,FALSE)</f>
        <v>10</v>
      </c>
      <c r="L871" s="101">
        <f>VLOOKUP($C871,'Experiment Design'!$B$3:$H$66,'Experiment Results'!L$1,FALSE)</f>
        <v>26</v>
      </c>
      <c r="M871" s="101">
        <f>VLOOKUP($C871,'Experiment Design'!$B$3:$H$66,'Experiment Results'!M$1,FALSE)</f>
        <v>15</v>
      </c>
      <c r="N871" s="102">
        <f t="shared" si="107"/>
        <v>21.804029304029299</v>
      </c>
      <c r="P871" s="103">
        <f t="shared" si="108"/>
        <v>1</v>
      </c>
      <c r="Q871" s="101">
        <f t="shared" si="109"/>
        <v>1</v>
      </c>
      <c r="R871" s="101">
        <f t="shared" si="110"/>
        <v>-1</v>
      </c>
      <c r="S871" s="101">
        <f t="shared" si="111"/>
        <v>-1</v>
      </c>
      <c r="T871" s="101">
        <f t="shared" si="112"/>
        <v>-1</v>
      </c>
      <c r="U871" s="101">
        <f t="shared" si="113"/>
        <v>1</v>
      </c>
      <c r="V871" s="102">
        <f t="shared" si="114"/>
        <v>21.804029304029299</v>
      </c>
    </row>
    <row r="872" spans="2:22" x14ac:dyDescent="0.25">
      <c r="B872" s="12">
        <v>14</v>
      </c>
      <c r="C872" s="12">
        <v>37</v>
      </c>
      <c r="D872" s="12">
        <v>30</v>
      </c>
      <c r="E872" s="12">
        <v>30.769230769230781</v>
      </c>
      <c r="F872" s="12">
        <v>20.769230769230759</v>
      </c>
      <c r="H872" s="103">
        <f>VLOOKUP($C872,'Experiment Design'!$B$3:$H$66,'Experiment Results'!H$1,FALSE)</f>
        <v>3</v>
      </c>
      <c r="I872" s="101" t="str">
        <f>VLOOKUP($C872,'Experiment Design'!$B$3:$H$66,'Experiment Results'!I$1,FALSE)</f>
        <v>Normal</v>
      </c>
      <c r="J872" s="101">
        <f>VLOOKUP($C872,'Experiment Design'!$B$3:$H$66,'Experiment Results'!J$1,FALSE)</f>
        <v>100</v>
      </c>
      <c r="K872" s="101">
        <f>VLOOKUP($C872,'Experiment Design'!$B$3:$H$66,'Experiment Results'!K$1,FALSE)</f>
        <v>10</v>
      </c>
      <c r="L872" s="101">
        <f>VLOOKUP($C872,'Experiment Design'!$B$3:$H$66,'Experiment Results'!L$1,FALSE)</f>
        <v>26</v>
      </c>
      <c r="M872" s="101">
        <f>VLOOKUP($C872,'Experiment Design'!$B$3:$H$66,'Experiment Results'!M$1,FALSE)</f>
        <v>15</v>
      </c>
      <c r="N872" s="102">
        <f t="shared" si="107"/>
        <v>27.179487179487182</v>
      </c>
      <c r="P872" s="103">
        <f t="shared" si="108"/>
        <v>-1</v>
      </c>
      <c r="Q872" s="101">
        <f t="shared" si="109"/>
        <v>-1</v>
      </c>
      <c r="R872" s="101">
        <f t="shared" si="110"/>
        <v>1</v>
      </c>
      <c r="S872" s="101">
        <f t="shared" si="111"/>
        <v>-1</v>
      </c>
      <c r="T872" s="101">
        <f t="shared" si="112"/>
        <v>-1</v>
      </c>
      <c r="U872" s="101">
        <f t="shared" si="113"/>
        <v>1</v>
      </c>
      <c r="V872" s="102">
        <f t="shared" si="114"/>
        <v>27.179487179487182</v>
      </c>
    </row>
    <row r="873" spans="2:22" x14ac:dyDescent="0.25">
      <c r="B873" s="12">
        <v>14</v>
      </c>
      <c r="C873" s="12">
        <v>38</v>
      </c>
      <c r="D873" s="12">
        <v>33.076923076923059</v>
      </c>
      <c r="E873" s="12">
        <v>25.71428571428574</v>
      </c>
      <c r="F873" s="12">
        <v>22.252747252747259</v>
      </c>
      <c r="H873" s="103">
        <f>VLOOKUP($C873,'Experiment Design'!$B$3:$H$66,'Experiment Results'!H$1,FALSE)</f>
        <v>8</v>
      </c>
      <c r="I873" s="101" t="str">
        <f>VLOOKUP($C873,'Experiment Design'!$B$3:$H$66,'Experiment Results'!I$1,FALSE)</f>
        <v>Normal</v>
      </c>
      <c r="J873" s="101">
        <f>VLOOKUP($C873,'Experiment Design'!$B$3:$H$66,'Experiment Results'!J$1,FALSE)</f>
        <v>100</v>
      </c>
      <c r="K873" s="101">
        <f>VLOOKUP($C873,'Experiment Design'!$B$3:$H$66,'Experiment Results'!K$1,FALSE)</f>
        <v>10</v>
      </c>
      <c r="L873" s="101">
        <f>VLOOKUP($C873,'Experiment Design'!$B$3:$H$66,'Experiment Results'!L$1,FALSE)</f>
        <v>26</v>
      </c>
      <c r="M873" s="101">
        <f>VLOOKUP($C873,'Experiment Design'!$B$3:$H$66,'Experiment Results'!M$1,FALSE)</f>
        <v>15</v>
      </c>
      <c r="N873" s="102">
        <f t="shared" si="107"/>
        <v>27.014652014652018</v>
      </c>
      <c r="P873" s="103">
        <f t="shared" si="108"/>
        <v>1</v>
      </c>
      <c r="Q873" s="101">
        <f t="shared" si="109"/>
        <v>-1</v>
      </c>
      <c r="R873" s="101">
        <f t="shared" si="110"/>
        <v>1</v>
      </c>
      <c r="S873" s="101">
        <f t="shared" si="111"/>
        <v>-1</v>
      </c>
      <c r="T873" s="101">
        <f t="shared" si="112"/>
        <v>-1</v>
      </c>
      <c r="U873" s="101">
        <f t="shared" si="113"/>
        <v>1</v>
      </c>
      <c r="V873" s="102">
        <f t="shared" si="114"/>
        <v>27.014652014652018</v>
      </c>
    </row>
    <row r="874" spans="2:22" x14ac:dyDescent="0.25">
      <c r="B874" s="12">
        <v>14</v>
      </c>
      <c r="C874" s="12">
        <v>39</v>
      </c>
      <c r="D874" s="12">
        <v>20.36222538460002</v>
      </c>
      <c r="E874" s="12">
        <v>28.07692307692308</v>
      </c>
      <c r="F874" s="12">
        <v>32.307692307692278</v>
      </c>
      <c r="H874" s="103">
        <f>VLOOKUP($C874,'Experiment Design'!$B$3:$H$66,'Experiment Results'!H$1,FALSE)</f>
        <v>3</v>
      </c>
      <c r="I874" s="101" t="str">
        <f>VLOOKUP($C874,'Experiment Design'!$B$3:$H$66,'Experiment Results'!I$1,FALSE)</f>
        <v>Exponential</v>
      </c>
      <c r="J874" s="101">
        <f>VLOOKUP($C874,'Experiment Design'!$B$3:$H$66,'Experiment Results'!J$1,FALSE)</f>
        <v>100</v>
      </c>
      <c r="K874" s="101">
        <f>VLOOKUP($C874,'Experiment Design'!$B$3:$H$66,'Experiment Results'!K$1,FALSE)</f>
        <v>10</v>
      </c>
      <c r="L874" s="101">
        <f>VLOOKUP($C874,'Experiment Design'!$B$3:$H$66,'Experiment Results'!L$1,FALSE)</f>
        <v>26</v>
      </c>
      <c r="M874" s="101">
        <f>VLOOKUP($C874,'Experiment Design'!$B$3:$H$66,'Experiment Results'!M$1,FALSE)</f>
        <v>15</v>
      </c>
      <c r="N874" s="102">
        <f t="shared" si="107"/>
        <v>26.915613589738459</v>
      </c>
      <c r="P874" s="103">
        <f t="shared" si="108"/>
        <v>-1</v>
      </c>
      <c r="Q874" s="101">
        <f t="shared" si="109"/>
        <v>1</v>
      </c>
      <c r="R874" s="101">
        <f t="shared" si="110"/>
        <v>1</v>
      </c>
      <c r="S874" s="101">
        <f t="shared" si="111"/>
        <v>-1</v>
      </c>
      <c r="T874" s="101">
        <f t="shared" si="112"/>
        <v>-1</v>
      </c>
      <c r="U874" s="101">
        <f t="shared" si="113"/>
        <v>1</v>
      </c>
      <c r="V874" s="102">
        <f t="shared" si="114"/>
        <v>26.915613589738459</v>
      </c>
    </row>
    <row r="875" spans="2:22" x14ac:dyDescent="0.25">
      <c r="B875" s="12">
        <v>14</v>
      </c>
      <c r="C875" s="12">
        <v>40</v>
      </c>
      <c r="D875" s="12">
        <v>16.346153846153822</v>
      </c>
      <c r="E875" s="12">
        <v>22.91208791208792</v>
      </c>
      <c r="F875" s="12">
        <v>26.15384615384616</v>
      </c>
      <c r="H875" s="103">
        <f>VLOOKUP($C875,'Experiment Design'!$B$3:$H$66,'Experiment Results'!H$1,FALSE)</f>
        <v>8</v>
      </c>
      <c r="I875" s="101" t="str">
        <f>VLOOKUP($C875,'Experiment Design'!$B$3:$H$66,'Experiment Results'!I$1,FALSE)</f>
        <v>Exponential</v>
      </c>
      <c r="J875" s="101">
        <f>VLOOKUP($C875,'Experiment Design'!$B$3:$H$66,'Experiment Results'!J$1,FALSE)</f>
        <v>100</v>
      </c>
      <c r="K875" s="101">
        <f>VLOOKUP($C875,'Experiment Design'!$B$3:$H$66,'Experiment Results'!K$1,FALSE)</f>
        <v>10</v>
      </c>
      <c r="L875" s="101">
        <f>VLOOKUP($C875,'Experiment Design'!$B$3:$H$66,'Experiment Results'!L$1,FALSE)</f>
        <v>26</v>
      </c>
      <c r="M875" s="101">
        <f>VLOOKUP($C875,'Experiment Design'!$B$3:$H$66,'Experiment Results'!M$1,FALSE)</f>
        <v>15</v>
      </c>
      <c r="N875" s="102">
        <f t="shared" si="107"/>
        <v>21.804029304029299</v>
      </c>
      <c r="P875" s="103">
        <f t="shared" si="108"/>
        <v>1</v>
      </c>
      <c r="Q875" s="101">
        <f t="shared" si="109"/>
        <v>1</v>
      </c>
      <c r="R875" s="101">
        <f t="shared" si="110"/>
        <v>1</v>
      </c>
      <c r="S875" s="101">
        <f t="shared" si="111"/>
        <v>-1</v>
      </c>
      <c r="T875" s="101">
        <f t="shared" si="112"/>
        <v>-1</v>
      </c>
      <c r="U875" s="101">
        <f t="shared" si="113"/>
        <v>1</v>
      </c>
      <c r="V875" s="102">
        <f t="shared" si="114"/>
        <v>21.804029304029299</v>
      </c>
    </row>
    <row r="876" spans="2:22" x14ac:dyDescent="0.25">
      <c r="B876" s="12">
        <v>14</v>
      </c>
      <c r="C876" s="12">
        <v>41</v>
      </c>
      <c r="D876" s="12">
        <v>30</v>
      </c>
      <c r="E876" s="12">
        <v>30.769230769230781</v>
      </c>
      <c r="F876" s="12">
        <v>20.769230769230759</v>
      </c>
      <c r="H876" s="103">
        <f>VLOOKUP($C876,'Experiment Design'!$B$3:$H$66,'Experiment Results'!H$1,FALSE)</f>
        <v>3</v>
      </c>
      <c r="I876" s="101" t="str">
        <f>VLOOKUP($C876,'Experiment Design'!$B$3:$H$66,'Experiment Results'!I$1,FALSE)</f>
        <v>Normal</v>
      </c>
      <c r="J876" s="101">
        <f>VLOOKUP($C876,'Experiment Design'!$B$3:$H$66,'Experiment Results'!J$1,FALSE)</f>
        <v>40</v>
      </c>
      <c r="K876" s="101">
        <f>VLOOKUP($C876,'Experiment Design'!$B$3:$H$66,'Experiment Results'!K$1,FALSE)</f>
        <v>60</v>
      </c>
      <c r="L876" s="101">
        <f>VLOOKUP($C876,'Experiment Design'!$B$3:$H$66,'Experiment Results'!L$1,FALSE)</f>
        <v>26</v>
      </c>
      <c r="M876" s="101">
        <f>VLOOKUP($C876,'Experiment Design'!$B$3:$H$66,'Experiment Results'!M$1,FALSE)</f>
        <v>15</v>
      </c>
      <c r="N876" s="102">
        <f t="shared" si="107"/>
        <v>27.179487179487182</v>
      </c>
      <c r="P876" s="103">
        <f t="shared" si="108"/>
        <v>-1</v>
      </c>
      <c r="Q876" s="101">
        <f t="shared" si="109"/>
        <v>-1</v>
      </c>
      <c r="R876" s="101">
        <f t="shared" si="110"/>
        <v>-1</v>
      </c>
      <c r="S876" s="101">
        <f t="shared" si="111"/>
        <v>1</v>
      </c>
      <c r="T876" s="101">
        <f t="shared" si="112"/>
        <v>-1</v>
      </c>
      <c r="U876" s="101">
        <f t="shared" si="113"/>
        <v>1</v>
      </c>
      <c r="V876" s="102">
        <f t="shared" si="114"/>
        <v>27.179487179487182</v>
      </c>
    </row>
    <row r="877" spans="2:22" x14ac:dyDescent="0.25">
      <c r="B877" s="12">
        <v>14</v>
      </c>
      <c r="C877" s="12">
        <v>42</v>
      </c>
      <c r="D877" s="12">
        <v>33.076923076923059</v>
      </c>
      <c r="E877" s="12">
        <v>25.71428571428574</v>
      </c>
      <c r="F877" s="12">
        <v>22.252747252747259</v>
      </c>
      <c r="H877" s="103">
        <f>VLOOKUP($C877,'Experiment Design'!$B$3:$H$66,'Experiment Results'!H$1,FALSE)</f>
        <v>8</v>
      </c>
      <c r="I877" s="101" t="str">
        <f>VLOOKUP($C877,'Experiment Design'!$B$3:$H$66,'Experiment Results'!I$1,FALSE)</f>
        <v>Normal</v>
      </c>
      <c r="J877" s="101">
        <f>VLOOKUP($C877,'Experiment Design'!$B$3:$H$66,'Experiment Results'!J$1,FALSE)</f>
        <v>40</v>
      </c>
      <c r="K877" s="101">
        <f>VLOOKUP($C877,'Experiment Design'!$B$3:$H$66,'Experiment Results'!K$1,FALSE)</f>
        <v>60</v>
      </c>
      <c r="L877" s="101">
        <f>VLOOKUP($C877,'Experiment Design'!$B$3:$H$66,'Experiment Results'!L$1,FALSE)</f>
        <v>26</v>
      </c>
      <c r="M877" s="101">
        <f>VLOOKUP($C877,'Experiment Design'!$B$3:$H$66,'Experiment Results'!M$1,FALSE)</f>
        <v>15</v>
      </c>
      <c r="N877" s="102">
        <f t="shared" si="107"/>
        <v>27.014652014652018</v>
      </c>
      <c r="P877" s="103">
        <f t="shared" si="108"/>
        <v>1</v>
      </c>
      <c r="Q877" s="101">
        <f t="shared" si="109"/>
        <v>-1</v>
      </c>
      <c r="R877" s="101">
        <f t="shared" si="110"/>
        <v>-1</v>
      </c>
      <c r="S877" s="101">
        <f t="shared" si="111"/>
        <v>1</v>
      </c>
      <c r="T877" s="101">
        <f t="shared" si="112"/>
        <v>-1</v>
      </c>
      <c r="U877" s="101">
        <f t="shared" si="113"/>
        <v>1</v>
      </c>
      <c r="V877" s="102">
        <f t="shared" si="114"/>
        <v>27.014652014652018</v>
      </c>
    </row>
    <row r="878" spans="2:22" x14ac:dyDescent="0.25">
      <c r="B878" s="12">
        <v>14</v>
      </c>
      <c r="C878" s="12">
        <v>43</v>
      </c>
      <c r="D878" s="12">
        <v>19.999999999999979</v>
      </c>
      <c r="E878" s="12">
        <v>28.07692307692308</v>
      </c>
      <c r="F878" s="12">
        <v>32.307692307692278</v>
      </c>
      <c r="H878" s="103">
        <f>VLOOKUP($C878,'Experiment Design'!$B$3:$H$66,'Experiment Results'!H$1,FALSE)</f>
        <v>3</v>
      </c>
      <c r="I878" s="101" t="str">
        <f>VLOOKUP($C878,'Experiment Design'!$B$3:$H$66,'Experiment Results'!I$1,FALSE)</f>
        <v>Exponential</v>
      </c>
      <c r="J878" s="101">
        <f>VLOOKUP($C878,'Experiment Design'!$B$3:$H$66,'Experiment Results'!J$1,FALSE)</f>
        <v>40</v>
      </c>
      <c r="K878" s="101">
        <f>VLOOKUP($C878,'Experiment Design'!$B$3:$H$66,'Experiment Results'!K$1,FALSE)</f>
        <v>60</v>
      </c>
      <c r="L878" s="101">
        <f>VLOOKUP($C878,'Experiment Design'!$B$3:$H$66,'Experiment Results'!L$1,FALSE)</f>
        <v>26</v>
      </c>
      <c r="M878" s="101">
        <f>VLOOKUP($C878,'Experiment Design'!$B$3:$H$66,'Experiment Results'!M$1,FALSE)</f>
        <v>15</v>
      </c>
      <c r="N878" s="102">
        <f t="shared" si="107"/>
        <v>26.794871794871778</v>
      </c>
      <c r="P878" s="103">
        <f t="shared" si="108"/>
        <v>-1</v>
      </c>
      <c r="Q878" s="101">
        <f t="shared" si="109"/>
        <v>1</v>
      </c>
      <c r="R878" s="101">
        <f t="shared" si="110"/>
        <v>-1</v>
      </c>
      <c r="S878" s="101">
        <f t="shared" si="111"/>
        <v>1</v>
      </c>
      <c r="T878" s="101">
        <f t="shared" si="112"/>
        <v>-1</v>
      </c>
      <c r="U878" s="101">
        <f t="shared" si="113"/>
        <v>1</v>
      </c>
      <c r="V878" s="102">
        <f t="shared" si="114"/>
        <v>26.794871794871778</v>
      </c>
    </row>
    <row r="879" spans="2:22" x14ac:dyDescent="0.25">
      <c r="B879" s="12">
        <v>14</v>
      </c>
      <c r="C879" s="12">
        <v>44</v>
      </c>
      <c r="D879" s="12">
        <v>16.730769230769241</v>
      </c>
      <c r="E879" s="12">
        <v>22.91208791208792</v>
      </c>
      <c r="F879" s="12">
        <v>26.15384615384616</v>
      </c>
      <c r="H879" s="103">
        <f>VLOOKUP($C879,'Experiment Design'!$B$3:$H$66,'Experiment Results'!H$1,FALSE)</f>
        <v>8</v>
      </c>
      <c r="I879" s="101" t="str">
        <f>VLOOKUP($C879,'Experiment Design'!$B$3:$H$66,'Experiment Results'!I$1,FALSE)</f>
        <v>Exponential</v>
      </c>
      <c r="J879" s="101">
        <f>VLOOKUP($C879,'Experiment Design'!$B$3:$H$66,'Experiment Results'!J$1,FALSE)</f>
        <v>40</v>
      </c>
      <c r="K879" s="101">
        <f>VLOOKUP($C879,'Experiment Design'!$B$3:$H$66,'Experiment Results'!K$1,FALSE)</f>
        <v>60</v>
      </c>
      <c r="L879" s="101">
        <f>VLOOKUP($C879,'Experiment Design'!$B$3:$H$66,'Experiment Results'!L$1,FALSE)</f>
        <v>26</v>
      </c>
      <c r="M879" s="101">
        <f>VLOOKUP($C879,'Experiment Design'!$B$3:$H$66,'Experiment Results'!M$1,FALSE)</f>
        <v>15</v>
      </c>
      <c r="N879" s="102">
        <f t="shared" si="107"/>
        <v>21.932234432234441</v>
      </c>
      <c r="P879" s="103">
        <f t="shared" si="108"/>
        <v>1</v>
      </c>
      <c r="Q879" s="101">
        <f t="shared" si="109"/>
        <v>1</v>
      </c>
      <c r="R879" s="101">
        <f t="shared" si="110"/>
        <v>-1</v>
      </c>
      <c r="S879" s="101">
        <f t="shared" si="111"/>
        <v>1</v>
      </c>
      <c r="T879" s="101">
        <f t="shared" si="112"/>
        <v>-1</v>
      </c>
      <c r="U879" s="101">
        <f t="shared" si="113"/>
        <v>1</v>
      </c>
      <c r="V879" s="102">
        <f t="shared" si="114"/>
        <v>21.932234432234441</v>
      </c>
    </row>
    <row r="880" spans="2:22" x14ac:dyDescent="0.25">
      <c r="B880" s="12">
        <v>14</v>
      </c>
      <c r="C880" s="12">
        <v>45</v>
      </c>
      <c r="D880" s="12">
        <v>30</v>
      </c>
      <c r="E880" s="12">
        <v>30.769230769230781</v>
      </c>
      <c r="F880" s="12">
        <v>20.769230769230759</v>
      </c>
      <c r="H880" s="103">
        <f>VLOOKUP($C880,'Experiment Design'!$B$3:$H$66,'Experiment Results'!H$1,FALSE)</f>
        <v>3</v>
      </c>
      <c r="I880" s="101" t="str">
        <f>VLOOKUP($C880,'Experiment Design'!$B$3:$H$66,'Experiment Results'!I$1,FALSE)</f>
        <v>Normal</v>
      </c>
      <c r="J880" s="101">
        <f>VLOOKUP($C880,'Experiment Design'!$B$3:$H$66,'Experiment Results'!J$1,FALSE)</f>
        <v>100</v>
      </c>
      <c r="K880" s="101">
        <f>VLOOKUP($C880,'Experiment Design'!$B$3:$H$66,'Experiment Results'!K$1,FALSE)</f>
        <v>60</v>
      </c>
      <c r="L880" s="101">
        <f>VLOOKUP($C880,'Experiment Design'!$B$3:$H$66,'Experiment Results'!L$1,FALSE)</f>
        <v>26</v>
      </c>
      <c r="M880" s="101">
        <f>VLOOKUP($C880,'Experiment Design'!$B$3:$H$66,'Experiment Results'!M$1,FALSE)</f>
        <v>15</v>
      </c>
      <c r="N880" s="102">
        <f t="shared" si="107"/>
        <v>27.179487179487182</v>
      </c>
      <c r="P880" s="103">
        <f t="shared" si="108"/>
        <v>-1</v>
      </c>
      <c r="Q880" s="101">
        <f t="shared" si="109"/>
        <v>-1</v>
      </c>
      <c r="R880" s="101">
        <f t="shared" si="110"/>
        <v>1</v>
      </c>
      <c r="S880" s="101">
        <f t="shared" si="111"/>
        <v>1</v>
      </c>
      <c r="T880" s="101">
        <f t="shared" si="112"/>
        <v>-1</v>
      </c>
      <c r="U880" s="101">
        <f t="shared" si="113"/>
        <v>1</v>
      </c>
      <c r="V880" s="102">
        <f t="shared" si="114"/>
        <v>27.179487179487182</v>
      </c>
    </row>
    <row r="881" spans="2:22" x14ac:dyDescent="0.25">
      <c r="B881" s="12">
        <v>14</v>
      </c>
      <c r="C881" s="12">
        <v>46</v>
      </c>
      <c r="D881" s="12">
        <v>29.03846153846154</v>
      </c>
      <c r="E881" s="12">
        <v>26.373626373626401</v>
      </c>
      <c r="F881" s="12">
        <v>22.417582417582441</v>
      </c>
      <c r="H881" s="103">
        <f>VLOOKUP($C881,'Experiment Design'!$B$3:$H$66,'Experiment Results'!H$1,FALSE)</f>
        <v>8</v>
      </c>
      <c r="I881" s="101" t="str">
        <f>VLOOKUP($C881,'Experiment Design'!$B$3:$H$66,'Experiment Results'!I$1,FALSE)</f>
        <v>Normal</v>
      </c>
      <c r="J881" s="101">
        <f>VLOOKUP($C881,'Experiment Design'!$B$3:$H$66,'Experiment Results'!J$1,FALSE)</f>
        <v>100</v>
      </c>
      <c r="K881" s="101">
        <f>VLOOKUP($C881,'Experiment Design'!$B$3:$H$66,'Experiment Results'!K$1,FALSE)</f>
        <v>60</v>
      </c>
      <c r="L881" s="101">
        <f>VLOOKUP($C881,'Experiment Design'!$B$3:$H$66,'Experiment Results'!L$1,FALSE)</f>
        <v>26</v>
      </c>
      <c r="M881" s="101">
        <f>VLOOKUP($C881,'Experiment Design'!$B$3:$H$66,'Experiment Results'!M$1,FALSE)</f>
        <v>15</v>
      </c>
      <c r="N881" s="102">
        <f t="shared" si="107"/>
        <v>25.943223443223459</v>
      </c>
      <c r="P881" s="103">
        <f t="shared" si="108"/>
        <v>1</v>
      </c>
      <c r="Q881" s="101">
        <f t="shared" si="109"/>
        <v>-1</v>
      </c>
      <c r="R881" s="101">
        <f t="shared" si="110"/>
        <v>1</v>
      </c>
      <c r="S881" s="101">
        <f t="shared" si="111"/>
        <v>1</v>
      </c>
      <c r="T881" s="101">
        <f t="shared" si="112"/>
        <v>-1</v>
      </c>
      <c r="U881" s="101">
        <f t="shared" si="113"/>
        <v>1</v>
      </c>
      <c r="V881" s="102">
        <f t="shared" si="114"/>
        <v>25.943223443223459</v>
      </c>
    </row>
    <row r="882" spans="2:22" x14ac:dyDescent="0.25">
      <c r="B882" s="12">
        <v>14</v>
      </c>
      <c r="C882" s="12">
        <v>47</v>
      </c>
      <c r="D882" s="12">
        <v>20.36222538460002</v>
      </c>
      <c r="E882" s="12">
        <v>28.07692307692308</v>
      </c>
      <c r="F882" s="12">
        <v>32.307692307692278</v>
      </c>
      <c r="H882" s="103">
        <f>VLOOKUP($C882,'Experiment Design'!$B$3:$H$66,'Experiment Results'!H$1,FALSE)</f>
        <v>3</v>
      </c>
      <c r="I882" s="101" t="str">
        <f>VLOOKUP($C882,'Experiment Design'!$B$3:$H$66,'Experiment Results'!I$1,FALSE)</f>
        <v>Exponential</v>
      </c>
      <c r="J882" s="101">
        <f>VLOOKUP($C882,'Experiment Design'!$B$3:$H$66,'Experiment Results'!J$1,FALSE)</f>
        <v>100</v>
      </c>
      <c r="K882" s="101">
        <f>VLOOKUP($C882,'Experiment Design'!$B$3:$H$66,'Experiment Results'!K$1,FALSE)</f>
        <v>60</v>
      </c>
      <c r="L882" s="101">
        <f>VLOOKUP($C882,'Experiment Design'!$B$3:$H$66,'Experiment Results'!L$1,FALSE)</f>
        <v>26</v>
      </c>
      <c r="M882" s="101">
        <f>VLOOKUP($C882,'Experiment Design'!$B$3:$H$66,'Experiment Results'!M$1,FALSE)</f>
        <v>15</v>
      </c>
      <c r="N882" s="102">
        <f t="shared" si="107"/>
        <v>26.915613589738459</v>
      </c>
      <c r="P882" s="103">
        <f t="shared" si="108"/>
        <v>-1</v>
      </c>
      <c r="Q882" s="101">
        <f t="shared" si="109"/>
        <v>1</v>
      </c>
      <c r="R882" s="101">
        <f t="shared" si="110"/>
        <v>1</v>
      </c>
      <c r="S882" s="101">
        <f t="shared" si="111"/>
        <v>1</v>
      </c>
      <c r="T882" s="101">
        <f t="shared" si="112"/>
        <v>-1</v>
      </c>
      <c r="U882" s="101">
        <f t="shared" si="113"/>
        <v>1</v>
      </c>
      <c r="V882" s="102">
        <f t="shared" si="114"/>
        <v>26.915613589738459</v>
      </c>
    </row>
    <row r="883" spans="2:22" x14ac:dyDescent="0.25">
      <c r="B883" s="12">
        <v>14</v>
      </c>
      <c r="C883" s="12">
        <v>48</v>
      </c>
      <c r="D883" s="12">
        <v>16.730769230769241</v>
      </c>
      <c r="E883" s="12">
        <v>22.91208791208792</v>
      </c>
      <c r="F883" s="12">
        <v>26.15384615384616</v>
      </c>
      <c r="H883" s="103">
        <f>VLOOKUP($C883,'Experiment Design'!$B$3:$H$66,'Experiment Results'!H$1,FALSE)</f>
        <v>8</v>
      </c>
      <c r="I883" s="101" t="str">
        <f>VLOOKUP($C883,'Experiment Design'!$B$3:$H$66,'Experiment Results'!I$1,FALSE)</f>
        <v>Exponential</v>
      </c>
      <c r="J883" s="101">
        <f>VLOOKUP($C883,'Experiment Design'!$B$3:$H$66,'Experiment Results'!J$1,FALSE)</f>
        <v>100</v>
      </c>
      <c r="K883" s="101">
        <f>VLOOKUP($C883,'Experiment Design'!$B$3:$H$66,'Experiment Results'!K$1,FALSE)</f>
        <v>60</v>
      </c>
      <c r="L883" s="101">
        <f>VLOOKUP($C883,'Experiment Design'!$B$3:$H$66,'Experiment Results'!L$1,FALSE)</f>
        <v>26</v>
      </c>
      <c r="M883" s="101">
        <f>VLOOKUP($C883,'Experiment Design'!$B$3:$H$66,'Experiment Results'!M$1,FALSE)</f>
        <v>15</v>
      </c>
      <c r="N883" s="102">
        <f t="shared" si="107"/>
        <v>21.932234432234441</v>
      </c>
      <c r="P883" s="103">
        <f t="shared" si="108"/>
        <v>1</v>
      </c>
      <c r="Q883" s="101">
        <f t="shared" si="109"/>
        <v>1</v>
      </c>
      <c r="R883" s="101">
        <f t="shared" si="110"/>
        <v>1</v>
      </c>
      <c r="S883" s="101">
        <f t="shared" si="111"/>
        <v>1</v>
      </c>
      <c r="T883" s="101">
        <f t="shared" si="112"/>
        <v>-1</v>
      </c>
      <c r="U883" s="101">
        <f t="shared" si="113"/>
        <v>1</v>
      </c>
      <c r="V883" s="102">
        <f t="shared" si="114"/>
        <v>21.932234432234441</v>
      </c>
    </row>
    <row r="884" spans="2:22" x14ac:dyDescent="0.25">
      <c r="B884" s="12">
        <v>14</v>
      </c>
      <c r="C884" s="12">
        <v>49</v>
      </c>
      <c r="D884" s="12">
        <v>33.541666666666679</v>
      </c>
      <c r="E884" s="12">
        <v>30.833333333333336</v>
      </c>
      <c r="F884" s="12">
        <v>38.749999999999986</v>
      </c>
      <c r="H884" s="103">
        <f>VLOOKUP($C884,'Experiment Design'!$B$3:$H$66,'Experiment Results'!H$1,FALSE)</f>
        <v>3</v>
      </c>
      <c r="I884" s="101" t="str">
        <f>VLOOKUP($C884,'Experiment Design'!$B$3:$H$66,'Experiment Results'!I$1,FALSE)</f>
        <v>Normal</v>
      </c>
      <c r="J884" s="101">
        <f>VLOOKUP($C884,'Experiment Design'!$B$3:$H$66,'Experiment Results'!J$1,FALSE)</f>
        <v>40</v>
      </c>
      <c r="K884" s="101">
        <f>VLOOKUP($C884,'Experiment Design'!$B$3:$H$66,'Experiment Results'!K$1,FALSE)</f>
        <v>10</v>
      </c>
      <c r="L884" s="101">
        <f>VLOOKUP($C884,'Experiment Design'!$B$3:$H$66,'Experiment Results'!L$1,FALSE)</f>
        <v>36</v>
      </c>
      <c r="M884" s="101">
        <f>VLOOKUP($C884,'Experiment Design'!$B$3:$H$66,'Experiment Results'!M$1,FALSE)</f>
        <v>15</v>
      </c>
      <c r="N884" s="102">
        <f t="shared" si="107"/>
        <v>34.375</v>
      </c>
      <c r="P884" s="103">
        <f t="shared" si="108"/>
        <v>-1</v>
      </c>
      <c r="Q884" s="101">
        <f t="shared" si="109"/>
        <v>-1</v>
      </c>
      <c r="R884" s="101">
        <f t="shared" si="110"/>
        <v>-1</v>
      </c>
      <c r="S884" s="101">
        <f t="shared" si="111"/>
        <v>-1</v>
      </c>
      <c r="T884" s="101">
        <f t="shared" si="112"/>
        <v>1</v>
      </c>
      <c r="U884" s="101">
        <f t="shared" si="113"/>
        <v>1</v>
      </c>
      <c r="V884" s="102">
        <f t="shared" si="114"/>
        <v>34.375</v>
      </c>
    </row>
    <row r="885" spans="2:22" x14ac:dyDescent="0.25">
      <c r="B885" s="12">
        <v>14</v>
      </c>
      <c r="C885" s="12">
        <v>50</v>
      </c>
      <c r="D885" s="12">
        <v>34.5</v>
      </c>
      <c r="E885" s="12">
        <v>27.666666666666661</v>
      </c>
      <c r="F885" s="12">
        <v>34.166666666666636</v>
      </c>
      <c r="H885" s="103">
        <f>VLOOKUP($C885,'Experiment Design'!$B$3:$H$66,'Experiment Results'!H$1,FALSE)</f>
        <v>8</v>
      </c>
      <c r="I885" s="101" t="str">
        <f>VLOOKUP($C885,'Experiment Design'!$B$3:$H$66,'Experiment Results'!I$1,FALSE)</f>
        <v>Normal</v>
      </c>
      <c r="J885" s="101">
        <f>VLOOKUP($C885,'Experiment Design'!$B$3:$H$66,'Experiment Results'!J$1,FALSE)</f>
        <v>40</v>
      </c>
      <c r="K885" s="101">
        <f>VLOOKUP($C885,'Experiment Design'!$B$3:$H$66,'Experiment Results'!K$1,FALSE)</f>
        <v>10</v>
      </c>
      <c r="L885" s="101">
        <f>VLOOKUP($C885,'Experiment Design'!$B$3:$H$66,'Experiment Results'!L$1,FALSE)</f>
        <v>36</v>
      </c>
      <c r="M885" s="101">
        <f>VLOOKUP($C885,'Experiment Design'!$B$3:$H$66,'Experiment Results'!M$1,FALSE)</f>
        <v>15</v>
      </c>
      <c r="N885" s="102">
        <f t="shared" si="107"/>
        <v>32.111111111111093</v>
      </c>
      <c r="P885" s="103">
        <f t="shared" si="108"/>
        <v>1</v>
      </c>
      <c r="Q885" s="101">
        <f t="shared" si="109"/>
        <v>-1</v>
      </c>
      <c r="R885" s="101">
        <f t="shared" si="110"/>
        <v>-1</v>
      </c>
      <c r="S885" s="101">
        <f t="shared" si="111"/>
        <v>-1</v>
      </c>
      <c r="T885" s="101">
        <f t="shared" si="112"/>
        <v>1</v>
      </c>
      <c r="U885" s="101">
        <f t="shared" si="113"/>
        <v>1</v>
      </c>
      <c r="V885" s="102">
        <f t="shared" si="114"/>
        <v>32.111111111111093</v>
      </c>
    </row>
    <row r="886" spans="2:22" x14ac:dyDescent="0.25">
      <c r="B886" s="12">
        <v>14</v>
      </c>
      <c r="C886" s="12">
        <v>51</v>
      </c>
      <c r="D886" s="12">
        <v>30.625000000000018</v>
      </c>
      <c r="E886" s="12">
        <v>38.333333333333336</v>
      </c>
      <c r="F886" s="12">
        <v>35.208333333333364</v>
      </c>
      <c r="H886" s="103">
        <f>VLOOKUP($C886,'Experiment Design'!$B$3:$H$66,'Experiment Results'!H$1,FALSE)</f>
        <v>3</v>
      </c>
      <c r="I886" s="101" t="str">
        <f>VLOOKUP($C886,'Experiment Design'!$B$3:$H$66,'Experiment Results'!I$1,FALSE)</f>
        <v>Exponential</v>
      </c>
      <c r="J886" s="101">
        <f>VLOOKUP($C886,'Experiment Design'!$B$3:$H$66,'Experiment Results'!J$1,FALSE)</f>
        <v>40</v>
      </c>
      <c r="K886" s="101">
        <f>VLOOKUP($C886,'Experiment Design'!$B$3:$H$66,'Experiment Results'!K$1,FALSE)</f>
        <v>10</v>
      </c>
      <c r="L886" s="101">
        <f>VLOOKUP($C886,'Experiment Design'!$B$3:$H$66,'Experiment Results'!L$1,FALSE)</f>
        <v>36</v>
      </c>
      <c r="M886" s="101">
        <f>VLOOKUP($C886,'Experiment Design'!$B$3:$H$66,'Experiment Results'!M$1,FALSE)</f>
        <v>15</v>
      </c>
      <c r="N886" s="102">
        <f t="shared" si="107"/>
        <v>34.722222222222236</v>
      </c>
      <c r="P886" s="103">
        <f t="shared" si="108"/>
        <v>-1</v>
      </c>
      <c r="Q886" s="101">
        <f t="shared" si="109"/>
        <v>1</v>
      </c>
      <c r="R886" s="101">
        <f t="shared" si="110"/>
        <v>-1</v>
      </c>
      <c r="S886" s="101">
        <f t="shared" si="111"/>
        <v>-1</v>
      </c>
      <c r="T886" s="101">
        <f t="shared" si="112"/>
        <v>1</v>
      </c>
      <c r="U886" s="101">
        <f t="shared" si="113"/>
        <v>1</v>
      </c>
      <c r="V886" s="102">
        <f t="shared" si="114"/>
        <v>34.722222222222236</v>
      </c>
    </row>
    <row r="887" spans="2:22" x14ac:dyDescent="0.25">
      <c r="B887" s="12">
        <v>14</v>
      </c>
      <c r="C887" s="12">
        <v>52</v>
      </c>
      <c r="D887" s="12">
        <v>30.666666666666657</v>
      </c>
      <c r="E887" s="12">
        <v>38.666666666666643</v>
      </c>
      <c r="F887" s="12">
        <v>40.833333333333364</v>
      </c>
      <c r="H887" s="103">
        <f>VLOOKUP($C887,'Experiment Design'!$B$3:$H$66,'Experiment Results'!H$1,FALSE)</f>
        <v>8</v>
      </c>
      <c r="I887" s="101" t="str">
        <f>VLOOKUP($C887,'Experiment Design'!$B$3:$H$66,'Experiment Results'!I$1,FALSE)</f>
        <v>Exponential</v>
      </c>
      <c r="J887" s="101">
        <f>VLOOKUP($C887,'Experiment Design'!$B$3:$H$66,'Experiment Results'!J$1,FALSE)</f>
        <v>40</v>
      </c>
      <c r="K887" s="101">
        <f>VLOOKUP($C887,'Experiment Design'!$B$3:$H$66,'Experiment Results'!K$1,FALSE)</f>
        <v>10</v>
      </c>
      <c r="L887" s="101">
        <f>VLOOKUP($C887,'Experiment Design'!$B$3:$H$66,'Experiment Results'!L$1,FALSE)</f>
        <v>36</v>
      </c>
      <c r="M887" s="101">
        <f>VLOOKUP($C887,'Experiment Design'!$B$3:$H$66,'Experiment Results'!M$1,FALSE)</f>
        <v>15</v>
      </c>
      <c r="N887" s="102">
        <f t="shared" si="107"/>
        <v>36.722222222222221</v>
      </c>
      <c r="P887" s="103">
        <f t="shared" si="108"/>
        <v>1</v>
      </c>
      <c r="Q887" s="101">
        <f t="shared" si="109"/>
        <v>1</v>
      </c>
      <c r="R887" s="101">
        <f t="shared" si="110"/>
        <v>-1</v>
      </c>
      <c r="S887" s="101">
        <f t="shared" si="111"/>
        <v>-1</v>
      </c>
      <c r="T887" s="101">
        <f t="shared" si="112"/>
        <v>1</v>
      </c>
      <c r="U887" s="101">
        <f t="shared" si="113"/>
        <v>1</v>
      </c>
      <c r="V887" s="102">
        <f t="shared" si="114"/>
        <v>36.722222222222221</v>
      </c>
    </row>
    <row r="888" spans="2:22" x14ac:dyDescent="0.25">
      <c r="B888" s="12">
        <v>14</v>
      </c>
      <c r="C888" s="12">
        <v>53</v>
      </c>
      <c r="D888" s="12">
        <v>33.541666666666679</v>
      </c>
      <c r="E888" s="12">
        <v>30.833333333333336</v>
      </c>
      <c r="F888" s="12">
        <v>38.749999999999986</v>
      </c>
      <c r="H888" s="103">
        <f>VLOOKUP($C888,'Experiment Design'!$B$3:$H$66,'Experiment Results'!H$1,FALSE)</f>
        <v>3</v>
      </c>
      <c r="I888" s="101" t="str">
        <f>VLOOKUP($C888,'Experiment Design'!$B$3:$H$66,'Experiment Results'!I$1,FALSE)</f>
        <v>Normal</v>
      </c>
      <c r="J888" s="101">
        <f>VLOOKUP($C888,'Experiment Design'!$B$3:$H$66,'Experiment Results'!J$1,FALSE)</f>
        <v>100</v>
      </c>
      <c r="K888" s="101">
        <f>VLOOKUP($C888,'Experiment Design'!$B$3:$H$66,'Experiment Results'!K$1,FALSE)</f>
        <v>10</v>
      </c>
      <c r="L888" s="101">
        <f>VLOOKUP($C888,'Experiment Design'!$B$3:$H$66,'Experiment Results'!L$1,FALSE)</f>
        <v>36</v>
      </c>
      <c r="M888" s="101">
        <f>VLOOKUP($C888,'Experiment Design'!$B$3:$H$66,'Experiment Results'!M$1,FALSE)</f>
        <v>15</v>
      </c>
      <c r="N888" s="102">
        <f t="shared" si="107"/>
        <v>34.375</v>
      </c>
      <c r="P888" s="103">
        <f t="shared" si="108"/>
        <v>-1</v>
      </c>
      <c r="Q888" s="101">
        <f t="shared" si="109"/>
        <v>-1</v>
      </c>
      <c r="R888" s="101">
        <f t="shared" si="110"/>
        <v>1</v>
      </c>
      <c r="S888" s="101">
        <f t="shared" si="111"/>
        <v>-1</v>
      </c>
      <c r="T888" s="101">
        <f t="shared" si="112"/>
        <v>1</v>
      </c>
      <c r="U888" s="101">
        <f t="shared" si="113"/>
        <v>1</v>
      </c>
      <c r="V888" s="102">
        <f t="shared" si="114"/>
        <v>34.375</v>
      </c>
    </row>
    <row r="889" spans="2:22" x14ac:dyDescent="0.25">
      <c r="B889" s="12">
        <v>14</v>
      </c>
      <c r="C889" s="12">
        <v>54</v>
      </c>
      <c r="D889" s="12">
        <v>34.833333333333364</v>
      </c>
      <c r="E889" s="12">
        <v>27.833333333333343</v>
      </c>
      <c r="F889" s="12">
        <v>34.166666666666636</v>
      </c>
      <c r="H889" s="103">
        <f>VLOOKUP($C889,'Experiment Design'!$B$3:$H$66,'Experiment Results'!H$1,FALSE)</f>
        <v>8</v>
      </c>
      <c r="I889" s="101" t="str">
        <f>VLOOKUP($C889,'Experiment Design'!$B$3:$H$66,'Experiment Results'!I$1,FALSE)</f>
        <v>Normal</v>
      </c>
      <c r="J889" s="101">
        <f>VLOOKUP($C889,'Experiment Design'!$B$3:$H$66,'Experiment Results'!J$1,FALSE)</f>
        <v>100</v>
      </c>
      <c r="K889" s="101">
        <f>VLOOKUP($C889,'Experiment Design'!$B$3:$H$66,'Experiment Results'!K$1,FALSE)</f>
        <v>10</v>
      </c>
      <c r="L889" s="101">
        <f>VLOOKUP($C889,'Experiment Design'!$B$3:$H$66,'Experiment Results'!L$1,FALSE)</f>
        <v>36</v>
      </c>
      <c r="M889" s="101">
        <f>VLOOKUP($C889,'Experiment Design'!$B$3:$H$66,'Experiment Results'!M$1,FALSE)</f>
        <v>15</v>
      </c>
      <c r="N889" s="102">
        <f t="shared" si="107"/>
        <v>32.277777777777779</v>
      </c>
      <c r="P889" s="103">
        <f t="shared" si="108"/>
        <v>1</v>
      </c>
      <c r="Q889" s="101">
        <f t="shared" si="109"/>
        <v>-1</v>
      </c>
      <c r="R889" s="101">
        <f t="shared" si="110"/>
        <v>1</v>
      </c>
      <c r="S889" s="101">
        <f t="shared" si="111"/>
        <v>-1</v>
      </c>
      <c r="T889" s="101">
        <f t="shared" si="112"/>
        <v>1</v>
      </c>
      <c r="U889" s="101">
        <f t="shared" si="113"/>
        <v>1</v>
      </c>
      <c r="V889" s="102">
        <f t="shared" si="114"/>
        <v>32.277777777777779</v>
      </c>
    </row>
    <row r="890" spans="2:22" x14ac:dyDescent="0.25">
      <c r="B890" s="12">
        <v>14</v>
      </c>
      <c r="C890" s="12">
        <v>55</v>
      </c>
      <c r="D890" s="12">
        <v>30.625000000000018</v>
      </c>
      <c r="E890" s="12">
        <v>38.333333333333336</v>
      </c>
      <c r="F890" s="12">
        <v>35.208333333333364</v>
      </c>
      <c r="H890" s="103">
        <f>VLOOKUP($C890,'Experiment Design'!$B$3:$H$66,'Experiment Results'!H$1,FALSE)</f>
        <v>3</v>
      </c>
      <c r="I890" s="101" t="str">
        <f>VLOOKUP($C890,'Experiment Design'!$B$3:$H$66,'Experiment Results'!I$1,FALSE)</f>
        <v>Exponential</v>
      </c>
      <c r="J890" s="101">
        <f>VLOOKUP($C890,'Experiment Design'!$B$3:$H$66,'Experiment Results'!J$1,FALSE)</f>
        <v>100</v>
      </c>
      <c r="K890" s="101">
        <f>VLOOKUP($C890,'Experiment Design'!$B$3:$H$66,'Experiment Results'!K$1,FALSE)</f>
        <v>10</v>
      </c>
      <c r="L890" s="101">
        <f>VLOOKUP($C890,'Experiment Design'!$B$3:$H$66,'Experiment Results'!L$1,FALSE)</f>
        <v>36</v>
      </c>
      <c r="M890" s="101">
        <f>VLOOKUP($C890,'Experiment Design'!$B$3:$H$66,'Experiment Results'!M$1,FALSE)</f>
        <v>15</v>
      </c>
      <c r="N890" s="102">
        <f t="shared" si="107"/>
        <v>34.722222222222236</v>
      </c>
      <c r="P890" s="103">
        <f t="shared" si="108"/>
        <v>-1</v>
      </c>
      <c r="Q890" s="101">
        <f t="shared" si="109"/>
        <v>1</v>
      </c>
      <c r="R890" s="101">
        <f t="shared" si="110"/>
        <v>1</v>
      </c>
      <c r="S890" s="101">
        <f t="shared" si="111"/>
        <v>-1</v>
      </c>
      <c r="T890" s="101">
        <f t="shared" si="112"/>
        <v>1</v>
      </c>
      <c r="U890" s="101">
        <f t="shared" si="113"/>
        <v>1</v>
      </c>
      <c r="V890" s="102">
        <f t="shared" si="114"/>
        <v>34.722222222222236</v>
      </c>
    </row>
    <row r="891" spans="2:22" x14ac:dyDescent="0.25">
      <c r="B891" s="12">
        <v>14</v>
      </c>
      <c r="C891" s="12">
        <v>56</v>
      </c>
      <c r="D891" s="12">
        <v>30.666666666666657</v>
      </c>
      <c r="E891" s="12">
        <v>39</v>
      </c>
      <c r="F891" s="12">
        <v>40.999999999999979</v>
      </c>
      <c r="H891" s="103">
        <f>VLOOKUP($C891,'Experiment Design'!$B$3:$H$66,'Experiment Results'!H$1,FALSE)</f>
        <v>8</v>
      </c>
      <c r="I891" s="101" t="str">
        <f>VLOOKUP($C891,'Experiment Design'!$B$3:$H$66,'Experiment Results'!I$1,FALSE)</f>
        <v>Exponential</v>
      </c>
      <c r="J891" s="101">
        <f>VLOOKUP($C891,'Experiment Design'!$B$3:$H$66,'Experiment Results'!J$1,FALSE)</f>
        <v>100</v>
      </c>
      <c r="K891" s="101">
        <f>VLOOKUP($C891,'Experiment Design'!$B$3:$H$66,'Experiment Results'!K$1,FALSE)</f>
        <v>10</v>
      </c>
      <c r="L891" s="101">
        <f>VLOOKUP($C891,'Experiment Design'!$B$3:$H$66,'Experiment Results'!L$1,FALSE)</f>
        <v>36</v>
      </c>
      <c r="M891" s="101">
        <f>VLOOKUP($C891,'Experiment Design'!$B$3:$H$66,'Experiment Results'!M$1,FALSE)</f>
        <v>15</v>
      </c>
      <c r="N891" s="102">
        <f t="shared" si="107"/>
        <v>36.888888888888879</v>
      </c>
      <c r="P891" s="103">
        <f t="shared" si="108"/>
        <v>1</v>
      </c>
      <c r="Q891" s="101">
        <f t="shared" si="109"/>
        <v>1</v>
      </c>
      <c r="R891" s="101">
        <f t="shared" si="110"/>
        <v>1</v>
      </c>
      <c r="S891" s="101">
        <f t="shared" si="111"/>
        <v>-1</v>
      </c>
      <c r="T891" s="101">
        <f t="shared" si="112"/>
        <v>1</v>
      </c>
      <c r="U891" s="101">
        <f t="shared" si="113"/>
        <v>1</v>
      </c>
      <c r="V891" s="102">
        <f t="shared" si="114"/>
        <v>36.888888888888879</v>
      </c>
    </row>
    <row r="892" spans="2:22" x14ac:dyDescent="0.25">
      <c r="B892" s="12">
        <v>14</v>
      </c>
      <c r="C892" s="12">
        <v>57</v>
      </c>
      <c r="D892" s="12">
        <v>33.541666666666679</v>
      </c>
      <c r="E892" s="12">
        <v>30.833333333333336</v>
      </c>
      <c r="F892" s="12">
        <v>38.749999999999986</v>
      </c>
      <c r="H892" s="103">
        <f>VLOOKUP($C892,'Experiment Design'!$B$3:$H$66,'Experiment Results'!H$1,FALSE)</f>
        <v>3</v>
      </c>
      <c r="I892" s="101" t="str">
        <f>VLOOKUP($C892,'Experiment Design'!$B$3:$H$66,'Experiment Results'!I$1,FALSE)</f>
        <v>Normal</v>
      </c>
      <c r="J892" s="101">
        <f>VLOOKUP($C892,'Experiment Design'!$B$3:$H$66,'Experiment Results'!J$1,FALSE)</f>
        <v>40</v>
      </c>
      <c r="K892" s="101">
        <f>VLOOKUP($C892,'Experiment Design'!$B$3:$H$66,'Experiment Results'!K$1,FALSE)</f>
        <v>60</v>
      </c>
      <c r="L892" s="101">
        <f>VLOOKUP($C892,'Experiment Design'!$B$3:$H$66,'Experiment Results'!L$1,FALSE)</f>
        <v>36</v>
      </c>
      <c r="M892" s="101">
        <f>VLOOKUP($C892,'Experiment Design'!$B$3:$H$66,'Experiment Results'!M$1,FALSE)</f>
        <v>15</v>
      </c>
      <c r="N892" s="102">
        <f t="shared" si="107"/>
        <v>34.375</v>
      </c>
      <c r="P892" s="103">
        <f t="shared" si="108"/>
        <v>-1</v>
      </c>
      <c r="Q892" s="101">
        <f t="shared" si="109"/>
        <v>-1</v>
      </c>
      <c r="R892" s="101">
        <f t="shared" si="110"/>
        <v>-1</v>
      </c>
      <c r="S892" s="101">
        <f t="shared" si="111"/>
        <v>1</v>
      </c>
      <c r="T892" s="101">
        <f t="shared" si="112"/>
        <v>1</v>
      </c>
      <c r="U892" s="101">
        <f t="shared" si="113"/>
        <v>1</v>
      </c>
      <c r="V892" s="102">
        <f t="shared" si="114"/>
        <v>34.375</v>
      </c>
    </row>
    <row r="893" spans="2:22" x14ac:dyDescent="0.25">
      <c r="B893" s="12">
        <v>14</v>
      </c>
      <c r="C893" s="12">
        <v>58</v>
      </c>
      <c r="D893" s="12">
        <v>34.833333333333364</v>
      </c>
      <c r="E893" s="12">
        <v>27.833333333333343</v>
      </c>
      <c r="F893" s="12">
        <v>34.166666666666636</v>
      </c>
      <c r="H893" s="103">
        <f>VLOOKUP($C893,'Experiment Design'!$B$3:$H$66,'Experiment Results'!H$1,FALSE)</f>
        <v>8</v>
      </c>
      <c r="I893" s="101" t="str">
        <f>VLOOKUP($C893,'Experiment Design'!$B$3:$H$66,'Experiment Results'!I$1,FALSE)</f>
        <v>Normal</v>
      </c>
      <c r="J893" s="101">
        <f>VLOOKUP($C893,'Experiment Design'!$B$3:$H$66,'Experiment Results'!J$1,FALSE)</f>
        <v>40</v>
      </c>
      <c r="K893" s="101">
        <f>VLOOKUP($C893,'Experiment Design'!$B$3:$H$66,'Experiment Results'!K$1,FALSE)</f>
        <v>60</v>
      </c>
      <c r="L893" s="101">
        <f>VLOOKUP($C893,'Experiment Design'!$B$3:$H$66,'Experiment Results'!L$1,FALSE)</f>
        <v>36</v>
      </c>
      <c r="M893" s="101">
        <f>VLOOKUP($C893,'Experiment Design'!$B$3:$H$66,'Experiment Results'!M$1,FALSE)</f>
        <v>15</v>
      </c>
      <c r="N893" s="102">
        <f t="shared" si="107"/>
        <v>32.277777777777779</v>
      </c>
      <c r="P893" s="103">
        <f t="shared" si="108"/>
        <v>1</v>
      </c>
      <c r="Q893" s="101">
        <f t="shared" si="109"/>
        <v>-1</v>
      </c>
      <c r="R893" s="101">
        <f t="shared" si="110"/>
        <v>-1</v>
      </c>
      <c r="S893" s="101">
        <f t="shared" si="111"/>
        <v>1</v>
      </c>
      <c r="T893" s="101">
        <f t="shared" si="112"/>
        <v>1</v>
      </c>
      <c r="U893" s="101">
        <f t="shared" si="113"/>
        <v>1</v>
      </c>
      <c r="V893" s="102">
        <f t="shared" si="114"/>
        <v>32.277777777777779</v>
      </c>
    </row>
    <row r="894" spans="2:22" x14ac:dyDescent="0.25">
      <c r="B894" s="12">
        <v>14</v>
      </c>
      <c r="C894" s="12">
        <v>59</v>
      </c>
      <c r="D894" s="12">
        <v>30.625000000000018</v>
      </c>
      <c r="E894" s="12">
        <v>38.333333333333336</v>
      </c>
      <c r="F894" s="12">
        <v>35.208333333333364</v>
      </c>
      <c r="H894" s="103">
        <f>VLOOKUP($C894,'Experiment Design'!$B$3:$H$66,'Experiment Results'!H$1,FALSE)</f>
        <v>3</v>
      </c>
      <c r="I894" s="101" t="str">
        <f>VLOOKUP($C894,'Experiment Design'!$B$3:$H$66,'Experiment Results'!I$1,FALSE)</f>
        <v>Exponential</v>
      </c>
      <c r="J894" s="101">
        <f>VLOOKUP($C894,'Experiment Design'!$B$3:$H$66,'Experiment Results'!J$1,FALSE)</f>
        <v>40</v>
      </c>
      <c r="K894" s="101">
        <f>VLOOKUP($C894,'Experiment Design'!$B$3:$H$66,'Experiment Results'!K$1,FALSE)</f>
        <v>60</v>
      </c>
      <c r="L894" s="101">
        <f>VLOOKUP($C894,'Experiment Design'!$B$3:$H$66,'Experiment Results'!L$1,FALSE)</f>
        <v>36</v>
      </c>
      <c r="M894" s="101">
        <f>VLOOKUP($C894,'Experiment Design'!$B$3:$H$66,'Experiment Results'!M$1,FALSE)</f>
        <v>15</v>
      </c>
      <c r="N894" s="102">
        <f t="shared" si="107"/>
        <v>34.722222222222236</v>
      </c>
      <c r="P894" s="103">
        <f t="shared" si="108"/>
        <v>-1</v>
      </c>
      <c r="Q894" s="101">
        <f t="shared" si="109"/>
        <v>1</v>
      </c>
      <c r="R894" s="101">
        <f t="shared" si="110"/>
        <v>-1</v>
      </c>
      <c r="S894" s="101">
        <f t="shared" si="111"/>
        <v>1</v>
      </c>
      <c r="T894" s="101">
        <f t="shared" si="112"/>
        <v>1</v>
      </c>
      <c r="U894" s="101">
        <f t="shared" si="113"/>
        <v>1</v>
      </c>
      <c r="V894" s="102">
        <f t="shared" si="114"/>
        <v>34.722222222222236</v>
      </c>
    </row>
    <row r="895" spans="2:22" x14ac:dyDescent="0.25">
      <c r="B895" s="12">
        <v>14</v>
      </c>
      <c r="C895" s="12">
        <v>60</v>
      </c>
      <c r="D895" s="12">
        <v>30.666666666666657</v>
      </c>
      <c r="E895" s="12">
        <v>39</v>
      </c>
      <c r="F895" s="12">
        <v>40.999999999999979</v>
      </c>
      <c r="H895" s="103">
        <f>VLOOKUP($C895,'Experiment Design'!$B$3:$H$66,'Experiment Results'!H$1,FALSE)</f>
        <v>8</v>
      </c>
      <c r="I895" s="101" t="str">
        <f>VLOOKUP($C895,'Experiment Design'!$B$3:$H$66,'Experiment Results'!I$1,FALSE)</f>
        <v>Exponential</v>
      </c>
      <c r="J895" s="101">
        <f>VLOOKUP($C895,'Experiment Design'!$B$3:$H$66,'Experiment Results'!J$1,FALSE)</f>
        <v>40</v>
      </c>
      <c r="K895" s="101">
        <f>VLOOKUP($C895,'Experiment Design'!$B$3:$H$66,'Experiment Results'!K$1,FALSE)</f>
        <v>60</v>
      </c>
      <c r="L895" s="101">
        <f>VLOOKUP($C895,'Experiment Design'!$B$3:$H$66,'Experiment Results'!L$1,FALSE)</f>
        <v>36</v>
      </c>
      <c r="M895" s="101">
        <f>VLOOKUP($C895,'Experiment Design'!$B$3:$H$66,'Experiment Results'!M$1,FALSE)</f>
        <v>15</v>
      </c>
      <c r="N895" s="102">
        <f t="shared" si="107"/>
        <v>36.888888888888879</v>
      </c>
      <c r="P895" s="103">
        <f t="shared" si="108"/>
        <v>1</v>
      </c>
      <c r="Q895" s="101">
        <f t="shared" si="109"/>
        <v>1</v>
      </c>
      <c r="R895" s="101">
        <f t="shared" si="110"/>
        <v>-1</v>
      </c>
      <c r="S895" s="101">
        <f t="shared" si="111"/>
        <v>1</v>
      </c>
      <c r="T895" s="101">
        <f t="shared" si="112"/>
        <v>1</v>
      </c>
      <c r="U895" s="101">
        <f t="shared" si="113"/>
        <v>1</v>
      </c>
      <c r="V895" s="102">
        <f t="shared" si="114"/>
        <v>36.888888888888879</v>
      </c>
    </row>
    <row r="896" spans="2:22" x14ac:dyDescent="0.25">
      <c r="B896" s="12">
        <v>14</v>
      </c>
      <c r="C896" s="12">
        <v>61</v>
      </c>
      <c r="D896" s="12">
        <v>33.541666666666679</v>
      </c>
      <c r="E896" s="12">
        <v>30.833333333333336</v>
      </c>
      <c r="F896" s="12">
        <v>38.749999999999986</v>
      </c>
      <c r="H896" s="103">
        <f>VLOOKUP($C896,'Experiment Design'!$B$3:$H$66,'Experiment Results'!H$1,FALSE)</f>
        <v>3</v>
      </c>
      <c r="I896" s="101" t="str">
        <f>VLOOKUP($C896,'Experiment Design'!$B$3:$H$66,'Experiment Results'!I$1,FALSE)</f>
        <v>Normal</v>
      </c>
      <c r="J896" s="101">
        <f>VLOOKUP($C896,'Experiment Design'!$B$3:$H$66,'Experiment Results'!J$1,FALSE)</f>
        <v>100</v>
      </c>
      <c r="K896" s="101">
        <f>VLOOKUP($C896,'Experiment Design'!$B$3:$H$66,'Experiment Results'!K$1,FALSE)</f>
        <v>60</v>
      </c>
      <c r="L896" s="101">
        <f>VLOOKUP($C896,'Experiment Design'!$B$3:$H$66,'Experiment Results'!L$1,FALSE)</f>
        <v>36</v>
      </c>
      <c r="M896" s="101">
        <f>VLOOKUP($C896,'Experiment Design'!$B$3:$H$66,'Experiment Results'!M$1,FALSE)</f>
        <v>15</v>
      </c>
      <c r="N896" s="102">
        <f t="shared" si="107"/>
        <v>34.375</v>
      </c>
      <c r="P896" s="103">
        <f t="shared" si="108"/>
        <v>-1</v>
      </c>
      <c r="Q896" s="101">
        <f t="shared" si="109"/>
        <v>-1</v>
      </c>
      <c r="R896" s="101">
        <f t="shared" si="110"/>
        <v>1</v>
      </c>
      <c r="S896" s="101">
        <f t="shared" si="111"/>
        <v>1</v>
      </c>
      <c r="T896" s="101">
        <f t="shared" si="112"/>
        <v>1</v>
      </c>
      <c r="U896" s="101">
        <f t="shared" si="113"/>
        <v>1</v>
      </c>
      <c r="V896" s="102">
        <f t="shared" si="114"/>
        <v>34.375</v>
      </c>
    </row>
    <row r="897" spans="2:22" x14ac:dyDescent="0.25">
      <c r="B897" s="12">
        <v>14</v>
      </c>
      <c r="C897" s="12">
        <v>62</v>
      </c>
      <c r="D897" s="12">
        <v>34.5</v>
      </c>
      <c r="E897" s="12">
        <v>28.166666666666639</v>
      </c>
      <c r="F897" s="12">
        <v>34.166666666666636</v>
      </c>
      <c r="H897" s="103">
        <f>VLOOKUP($C897,'Experiment Design'!$B$3:$H$66,'Experiment Results'!H$1,FALSE)</f>
        <v>8</v>
      </c>
      <c r="I897" s="101" t="str">
        <f>VLOOKUP($C897,'Experiment Design'!$B$3:$H$66,'Experiment Results'!I$1,FALSE)</f>
        <v>Normal</v>
      </c>
      <c r="J897" s="101">
        <f>VLOOKUP($C897,'Experiment Design'!$B$3:$H$66,'Experiment Results'!J$1,FALSE)</f>
        <v>100</v>
      </c>
      <c r="K897" s="101">
        <f>VLOOKUP($C897,'Experiment Design'!$B$3:$H$66,'Experiment Results'!K$1,FALSE)</f>
        <v>60</v>
      </c>
      <c r="L897" s="101">
        <f>VLOOKUP($C897,'Experiment Design'!$B$3:$H$66,'Experiment Results'!L$1,FALSE)</f>
        <v>36</v>
      </c>
      <c r="M897" s="101">
        <f>VLOOKUP($C897,'Experiment Design'!$B$3:$H$66,'Experiment Results'!M$1,FALSE)</f>
        <v>15</v>
      </c>
      <c r="N897" s="102">
        <f t="shared" si="107"/>
        <v>32.277777777777764</v>
      </c>
      <c r="P897" s="103">
        <f t="shared" si="108"/>
        <v>1</v>
      </c>
      <c r="Q897" s="101">
        <f t="shared" si="109"/>
        <v>-1</v>
      </c>
      <c r="R897" s="101">
        <f t="shared" si="110"/>
        <v>1</v>
      </c>
      <c r="S897" s="101">
        <f t="shared" si="111"/>
        <v>1</v>
      </c>
      <c r="T897" s="101">
        <f t="shared" si="112"/>
        <v>1</v>
      </c>
      <c r="U897" s="101">
        <f t="shared" si="113"/>
        <v>1</v>
      </c>
      <c r="V897" s="102">
        <f t="shared" si="114"/>
        <v>32.277777777777764</v>
      </c>
    </row>
    <row r="898" spans="2:22" x14ac:dyDescent="0.25">
      <c r="B898" s="12">
        <v>14</v>
      </c>
      <c r="C898" s="12">
        <v>63</v>
      </c>
      <c r="D898" s="12">
        <v>30.625000000000018</v>
      </c>
      <c r="E898" s="12">
        <v>38.333333333333336</v>
      </c>
      <c r="F898" s="12">
        <v>35.208333333333364</v>
      </c>
      <c r="H898" s="103">
        <f>VLOOKUP($C898,'Experiment Design'!$B$3:$H$66,'Experiment Results'!H$1,FALSE)</f>
        <v>3</v>
      </c>
      <c r="I898" s="101" t="str">
        <f>VLOOKUP($C898,'Experiment Design'!$B$3:$H$66,'Experiment Results'!I$1,FALSE)</f>
        <v>Exponential</v>
      </c>
      <c r="J898" s="101">
        <f>VLOOKUP($C898,'Experiment Design'!$B$3:$H$66,'Experiment Results'!J$1,FALSE)</f>
        <v>100</v>
      </c>
      <c r="K898" s="101">
        <f>VLOOKUP($C898,'Experiment Design'!$B$3:$H$66,'Experiment Results'!K$1,FALSE)</f>
        <v>60</v>
      </c>
      <c r="L898" s="101">
        <f>VLOOKUP($C898,'Experiment Design'!$B$3:$H$66,'Experiment Results'!L$1,FALSE)</f>
        <v>36</v>
      </c>
      <c r="M898" s="101">
        <f>VLOOKUP($C898,'Experiment Design'!$B$3:$H$66,'Experiment Results'!M$1,FALSE)</f>
        <v>15</v>
      </c>
      <c r="N898" s="102">
        <f t="shared" si="107"/>
        <v>34.722222222222236</v>
      </c>
      <c r="P898" s="103">
        <f t="shared" si="108"/>
        <v>-1</v>
      </c>
      <c r="Q898" s="101">
        <f t="shared" si="109"/>
        <v>1</v>
      </c>
      <c r="R898" s="101">
        <f t="shared" si="110"/>
        <v>1</v>
      </c>
      <c r="S898" s="101">
        <f t="shared" si="111"/>
        <v>1</v>
      </c>
      <c r="T898" s="101">
        <f t="shared" si="112"/>
        <v>1</v>
      </c>
      <c r="U898" s="101">
        <f t="shared" si="113"/>
        <v>1</v>
      </c>
      <c r="V898" s="102">
        <f t="shared" si="114"/>
        <v>34.722222222222236</v>
      </c>
    </row>
    <row r="899" spans="2:22" x14ac:dyDescent="0.25">
      <c r="B899" s="12">
        <v>14</v>
      </c>
      <c r="C899" s="12">
        <v>64</v>
      </c>
      <c r="D899" s="12">
        <v>30.666666666666657</v>
      </c>
      <c r="E899" s="12">
        <v>39</v>
      </c>
      <c r="F899" s="12">
        <v>40.833333333333364</v>
      </c>
      <c r="H899" s="103">
        <f>VLOOKUP($C899,'Experiment Design'!$B$3:$H$66,'Experiment Results'!H$1,FALSE)</f>
        <v>8</v>
      </c>
      <c r="I899" s="101" t="str">
        <f>VLOOKUP($C899,'Experiment Design'!$B$3:$H$66,'Experiment Results'!I$1,FALSE)</f>
        <v>Exponential</v>
      </c>
      <c r="J899" s="101">
        <f>VLOOKUP($C899,'Experiment Design'!$B$3:$H$66,'Experiment Results'!J$1,FALSE)</f>
        <v>100</v>
      </c>
      <c r="K899" s="101">
        <f>VLOOKUP($C899,'Experiment Design'!$B$3:$H$66,'Experiment Results'!K$1,FALSE)</f>
        <v>60</v>
      </c>
      <c r="L899" s="101">
        <f>VLOOKUP($C899,'Experiment Design'!$B$3:$H$66,'Experiment Results'!L$1,FALSE)</f>
        <v>36</v>
      </c>
      <c r="M899" s="101">
        <f>VLOOKUP($C899,'Experiment Design'!$B$3:$H$66,'Experiment Results'!M$1,FALSE)</f>
        <v>15</v>
      </c>
      <c r="N899" s="102">
        <f t="shared" si="107"/>
        <v>36.833333333333343</v>
      </c>
      <c r="P899" s="103">
        <f t="shared" si="108"/>
        <v>1</v>
      </c>
      <c r="Q899" s="101">
        <f t="shared" si="109"/>
        <v>1</v>
      </c>
      <c r="R899" s="101">
        <f t="shared" si="110"/>
        <v>1</v>
      </c>
      <c r="S899" s="101">
        <f t="shared" si="111"/>
        <v>1</v>
      </c>
      <c r="T899" s="101">
        <f t="shared" si="112"/>
        <v>1</v>
      </c>
      <c r="U899" s="101">
        <f t="shared" si="113"/>
        <v>1</v>
      </c>
      <c r="V899" s="102">
        <f t="shared" si="114"/>
        <v>36.833333333333343</v>
      </c>
    </row>
    <row r="900" spans="2:22" x14ac:dyDescent="0.25">
      <c r="B900" s="12">
        <v>15</v>
      </c>
      <c r="C900" s="12">
        <v>1</v>
      </c>
      <c r="D900" s="12">
        <v>47.692307692307701</v>
      </c>
      <c r="E900" s="12">
        <v>36.63461538461538</v>
      </c>
      <c r="F900" s="12">
        <v>39.807692307692278</v>
      </c>
      <c r="H900" s="103">
        <f>VLOOKUP($C900,'Experiment Design'!$B$3:$H$66,'Experiment Results'!H$1,FALSE)</f>
        <v>3</v>
      </c>
      <c r="I900" s="101" t="str">
        <f>VLOOKUP($C900,'Experiment Design'!$B$3:$H$66,'Experiment Results'!I$1,FALSE)</f>
        <v>Normal</v>
      </c>
      <c r="J900" s="101">
        <f>VLOOKUP($C900,'Experiment Design'!$B$3:$H$66,'Experiment Results'!J$1,FALSE)</f>
        <v>40</v>
      </c>
      <c r="K900" s="101">
        <f>VLOOKUP($C900,'Experiment Design'!$B$3:$H$66,'Experiment Results'!K$1,FALSE)</f>
        <v>10</v>
      </c>
      <c r="L900" s="101">
        <f>VLOOKUP($C900,'Experiment Design'!$B$3:$H$66,'Experiment Results'!L$1,FALSE)</f>
        <v>26</v>
      </c>
      <c r="M900" s="101">
        <f>VLOOKUP($C900,'Experiment Design'!$B$3:$H$66,'Experiment Results'!M$1,FALSE)</f>
        <v>10</v>
      </c>
      <c r="N900" s="102">
        <f t="shared" si="107"/>
        <v>41.378205128205117</v>
      </c>
      <c r="P900" s="103">
        <f t="shared" si="108"/>
        <v>-1</v>
      </c>
      <c r="Q900" s="101">
        <f t="shared" si="109"/>
        <v>-1</v>
      </c>
      <c r="R900" s="101">
        <f t="shared" si="110"/>
        <v>-1</v>
      </c>
      <c r="S900" s="101">
        <f t="shared" si="111"/>
        <v>-1</v>
      </c>
      <c r="T900" s="101">
        <f t="shared" si="112"/>
        <v>-1</v>
      </c>
      <c r="U900" s="101">
        <f t="shared" si="113"/>
        <v>-1</v>
      </c>
      <c r="V900" s="102">
        <f t="shared" si="114"/>
        <v>41.378205128205117</v>
      </c>
    </row>
    <row r="901" spans="2:22" x14ac:dyDescent="0.25">
      <c r="B901" s="12">
        <v>15</v>
      </c>
      <c r="C901" s="12">
        <v>2</v>
      </c>
      <c r="D901" s="12">
        <v>41.25</v>
      </c>
      <c r="E901" s="12">
        <v>34.326923076923102</v>
      </c>
      <c r="F901" s="12">
        <v>43.269230769230759</v>
      </c>
      <c r="H901" s="103">
        <f>VLOOKUP($C901,'Experiment Design'!$B$3:$H$66,'Experiment Results'!H$1,FALSE)</f>
        <v>8</v>
      </c>
      <c r="I901" s="101" t="str">
        <f>VLOOKUP($C901,'Experiment Design'!$B$3:$H$66,'Experiment Results'!I$1,FALSE)</f>
        <v>Normal</v>
      </c>
      <c r="J901" s="101">
        <f>VLOOKUP($C901,'Experiment Design'!$B$3:$H$66,'Experiment Results'!J$1,FALSE)</f>
        <v>40</v>
      </c>
      <c r="K901" s="101">
        <f>VLOOKUP($C901,'Experiment Design'!$B$3:$H$66,'Experiment Results'!K$1,FALSE)</f>
        <v>10</v>
      </c>
      <c r="L901" s="101">
        <f>VLOOKUP($C901,'Experiment Design'!$B$3:$H$66,'Experiment Results'!L$1,FALSE)</f>
        <v>26</v>
      </c>
      <c r="M901" s="101">
        <f>VLOOKUP($C901,'Experiment Design'!$B$3:$H$66,'Experiment Results'!M$1,FALSE)</f>
        <v>10</v>
      </c>
      <c r="N901" s="102">
        <f t="shared" ref="N901:N964" si="115">AVERAGE(D901:F901)</f>
        <v>39.61538461538462</v>
      </c>
      <c r="P901" s="103">
        <f t="shared" ref="P901:P964" si="116">IF(H901=H$4,-1,1)</f>
        <v>1</v>
      </c>
      <c r="Q901" s="101">
        <f t="shared" ref="Q901:Q964" si="117">IF(I901=I$4,-1,1)</f>
        <v>-1</v>
      </c>
      <c r="R901" s="101">
        <f t="shared" ref="R901:R964" si="118">IF(J901=J$4,-1,1)</f>
        <v>-1</v>
      </c>
      <c r="S901" s="101">
        <f t="shared" ref="S901:S964" si="119">IF(K901=K$4,-1,1)</f>
        <v>-1</v>
      </c>
      <c r="T901" s="101">
        <f t="shared" ref="T901:T964" si="120">IF(L901=L$4,-1,1)</f>
        <v>-1</v>
      </c>
      <c r="U901" s="101">
        <f t="shared" ref="U901:U964" si="121">IF(M901=M$4,-1,1)</f>
        <v>-1</v>
      </c>
      <c r="V901" s="102">
        <f t="shared" ref="V901:V964" si="122">N901</f>
        <v>39.61538461538462</v>
      </c>
    </row>
    <row r="902" spans="2:22" x14ac:dyDescent="0.25">
      <c r="B902" s="12">
        <v>15</v>
      </c>
      <c r="C902" s="12">
        <v>3</v>
      </c>
      <c r="D902" s="12">
        <v>44.423076923076898</v>
      </c>
      <c r="E902" s="12">
        <v>39.807692307692278</v>
      </c>
      <c r="F902" s="12">
        <v>51.057692307692278</v>
      </c>
      <c r="H902" s="103">
        <f>VLOOKUP($C902,'Experiment Design'!$B$3:$H$66,'Experiment Results'!H$1,FALSE)</f>
        <v>3</v>
      </c>
      <c r="I902" s="101" t="str">
        <f>VLOOKUP($C902,'Experiment Design'!$B$3:$H$66,'Experiment Results'!I$1,FALSE)</f>
        <v>Exponential</v>
      </c>
      <c r="J902" s="101">
        <f>VLOOKUP($C902,'Experiment Design'!$B$3:$H$66,'Experiment Results'!J$1,FALSE)</f>
        <v>40</v>
      </c>
      <c r="K902" s="101">
        <f>VLOOKUP($C902,'Experiment Design'!$B$3:$H$66,'Experiment Results'!K$1,FALSE)</f>
        <v>10</v>
      </c>
      <c r="L902" s="101">
        <f>VLOOKUP($C902,'Experiment Design'!$B$3:$H$66,'Experiment Results'!L$1,FALSE)</f>
        <v>26</v>
      </c>
      <c r="M902" s="101">
        <f>VLOOKUP($C902,'Experiment Design'!$B$3:$H$66,'Experiment Results'!M$1,FALSE)</f>
        <v>10</v>
      </c>
      <c r="N902" s="102">
        <f t="shared" si="115"/>
        <v>45.096153846153811</v>
      </c>
      <c r="P902" s="103">
        <f t="shared" si="116"/>
        <v>-1</v>
      </c>
      <c r="Q902" s="101">
        <f t="shared" si="117"/>
        <v>1</v>
      </c>
      <c r="R902" s="101">
        <f t="shared" si="118"/>
        <v>-1</v>
      </c>
      <c r="S902" s="101">
        <f t="shared" si="119"/>
        <v>-1</v>
      </c>
      <c r="T902" s="101">
        <f t="shared" si="120"/>
        <v>-1</v>
      </c>
      <c r="U902" s="101">
        <f t="shared" si="121"/>
        <v>-1</v>
      </c>
      <c r="V902" s="102">
        <f t="shared" si="122"/>
        <v>45.096153846153811</v>
      </c>
    </row>
    <row r="903" spans="2:22" x14ac:dyDescent="0.25">
      <c r="B903" s="12">
        <v>15</v>
      </c>
      <c r="C903" s="12">
        <v>4</v>
      </c>
      <c r="D903" s="12">
        <v>38.36538461538462</v>
      </c>
      <c r="E903" s="12">
        <v>35.480769230769241</v>
      </c>
      <c r="F903" s="12">
        <v>44.423076923076898</v>
      </c>
      <c r="H903" s="103">
        <f>VLOOKUP($C903,'Experiment Design'!$B$3:$H$66,'Experiment Results'!H$1,FALSE)</f>
        <v>8</v>
      </c>
      <c r="I903" s="101" t="str">
        <f>VLOOKUP($C903,'Experiment Design'!$B$3:$H$66,'Experiment Results'!I$1,FALSE)</f>
        <v>Exponential</v>
      </c>
      <c r="J903" s="101">
        <f>VLOOKUP($C903,'Experiment Design'!$B$3:$H$66,'Experiment Results'!J$1,FALSE)</f>
        <v>40</v>
      </c>
      <c r="K903" s="101">
        <f>VLOOKUP($C903,'Experiment Design'!$B$3:$H$66,'Experiment Results'!K$1,FALSE)</f>
        <v>10</v>
      </c>
      <c r="L903" s="101">
        <f>VLOOKUP($C903,'Experiment Design'!$B$3:$H$66,'Experiment Results'!L$1,FALSE)</f>
        <v>26</v>
      </c>
      <c r="M903" s="101">
        <f>VLOOKUP($C903,'Experiment Design'!$B$3:$H$66,'Experiment Results'!M$1,FALSE)</f>
        <v>10</v>
      </c>
      <c r="N903" s="102">
        <f t="shared" si="115"/>
        <v>39.423076923076927</v>
      </c>
      <c r="P903" s="103">
        <f t="shared" si="116"/>
        <v>1</v>
      </c>
      <c r="Q903" s="101">
        <f t="shared" si="117"/>
        <v>1</v>
      </c>
      <c r="R903" s="101">
        <f t="shared" si="118"/>
        <v>-1</v>
      </c>
      <c r="S903" s="101">
        <f t="shared" si="119"/>
        <v>-1</v>
      </c>
      <c r="T903" s="101">
        <f t="shared" si="120"/>
        <v>-1</v>
      </c>
      <c r="U903" s="101">
        <f t="shared" si="121"/>
        <v>-1</v>
      </c>
      <c r="V903" s="102">
        <f t="shared" si="122"/>
        <v>39.423076923076927</v>
      </c>
    </row>
    <row r="904" spans="2:22" x14ac:dyDescent="0.25">
      <c r="B904" s="12">
        <v>15</v>
      </c>
      <c r="C904" s="12">
        <v>5</v>
      </c>
      <c r="D904" s="12">
        <v>47.692307692307701</v>
      </c>
      <c r="E904" s="12">
        <v>36.63461538461538</v>
      </c>
      <c r="F904" s="12">
        <v>39.807692307692278</v>
      </c>
      <c r="H904" s="103">
        <f>VLOOKUP($C904,'Experiment Design'!$B$3:$H$66,'Experiment Results'!H$1,FALSE)</f>
        <v>3</v>
      </c>
      <c r="I904" s="101" t="str">
        <f>VLOOKUP($C904,'Experiment Design'!$B$3:$H$66,'Experiment Results'!I$1,FALSE)</f>
        <v>Normal</v>
      </c>
      <c r="J904" s="101">
        <f>VLOOKUP($C904,'Experiment Design'!$B$3:$H$66,'Experiment Results'!J$1,FALSE)</f>
        <v>100</v>
      </c>
      <c r="K904" s="101">
        <f>VLOOKUP($C904,'Experiment Design'!$B$3:$H$66,'Experiment Results'!K$1,FALSE)</f>
        <v>10</v>
      </c>
      <c r="L904" s="101">
        <f>VLOOKUP($C904,'Experiment Design'!$B$3:$H$66,'Experiment Results'!L$1,FALSE)</f>
        <v>26</v>
      </c>
      <c r="M904" s="101">
        <f>VLOOKUP($C904,'Experiment Design'!$B$3:$H$66,'Experiment Results'!M$1,FALSE)</f>
        <v>10</v>
      </c>
      <c r="N904" s="102">
        <f t="shared" si="115"/>
        <v>41.378205128205117</v>
      </c>
      <c r="P904" s="103">
        <f t="shared" si="116"/>
        <v>-1</v>
      </c>
      <c r="Q904" s="101">
        <f t="shared" si="117"/>
        <v>-1</v>
      </c>
      <c r="R904" s="101">
        <f t="shared" si="118"/>
        <v>1</v>
      </c>
      <c r="S904" s="101">
        <f t="shared" si="119"/>
        <v>-1</v>
      </c>
      <c r="T904" s="101">
        <f t="shared" si="120"/>
        <v>-1</v>
      </c>
      <c r="U904" s="101">
        <f t="shared" si="121"/>
        <v>-1</v>
      </c>
      <c r="V904" s="102">
        <f t="shared" si="122"/>
        <v>41.378205128205117</v>
      </c>
    </row>
    <row r="905" spans="2:22" x14ac:dyDescent="0.25">
      <c r="B905" s="12">
        <v>15</v>
      </c>
      <c r="C905" s="12">
        <v>6</v>
      </c>
      <c r="D905" s="12">
        <v>41.25</v>
      </c>
      <c r="E905" s="12">
        <v>34.326923076923102</v>
      </c>
      <c r="F905" s="12">
        <v>43.269230769230759</v>
      </c>
      <c r="H905" s="103">
        <f>VLOOKUP($C905,'Experiment Design'!$B$3:$H$66,'Experiment Results'!H$1,FALSE)</f>
        <v>8</v>
      </c>
      <c r="I905" s="101" t="str">
        <f>VLOOKUP($C905,'Experiment Design'!$B$3:$H$66,'Experiment Results'!I$1,FALSE)</f>
        <v>Normal</v>
      </c>
      <c r="J905" s="101">
        <f>VLOOKUP($C905,'Experiment Design'!$B$3:$H$66,'Experiment Results'!J$1,FALSE)</f>
        <v>100</v>
      </c>
      <c r="K905" s="101">
        <f>VLOOKUP($C905,'Experiment Design'!$B$3:$H$66,'Experiment Results'!K$1,FALSE)</f>
        <v>10</v>
      </c>
      <c r="L905" s="101">
        <f>VLOOKUP($C905,'Experiment Design'!$B$3:$H$66,'Experiment Results'!L$1,FALSE)</f>
        <v>26</v>
      </c>
      <c r="M905" s="101">
        <f>VLOOKUP($C905,'Experiment Design'!$B$3:$H$66,'Experiment Results'!M$1,FALSE)</f>
        <v>10</v>
      </c>
      <c r="N905" s="102">
        <f t="shared" si="115"/>
        <v>39.61538461538462</v>
      </c>
      <c r="P905" s="103">
        <f t="shared" si="116"/>
        <v>1</v>
      </c>
      <c r="Q905" s="101">
        <f t="shared" si="117"/>
        <v>-1</v>
      </c>
      <c r="R905" s="101">
        <f t="shared" si="118"/>
        <v>1</v>
      </c>
      <c r="S905" s="101">
        <f t="shared" si="119"/>
        <v>-1</v>
      </c>
      <c r="T905" s="101">
        <f t="shared" si="120"/>
        <v>-1</v>
      </c>
      <c r="U905" s="101">
        <f t="shared" si="121"/>
        <v>-1</v>
      </c>
      <c r="V905" s="102">
        <f t="shared" si="122"/>
        <v>39.61538461538462</v>
      </c>
    </row>
    <row r="906" spans="2:22" x14ac:dyDescent="0.25">
      <c r="B906" s="12">
        <v>15</v>
      </c>
      <c r="C906" s="12">
        <v>7</v>
      </c>
      <c r="D906" s="12">
        <v>44.423076923076898</v>
      </c>
      <c r="E906" s="12">
        <v>52.044816326716202</v>
      </c>
      <c r="F906" s="12">
        <v>51.057692307692278</v>
      </c>
      <c r="H906" s="103">
        <f>VLOOKUP($C906,'Experiment Design'!$B$3:$H$66,'Experiment Results'!H$1,FALSE)</f>
        <v>3</v>
      </c>
      <c r="I906" s="101" t="str">
        <f>VLOOKUP($C906,'Experiment Design'!$B$3:$H$66,'Experiment Results'!I$1,FALSE)</f>
        <v>Exponential</v>
      </c>
      <c r="J906" s="101">
        <f>VLOOKUP($C906,'Experiment Design'!$B$3:$H$66,'Experiment Results'!J$1,FALSE)</f>
        <v>100</v>
      </c>
      <c r="K906" s="101">
        <f>VLOOKUP($C906,'Experiment Design'!$B$3:$H$66,'Experiment Results'!K$1,FALSE)</f>
        <v>10</v>
      </c>
      <c r="L906" s="101">
        <f>VLOOKUP($C906,'Experiment Design'!$B$3:$H$66,'Experiment Results'!L$1,FALSE)</f>
        <v>26</v>
      </c>
      <c r="M906" s="101">
        <f>VLOOKUP($C906,'Experiment Design'!$B$3:$H$66,'Experiment Results'!M$1,FALSE)</f>
        <v>10</v>
      </c>
      <c r="N906" s="102">
        <f t="shared" si="115"/>
        <v>49.175195185828464</v>
      </c>
      <c r="P906" s="103">
        <f t="shared" si="116"/>
        <v>-1</v>
      </c>
      <c r="Q906" s="101">
        <f t="shared" si="117"/>
        <v>1</v>
      </c>
      <c r="R906" s="101">
        <f t="shared" si="118"/>
        <v>1</v>
      </c>
      <c r="S906" s="101">
        <f t="shared" si="119"/>
        <v>-1</v>
      </c>
      <c r="T906" s="101">
        <f t="shared" si="120"/>
        <v>-1</v>
      </c>
      <c r="U906" s="101">
        <f t="shared" si="121"/>
        <v>-1</v>
      </c>
      <c r="V906" s="102">
        <f t="shared" si="122"/>
        <v>49.175195185828464</v>
      </c>
    </row>
    <row r="907" spans="2:22" x14ac:dyDescent="0.25">
      <c r="B907" s="12">
        <v>15</v>
      </c>
      <c r="C907" s="12">
        <v>8</v>
      </c>
      <c r="D907" s="12">
        <v>38.36538461538462</v>
      </c>
      <c r="E907" s="12">
        <v>35.480769230769241</v>
      </c>
      <c r="F907" s="12">
        <v>44.423076923076898</v>
      </c>
      <c r="H907" s="103">
        <f>VLOOKUP($C907,'Experiment Design'!$B$3:$H$66,'Experiment Results'!H$1,FALSE)</f>
        <v>8</v>
      </c>
      <c r="I907" s="101" t="str">
        <f>VLOOKUP($C907,'Experiment Design'!$B$3:$H$66,'Experiment Results'!I$1,FALSE)</f>
        <v>Exponential</v>
      </c>
      <c r="J907" s="101">
        <f>VLOOKUP($C907,'Experiment Design'!$B$3:$H$66,'Experiment Results'!J$1,FALSE)</f>
        <v>100</v>
      </c>
      <c r="K907" s="101">
        <f>VLOOKUP($C907,'Experiment Design'!$B$3:$H$66,'Experiment Results'!K$1,FALSE)</f>
        <v>10</v>
      </c>
      <c r="L907" s="101">
        <f>VLOOKUP($C907,'Experiment Design'!$B$3:$H$66,'Experiment Results'!L$1,FALSE)</f>
        <v>26</v>
      </c>
      <c r="M907" s="101">
        <f>VLOOKUP($C907,'Experiment Design'!$B$3:$H$66,'Experiment Results'!M$1,FALSE)</f>
        <v>10</v>
      </c>
      <c r="N907" s="102">
        <f t="shared" si="115"/>
        <v>39.423076923076927</v>
      </c>
      <c r="P907" s="103">
        <f t="shared" si="116"/>
        <v>1</v>
      </c>
      <c r="Q907" s="101">
        <f t="shared" si="117"/>
        <v>1</v>
      </c>
      <c r="R907" s="101">
        <f t="shared" si="118"/>
        <v>1</v>
      </c>
      <c r="S907" s="101">
        <f t="shared" si="119"/>
        <v>-1</v>
      </c>
      <c r="T907" s="101">
        <f t="shared" si="120"/>
        <v>-1</v>
      </c>
      <c r="U907" s="101">
        <f t="shared" si="121"/>
        <v>-1</v>
      </c>
      <c r="V907" s="102">
        <f t="shared" si="122"/>
        <v>39.423076923076927</v>
      </c>
    </row>
    <row r="908" spans="2:22" x14ac:dyDescent="0.25">
      <c r="B908" s="12">
        <v>15</v>
      </c>
      <c r="C908" s="12">
        <v>9</v>
      </c>
      <c r="D908" s="12">
        <v>47.692307692307701</v>
      </c>
      <c r="E908" s="12">
        <v>36.63461538461538</v>
      </c>
      <c r="F908" s="12">
        <v>39.807692307692278</v>
      </c>
      <c r="H908" s="103">
        <f>VLOOKUP($C908,'Experiment Design'!$B$3:$H$66,'Experiment Results'!H$1,FALSE)</f>
        <v>3</v>
      </c>
      <c r="I908" s="101" t="str">
        <f>VLOOKUP($C908,'Experiment Design'!$B$3:$H$66,'Experiment Results'!I$1,FALSE)</f>
        <v>Normal</v>
      </c>
      <c r="J908" s="101">
        <f>VLOOKUP($C908,'Experiment Design'!$B$3:$H$66,'Experiment Results'!J$1,FALSE)</f>
        <v>40</v>
      </c>
      <c r="K908" s="101">
        <f>VLOOKUP($C908,'Experiment Design'!$B$3:$H$66,'Experiment Results'!K$1,FALSE)</f>
        <v>60</v>
      </c>
      <c r="L908" s="101">
        <f>VLOOKUP($C908,'Experiment Design'!$B$3:$H$66,'Experiment Results'!L$1,FALSE)</f>
        <v>26</v>
      </c>
      <c r="M908" s="101">
        <f>VLOOKUP($C908,'Experiment Design'!$B$3:$H$66,'Experiment Results'!M$1,FALSE)</f>
        <v>10</v>
      </c>
      <c r="N908" s="102">
        <f t="shared" si="115"/>
        <v>41.378205128205117</v>
      </c>
      <c r="P908" s="103">
        <f t="shared" si="116"/>
        <v>-1</v>
      </c>
      <c r="Q908" s="101">
        <f t="shared" si="117"/>
        <v>-1</v>
      </c>
      <c r="R908" s="101">
        <f t="shared" si="118"/>
        <v>-1</v>
      </c>
      <c r="S908" s="101">
        <f t="shared" si="119"/>
        <v>1</v>
      </c>
      <c r="T908" s="101">
        <f t="shared" si="120"/>
        <v>-1</v>
      </c>
      <c r="U908" s="101">
        <f t="shared" si="121"/>
        <v>-1</v>
      </c>
      <c r="V908" s="102">
        <f t="shared" si="122"/>
        <v>41.378205128205117</v>
      </c>
    </row>
    <row r="909" spans="2:22" x14ac:dyDescent="0.25">
      <c r="B909" s="12">
        <v>15</v>
      </c>
      <c r="C909" s="12">
        <v>10</v>
      </c>
      <c r="D909" s="12">
        <v>41.25</v>
      </c>
      <c r="E909" s="12">
        <v>34.326923076923102</v>
      </c>
      <c r="F909" s="12">
        <v>43.269230769230759</v>
      </c>
      <c r="H909" s="103">
        <f>VLOOKUP($C909,'Experiment Design'!$B$3:$H$66,'Experiment Results'!H$1,FALSE)</f>
        <v>8</v>
      </c>
      <c r="I909" s="101" t="str">
        <f>VLOOKUP($C909,'Experiment Design'!$B$3:$H$66,'Experiment Results'!I$1,FALSE)</f>
        <v>Normal</v>
      </c>
      <c r="J909" s="101">
        <f>VLOOKUP($C909,'Experiment Design'!$B$3:$H$66,'Experiment Results'!J$1,FALSE)</f>
        <v>40</v>
      </c>
      <c r="K909" s="101">
        <f>VLOOKUP($C909,'Experiment Design'!$B$3:$H$66,'Experiment Results'!K$1,FALSE)</f>
        <v>60</v>
      </c>
      <c r="L909" s="101">
        <f>VLOOKUP($C909,'Experiment Design'!$B$3:$H$66,'Experiment Results'!L$1,FALSE)</f>
        <v>26</v>
      </c>
      <c r="M909" s="101">
        <f>VLOOKUP($C909,'Experiment Design'!$B$3:$H$66,'Experiment Results'!M$1,FALSE)</f>
        <v>10</v>
      </c>
      <c r="N909" s="102">
        <f t="shared" si="115"/>
        <v>39.61538461538462</v>
      </c>
      <c r="P909" s="103">
        <f t="shared" si="116"/>
        <v>1</v>
      </c>
      <c r="Q909" s="101">
        <f t="shared" si="117"/>
        <v>-1</v>
      </c>
      <c r="R909" s="101">
        <f t="shared" si="118"/>
        <v>-1</v>
      </c>
      <c r="S909" s="101">
        <f t="shared" si="119"/>
        <v>1</v>
      </c>
      <c r="T909" s="101">
        <f t="shared" si="120"/>
        <v>-1</v>
      </c>
      <c r="U909" s="101">
        <f t="shared" si="121"/>
        <v>-1</v>
      </c>
      <c r="V909" s="102">
        <f t="shared" si="122"/>
        <v>39.61538461538462</v>
      </c>
    </row>
    <row r="910" spans="2:22" x14ac:dyDescent="0.25">
      <c r="B910" s="12">
        <v>15</v>
      </c>
      <c r="C910" s="12">
        <v>11</v>
      </c>
      <c r="D910" s="12">
        <v>44.423076923076898</v>
      </c>
      <c r="E910" s="12">
        <v>39.807692307692278</v>
      </c>
      <c r="F910" s="12">
        <v>51.057692307692278</v>
      </c>
      <c r="H910" s="103">
        <f>VLOOKUP($C910,'Experiment Design'!$B$3:$H$66,'Experiment Results'!H$1,FALSE)</f>
        <v>3</v>
      </c>
      <c r="I910" s="101" t="str">
        <f>VLOOKUP($C910,'Experiment Design'!$B$3:$H$66,'Experiment Results'!I$1,FALSE)</f>
        <v>Exponential</v>
      </c>
      <c r="J910" s="101">
        <f>VLOOKUP($C910,'Experiment Design'!$B$3:$H$66,'Experiment Results'!J$1,FALSE)</f>
        <v>40</v>
      </c>
      <c r="K910" s="101">
        <f>VLOOKUP($C910,'Experiment Design'!$B$3:$H$66,'Experiment Results'!K$1,FALSE)</f>
        <v>60</v>
      </c>
      <c r="L910" s="101">
        <f>VLOOKUP($C910,'Experiment Design'!$B$3:$H$66,'Experiment Results'!L$1,FALSE)</f>
        <v>26</v>
      </c>
      <c r="M910" s="101">
        <f>VLOOKUP($C910,'Experiment Design'!$B$3:$H$66,'Experiment Results'!M$1,FALSE)</f>
        <v>10</v>
      </c>
      <c r="N910" s="102">
        <f t="shared" si="115"/>
        <v>45.096153846153811</v>
      </c>
      <c r="P910" s="103">
        <f t="shared" si="116"/>
        <v>-1</v>
      </c>
      <c r="Q910" s="101">
        <f t="shared" si="117"/>
        <v>1</v>
      </c>
      <c r="R910" s="101">
        <f t="shared" si="118"/>
        <v>-1</v>
      </c>
      <c r="S910" s="101">
        <f t="shared" si="119"/>
        <v>1</v>
      </c>
      <c r="T910" s="101">
        <f t="shared" si="120"/>
        <v>-1</v>
      </c>
      <c r="U910" s="101">
        <f t="shared" si="121"/>
        <v>-1</v>
      </c>
      <c r="V910" s="102">
        <f t="shared" si="122"/>
        <v>45.096153846153811</v>
      </c>
    </row>
    <row r="911" spans="2:22" x14ac:dyDescent="0.25">
      <c r="B911" s="12">
        <v>15</v>
      </c>
      <c r="C911" s="12">
        <v>12</v>
      </c>
      <c r="D911" s="12">
        <v>38.36538461538462</v>
      </c>
      <c r="E911" s="12">
        <v>35.480769230769241</v>
      </c>
      <c r="F911" s="12">
        <v>44.423076923076898</v>
      </c>
      <c r="H911" s="103">
        <f>VLOOKUP($C911,'Experiment Design'!$B$3:$H$66,'Experiment Results'!H$1,FALSE)</f>
        <v>8</v>
      </c>
      <c r="I911" s="101" t="str">
        <f>VLOOKUP($C911,'Experiment Design'!$B$3:$H$66,'Experiment Results'!I$1,FALSE)</f>
        <v>Exponential</v>
      </c>
      <c r="J911" s="101">
        <f>VLOOKUP($C911,'Experiment Design'!$B$3:$H$66,'Experiment Results'!J$1,FALSE)</f>
        <v>40</v>
      </c>
      <c r="K911" s="101">
        <f>VLOOKUP($C911,'Experiment Design'!$B$3:$H$66,'Experiment Results'!K$1,FALSE)</f>
        <v>60</v>
      </c>
      <c r="L911" s="101">
        <f>VLOOKUP($C911,'Experiment Design'!$B$3:$H$66,'Experiment Results'!L$1,FALSE)</f>
        <v>26</v>
      </c>
      <c r="M911" s="101">
        <f>VLOOKUP($C911,'Experiment Design'!$B$3:$H$66,'Experiment Results'!M$1,FALSE)</f>
        <v>10</v>
      </c>
      <c r="N911" s="102">
        <f t="shared" si="115"/>
        <v>39.423076923076927</v>
      </c>
      <c r="P911" s="103">
        <f t="shared" si="116"/>
        <v>1</v>
      </c>
      <c r="Q911" s="101">
        <f t="shared" si="117"/>
        <v>1</v>
      </c>
      <c r="R911" s="101">
        <f t="shared" si="118"/>
        <v>-1</v>
      </c>
      <c r="S911" s="101">
        <f t="shared" si="119"/>
        <v>1</v>
      </c>
      <c r="T911" s="101">
        <f t="shared" si="120"/>
        <v>-1</v>
      </c>
      <c r="U911" s="101">
        <f t="shared" si="121"/>
        <v>-1</v>
      </c>
      <c r="V911" s="102">
        <f t="shared" si="122"/>
        <v>39.423076923076927</v>
      </c>
    </row>
    <row r="912" spans="2:22" x14ac:dyDescent="0.25">
      <c r="B912" s="12">
        <v>15</v>
      </c>
      <c r="C912" s="12">
        <v>13</v>
      </c>
      <c r="D912" s="12">
        <v>47.692307692307701</v>
      </c>
      <c r="E912" s="12">
        <v>36.63461538461538</v>
      </c>
      <c r="F912" s="12">
        <v>39.807692307692278</v>
      </c>
      <c r="H912" s="103">
        <f>VLOOKUP($C912,'Experiment Design'!$B$3:$H$66,'Experiment Results'!H$1,FALSE)</f>
        <v>3</v>
      </c>
      <c r="I912" s="101" t="str">
        <f>VLOOKUP($C912,'Experiment Design'!$B$3:$H$66,'Experiment Results'!I$1,FALSE)</f>
        <v>Normal</v>
      </c>
      <c r="J912" s="101">
        <f>VLOOKUP($C912,'Experiment Design'!$B$3:$H$66,'Experiment Results'!J$1,FALSE)</f>
        <v>100</v>
      </c>
      <c r="K912" s="101">
        <f>VLOOKUP($C912,'Experiment Design'!$B$3:$H$66,'Experiment Results'!K$1,FALSE)</f>
        <v>60</v>
      </c>
      <c r="L912" s="101">
        <f>VLOOKUP($C912,'Experiment Design'!$B$3:$H$66,'Experiment Results'!L$1,FALSE)</f>
        <v>26</v>
      </c>
      <c r="M912" s="101">
        <f>VLOOKUP($C912,'Experiment Design'!$B$3:$H$66,'Experiment Results'!M$1,FALSE)</f>
        <v>10</v>
      </c>
      <c r="N912" s="102">
        <f t="shared" si="115"/>
        <v>41.378205128205117</v>
      </c>
      <c r="P912" s="103">
        <f t="shared" si="116"/>
        <v>-1</v>
      </c>
      <c r="Q912" s="101">
        <f t="shared" si="117"/>
        <v>-1</v>
      </c>
      <c r="R912" s="101">
        <f t="shared" si="118"/>
        <v>1</v>
      </c>
      <c r="S912" s="101">
        <f t="shared" si="119"/>
        <v>1</v>
      </c>
      <c r="T912" s="101">
        <f t="shared" si="120"/>
        <v>-1</v>
      </c>
      <c r="U912" s="101">
        <f t="shared" si="121"/>
        <v>-1</v>
      </c>
      <c r="V912" s="102">
        <f t="shared" si="122"/>
        <v>41.378205128205117</v>
      </c>
    </row>
    <row r="913" spans="2:22" x14ac:dyDescent="0.25">
      <c r="B913" s="12">
        <v>15</v>
      </c>
      <c r="C913" s="12">
        <v>14</v>
      </c>
      <c r="D913" s="12">
        <v>41.25</v>
      </c>
      <c r="E913" s="12">
        <v>34.326923076923102</v>
      </c>
      <c r="F913" s="12">
        <v>43.269230769230759</v>
      </c>
      <c r="H913" s="103">
        <f>VLOOKUP($C913,'Experiment Design'!$B$3:$H$66,'Experiment Results'!H$1,FALSE)</f>
        <v>8</v>
      </c>
      <c r="I913" s="101" t="str">
        <f>VLOOKUP($C913,'Experiment Design'!$B$3:$H$66,'Experiment Results'!I$1,FALSE)</f>
        <v>Normal</v>
      </c>
      <c r="J913" s="101">
        <f>VLOOKUP($C913,'Experiment Design'!$B$3:$H$66,'Experiment Results'!J$1,FALSE)</f>
        <v>100</v>
      </c>
      <c r="K913" s="101">
        <f>VLOOKUP($C913,'Experiment Design'!$B$3:$H$66,'Experiment Results'!K$1,FALSE)</f>
        <v>60</v>
      </c>
      <c r="L913" s="101">
        <f>VLOOKUP($C913,'Experiment Design'!$B$3:$H$66,'Experiment Results'!L$1,FALSE)</f>
        <v>26</v>
      </c>
      <c r="M913" s="101">
        <f>VLOOKUP($C913,'Experiment Design'!$B$3:$H$66,'Experiment Results'!M$1,FALSE)</f>
        <v>10</v>
      </c>
      <c r="N913" s="102">
        <f t="shared" si="115"/>
        <v>39.61538461538462</v>
      </c>
      <c r="P913" s="103">
        <f t="shared" si="116"/>
        <v>1</v>
      </c>
      <c r="Q913" s="101">
        <f t="shared" si="117"/>
        <v>-1</v>
      </c>
      <c r="R913" s="101">
        <f t="shared" si="118"/>
        <v>1</v>
      </c>
      <c r="S913" s="101">
        <f t="shared" si="119"/>
        <v>1</v>
      </c>
      <c r="T913" s="101">
        <f t="shared" si="120"/>
        <v>-1</v>
      </c>
      <c r="U913" s="101">
        <f t="shared" si="121"/>
        <v>-1</v>
      </c>
      <c r="V913" s="102">
        <f t="shared" si="122"/>
        <v>39.61538461538462</v>
      </c>
    </row>
    <row r="914" spans="2:22" x14ac:dyDescent="0.25">
      <c r="B914" s="12">
        <v>15</v>
      </c>
      <c r="C914" s="12">
        <v>15</v>
      </c>
      <c r="D914" s="12">
        <v>44.423076923076898</v>
      </c>
      <c r="E914" s="12">
        <v>52.044816326716202</v>
      </c>
      <c r="F914" s="12">
        <v>51.057692307692278</v>
      </c>
      <c r="H914" s="103">
        <f>VLOOKUP($C914,'Experiment Design'!$B$3:$H$66,'Experiment Results'!H$1,FALSE)</f>
        <v>3</v>
      </c>
      <c r="I914" s="101" t="str">
        <f>VLOOKUP($C914,'Experiment Design'!$B$3:$H$66,'Experiment Results'!I$1,FALSE)</f>
        <v>Exponential</v>
      </c>
      <c r="J914" s="101">
        <f>VLOOKUP($C914,'Experiment Design'!$B$3:$H$66,'Experiment Results'!J$1,FALSE)</f>
        <v>100</v>
      </c>
      <c r="K914" s="101">
        <f>VLOOKUP($C914,'Experiment Design'!$B$3:$H$66,'Experiment Results'!K$1,FALSE)</f>
        <v>60</v>
      </c>
      <c r="L914" s="101">
        <f>VLOOKUP($C914,'Experiment Design'!$B$3:$H$66,'Experiment Results'!L$1,FALSE)</f>
        <v>26</v>
      </c>
      <c r="M914" s="101">
        <f>VLOOKUP($C914,'Experiment Design'!$B$3:$H$66,'Experiment Results'!M$1,FALSE)</f>
        <v>10</v>
      </c>
      <c r="N914" s="102">
        <f t="shared" si="115"/>
        <v>49.175195185828464</v>
      </c>
      <c r="P914" s="103">
        <f t="shared" si="116"/>
        <v>-1</v>
      </c>
      <c r="Q914" s="101">
        <f t="shared" si="117"/>
        <v>1</v>
      </c>
      <c r="R914" s="101">
        <f t="shared" si="118"/>
        <v>1</v>
      </c>
      <c r="S914" s="101">
        <f t="shared" si="119"/>
        <v>1</v>
      </c>
      <c r="T914" s="101">
        <f t="shared" si="120"/>
        <v>-1</v>
      </c>
      <c r="U914" s="101">
        <f t="shared" si="121"/>
        <v>-1</v>
      </c>
      <c r="V914" s="102">
        <f t="shared" si="122"/>
        <v>49.175195185828464</v>
      </c>
    </row>
    <row r="915" spans="2:22" x14ac:dyDescent="0.25">
      <c r="B915" s="12">
        <v>15</v>
      </c>
      <c r="C915" s="12">
        <v>16</v>
      </c>
      <c r="D915" s="12">
        <v>38.36538461538462</v>
      </c>
      <c r="E915" s="12">
        <v>35.480769230769241</v>
      </c>
      <c r="F915" s="12">
        <v>44.423076923076898</v>
      </c>
      <c r="H915" s="103">
        <f>VLOOKUP($C915,'Experiment Design'!$B$3:$H$66,'Experiment Results'!H$1,FALSE)</f>
        <v>8</v>
      </c>
      <c r="I915" s="101" t="str">
        <f>VLOOKUP($C915,'Experiment Design'!$B$3:$H$66,'Experiment Results'!I$1,FALSE)</f>
        <v>Exponential</v>
      </c>
      <c r="J915" s="101">
        <f>VLOOKUP($C915,'Experiment Design'!$B$3:$H$66,'Experiment Results'!J$1,FALSE)</f>
        <v>100</v>
      </c>
      <c r="K915" s="101">
        <f>VLOOKUP($C915,'Experiment Design'!$B$3:$H$66,'Experiment Results'!K$1,FALSE)</f>
        <v>60</v>
      </c>
      <c r="L915" s="101">
        <f>VLOOKUP($C915,'Experiment Design'!$B$3:$H$66,'Experiment Results'!L$1,FALSE)</f>
        <v>26</v>
      </c>
      <c r="M915" s="101">
        <f>VLOOKUP($C915,'Experiment Design'!$B$3:$H$66,'Experiment Results'!M$1,FALSE)</f>
        <v>10</v>
      </c>
      <c r="N915" s="102">
        <f t="shared" si="115"/>
        <v>39.423076923076927</v>
      </c>
      <c r="P915" s="103">
        <f t="shared" si="116"/>
        <v>1</v>
      </c>
      <c r="Q915" s="101">
        <f t="shared" si="117"/>
        <v>1</v>
      </c>
      <c r="R915" s="101">
        <f t="shared" si="118"/>
        <v>1</v>
      </c>
      <c r="S915" s="101">
        <f t="shared" si="119"/>
        <v>1</v>
      </c>
      <c r="T915" s="101">
        <f t="shared" si="120"/>
        <v>-1</v>
      </c>
      <c r="U915" s="101">
        <f t="shared" si="121"/>
        <v>-1</v>
      </c>
      <c r="V915" s="102">
        <f t="shared" si="122"/>
        <v>39.423076923076927</v>
      </c>
    </row>
    <row r="916" spans="2:22" x14ac:dyDescent="0.25">
      <c r="B916" s="12">
        <v>15</v>
      </c>
      <c r="C916" s="12">
        <v>17</v>
      </c>
      <c r="D916" s="12">
        <v>54.722222222222221</v>
      </c>
      <c r="E916" s="12">
        <v>43.888888888888914</v>
      </c>
      <c r="F916" s="12">
        <v>49.444444444444436</v>
      </c>
      <c r="H916" s="103">
        <f>VLOOKUP($C916,'Experiment Design'!$B$3:$H$66,'Experiment Results'!H$1,FALSE)</f>
        <v>3</v>
      </c>
      <c r="I916" s="101" t="str">
        <f>VLOOKUP($C916,'Experiment Design'!$B$3:$H$66,'Experiment Results'!I$1,FALSE)</f>
        <v>Normal</v>
      </c>
      <c r="J916" s="101">
        <f>VLOOKUP($C916,'Experiment Design'!$B$3:$H$66,'Experiment Results'!J$1,FALSE)</f>
        <v>40</v>
      </c>
      <c r="K916" s="101">
        <f>VLOOKUP($C916,'Experiment Design'!$B$3:$H$66,'Experiment Results'!K$1,FALSE)</f>
        <v>10</v>
      </c>
      <c r="L916" s="101">
        <f>VLOOKUP($C916,'Experiment Design'!$B$3:$H$66,'Experiment Results'!L$1,FALSE)</f>
        <v>36</v>
      </c>
      <c r="M916" s="101">
        <f>VLOOKUP($C916,'Experiment Design'!$B$3:$H$66,'Experiment Results'!M$1,FALSE)</f>
        <v>10</v>
      </c>
      <c r="N916" s="102">
        <f t="shared" si="115"/>
        <v>49.351851851851855</v>
      </c>
      <c r="P916" s="103">
        <f t="shared" si="116"/>
        <v>-1</v>
      </c>
      <c r="Q916" s="101">
        <f t="shared" si="117"/>
        <v>-1</v>
      </c>
      <c r="R916" s="101">
        <f t="shared" si="118"/>
        <v>-1</v>
      </c>
      <c r="S916" s="101">
        <f t="shared" si="119"/>
        <v>-1</v>
      </c>
      <c r="T916" s="101">
        <f t="shared" si="120"/>
        <v>1</v>
      </c>
      <c r="U916" s="101">
        <f t="shared" si="121"/>
        <v>-1</v>
      </c>
      <c r="V916" s="102">
        <f t="shared" si="122"/>
        <v>49.351851851851855</v>
      </c>
    </row>
    <row r="917" spans="2:22" x14ac:dyDescent="0.25">
      <c r="B917" s="12">
        <v>15</v>
      </c>
      <c r="C917" s="12">
        <v>18</v>
      </c>
      <c r="D917" s="12">
        <v>54.722222222222221</v>
      </c>
      <c r="E917" s="12">
        <v>43.888888888888914</v>
      </c>
      <c r="F917" s="12">
        <v>49.444444444444436</v>
      </c>
      <c r="H917" s="103">
        <f>VLOOKUP($C917,'Experiment Design'!$B$3:$H$66,'Experiment Results'!H$1,FALSE)</f>
        <v>8</v>
      </c>
      <c r="I917" s="101" t="str">
        <f>VLOOKUP($C917,'Experiment Design'!$B$3:$H$66,'Experiment Results'!I$1,FALSE)</f>
        <v>Normal</v>
      </c>
      <c r="J917" s="101">
        <f>VLOOKUP($C917,'Experiment Design'!$B$3:$H$66,'Experiment Results'!J$1,FALSE)</f>
        <v>40</v>
      </c>
      <c r="K917" s="101">
        <f>VLOOKUP($C917,'Experiment Design'!$B$3:$H$66,'Experiment Results'!K$1,FALSE)</f>
        <v>10</v>
      </c>
      <c r="L917" s="101">
        <f>VLOOKUP($C917,'Experiment Design'!$B$3:$H$66,'Experiment Results'!L$1,FALSE)</f>
        <v>36</v>
      </c>
      <c r="M917" s="101">
        <f>VLOOKUP($C917,'Experiment Design'!$B$3:$H$66,'Experiment Results'!M$1,FALSE)</f>
        <v>10</v>
      </c>
      <c r="N917" s="102">
        <f t="shared" si="115"/>
        <v>49.351851851851855</v>
      </c>
      <c r="P917" s="103">
        <f t="shared" si="116"/>
        <v>1</v>
      </c>
      <c r="Q917" s="101">
        <f t="shared" si="117"/>
        <v>-1</v>
      </c>
      <c r="R917" s="101">
        <f t="shared" si="118"/>
        <v>-1</v>
      </c>
      <c r="S917" s="101">
        <f t="shared" si="119"/>
        <v>-1</v>
      </c>
      <c r="T917" s="101">
        <f t="shared" si="120"/>
        <v>1</v>
      </c>
      <c r="U917" s="101">
        <f t="shared" si="121"/>
        <v>-1</v>
      </c>
      <c r="V917" s="102">
        <f t="shared" si="122"/>
        <v>49.351851851851855</v>
      </c>
    </row>
    <row r="918" spans="2:22" x14ac:dyDescent="0.25">
      <c r="B918" s="12">
        <v>15</v>
      </c>
      <c r="C918" s="12">
        <v>19</v>
      </c>
      <c r="D918" s="12">
        <v>41.666666666666636</v>
      </c>
      <c r="E918" s="12">
        <v>44.444444444444464</v>
      </c>
      <c r="F918" s="12">
        <v>52.2222222222222</v>
      </c>
      <c r="H918" s="103">
        <f>VLOOKUP($C918,'Experiment Design'!$B$3:$H$66,'Experiment Results'!H$1,FALSE)</f>
        <v>3</v>
      </c>
      <c r="I918" s="101" t="str">
        <f>VLOOKUP($C918,'Experiment Design'!$B$3:$H$66,'Experiment Results'!I$1,FALSE)</f>
        <v>Exponential</v>
      </c>
      <c r="J918" s="101">
        <f>VLOOKUP($C918,'Experiment Design'!$B$3:$H$66,'Experiment Results'!J$1,FALSE)</f>
        <v>40</v>
      </c>
      <c r="K918" s="101">
        <f>VLOOKUP($C918,'Experiment Design'!$B$3:$H$66,'Experiment Results'!K$1,FALSE)</f>
        <v>10</v>
      </c>
      <c r="L918" s="101">
        <f>VLOOKUP($C918,'Experiment Design'!$B$3:$H$66,'Experiment Results'!L$1,FALSE)</f>
        <v>36</v>
      </c>
      <c r="M918" s="101">
        <f>VLOOKUP($C918,'Experiment Design'!$B$3:$H$66,'Experiment Results'!M$1,FALSE)</f>
        <v>10</v>
      </c>
      <c r="N918" s="102">
        <f t="shared" si="115"/>
        <v>46.111111111111107</v>
      </c>
      <c r="P918" s="103">
        <f t="shared" si="116"/>
        <v>-1</v>
      </c>
      <c r="Q918" s="101">
        <f t="shared" si="117"/>
        <v>1</v>
      </c>
      <c r="R918" s="101">
        <f t="shared" si="118"/>
        <v>-1</v>
      </c>
      <c r="S918" s="101">
        <f t="shared" si="119"/>
        <v>-1</v>
      </c>
      <c r="T918" s="101">
        <f t="shared" si="120"/>
        <v>1</v>
      </c>
      <c r="U918" s="101">
        <f t="shared" si="121"/>
        <v>-1</v>
      </c>
      <c r="V918" s="102">
        <f t="shared" si="122"/>
        <v>46.111111111111107</v>
      </c>
    </row>
    <row r="919" spans="2:22" x14ac:dyDescent="0.25">
      <c r="B919" s="12">
        <v>15</v>
      </c>
      <c r="C919" s="12">
        <v>20</v>
      </c>
      <c r="D919" s="12">
        <v>41.666666666666636</v>
      </c>
      <c r="E919" s="12">
        <v>44.444444444444464</v>
      </c>
      <c r="F919" s="12">
        <v>52.5</v>
      </c>
      <c r="H919" s="103">
        <f>VLOOKUP($C919,'Experiment Design'!$B$3:$H$66,'Experiment Results'!H$1,FALSE)</f>
        <v>8</v>
      </c>
      <c r="I919" s="101" t="str">
        <f>VLOOKUP($C919,'Experiment Design'!$B$3:$H$66,'Experiment Results'!I$1,FALSE)</f>
        <v>Exponential</v>
      </c>
      <c r="J919" s="101">
        <f>VLOOKUP($C919,'Experiment Design'!$B$3:$H$66,'Experiment Results'!J$1,FALSE)</f>
        <v>40</v>
      </c>
      <c r="K919" s="101">
        <f>VLOOKUP($C919,'Experiment Design'!$B$3:$H$66,'Experiment Results'!K$1,FALSE)</f>
        <v>10</v>
      </c>
      <c r="L919" s="101">
        <f>VLOOKUP($C919,'Experiment Design'!$B$3:$H$66,'Experiment Results'!L$1,FALSE)</f>
        <v>36</v>
      </c>
      <c r="M919" s="101">
        <f>VLOOKUP($C919,'Experiment Design'!$B$3:$H$66,'Experiment Results'!M$1,FALSE)</f>
        <v>10</v>
      </c>
      <c r="N919" s="102">
        <f t="shared" si="115"/>
        <v>46.203703703703695</v>
      </c>
      <c r="P919" s="103">
        <f t="shared" si="116"/>
        <v>1</v>
      </c>
      <c r="Q919" s="101">
        <f t="shared" si="117"/>
        <v>1</v>
      </c>
      <c r="R919" s="101">
        <f t="shared" si="118"/>
        <v>-1</v>
      </c>
      <c r="S919" s="101">
        <f t="shared" si="119"/>
        <v>-1</v>
      </c>
      <c r="T919" s="101">
        <f t="shared" si="120"/>
        <v>1</v>
      </c>
      <c r="U919" s="101">
        <f t="shared" si="121"/>
        <v>-1</v>
      </c>
      <c r="V919" s="102">
        <f t="shared" si="122"/>
        <v>46.203703703703695</v>
      </c>
    </row>
    <row r="920" spans="2:22" x14ac:dyDescent="0.25">
      <c r="B920" s="12">
        <v>15</v>
      </c>
      <c r="C920" s="12">
        <v>21</v>
      </c>
      <c r="D920" s="12">
        <v>54.722222222222221</v>
      </c>
      <c r="E920" s="12">
        <v>43.888888888888914</v>
      </c>
      <c r="F920" s="12">
        <v>49.444444444444436</v>
      </c>
      <c r="H920" s="103">
        <f>VLOOKUP($C920,'Experiment Design'!$B$3:$H$66,'Experiment Results'!H$1,FALSE)</f>
        <v>3</v>
      </c>
      <c r="I920" s="101" t="str">
        <f>VLOOKUP($C920,'Experiment Design'!$B$3:$H$66,'Experiment Results'!I$1,FALSE)</f>
        <v>Normal</v>
      </c>
      <c r="J920" s="101">
        <f>VLOOKUP($C920,'Experiment Design'!$B$3:$H$66,'Experiment Results'!J$1,FALSE)</f>
        <v>100</v>
      </c>
      <c r="K920" s="101">
        <f>VLOOKUP($C920,'Experiment Design'!$B$3:$H$66,'Experiment Results'!K$1,FALSE)</f>
        <v>10</v>
      </c>
      <c r="L920" s="101">
        <f>VLOOKUP($C920,'Experiment Design'!$B$3:$H$66,'Experiment Results'!L$1,FALSE)</f>
        <v>36</v>
      </c>
      <c r="M920" s="101">
        <f>VLOOKUP($C920,'Experiment Design'!$B$3:$H$66,'Experiment Results'!M$1,FALSE)</f>
        <v>10</v>
      </c>
      <c r="N920" s="102">
        <f t="shared" si="115"/>
        <v>49.351851851851855</v>
      </c>
      <c r="P920" s="103">
        <f t="shared" si="116"/>
        <v>-1</v>
      </c>
      <c r="Q920" s="101">
        <f t="shared" si="117"/>
        <v>-1</v>
      </c>
      <c r="R920" s="101">
        <f t="shared" si="118"/>
        <v>1</v>
      </c>
      <c r="S920" s="101">
        <f t="shared" si="119"/>
        <v>-1</v>
      </c>
      <c r="T920" s="101">
        <f t="shared" si="120"/>
        <v>1</v>
      </c>
      <c r="U920" s="101">
        <f t="shared" si="121"/>
        <v>-1</v>
      </c>
      <c r="V920" s="102">
        <f t="shared" si="122"/>
        <v>49.351851851851855</v>
      </c>
    </row>
    <row r="921" spans="2:22" x14ac:dyDescent="0.25">
      <c r="B921" s="12">
        <v>15</v>
      </c>
      <c r="C921" s="12">
        <v>22</v>
      </c>
      <c r="D921" s="12">
        <v>54.722222222222221</v>
      </c>
      <c r="E921" s="12">
        <v>43.888888888888914</v>
      </c>
      <c r="F921" s="12">
        <v>49.444444444444436</v>
      </c>
      <c r="H921" s="103">
        <f>VLOOKUP($C921,'Experiment Design'!$B$3:$H$66,'Experiment Results'!H$1,FALSE)</f>
        <v>8</v>
      </c>
      <c r="I921" s="101" t="str">
        <f>VLOOKUP($C921,'Experiment Design'!$B$3:$H$66,'Experiment Results'!I$1,FALSE)</f>
        <v>Normal</v>
      </c>
      <c r="J921" s="101">
        <f>VLOOKUP($C921,'Experiment Design'!$B$3:$H$66,'Experiment Results'!J$1,FALSE)</f>
        <v>100</v>
      </c>
      <c r="K921" s="101">
        <f>VLOOKUP($C921,'Experiment Design'!$B$3:$H$66,'Experiment Results'!K$1,FALSE)</f>
        <v>10</v>
      </c>
      <c r="L921" s="101">
        <f>VLOOKUP($C921,'Experiment Design'!$B$3:$H$66,'Experiment Results'!L$1,FALSE)</f>
        <v>36</v>
      </c>
      <c r="M921" s="101">
        <f>VLOOKUP($C921,'Experiment Design'!$B$3:$H$66,'Experiment Results'!M$1,FALSE)</f>
        <v>10</v>
      </c>
      <c r="N921" s="102">
        <f t="shared" si="115"/>
        <v>49.351851851851855</v>
      </c>
      <c r="P921" s="103">
        <f t="shared" si="116"/>
        <v>1</v>
      </c>
      <c r="Q921" s="101">
        <f t="shared" si="117"/>
        <v>-1</v>
      </c>
      <c r="R921" s="101">
        <f t="shared" si="118"/>
        <v>1</v>
      </c>
      <c r="S921" s="101">
        <f t="shared" si="119"/>
        <v>-1</v>
      </c>
      <c r="T921" s="101">
        <f t="shared" si="120"/>
        <v>1</v>
      </c>
      <c r="U921" s="101">
        <f t="shared" si="121"/>
        <v>-1</v>
      </c>
      <c r="V921" s="102">
        <f t="shared" si="122"/>
        <v>49.351851851851855</v>
      </c>
    </row>
    <row r="922" spans="2:22" x14ac:dyDescent="0.25">
      <c r="B922" s="12">
        <v>15</v>
      </c>
      <c r="C922" s="12">
        <v>23</v>
      </c>
      <c r="D922" s="12">
        <v>41.666666666666636</v>
      </c>
      <c r="E922" s="12">
        <v>44.444444444444464</v>
      </c>
      <c r="F922" s="12">
        <v>52.2222222222222</v>
      </c>
      <c r="H922" s="103">
        <f>VLOOKUP($C922,'Experiment Design'!$B$3:$H$66,'Experiment Results'!H$1,FALSE)</f>
        <v>3</v>
      </c>
      <c r="I922" s="101" t="str">
        <f>VLOOKUP($C922,'Experiment Design'!$B$3:$H$66,'Experiment Results'!I$1,FALSE)</f>
        <v>Exponential</v>
      </c>
      <c r="J922" s="101">
        <f>VLOOKUP($C922,'Experiment Design'!$B$3:$H$66,'Experiment Results'!J$1,FALSE)</f>
        <v>100</v>
      </c>
      <c r="K922" s="101">
        <f>VLOOKUP($C922,'Experiment Design'!$B$3:$H$66,'Experiment Results'!K$1,FALSE)</f>
        <v>10</v>
      </c>
      <c r="L922" s="101">
        <f>VLOOKUP($C922,'Experiment Design'!$B$3:$H$66,'Experiment Results'!L$1,FALSE)</f>
        <v>36</v>
      </c>
      <c r="M922" s="101">
        <f>VLOOKUP($C922,'Experiment Design'!$B$3:$H$66,'Experiment Results'!M$1,FALSE)</f>
        <v>10</v>
      </c>
      <c r="N922" s="102">
        <f t="shared" si="115"/>
        <v>46.111111111111107</v>
      </c>
      <c r="P922" s="103">
        <f t="shared" si="116"/>
        <v>-1</v>
      </c>
      <c r="Q922" s="101">
        <f t="shared" si="117"/>
        <v>1</v>
      </c>
      <c r="R922" s="101">
        <f t="shared" si="118"/>
        <v>1</v>
      </c>
      <c r="S922" s="101">
        <f t="shared" si="119"/>
        <v>-1</v>
      </c>
      <c r="T922" s="101">
        <f t="shared" si="120"/>
        <v>1</v>
      </c>
      <c r="U922" s="101">
        <f t="shared" si="121"/>
        <v>-1</v>
      </c>
      <c r="V922" s="102">
        <f t="shared" si="122"/>
        <v>46.111111111111107</v>
      </c>
    </row>
    <row r="923" spans="2:22" x14ac:dyDescent="0.25">
      <c r="B923" s="12">
        <v>15</v>
      </c>
      <c r="C923" s="12">
        <v>24</v>
      </c>
      <c r="D923" s="12">
        <v>41.666666666666636</v>
      </c>
      <c r="E923" s="12">
        <v>44.444444444444464</v>
      </c>
      <c r="F923" s="12">
        <v>52.5</v>
      </c>
      <c r="H923" s="103">
        <f>VLOOKUP($C923,'Experiment Design'!$B$3:$H$66,'Experiment Results'!H$1,FALSE)</f>
        <v>8</v>
      </c>
      <c r="I923" s="101" t="str">
        <f>VLOOKUP($C923,'Experiment Design'!$B$3:$H$66,'Experiment Results'!I$1,FALSE)</f>
        <v>Exponential</v>
      </c>
      <c r="J923" s="101">
        <f>VLOOKUP($C923,'Experiment Design'!$B$3:$H$66,'Experiment Results'!J$1,FALSE)</f>
        <v>100</v>
      </c>
      <c r="K923" s="101">
        <f>VLOOKUP($C923,'Experiment Design'!$B$3:$H$66,'Experiment Results'!K$1,FALSE)</f>
        <v>10</v>
      </c>
      <c r="L923" s="101">
        <f>VLOOKUP($C923,'Experiment Design'!$B$3:$H$66,'Experiment Results'!L$1,FALSE)</f>
        <v>36</v>
      </c>
      <c r="M923" s="101">
        <f>VLOOKUP($C923,'Experiment Design'!$B$3:$H$66,'Experiment Results'!M$1,FALSE)</f>
        <v>10</v>
      </c>
      <c r="N923" s="102">
        <f t="shared" si="115"/>
        <v>46.203703703703695</v>
      </c>
      <c r="P923" s="103">
        <f t="shared" si="116"/>
        <v>1</v>
      </c>
      <c r="Q923" s="101">
        <f t="shared" si="117"/>
        <v>1</v>
      </c>
      <c r="R923" s="101">
        <f t="shared" si="118"/>
        <v>1</v>
      </c>
      <c r="S923" s="101">
        <f t="shared" si="119"/>
        <v>-1</v>
      </c>
      <c r="T923" s="101">
        <f t="shared" si="120"/>
        <v>1</v>
      </c>
      <c r="U923" s="101">
        <f t="shared" si="121"/>
        <v>-1</v>
      </c>
      <c r="V923" s="102">
        <f t="shared" si="122"/>
        <v>46.203703703703695</v>
      </c>
    </row>
    <row r="924" spans="2:22" x14ac:dyDescent="0.25">
      <c r="B924" s="12">
        <v>15</v>
      </c>
      <c r="C924" s="12">
        <v>25</v>
      </c>
      <c r="D924" s="12">
        <v>54.722222222222221</v>
      </c>
      <c r="E924" s="12">
        <v>43.888888888888914</v>
      </c>
      <c r="F924" s="12">
        <v>49.444444444444436</v>
      </c>
      <c r="H924" s="103">
        <f>VLOOKUP($C924,'Experiment Design'!$B$3:$H$66,'Experiment Results'!H$1,FALSE)</f>
        <v>3</v>
      </c>
      <c r="I924" s="101" t="str">
        <f>VLOOKUP($C924,'Experiment Design'!$B$3:$H$66,'Experiment Results'!I$1,FALSE)</f>
        <v>Normal</v>
      </c>
      <c r="J924" s="101">
        <f>VLOOKUP($C924,'Experiment Design'!$B$3:$H$66,'Experiment Results'!J$1,FALSE)</f>
        <v>40</v>
      </c>
      <c r="K924" s="101">
        <f>VLOOKUP($C924,'Experiment Design'!$B$3:$H$66,'Experiment Results'!K$1,FALSE)</f>
        <v>60</v>
      </c>
      <c r="L924" s="101">
        <f>VLOOKUP($C924,'Experiment Design'!$B$3:$H$66,'Experiment Results'!L$1,FALSE)</f>
        <v>36</v>
      </c>
      <c r="M924" s="101">
        <f>VLOOKUP($C924,'Experiment Design'!$B$3:$H$66,'Experiment Results'!M$1,FALSE)</f>
        <v>10</v>
      </c>
      <c r="N924" s="102">
        <f t="shared" si="115"/>
        <v>49.351851851851855</v>
      </c>
      <c r="P924" s="103">
        <f t="shared" si="116"/>
        <v>-1</v>
      </c>
      <c r="Q924" s="101">
        <f t="shared" si="117"/>
        <v>-1</v>
      </c>
      <c r="R924" s="101">
        <f t="shared" si="118"/>
        <v>-1</v>
      </c>
      <c r="S924" s="101">
        <f t="shared" si="119"/>
        <v>1</v>
      </c>
      <c r="T924" s="101">
        <f t="shared" si="120"/>
        <v>1</v>
      </c>
      <c r="U924" s="101">
        <f t="shared" si="121"/>
        <v>-1</v>
      </c>
      <c r="V924" s="102">
        <f t="shared" si="122"/>
        <v>49.351851851851855</v>
      </c>
    </row>
    <row r="925" spans="2:22" x14ac:dyDescent="0.25">
      <c r="B925" s="12">
        <v>15</v>
      </c>
      <c r="C925" s="12">
        <v>26</v>
      </c>
      <c r="D925" s="12">
        <v>54.722222222222221</v>
      </c>
      <c r="E925" s="12">
        <v>43.888888888888914</v>
      </c>
      <c r="F925" s="12">
        <v>49.444444444444436</v>
      </c>
      <c r="H925" s="103">
        <f>VLOOKUP($C925,'Experiment Design'!$B$3:$H$66,'Experiment Results'!H$1,FALSE)</f>
        <v>8</v>
      </c>
      <c r="I925" s="101" t="str">
        <f>VLOOKUP($C925,'Experiment Design'!$B$3:$H$66,'Experiment Results'!I$1,FALSE)</f>
        <v>Normal</v>
      </c>
      <c r="J925" s="101">
        <f>VLOOKUP($C925,'Experiment Design'!$B$3:$H$66,'Experiment Results'!J$1,FALSE)</f>
        <v>40</v>
      </c>
      <c r="K925" s="101">
        <f>VLOOKUP($C925,'Experiment Design'!$B$3:$H$66,'Experiment Results'!K$1,FALSE)</f>
        <v>60</v>
      </c>
      <c r="L925" s="101">
        <f>VLOOKUP($C925,'Experiment Design'!$B$3:$H$66,'Experiment Results'!L$1,FALSE)</f>
        <v>36</v>
      </c>
      <c r="M925" s="101">
        <f>VLOOKUP($C925,'Experiment Design'!$B$3:$H$66,'Experiment Results'!M$1,FALSE)</f>
        <v>10</v>
      </c>
      <c r="N925" s="102">
        <f t="shared" si="115"/>
        <v>49.351851851851855</v>
      </c>
      <c r="P925" s="103">
        <f t="shared" si="116"/>
        <v>1</v>
      </c>
      <c r="Q925" s="101">
        <f t="shared" si="117"/>
        <v>-1</v>
      </c>
      <c r="R925" s="101">
        <f t="shared" si="118"/>
        <v>-1</v>
      </c>
      <c r="S925" s="101">
        <f t="shared" si="119"/>
        <v>1</v>
      </c>
      <c r="T925" s="101">
        <f t="shared" si="120"/>
        <v>1</v>
      </c>
      <c r="U925" s="101">
        <f t="shared" si="121"/>
        <v>-1</v>
      </c>
      <c r="V925" s="102">
        <f t="shared" si="122"/>
        <v>49.351851851851855</v>
      </c>
    </row>
    <row r="926" spans="2:22" x14ac:dyDescent="0.25">
      <c r="B926" s="12">
        <v>15</v>
      </c>
      <c r="C926" s="12">
        <v>27</v>
      </c>
      <c r="D926" s="12">
        <v>41.666666666666636</v>
      </c>
      <c r="E926" s="12">
        <v>44.444444444444464</v>
      </c>
      <c r="F926" s="12">
        <v>52.2222222222222</v>
      </c>
      <c r="H926" s="103">
        <f>VLOOKUP($C926,'Experiment Design'!$B$3:$H$66,'Experiment Results'!H$1,FALSE)</f>
        <v>3</v>
      </c>
      <c r="I926" s="101" t="str">
        <f>VLOOKUP($C926,'Experiment Design'!$B$3:$H$66,'Experiment Results'!I$1,FALSE)</f>
        <v>Exponential</v>
      </c>
      <c r="J926" s="101">
        <f>VLOOKUP($C926,'Experiment Design'!$B$3:$H$66,'Experiment Results'!J$1,FALSE)</f>
        <v>40</v>
      </c>
      <c r="K926" s="101">
        <f>VLOOKUP($C926,'Experiment Design'!$B$3:$H$66,'Experiment Results'!K$1,FALSE)</f>
        <v>60</v>
      </c>
      <c r="L926" s="101">
        <f>VLOOKUP($C926,'Experiment Design'!$B$3:$H$66,'Experiment Results'!L$1,FALSE)</f>
        <v>36</v>
      </c>
      <c r="M926" s="101">
        <f>VLOOKUP($C926,'Experiment Design'!$B$3:$H$66,'Experiment Results'!M$1,FALSE)</f>
        <v>10</v>
      </c>
      <c r="N926" s="102">
        <f t="shared" si="115"/>
        <v>46.111111111111107</v>
      </c>
      <c r="P926" s="103">
        <f t="shared" si="116"/>
        <v>-1</v>
      </c>
      <c r="Q926" s="101">
        <f t="shared" si="117"/>
        <v>1</v>
      </c>
      <c r="R926" s="101">
        <f t="shared" si="118"/>
        <v>-1</v>
      </c>
      <c r="S926" s="101">
        <f t="shared" si="119"/>
        <v>1</v>
      </c>
      <c r="T926" s="101">
        <f t="shared" si="120"/>
        <v>1</v>
      </c>
      <c r="U926" s="101">
        <f t="shared" si="121"/>
        <v>-1</v>
      </c>
      <c r="V926" s="102">
        <f t="shared" si="122"/>
        <v>46.111111111111107</v>
      </c>
    </row>
    <row r="927" spans="2:22" x14ac:dyDescent="0.25">
      <c r="B927" s="12">
        <v>15</v>
      </c>
      <c r="C927" s="12">
        <v>28</v>
      </c>
      <c r="D927" s="12">
        <v>41.666666666666636</v>
      </c>
      <c r="E927" s="12">
        <v>44.444444444444464</v>
      </c>
      <c r="F927" s="12">
        <v>52.5</v>
      </c>
      <c r="H927" s="103">
        <f>VLOOKUP($C927,'Experiment Design'!$B$3:$H$66,'Experiment Results'!H$1,FALSE)</f>
        <v>8</v>
      </c>
      <c r="I927" s="101" t="str">
        <f>VLOOKUP($C927,'Experiment Design'!$B$3:$H$66,'Experiment Results'!I$1,FALSE)</f>
        <v>Exponential</v>
      </c>
      <c r="J927" s="101">
        <f>VLOOKUP($C927,'Experiment Design'!$B$3:$H$66,'Experiment Results'!J$1,FALSE)</f>
        <v>40</v>
      </c>
      <c r="K927" s="101">
        <f>VLOOKUP($C927,'Experiment Design'!$B$3:$H$66,'Experiment Results'!K$1,FALSE)</f>
        <v>60</v>
      </c>
      <c r="L927" s="101">
        <f>VLOOKUP($C927,'Experiment Design'!$B$3:$H$66,'Experiment Results'!L$1,FALSE)</f>
        <v>36</v>
      </c>
      <c r="M927" s="101">
        <f>VLOOKUP($C927,'Experiment Design'!$B$3:$H$66,'Experiment Results'!M$1,FALSE)</f>
        <v>10</v>
      </c>
      <c r="N927" s="102">
        <f t="shared" si="115"/>
        <v>46.203703703703695</v>
      </c>
      <c r="P927" s="103">
        <f t="shared" si="116"/>
        <v>1</v>
      </c>
      <c r="Q927" s="101">
        <f t="shared" si="117"/>
        <v>1</v>
      </c>
      <c r="R927" s="101">
        <f t="shared" si="118"/>
        <v>-1</v>
      </c>
      <c r="S927" s="101">
        <f t="shared" si="119"/>
        <v>1</v>
      </c>
      <c r="T927" s="101">
        <f t="shared" si="120"/>
        <v>1</v>
      </c>
      <c r="U927" s="101">
        <f t="shared" si="121"/>
        <v>-1</v>
      </c>
      <c r="V927" s="102">
        <f t="shared" si="122"/>
        <v>46.203703703703695</v>
      </c>
    </row>
    <row r="928" spans="2:22" x14ac:dyDescent="0.25">
      <c r="B928" s="12">
        <v>15</v>
      </c>
      <c r="C928" s="12">
        <v>29</v>
      </c>
      <c r="D928" s="12">
        <v>54.722222222222221</v>
      </c>
      <c r="E928" s="12">
        <v>43.888888888888914</v>
      </c>
      <c r="F928" s="12">
        <v>49.444444444444436</v>
      </c>
      <c r="H928" s="103">
        <f>VLOOKUP($C928,'Experiment Design'!$B$3:$H$66,'Experiment Results'!H$1,FALSE)</f>
        <v>3</v>
      </c>
      <c r="I928" s="101" t="str">
        <f>VLOOKUP($C928,'Experiment Design'!$B$3:$H$66,'Experiment Results'!I$1,FALSE)</f>
        <v>Normal</v>
      </c>
      <c r="J928" s="101">
        <f>VLOOKUP($C928,'Experiment Design'!$B$3:$H$66,'Experiment Results'!J$1,FALSE)</f>
        <v>100</v>
      </c>
      <c r="K928" s="101">
        <f>VLOOKUP($C928,'Experiment Design'!$B$3:$H$66,'Experiment Results'!K$1,FALSE)</f>
        <v>60</v>
      </c>
      <c r="L928" s="101">
        <f>VLOOKUP($C928,'Experiment Design'!$B$3:$H$66,'Experiment Results'!L$1,FALSE)</f>
        <v>36</v>
      </c>
      <c r="M928" s="101">
        <f>VLOOKUP($C928,'Experiment Design'!$B$3:$H$66,'Experiment Results'!M$1,FALSE)</f>
        <v>10</v>
      </c>
      <c r="N928" s="102">
        <f t="shared" si="115"/>
        <v>49.351851851851855</v>
      </c>
      <c r="P928" s="103">
        <f t="shared" si="116"/>
        <v>-1</v>
      </c>
      <c r="Q928" s="101">
        <f t="shared" si="117"/>
        <v>-1</v>
      </c>
      <c r="R928" s="101">
        <f t="shared" si="118"/>
        <v>1</v>
      </c>
      <c r="S928" s="101">
        <f t="shared" si="119"/>
        <v>1</v>
      </c>
      <c r="T928" s="101">
        <f t="shared" si="120"/>
        <v>1</v>
      </c>
      <c r="U928" s="101">
        <f t="shared" si="121"/>
        <v>-1</v>
      </c>
      <c r="V928" s="102">
        <f t="shared" si="122"/>
        <v>49.351851851851855</v>
      </c>
    </row>
    <row r="929" spans="2:22" x14ac:dyDescent="0.25">
      <c r="B929" s="12">
        <v>15</v>
      </c>
      <c r="C929" s="12">
        <v>30</v>
      </c>
      <c r="D929" s="12">
        <v>54.722222222222221</v>
      </c>
      <c r="E929" s="12">
        <v>43.888888888888914</v>
      </c>
      <c r="F929" s="12">
        <v>49.444444444444436</v>
      </c>
      <c r="H929" s="103">
        <f>VLOOKUP($C929,'Experiment Design'!$B$3:$H$66,'Experiment Results'!H$1,FALSE)</f>
        <v>8</v>
      </c>
      <c r="I929" s="101" t="str">
        <f>VLOOKUP($C929,'Experiment Design'!$B$3:$H$66,'Experiment Results'!I$1,FALSE)</f>
        <v>Normal</v>
      </c>
      <c r="J929" s="101">
        <f>VLOOKUP($C929,'Experiment Design'!$B$3:$H$66,'Experiment Results'!J$1,FALSE)</f>
        <v>100</v>
      </c>
      <c r="K929" s="101">
        <f>VLOOKUP($C929,'Experiment Design'!$B$3:$H$66,'Experiment Results'!K$1,FALSE)</f>
        <v>60</v>
      </c>
      <c r="L929" s="101">
        <f>VLOOKUP($C929,'Experiment Design'!$B$3:$H$66,'Experiment Results'!L$1,FALSE)</f>
        <v>36</v>
      </c>
      <c r="M929" s="101">
        <f>VLOOKUP($C929,'Experiment Design'!$B$3:$H$66,'Experiment Results'!M$1,FALSE)</f>
        <v>10</v>
      </c>
      <c r="N929" s="102">
        <f t="shared" si="115"/>
        <v>49.351851851851855</v>
      </c>
      <c r="P929" s="103">
        <f t="shared" si="116"/>
        <v>1</v>
      </c>
      <c r="Q929" s="101">
        <f t="shared" si="117"/>
        <v>-1</v>
      </c>
      <c r="R929" s="101">
        <f t="shared" si="118"/>
        <v>1</v>
      </c>
      <c r="S929" s="101">
        <f t="shared" si="119"/>
        <v>1</v>
      </c>
      <c r="T929" s="101">
        <f t="shared" si="120"/>
        <v>1</v>
      </c>
      <c r="U929" s="101">
        <f t="shared" si="121"/>
        <v>-1</v>
      </c>
      <c r="V929" s="102">
        <f t="shared" si="122"/>
        <v>49.351851851851855</v>
      </c>
    </row>
    <row r="930" spans="2:22" x14ac:dyDescent="0.25">
      <c r="B930" s="12">
        <v>15</v>
      </c>
      <c r="C930" s="12">
        <v>31</v>
      </c>
      <c r="D930" s="12">
        <v>41.666666666666636</v>
      </c>
      <c r="E930" s="12">
        <v>44.444444444444464</v>
      </c>
      <c r="F930" s="12">
        <v>52.2222222222222</v>
      </c>
      <c r="H930" s="103">
        <f>VLOOKUP($C930,'Experiment Design'!$B$3:$H$66,'Experiment Results'!H$1,FALSE)</f>
        <v>3</v>
      </c>
      <c r="I930" s="101" t="str">
        <f>VLOOKUP($C930,'Experiment Design'!$B$3:$H$66,'Experiment Results'!I$1,FALSE)</f>
        <v>Exponential</v>
      </c>
      <c r="J930" s="101">
        <f>VLOOKUP($C930,'Experiment Design'!$B$3:$H$66,'Experiment Results'!J$1,FALSE)</f>
        <v>100</v>
      </c>
      <c r="K930" s="101">
        <f>VLOOKUP($C930,'Experiment Design'!$B$3:$H$66,'Experiment Results'!K$1,FALSE)</f>
        <v>60</v>
      </c>
      <c r="L930" s="101">
        <f>VLOOKUP($C930,'Experiment Design'!$B$3:$H$66,'Experiment Results'!L$1,FALSE)</f>
        <v>36</v>
      </c>
      <c r="M930" s="101">
        <f>VLOOKUP($C930,'Experiment Design'!$B$3:$H$66,'Experiment Results'!M$1,FALSE)</f>
        <v>10</v>
      </c>
      <c r="N930" s="102">
        <f t="shared" si="115"/>
        <v>46.111111111111107</v>
      </c>
      <c r="P930" s="103">
        <f t="shared" si="116"/>
        <v>-1</v>
      </c>
      <c r="Q930" s="101">
        <f t="shared" si="117"/>
        <v>1</v>
      </c>
      <c r="R930" s="101">
        <f t="shared" si="118"/>
        <v>1</v>
      </c>
      <c r="S930" s="101">
        <f t="shared" si="119"/>
        <v>1</v>
      </c>
      <c r="T930" s="101">
        <f t="shared" si="120"/>
        <v>1</v>
      </c>
      <c r="U930" s="101">
        <f t="shared" si="121"/>
        <v>-1</v>
      </c>
      <c r="V930" s="102">
        <f t="shared" si="122"/>
        <v>46.111111111111107</v>
      </c>
    </row>
    <row r="931" spans="2:22" x14ac:dyDescent="0.25">
      <c r="B931" s="12">
        <v>15</v>
      </c>
      <c r="C931" s="12">
        <v>32</v>
      </c>
      <c r="D931" s="12">
        <v>41.666666666666636</v>
      </c>
      <c r="E931" s="12">
        <v>44.444444444444464</v>
      </c>
      <c r="F931" s="12">
        <v>52.5</v>
      </c>
      <c r="H931" s="103">
        <f>VLOOKUP($C931,'Experiment Design'!$B$3:$H$66,'Experiment Results'!H$1,FALSE)</f>
        <v>8</v>
      </c>
      <c r="I931" s="101" t="str">
        <f>VLOOKUP($C931,'Experiment Design'!$B$3:$H$66,'Experiment Results'!I$1,FALSE)</f>
        <v>Exponential</v>
      </c>
      <c r="J931" s="101">
        <f>VLOOKUP($C931,'Experiment Design'!$B$3:$H$66,'Experiment Results'!J$1,FALSE)</f>
        <v>100</v>
      </c>
      <c r="K931" s="101">
        <f>VLOOKUP($C931,'Experiment Design'!$B$3:$H$66,'Experiment Results'!K$1,FALSE)</f>
        <v>60</v>
      </c>
      <c r="L931" s="101">
        <f>VLOOKUP($C931,'Experiment Design'!$B$3:$H$66,'Experiment Results'!L$1,FALSE)</f>
        <v>36</v>
      </c>
      <c r="M931" s="101">
        <f>VLOOKUP($C931,'Experiment Design'!$B$3:$H$66,'Experiment Results'!M$1,FALSE)</f>
        <v>10</v>
      </c>
      <c r="N931" s="102">
        <f t="shared" si="115"/>
        <v>46.203703703703695</v>
      </c>
      <c r="P931" s="103">
        <f t="shared" si="116"/>
        <v>1</v>
      </c>
      <c r="Q931" s="101">
        <f t="shared" si="117"/>
        <v>1</v>
      </c>
      <c r="R931" s="101">
        <f t="shared" si="118"/>
        <v>1</v>
      </c>
      <c r="S931" s="101">
        <f t="shared" si="119"/>
        <v>1</v>
      </c>
      <c r="T931" s="101">
        <f t="shared" si="120"/>
        <v>1</v>
      </c>
      <c r="U931" s="101">
        <f t="shared" si="121"/>
        <v>-1</v>
      </c>
      <c r="V931" s="102">
        <f t="shared" si="122"/>
        <v>46.203703703703695</v>
      </c>
    </row>
    <row r="932" spans="2:22" x14ac:dyDescent="0.25">
      <c r="B932" s="12">
        <v>15</v>
      </c>
      <c r="C932" s="12">
        <v>33</v>
      </c>
      <c r="D932" s="12">
        <v>27.692307692307722</v>
      </c>
      <c r="E932" s="12">
        <v>28.07692307692308</v>
      </c>
      <c r="F932" s="12">
        <v>25.38461538461538</v>
      </c>
      <c r="H932" s="103">
        <f>VLOOKUP($C932,'Experiment Design'!$B$3:$H$66,'Experiment Results'!H$1,FALSE)</f>
        <v>3</v>
      </c>
      <c r="I932" s="101" t="str">
        <f>VLOOKUP($C932,'Experiment Design'!$B$3:$H$66,'Experiment Results'!I$1,FALSE)</f>
        <v>Normal</v>
      </c>
      <c r="J932" s="101">
        <f>VLOOKUP($C932,'Experiment Design'!$B$3:$H$66,'Experiment Results'!J$1,FALSE)</f>
        <v>40</v>
      </c>
      <c r="K932" s="101">
        <f>VLOOKUP($C932,'Experiment Design'!$B$3:$H$66,'Experiment Results'!K$1,FALSE)</f>
        <v>10</v>
      </c>
      <c r="L932" s="101">
        <f>VLOOKUP($C932,'Experiment Design'!$B$3:$H$66,'Experiment Results'!L$1,FALSE)</f>
        <v>26</v>
      </c>
      <c r="M932" s="101">
        <f>VLOOKUP($C932,'Experiment Design'!$B$3:$H$66,'Experiment Results'!M$1,FALSE)</f>
        <v>15</v>
      </c>
      <c r="N932" s="102">
        <f t="shared" si="115"/>
        <v>27.051282051282062</v>
      </c>
      <c r="P932" s="103">
        <f t="shared" si="116"/>
        <v>-1</v>
      </c>
      <c r="Q932" s="101">
        <f t="shared" si="117"/>
        <v>-1</v>
      </c>
      <c r="R932" s="101">
        <f t="shared" si="118"/>
        <v>-1</v>
      </c>
      <c r="S932" s="101">
        <f t="shared" si="119"/>
        <v>-1</v>
      </c>
      <c r="T932" s="101">
        <f t="shared" si="120"/>
        <v>-1</v>
      </c>
      <c r="U932" s="101">
        <f t="shared" si="121"/>
        <v>1</v>
      </c>
      <c r="V932" s="102">
        <f t="shared" si="122"/>
        <v>27.051282051282062</v>
      </c>
    </row>
    <row r="933" spans="2:22" x14ac:dyDescent="0.25">
      <c r="B933" s="12">
        <v>15</v>
      </c>
      <c r="C933" s="12">
        <v>34</v>
      </c>
      <c r="D933" s="12">
        <v>20.57692307692308</v>
      </c>
      <c r="E933" s="12">
        <v>26.34615384615384</v>
      </c>
      <c r="F933" s="12">
        <v>21.730769230769219</v>
      </c>
      <c r="H933" s="103">
        <f>VLOOKUP($C933,'Experiment Design'!$B$3:$H$66,'Experiment Results'!H$1,FALSE)</f>
        <v>8</v>
      </c>
      <c r="I933" s="101" t="str">
        <f>VLOOKUP($C933,'Experiment Design'!$B$3:$H$66,'Experiment Results'!I$1,FALSE)</f>
        <v>Normal</v>
      </c>
      <c r="J933" s="101">
        <f>VLOOKUP($C933,'Experiment Design'!$B$3:$H$66,'Experiment Results'!J$1,FALSE)</f>
        <v>40</v>
      </c>
      <c r="K933" s="101">
        <f>VLOOKUP($C933,'Experiment Design'!$B$3:$H$66,'Experiment Results'!K$1,FALSE)</f>
        <v>10</v>
      </c>
      <c r="L933" s="101">
        <f>VLOOKUP($C933,'Experiment Design'!$B$3:$H$66,'Experiment Results'!L$1,FALSE)</f>
        <v>26</v>
      </c>
      <c r="M933" s="101">
        <f>VLOOKUP($C933,'Experiment Design'!$B$3:$H$66,'Experiment Results'!M$1,FALSE)</f>
        <v>15</v>
      </c>
      <c r="N933" s="102">
        <f t="shared" si="115"/>
        <v>22.884615384615376</v>
      </c>
      <c r="P933" s="103">
        <f t="shared" si="116"/>
        <v>1</v>
      </c>
      <c r="Q933" s="101">
        <f t="shared" si="117"/>
        <v>-1</v>
      </c>
      <c r="R933" s="101">
        <f t="shared" si="118"/>
        <v>-1</v>
      </c>
      <c r="S933" s="101">
        <f t="shared" si="119"/>
        <v>-1</v>
      </c>
      <c r="T933" s="101">
        <f t="shared" si="120"/>
        <v>-1</v>
      </c>
      <c r="U933" s="101">
        <f t="shared" si="121"/>
        <v>1</v>
      </c>
      <c r="V933" s="102">
        <f t="shared" si="122"/>
        <v>22.884615384615376</v>
      </c>
    </row>
    <row r="934" spans="2:22" x14ac:dyDescent="0.25">
      <c r="B934" s="12">
        <v>15</v>
      </c>
      <c r="C934" s="12">
        <v>35</v>
      </c>
      <c r="D934" s="12">
        <v>21.153846153846178</v>
      </c>
      <c r="E934" s="12">
        <v>22.307692307692317</v>
      </c>
      <c r="F934" s="12">
        <v>24.807692307692278</v>
      </c>
      <c r="H934" s="103">
        <f>VLOOKUP($C934,'Experiment Design'!$B$3:$H$66,'Experiment Results'!H$1,FALSE)</f>
        <v>3</v>
      </c>
      <c r="I934" s="101" t="str">
        <f>VLOOKUP($C934,'Experiment Design'!$B$3:$H$66,'Experiment Results'!I$1,FALSE)</f>
        <v>Exponential</v>
      </c>
      <c r="J934" s="101">
        <f>VLOOKUP($C934,'Experiment Design'!$B$3:$H$66,'Experiment Results'!J$1,FALSE)</f>
        <v>40</v>
      </c>
      <c r="K934" s="101">
        <f>VLOOKUP($C934,'Experiment Design'!$B$3:$H$66,'Experiment Results'!K$1,FALSE)</f>
        <v>10</v>
      </c>
      <c r="L934" s="101">
        <f>VLOOKUP($C934,'Experiment Design'!$B$3:$H$66,'Experiment Results'!L$1,FALSE)</f>
        <v>26</v>
      </c>
      <c r="M934" s="101">
        <f>VLOOKUP($C934,'Experiment Design'!$B$3:$H$66,'Experiment Results'!M$1,FALSE)</f>
        <v>15</v>
      </c>
      <c r="N934" s="102">
        <f t="shared" si="115"/>
        <v>22.756410256410259</v>
      </c>
      <c r="P934" s="103">
        <f t="shared" si="116"/>
        <v>-1</v>
      </c>
      <c r="Q934" s="101">
        <f t="shared" si="117"/>
        <v>1</v>
      </c>
      <c r="R934" s="101">
        <f t="shared" si="118"/>
        <v>-1</v>
      </c>
      <c r="S934" s="101">
        <f t="shared" si="119"/>
        <v>-1</v>
      </c>
      <c r="T934" s="101">
        <f t="shared" si="120"/>
        <v>-1</v>
      </c>
      <c r="U934" s="101">
        <f t="shared" si="121"/>
        <v>1</v>
      </c>
      <c r="V934" s="102">
        <f t="shared" si="122"/>
        <v>22.756410256410259</v>
      </c>
    </row>
    <row r="935" spans="2:22" x14ac:dyDescent="0.25">
      <c r="B935" s="12">
        <v>15</v>
      </c>
      <c r="C935" s="12">
        <v>36</v>
      </c>
      <c r="D935" s="12">
        <v>23.46153846153846</v>
      </c>
      <c r="E935" s="12">
        <v>20.439560439560459</v>
      </c>
      <c r="F935" s="12">
        <v>19.94505494505492</v>
      </c>
      <c r="H935" s="103">
        <f>VLOOKUP($C935,'Experiment Design'!$B$3:$H$66,'Experiment Results'!H$1,FALSE)</f>
        <v>8</v>
      </c>
      <c r="I935" s="101" t="str">
        <f>VLOOKUP($C935,'Experiment Design'!$B$3:$H$66,'Experiment Results'!I$1,FALSE)</f>
        <v>Exponential</v>
      </c>
      <c r="J935" s="101">
        <f>VLOOKUP($C935,'Experiment Design'!$B$3:$H$66,'Experiment Results'!J$1,FALSE)</f>
        <v>40</v>
      </c>
      <c r="K935" s="101">
        <f>VLOOKUP($C935,'Experiment Design'!$B$3:$H$66,'Experiment Results'!K$1,FALSE)</f>
        <v>10</v>
      </c>
      <c r="L935" s="101">
        <f>VLOOKUP($C935,'Experiment Design'!$B$3:$H$66,'Experiment Results'!L$1,FALSE)</f>
        <v>26</v>
      </c>
      <c r="M935" s="101">
        <f>VLOOKUP($C935,'Experiment Design'!$B$3:$H$66,'Experiment Results'!M$1,FALSE)</f>
        <v>15</v>
      </c>
      <c r="N935" s="102">
        <f t="shared" si="115"/>
        <v>21.282051282051281</v>
      </c>
      <c r="P935" s="103">
        <f t="shared" si="116"/>
        <v>1</v>
      </c>
      <c r="Q935" s="101">
        <f t="shared" si="117"/>
        <v>1</v>
      </c>
      <c r="R935" s="101">
        <f t="shared" si="118"/>
        <v>-1</v>
      </c>
      <c r="S935" s="101">
        <f t="shared" si="119"/>
        <v>-1</v>
      </c>
      <c r="T935" s="101">
        <f t="shared" si="120"/>
        <v>-1</v>
      </c>
      <c r="U935" s="101">
        <f t="shared" si="121"/>
        <v>1</v>
      </c>
      <c r="V935" s="102">
        <f t="shared" si="122"/>
        <v>21.282051282051281</v>
      </c>
    </row>
    <row r="936" spans="2:22" x14ac:dyDescent="0.25">
      <c r="B936" s="12">
        <v>15</v>
      </c>
      <c r="C936" s="12">
        <v>37</v>
      </c>
      <c r="D936" s="12">
        <v>27.692307692307722</v>
      </c>
      <c r="E936" s="12">
        <v>28.07692307692308</v>
      </c>
      <c r="F936" s="12">
        <v>25.38461538461538</v>
      </c>
      <c r="H936" s="103">
        <f>VLOOKUP($C936,'Experiment Design'!$B$3:$H$66,'Experiment Results'!H$1,FALSE)</f>
        <v>3</v>
      </c>
      <c r="I936" s="101" t="str">
        <f>VLOOKUP($C936,'Experiment Design'!$B$3:$H$66,'Experiment Results'!I$1,FALSE)</f>
        <v>Normal</v>
      </c>
      <c r="J936" s="101">
        <f>VLOOKUP($C936,'Experiment Design'!$B$3:$H$66,'Experiment Results'!J$1,FALSE)</f>
        <v>100</v>
      </c>
      <c r="K936" s="101">
        <f>VLOOKUP($C936,'Experiment Design'!$B$3:$H$66,'Experiment Results'!K$1,FALSE)</f>
        <v>10</v>
      </c>
      <c r="L936" s="101">
        <f>VLOOKUP($C936,'Experiment Design'!$B$3:$H$66,'Experiment Results'!L$1,FALSE)</f>
        <v>26</v>
      </c>
      <c r="M936" s="101">
        <f>VLOOKUP($C936,'Experiment Design'!$B$3:$H$66,'Experiment Results'!M$1,FALSE)</f>
        <v>15</v>
      </c>
      <c r="N936" s="102">
        <f t="shared" si="115"/>
        <v>27.051282051282062</v>
      </c>
      <c r="P936" s="103">
        <f t="shared" si="116"/>
        <v>-1</v>
      </c>
      <c r="Q936" s="101">
        <f t="shared" si="117"/>
        <v>-1</v>
      </c>
      <c r="R936" s="101">
        <f t="shared" si="118"/>
        <v>1</v>
      </c>
      <c r="S936" s="101">
        <f t="shared" si="119"/>
        <v>-1</v>
      </c>
      <c r="T936" s="101">
        <f t="shared" si="120"/>
        <v>-1</v>
      </c>
      <c r="U936" s="101">
        <f t="shared" si="121"/>
        <v>1</v>
      </c>
      <c r="V936" s="102">
        <f t="shared" si="122"/>
        <v>27.051282051282062</v>
      </c>
    </row>
    <row r="937" spans="2:22" x14ac:dyDescent="0.25">
      <c r="B937" s="12">
        <v>15</v>
      </c>
      <c r="C937" s="12">
        <v>38</v>
      </c>
      <c r="D937" s="12">
        <v>20.57692307692308</v>
      </c>
      <c r="E937" s="12">
        <v>26.34615384615384</v>
      </c>
      <c r="F937" s="12">
        <v>21.730769230769219</v>
      </c>
      <c r="H937" s="103">
        <f>VLOOKUP($C937,'Experiment Design'!$B$3:$H$66,'Experiment Results'!H$1,FALSE)</f>
        <v>8</v>
      </c>
      <c r="I937" s="101" t="str">
        <f>VLOOKUP($C937,'Experiment Design'!$B$3:$H$66,'Experiment Results'!I$1,FALSE)</f>
        <v>Normal</v>
      </c>
      <c r="J937" s="101">
        <f>VLOOKUP($C937,'Experiment Design'!$B$3:$H$66,'Experiment Results'!J$1,FALSE)</f>
        <v>100</v>
      </c>
      <c r="K937" s="101">
        <f>VLOOKUP($C937,'Experiment Design'!$B$3:$H$66,'Experiment Results'!K$1,FALSE)</f>
        <v>10</v>
      </c>
      <c r="L937" s="101">
        <f>VLOOKUP($C937,'Experiment Design'!$B$3:$H$66,'Experiment Results'!L$1,FALSE)</f>
        <v>26</v>
      </c>
      <c r="M937" s="101">
        <f>VLOOKUP($C937,'Experiment Design'!$B$3:$H$66,'Experiment Results'!M$1,FALSE)</f>
        <v>15</v>
      </c>
      <c r="N937" s="102">
        <f t="shared" si="115"/>
        <v>22.884615384615376</v>
      </c>
      <c r="P937" s="103">
        <f t="shared" si="116"/>
        <v>1</v>
      </c>
      <c r="Q937" s="101">
        <f t="shared" si="117"/>
        <v>-1</v>
      </c>
      <c r="R937" s="101">
        <f t="shared" si="118"/>
        <v>1</v>
      </c>
      <c r="S937" s="101">
        <f t="shared" si="119"/>
        <v>-1</v>
      </c>
      <c r="T937" s="101">
        <f t="shared" si="120"/>
        <v>-1</v>
      </c>
      <c r="U937" s="101">
        <f t="shared" si="121"/>
        <v>1</v>
      </c>
      <c r="V937" s="102">
        <f t="shared" si="122"/>
        <v>22.884615384615376</v>
      </c>
    </row>
    <row r="938" spans="2:22" x14ac:dyDescent="0.25">
      <c r="B938" s="12">
        <v>15</v>
      </c>
      <c r="C938" s="12">
        <v>39</v>
      </c>
      <c r="D938" s="12">
        <v>31.947579510744536</v>
      </c>
      <c r="E938" s="12">
        <v>22.307692307692317</v>
      </c>
      <c r="F938" s="12">
        <v>24.807692307692278</v>
      </c>
      <c r="H938" s="103">
        <f>VLOOKUP($C938,'Experiment Design'!$B$3:$H$66,'Experiment Results'!H$1,FALSE)</f>
        <v>3</v>
      </c>
      <c r="I938" s="101" t="str">
        <f>VLOOKUP($C938,'Experiment Design'!$B$3:$H$66,'Experiment Results'!I$1,FALSE)</f>
        <v>Exponential</v>
      </c>
      <c r="J938" s="101">
        <f>VLOOKUP($C938,'Experiment Design'!$B$3:$H$66,'Experiment Results'!J$1,FALSE)</f>
        <v>100</v>
      </c>
      <c r="K938" s="101">
        <f>VLOOKUP($C938,'Experiment Design'!$B$3:$H$66,'Experiment Results'!K$1,FALSE)</f>
        <v>10</v>
      </c>
      <c r="L938" s="101">
        <f>VLOOKUP($C938,'Experiment Design'!$B$3:$H$66,'Experiment Results'!L$1,FALSE)</f>
        <v>26</v>
      </c>
      <c r="M938" s="101">
        <f>VLOOKUP($C938,'Experiment Design'!$B$3:$H$66,'Experiment Results'!M$1,FALSE)</f>
        <v>15</v>
      </c>
      <c r="N938" s="102">
        <f t="shared" si="115"/>
        <v>26.354321375376376</v>
      </c>
      <c r="P938" s="103">
        <f t="shared" si="116"/>
        <v>-1</v>
      </c>
      <c r="Q938" s="101">
        <f t="shared" si="117"/>
        <v>1</v>
      </c>
      <c r="R938" s="101">
        <f t="shared" si="118"/>
        <v>1</v>
      </c>
      <c r="S938" s="101">
        <f t="shared" si="119"/>
        <v>-1</v>
      </c>
      <c r="T938" s="101">
        <f t="shared" si="120"/>
        <v>-1</v>
      </c>
      <c r="U938" s="101">
        <f t="shared" si="121"/>
        <v>1</v>
      </c>
      <c r="V938" s="102">
        <f t="shared" si="122"/>
        <v>26.354321375376376</v>
      </c>
    </row>
    <row r="939" spans="2:22" x14ac:dyDescent="0.25">
      <c r="B939" s="12">
        <v>15</v>
      </c>
      <c r="C939" s="12">
        <v>40</v>
      </c>
      <c r="D939" s="12">
        <v>23.46153846153846</v>
      </c>
      <c r="E939" s="12">
        <v>20.439560439560459</v>
      </c>
      <c r="F939" s="12">
        <v>19.94505494505492</v>
      </c>
      <c r="H939" s="103">
        <f>VLOOKUP($C939,'Experiment Design'!$B$3:$H$66,'Experiment Results'!H$1,FALSE)</f>
        <v>8</v>
      </c>
      <c r="I939" s="101" t="str">
        <f>VLOOKUP($C939,'Experiment Design'!$B$3:$H$66,'Experiment Results'!I$1,FALSE)</f>
        <v>Exponential</v>
      </c>
      <c r="J939" s="101">
        <f>VLOOKUP($C939,'Experiment Design'!$B$3:$H$66,'Experiment Results'!J$1,FALSE)</f>
        <v>100</v>
      </c>
      <c r="K939" s="101">
        <f>VLOOKUP($C939,'Experiment Design'!$B$3:$H$66,'Experiment Results'!K$1,FALSE)</f>
        <v>10</v>
      </c>
      <c r="L939" s="101">
        <f>VLOOKUP($C939,'Experiment Design'!$B$3:$H$66,'Experiment Results'!L$1,FALSE)</f>
        <v>26</v>
      </c>
      <c r="M939" s="101">
        <f>VLOOKUP($C939,'Experiment Design'!$B$3:$H$66,'Experiment Results'!M$1,FALSE)</f>
        <v>15</v>
      </c>
      <c r="N939" s="102">
        <f t="shared" si="115"/>
        <v>21.282051282051281</v>
      </c>
      <c r="P939" s="103">
        <f t="shared" si="116"/>
        <v>1</v>
      </c>
      <c r="Q939" s="101">
        <f t="shared" si="117"/>
        <v>1</v>
      </c>
      <c r="R939" s="101">
        <f t="shared" si="118"/>
        <v>1</v>
      </c>
      <c r="S939" s="101">
        <f t="shared" si="119"/>
        <v>-1</v>
      </c>
      <c r="T939" s="101">
        <f t="shared" si="120"/>
        <v>-1</v>
      </c>
      <c r="U939" s="101">
        <f t="shared" si="121"/>
        <v>1</v>
      </c>
      <c r="V939" s="102">
        <f t="shared" si="122"/>
        <v>21.282051282051281</v>
      </c>
    </row>
    <row r="940" spans="2:22" x14ac:dyDescent="0.25">
      <c r="B940" s="12">
        <v>15</v>
      </c>
      <c r="C940" s="12">
        <v>41</v>
      </c>
      <c r="D940" s="12">
        <v>27.692307692307722</v>
      </c>
      <c r="E940" s="12">
        <v>28.07692307692308</v>
      </c>
      <c r="F940" s="12">
        <v>25.38461538461538</v>
      </c>
      <c r="H940" s="103">
        <f>VLOOKUP($C940,'Experiment Design'!$B$3:$H$66,'Experiment Results'!H$1,FALSE)</f>
        <v>3</v>
      </c>
      <c r="I940" s="101" t="str">
        <f>VLOOKUP($C940,'Experiment Design'!$B$3:$H$66,'Experiment Results'!I$1,FALSE)</f>
        <v>Normal</v>
      </c>
      <c r="J940" s="101">
        <f>VLOOKUP($C940,'Experiment Design'!$B$3:$H$66,'Experiment Results'!J$1,FALSE)</f>
        <v>40</v>
      </c>
      <c r="K940" s="101">
        <f>VLOOKUP($C940,'Experiment Design'!$B$3:$H$66,'Experiment Results'!K$1,FALSE)</f>
        <v>60</v>
      </c>
      <c r="L940" s="101">
        <f>VLOOKUP($C940,'Experiment Design'!$B$3:$H$66,'Experiment Results'!L$1,FALSE)</f>
        <v>26</v>
      </c>
      <c r="M940" s="101">
        <f>VLOOKUP($C940,'Experiment Design'!$B$3:$H$66,'Experiment Results'!M$1,FALSE)</f>
        <v>15</v>
      </c>
      <c r="N940" s="102">
        <f t="shared" si="115"/>
        <v>27.051282051282062</v>
      </c>
      <c r="P940" s="103">
        <f t="shared" si="116"/>
        <v>-1</v>
      </c>
      <c r="Q940" s="101">
        <f t="shared" si="117"/>
        <v>-1</v>
      </c>
      <c r="R940" s="101">
        <f t="shared" si="118"/>
        <v>-1</v>
      </c>
      <c r="S940" s="101">
        <f t="shared" si="119"/>
        <v>1</v>
      </c>
      <c r="T940" s="101">
        <f t="shared" si="120"/>
        <v>-1</v>
      </c>
      <c r="U940" s="101">
        <f t="shared" si="121"/>
        <v>1</v>
      </c>
      <c r="V940" s="102">
        <f t="shared" si="122"/>
        <v>27.051282051282062</v>
      </c>
    </row>
    <row r="941" spans="2:22" x14ac:dyDescent="0.25">
      <c r="B941" s="12">
        <v>15</v>
      </c>
      <c r="C941" s="12">
        <v>42</v>
      </c>
      <c r="D941" s="12">
        <v>20.57692307692308</v>
      </c>
      <c r="E941" s="12">
        <v>26.34615384615384</v>
      </c>
      <c r="F941" s="12">
        <v>21.730769230769219</v>
      </c>
      <c r="H941" s="103">
        <f>VLOOKUP($C941,'Experiment Design'!$B$3:$H$66,'Experiment Results'!H$1,FALSE)</f>
        <v>8</v>
      </c>
      <c r="I941" s="101" t="str">
        <f>VLOOKUP($C941,'Experiment Design'!$B$3:$H$66,'Experiment Results'!I$1,FALSE)</f>
        <v>Normal</v>
      </c>
      <c r="J941" s="101">
        <f>VLOOKUP($C941,'Experiment Design'!$B$3:$H$66,'Experiment Results'!J$1,FALSE)</f>
        <v>40</v>
      </c>
      <c r="K941" s="101">
        <f>VLOOKUP($C941,'Experiment Design'!$B$3:$H$66,'Experiment Results'!K$1,FALSE)</f>
        <v>60</v>
      </c>
      <c r="L941" s="101">
        <f>VLOOKUP($C941,'Experiment Design'!$B$3:$H$66,'Experiment Results'!L$1,FALSE)</f>
        <v>26</v>
      </c>
      <c r="M941" s="101">
        <f>VLOOKUP($C941,'Experiment Design'!$B$3:$H$66,'Experiment Results'!M$1,FALSE)</f>
        <v>15</v>
      </c>
      <c r="N941" s="102">
        <f t="shared" si="115"/>
        <v>22.884615384615376</v>
      </c>
      <c r="P941" s="103">
        <f t="shared" si="116"/>
        <v>1</v>
      </c>
      <c r="Q941" s="101">
        <f t="shared" si="117"/>
        <v>-1</v>
      </c>
      <c r="R941" s="101">
        <f t="shared" si="118"/>
        <v>-1</v>
      </c>
      <c r="S941" s="101">
        <f t="shared" si="119"/>
        <v>1</v>
      </c>
      <c r="T941" s="101">
        <f t="shared" si="120"/>
        <v>-1</v>
      </c>
      <c r="U941" s="101">
        <f t="shared" si="121"/>
        <v>1</v>
      </c>
      <c r="V941" s="102">
        <f t="shared" si="122"/>
        <v>22.884615384615376</v>
      </c>
    </row>
    <row r="942" spans="2:22" x14ac:dyDescent="0.25">
      <c r="B942" s="12">
        <v>15</v>
      </c>
      <c r="C942" s="12">
        <v>43</v>
      </c>
      <c r="D942" s="12">
        <v>21.153846153846178</v>
      </c>
      <c r="E942" s="12">
        <v>22.307692307692317</v>
      </c>
      <c r="F942" s="12">
        <v>24.807692307692278</v>
      </c>
      <c r="H942" s="103">
        <f>VLOOKUP($C942,'Experiment Design'!$B$3:$H$66,'Experiment Results'!H$1,FALSE)</f>
        <v>3</v>
      </c>
      <c r="I942" s="101" t="str">
        <f>VLOOKUP($C942,'Experiment Design'!$B$3:$H$66,'Experiment Results'!I$1,FALSE)</f>
        <v>Exponential</v>
      </c>
      <c r="J942" s="101">
        <f>VLOOKUP($C942,'Experiment Design'!$B$3:$H$66,'Experiment Results'!J$1,FALSE)</f>
        <v>40</v>
      </c>
      <c r="K942" s="101">
        <f>VLOOKUP($C942,'Experiment Design'!$B$3:$H$66,'Experiment Results'!K$1,FALSE)</f>
        <v>60</v>
      </c>
      <c r="L942" s="101">
        <f>VLOOKUP($C942,'Experiment Design'!$B$3:$H$66,'Experiment Results'!L$1,FALSE)</f>
        <v>26</v>
      </c>
      <c r="M942" s="101">
        <f>VLOOKUP($C942,'Experiment Design'!$B$3:$H$66,'Experiment Results'!M$1,FALSE)</f>
        <v>15</v>
      </c>
      <c r="N942" s="102">
        <f t="shared" si="115"/>
        <v>22.756410256410259</v>
      </c>
      <c r="P942" s="103">
        <f t="shared" si="116"/>
        <v>-1</v>
      </c>
      <c r="Q942" s="101">
        <f t="shared" si="117"/>
        <v>1</v>
      </c>
      <c r="R942" s="101">
        <f t="shared" si="118"/>
        <v>-1</v>
      </c>
      <c r="S942" s="101">
        <f t="shared" si="119"/>
        <v>1</v>
      </c>
      <c r="T942" s="101">
        <f t="shared" si="120"/>
        <v>-1</v>
      </c>
      <c r="U942" s="101">
        <f t="shared" si="121"/>
        <v>1</v>
      </c>
      <c r="V942" s="102">
        <f t="shared" si="122"/>
        <v>22.756410256410259</v>
      </c>
    </row>
    <row r="943" spans="2:22" x14ac:dyDescent="0.25">
      <c r="B943" s="12">
        <v>15</v>
      </c>
      <c r="C943" s="12">
        <v>44</v>
      </c>
      <c r="D943" s="12">
        <v>23.46153846153846</v>
      </c>
      <c r="E943" s="12">
        <v>20.439560439560459</v>
      </c>
      <c r="F943" s="12">
        <v>19.94505494505492</v>
      </c>
      <c r="H943" s="103">
        <f>VLOOKUP($C943,'Experiment Design'!$B$3:$H$66,'Experiment Results'!H$1,FALSE)</f>
        <v>8</v>
      </c>
      <c r="I943" s="101" t="str">
        <f>VLOOKUP($C943,'Experiment Design'!$B$3:$H$66,'Experiment Results'!I$1,FALSE)</f>
        <v>Exponential</v>
      </c>
      <c r="J943" s="101">
        <f>VLOOKUP($C943,'Experiment Design'!$B$3:$H$66,'Experiment Results'!J$1,FALSE)</f>
        <v>40</v>
      </c>
      <c r="K943" s="101">
        <f>VLOOKUP($C943,'Experiment Design'!$B$3:$H$66,'Experiment Results'!K$1,FALSE)</f>
        <v>60</v>
      </c>
      <c r="L943" s="101">
        <f>VLOOKUP($C943,'Experiment Design'!$B$3:$H$66,'Experiment Results'!L$1,FALSE)</f>
        <v>26</v>
      </c>
      <c r="M943" s="101">
        <f>VLOOKUP($C943,'Experiment Design'!$B$3:$H$66,'Experiment Results'!M$1,FALSE)</f>
        <v>15</v>
      </c>
      <c r="N943" s="102">
        <f t="shared" si="115"/>
        <v>21.282051282051281</v>
      </c>
      <c r="P943" s="103">
        <f t="shared" si="116"/>
        <v>1</v>
      </c>
      <c r="Q943" s="101">
        <f t="shared" si="117"/>
        <v>1</v>
      </c>
      <c r="R943" s="101">
        <f t="shared" si="118"/>
        <v>-1</v>
      </c>
      <c r="S943" s="101">
        <f t="shared" si="119"/>
        <v>1</v>
      </c>
      <c r="T943" s="101">
        <f t="shared" si="120"/>
        <v>-1</v>
      </c>
      <c r="U943" s="101">
        <f t="shared" si="121"/>
        <v>1</v>
      </c>
      <c r="V943" s="102">
        <f t="shared" si="122"/>
        <v>21.282051282051281</v>
      </c>
    </row>
    <row r="944" spans="2:22" x14ac:dyDescent="0.25">
      <c r="B944" s="12">
        <v>15</v>
      </c>
      <c r="C944" s="12">
        <v>45</v>
      </c>
      <c r="D944" s="12">
        <v>27.692307692307722</v>
      </c>
      <c r="E944" s="12">
        <v>28.07692307692308</v>
      </c>
      <c r="F944" s="12">
        <v>25.38461538461538</v>
      </c>
      <c r="H944" s="103">
        <f>VLOOKUP($C944,'Experiment Design'!$B$3:$H$66,'Experiment Results'!H$1,FALSE)</f>
        <v>3</v>
      </c>
      <c r="I944" s="101" t="str">
        <f>VLOOKUP($C944,'Experiment Design'!$B$3:$H$66,'Experiment Results'!I$1,FALSE)</f>
        <v>Normal</v>
      </c>
      <c r="J944" s="101">
        <f>VLOOKUP($C944,'Experiment Design'!$B$3:$H$66,'Experiment Results'!J$1,FALSE)</f>
        <v>100</v>
      </c>
      <c r="K944" s="101">
        <f>VLOOKUP($C944,'Experiment Design'!$B$3:$H$66,'Experiment Results'!K$1,FALSE)</f>
        <v>60</v>
      </c>
      <c r="L944" s="101">
        <f>VLOOKUP($C944,'Experiment Design'!$B$3:$H$66,'Experiment Results'!L$1,FALSE)</f>
        <v>26</v>
      </c>
      <c r="M944" s="101">
        <f>VLOOKUP($C944,'Experiment Design'!$B$3:$H$66,'Experiment Results'!M$1,FALSE)</f>
        <v>15</v>
      </c>
      <c r="N944" s="102">
        <f t="shared" si="115"/>
        <v>27.051282051282062</v>
      </c>
      <c r="P944" s="103">
        <f t="shared" si="116"/>
        <v>-1</v>
      </c>
      <c r="Q944" s="101">
        <f t="shared" si="117"/>
        <v>-1</v>
      </c>
      <c r="R944" s="101">
        <f t="shared" si="118"/>
        <v>1</v>
      </c>
      <c r="S944" s="101">
        <f t="shared" si="119"/>
        <v>1</v>
      </c>
      <c r="T944" s="101">
        <f t="shared" si="120"/>
        <v>-1</v>
      </c>
      <c r="U944" s="101">
        <f t="shared" si="121"/>
        <v>1</v>
      </c>
      <c r="V944" s="102">
        <f t="shared" si="122"/>
        <v>27.051282051282062</v>
      </c>
    </row>
    <row r="945" spans="2:22" x14ac:dyDescent="0.25">
      <c r="B945" s="12">
        <v>15</v>
      </c>
      <c r="C945" s="12">
        <v>46</v>
      </c>
      <c r="D945" s="12">
        <v>20.57692307692308</v>
      </c>
      <c r="E945" s="12">
        <v>26.34615384615384</v>
      </c>
      <c r="F945" s="12">
        <v>21.730769230769219</v>
      </c>
      <c r="H945" s="103">
        <f>VLOOKUP($C945,'Experiment Design'!$B$3:$H$66,'Experiment Results'!H$1,FALSE)</f>
        <v>8</v>
      </c>
      <c r="I945" s="101" t="str">
        <f>VLOOKUP($C945,'Experiment Design'!$B$3:$H$66,'Experiment Results'!I$1,FALSE)</f>
        <v>Normal</v>
      </c>
      <c r="J945" s="101">
        <f>VLOOKUP($C945,'Experiment Design'!$B$3:$H$66,'Experiment Results'!J$1,FALSE)</f>
        <v>100</v>
      </c>
      <c r="K945" s="101">
        <f>VLOOKUP($C945,'Experiment Design'!$B$3:$H$66,'Experiment Results'!K$1,FALSE)</f>
        <v>60</v>
      </c>
      <c r="L945" s="101">
        <f>VLOOKUP($C945,'Experiment Design'!$B$3:$H$66,'Experiment Results'!L$1,FALSE)</f>
        <v>26</v>
      </c>
      <c r="M945" s="101">
        <f>VLOOKUP($C945,'Experiment Design'!$B$3:$H$66,'Experiment Results'!M$1,FALSE)</f>
        <v>15</v>
      </c>
      <c r="N945" s="102">
        <f t="shared" si="115"/>
        <v>22.884615384615376</v>
      </c>
      <c r="P945" s="103">
        <f t="shared" si="116"/>
        <v>1</v>
      </c>
      <c r="Q945" s="101">
        <f t="shared" si="117"/>
        <v>-1</v>
      </c>
      <c r="R945" s="101">
        <f t="shared" si="118"/>
        <v>1</v>
      </c>
      <c r="S945" s="101">
        <f t="shared" si="119"/>
        <v>1</v>
      </c>
      <c r="T945" s="101">
        <f t="shared" si="120"/>
        <v>-1</v>
      </c>
      <c r="U945" s="101">
        <f t="shared" si="121"/>
        <v>1</v>
      </c>
      <c r="V945" s="102">
        <f t="shared" si="122"/>
        <v>22.884615384615376</v>
      </c>
    </row>
    <row r="946" spans="2:22" x14ac:dyDescent="0.25">
      <c r="B946" s="12">
        <v>15</v>
      </c>
      <c r="C946" s="12">
        <v>47</v>
      </c>
      <c r="D946" s="12">
        <v>31.947579510744536</v>
      </c>
      <c r="E946" s="12">
        <v>22.307692307692317</v>
      </c>
      <c r="F946" s="12">
        <v>24.807692307692278</v>
      </c>
      <c r="H946" s="103">
        <f>VLOOKUP($C946,'Experiment Design'!$B$3:$H$66,'Experiment Results'!H$1,FALSE)</f>
        <v>3</v>
      </c>
      <c r="I946" s="101" t="str">
        <f>VLOOKUP($C946,'Experiment Design'!$B$3:$H$66,'Experiment Results'!I$1,FALSE)</f>
        <v>Exponential</v>
      </c>
      <c r="J946" s="101">
        <f>VLOOKUP($C946,'Experiment Design'!$B$3:$H$66,'Experiment Results'!J$1,FALSE)</f>
        <v>100</v>
      </c>
      <c r="K946" s="101">
        <f>VLOOKUP($C946,'Experiment Design'!$B$3:$H$66,'Experiment Results'!K$1,FALSE)</f>
        <v>60</v>
      </c>
      <c r="L946" s="101">
        <f>VLOOKUP($C946,'Experiment Design'!$B$3:$H$66,'Experiment Results'!L$1,FALSE)</f>
        <v>26</v>
      </c>
      <c r="M946" s="101">
        <f>VLOOKUP($C946,'Experiment Design'!$B$3:$H$66,'Experiment Results'!M$1,FALSE)</f>
        <v>15</v>
      </c>
      <c r="N946" s="102">
        <f t="shared" si="115"/>
        <v>26.354321375376376</v>
      </c>
      <c r="P946" s="103">
        <f t="shared" si="116"/>
        <v>-1</v>
      </c>
      <c r="Q946" s="101">
        <f t="shared" si="117"/>
        <v>1</v>
      </c>
      <c r="R946" s="101">
        <f t="shared" si="118"/>
        <v>1</v>
      </c>
      <c r="S946" s="101">
        <f t="shared" si="119"/>
        <v>1</v>
      </c>
      <c r="T946" s="101">
        <f t="shared" si="120"/>
        <v>-1</v>
      </c>
      <c r="U946" s="101">
        <f t="shared" si="121"/>
        <v>1</v>
      </c>
      <c r="V946" s="102">
        <f t="shared" si="122"/>
        <v>26.354321375376376</v>
      </c>
    </row>
    <row r="947" spans="2:22" x14ac:dyDescent="0.25">
      <c r="B947" s="12">
        <v>15</v>
      </c>
      <c r="C947" s="12">
        <v>48</v>
      </c>
      <c r="D947" s="12">
        <v>23.46153846153846</v>
      </c>
      <c r="E947" s="12">
        <v>20.439560439560459</v>
      </c>
      <c r="F947" s="12">
        <v>19.94505494505492</v>
      </c>
      <c r="H947" s="103">
        <f>VLOOKUP($C947,'Experiment Design'!$B$3:$H$66,'Experiment Results'!H$1,FALSE)</f>
        <v>8</v>
      </c>
      <c r="I947" s="101" t="str">
        <f>VLOOKUP($C947,'Experiment Design'!$B$3:$H$66,'Experiment Results'!I$1,FALSE)</f>
        <v>Exponential</v>
      </c>
      <c r="J947" s="101">
        <f>VLOOKUP($C947,'Experiment Design'!$B$3:$H$66,'Experiment Results'!J$1,FALSE)</f>
        <v>100</v>
      </c>
      <c r="K947" s="101">
        <f>VLOOKUP($C947,'Experiment Design'!$B$3:$H$66,'Experiment Results'!K$1,FALSE)</f>
        <v>60</v>
      </c>
      <c r="L947" s="101">
        <f>VLOOKUP($C947,'Experiment Design'!$B$3:$H$66,'Experiment Results'!L$1,FALSE)</f>
        <v>26</v>
      </c>
      <c r="M947" s="101">
        <f>VLOOKUP($C947,'Experiment Design'!$B$3:$H$66,'Experiment Results'!M$1,FALSE)</f>
        <v>15</v>
      </c>
      <c r="N947" s="102">
        <f t="shared" si="115"/>
        <v>21.282051282051281</v>
      </c>
      <c r="P947" s="103">
        <f t="shared" si="116"/>
        <v>1</v>
      </c>
      <c r="Q947" s="101">
        <f t="shared" si="117"/>
        <v>1</v>
      </c>
      <c r="R947" s="101">
        <f t="shared" si="118"/>
        <v>1</v>
      </c>
      <c r="S947" s="101">
        <f t="shared" si="119"/>
        <v>1</v>
      </c>
      <c r="T947" s="101">
        <f t="shared" si="120"/>
        <v>-1</v>
      </c>
      <c r="U947" s="101">
        <f t="shared" si="121"/>
        <v>1</v>
      </c>
      <c r="V947" s="102">
        <f t="shared" si="122"/>
        <v>21.282051282051281</v>
      </c>
    </row>
    <row r="948" spans="2:22" x14ac:dyDescent="0.25">
      <c r="B948" s="12">
        <v>15</v>
      </c>
      <c r="C948" s="12">
        <v>49</v>
      </c>
      <c r="D948" s="12">
        <v>35.833333333333321</v>
      </c>
      <c r="E948" s="12">
        <v>42.291666666666664</v>
      </c>
      <c r="F948" s="12">
        <v>32.708333333333336</v>
      </c>
      <c r="H948" s="103">
        <f>VLOOKUP($C948,'Experiment Design'!$B$3:$H$66,'Experiment Results'!H$1,FALSE)</f>
        <v>3</v>
      </c>
      <c r="I948" s="101" t="str">
        <f>VLOOKUP($C948,'Experiment Design'!$B$3:$H$66,'Experiment Results'!I$1,FALSE)</f>
        <v>Normal</v>
      </c>
      <c r="J948" s="101">
        <f>VLOOKUP($C948,'Experiment Design'!$B$3:$H$66,'Experiment Results'!J$1,FALSE)</f>
        <v>40</v>
      </c>
      <c r="K948" s="101">
        <f>VLOOKUP($C948,'Experiment Design'!$B$3:$H$66,'Experiment Results'!K$1,FALSE)</f>
        <v>10</v>
      </c>
      <c r="L948" s="101">
        <f>VLOOKUP($C948,'Experiment Design'!$B$3:$H$66,'Experiment Results'!L$1,FALSE)</f>
        <v>36</v>
      </c>
      <c r="M948" s="101">
        <f>VLOOKUP($C948,'Experiment Design'!$B$3:$H$66,'Experiment Results'!M$1,FALSE)</f>
        <v>15</v>
      </c>
      <c r="N948" s="102">
        <f t="shared" si="115"/>
        <v>36.944444444444436</v>
      </c>
      <c r="P948" s="103">
        <f t="shared" si="116"/>
        <v>-1</v>
      </c>
      <c r="Q948" s="101">
        <f t="shared" si="117"/>
        <v>-1</v>
      </c>
      <c r="R948" s="101">
        <f t="shared" si="118"/>
        <v>-1</v>
      </c>
      <c r="S948" s="101">
        <f t="shared" si="119"/>
        <v>-1</v>
      </c>
      <c r="T948" s="101">
        <f t="shared" si="120"/>
        <v>1</v>
      </c>
      <c r="U948" s="101">
        <f t="shared" si="121"/>
        <v>1</v>
      </c>
      <c r="V948" s="102">
        <f t="shared" si="122"/>
        <v>36.944444444444436</v>
      </c>
    </row>
    <row r="949" spans="2:22" x14ac:dyDescent="0.25">
      <c r="B949" s="12">
        <v>15</v>
      </c>
      <c r="C949" s="12">
        <v>50</v>
      </c>
      <c r="D949" s="12">
        <v>37.5</v>
      </c>
      <c r="E949" s="12">
        <v>33.833333333333343</v>
      </c>
      <c r="F949" s="12">
        <v>27.083333333333339</v>
      </c>
      <c r="H949" s="103">
        <f>VLOOKUP($C949,'Experiment Design'!$B$3:$H$66,'Experiment Results'!H$1,FALSE)</f>
        <v>8</v>
      </c>
      <c r="I949" s="101" t="str">
        <f>VLOOKUP($C949,'Experiment Design'!$B$3:$H$66,'Experiment Results'!I$1,FALSE)</f>
        <v>Normal</v>
      </c>
      <c r="J949" s="101">
        <f>VLOOKUP($C949,'Experiment Design'!$B$3:$H$66,'Experiment Results'!J$1,FALSE)</f>
        <v>40</v>
      </c>
      <c r="K949" s="101">
        <f>VLOOKUP($C949,'Experiment Design'!$B$3:$H$66,'Experiment Results'!K$1,FALSE)</f>
        <v>10</v>
      </c>
      <c r="L949" s="101">
        <f>VLOOKUP($C949,'Experiment Design'!$B$3:$H$66,'Experiment Results'!L$1,FALSE)</f>
        <v>36</v>
      </c>
      <c r="M949" s="101">
        <f>VLOOKUP($C949,'Experiment Design'!$B$3:$H$66,'Experiment Results'!M$1,FALSE)</f>
        <v>15</v>
      </c>
      <c r="N949" s="102">
        <f t="shared" si="115"/>
        <v>32.805555555555564</v>
      </c>
      <c r="P949" s="103">
        <f t="shared" si="116"/>
        <v>1</v>
      </c>
      <c r="Q949" s="101">
        <f t="shared" si="117"/>
        <v>-1</v>
      </c>
      <c r="R949" s="101">
        <f t="shared" si="118"/>
        <v>-1</v>
      </c>
      <c r="S949" s="101">
        <f t="shared" si="119"/>
        <v>-1</v>
      </c>
      <c r="T949" s="101">
        <f t="shared" si="120"/>
        <v>1</v>
      </c>
      <c r="U949" s="101">
        <f t="shared" si="121"/>
        <v>1</v>
      </c>
      <c r="V949" s="102">
        <f t="shared" si="122"/>
        <v>32.805555555555564</v>
      </c>
    </row>
    <row r="950" spans="2:22" x14ac:dyDescent="0.25">
      <c r="B950" s="12">
        <v>15</v>
      </c>
      <c r="C950" s="12">
        <v>51</v>
      </c>
      <c r="D950" s="12">
        <v>33.958333333333321</v>
      </c>
      <c r="E950" s="12">
        <v>46.875</v>
      </c>
      <c r="F950" s="12">
        <v>29.791666666666682</v>
      </c>
      <c r="H950" s="103">
        <f>VLOOKUP($C950,'Experiment Design'!$B$3:$H$66,'Experiment Results'!H$1,FALSE)</f>
        <v>3</v>
      </c>
      <c r="I950" s="101" t="str">
        <f>VLOOKUP($C950,'Experiment Design'!$B$3:$H$66,'Experiment Results'!I$1,FALSE)</f>
        <v>Exponential</v>
      </c>
      <c r="J950" s="101">
        <f>VLOOKUP($C950,'Experiment Design'!$B$3:$H$66,'Experiment Results'!J$1,FALSE)</f>
        <v>40</v>
      </c>
      <c r="K950" s="101">
        <f>VLOOKUP($C950,'Experiment Design'!$B$3:$H$66,'Experiment Results'!K$1,FALSE)</f>
        <v>10</v>
      </c>
      <c r="L950" s="101">
        <f>VLOOKUP($C950,'Experiment Design'!$B$3:$H$66,'Experiment Results'!L$1,FALSE)</f>
        <v>36</v>
      </c>
      <c r="M950" s="101">
        <f>VLOOKUP($C950,'Experiment Design'!$B$3:$H$66,'Experiment Results'!M$1,FALSE)</f>
        <v>15</v>
      </c>
      <c r="N950" s="102">
        <f t="shared" si="115"/>
        <v>36.875</v>
      </c>
      <c r="P950" s="103">
        <f t="shared" si="116"/>
        <v>-1</v>
      </c>
      <c r="Q950" s="101">
        <f t="shared" si="117"/>
        <v>1</v>
      </c>
      <c r="R950" s="101">
        <f t="shared" si="118"/>
        <v>-1</v>
      </c>
      <c r="S950" s="101">
        <f t="shared" si="119"/>
        <v>-1</v>
      </c>
      <c r="T950" s="101">
        <f t="shared" si="120"/>
        <v>1</v>
      </c>
      <c r="U950" s="101">
        <f t="shared" si="121"/>
        <v>1</v>
      </c>
      <c r="V950" s="102">
        <f t="shared" si="122"/>
        <v>36.875</v>
      </c>
    </row>
    <row r="951" spans="2:22" x14ac:dyDescent="0.25">
      <c r="B951" s="12">
        <v>15</v>
      </c>
      <c r="C951" s="12">
        <v>52</v>
      </c>
      <c r="D951" s="12">
        <v>34.166666666666636</v>
      </c>
      <c r="E951" s="12">
        <v>37.916666666666636</v>
      </c>
      <c r="F951" s="12">
        <v>24</v>
      </c>
      <c r="H951" s="103">
        <f>VLOOKUP($C951,'Experiment Design'!$B$3:$H$66,'Experiment Results'!H$1,FALSE)</f>
        <v>8</v>
      </c>
      <c r="I951" s="101" t="str">
        <f>VLOOKUP($C951,'Experiment Design'!$B$3:$H$66,'Experiment Results'!I$1,FALSE)</f>
        <v>Exponential</v>
      </c>
      <c r="J951" s="101">
        <f>VLOOKUP($C951,'Experiment Design'!$B$3:$H$66,'Experiment Results'!J$1,FALSE)</f>
        <v>40</v>
      </c>
      <c r="K951" s="101">
        <f>VLOOKUP($C951,'Experiment Design'!$B$3:$H$66,'Experiment Results'!K$1,FALSE)</f>
        <v>10</v>
      </c>
      <c r="L951" s="101">
        <f>VLOOKUP($C951,'Experiment Design'!$B$3:$H$66,'Experiment Results'!L$1,FALSE)</f>
        <v>36</v>
      </c>
      <c r="M951" s="101">
        <f>VLOOKUP($C951,'Experiment Design'!$B$3:$H$66,'Experiment Results'!M$1,FALSE)</f>
        <v>15</v>
      </c>
      <c r="N951" s="102">
        <f t="shared" si="115"/>
        <v>32.027777777777757</v>
      </c>
      <c r="P951" s="103">
        <f t="shared" si="116"/>
        <v>1</v>
      </c>
      <c r="Q951" s="101">
        <f t="shared" si="117"/>
        <v>1</v>
      </c>
      <c r="R951" s="101">
        <f t="shared" si="118"/>
        <v>-1</v>
      </c>
      <c r="S951" s="101">
        <f t="shared" si="119"/>
        <v>-1</v>
      </c>
      <c r="T951" s="101">
        <f t="shared" si="120"/>
        <v>1</v>
      </c>
      <c r="U951" s="101">
        <f t="shared" si="121"/>
        <v>1</v>
      </c>
      <c r="V951" s="102">
        <f t="shared" si="122"/>
        <v>32.027777777777757</v>
      </c>
    </row>
    <row r="952" spans="2:22" x14ac:dyDescent="0.25">
      <c r="B952" s="12">
        <v>15</v>
      </c>
      <c r="C952" s="12">
        <v>53</v>
      </c>
      <c r="D952" s="12">
        <v>35.833333333333321</v>
      </c>
      <c r="E952" s="12">
        <v>42.291666666666664</v>
      </c>
      <c r="F952" s="12">
        <v>32.708333333333336</v>
      </c>
      <c r="H952" s="103">
        <f>VLOOKUP($C952,'Experiment Design'!$B$3:$H$66,'Experiment Results'!H$1,FALSE)</f>
        <v>3</v>
      </c>
      <c r="I952" s="101" t="str">
        <f>VLOOKUP($C952,'Experiment Design'!$B$3:$H$66,'Experiment Results'!I$1,FALSE)</f>
        <v>Normal</v>
      </c>
      <c r="J952" s="101">
        <f>VLOOKUP($C952,'Experiment Design'!$B$3:$H$66,'Experiment Results'!J$1,FALSE)</f>
        <v>100</v>
      </c>
      <c r="K952" s="101">
        <f>VLOOKUP($C952,'Experiment Design'!$B$3:$H$66,'Experiment Results'!K$1,FALSE)</f>
        <v>10</v>
      </c>
      <c r="L952" s="101">
        <f>VLOOKUP($C952,'Experiment Design'!$B$3:$H$66,'Experiment Results'!L$1,FALSE)</f>
        <v>36</v>
      </c>
      <c r="M952" s="101">
        <f>VLOOKUP($C952,'Experiment Design'!$B$3:$H$66,'Experiment Results'!M$1,FALSE)</f>
        <v>15</v>
      </c>
      <c r="N952" s="102">
        <f t="shared" si="115"/>
        <v>36.944444444444436</v>
      </c>
      <c r="P952" s="103">
        <f t="shared" si="116"/>
        <v>-1</v>
      </c>
      <c r="Q952" s="101">
        <f t="shared" si="117"/>
        <v>-1</v>
      </c>
      <c r="R952" s="101">
        <f t="shared" si="118"/>
        <v>1</v>
      </c>
      <c r="S952" s="101">
        <f t="shared" si="119"/>
        <v>-1</v>
      </c>
      <c r="T952" s="101">
        <f t="shared" si="120"/>
        <v>1</v>
      </c>
      <c r="U952" s="101">
        <f t="shared" si="121"/>
        <v>1</v>
      </c>
      <c r="V952" s="102">
        <f t="shared" si="122"/>
        <v>36.944444444444436</v>
      </c>
    </row>
    <row r="953" spans="2:22" x14ac:dyDescent="0.25">
      <c r="B953" s="12">
        <v>15</v>
      </c>
      <c r="C953" s="12">
        <v>54</v>
      </c>
      <c r="D953" s="12">
        <v>37.5</v>
      </c>
      <c r="E953" s="12">
        <v>33.833333333333343</v>
      </c>
      <c r="F953" s="12">
        <v>27.083333333333339</v>
      </c>
      <c r="H953" s="103">
        <f>VLOOKUP($C953,'Experiment Design'!$B$3:$H$66,'Experiment Results'!H$1,FALSE)</f>
        <v>8</v>
      </c>
      <c r="I953" s="101" t="str">
        <f>VLOOKUP($C953,'Experiment Design'!$B$3:$H$66,'Experiment Results'!I$1,FALSE)</f>
        <v>Normal</v>
      </c>
      <c r="J953" s="101">
        <f>VLOOKUP($C953,'Experiment Design'!$B$3:$H$66,'Experiment Results'!J$1,FALSE)</f>
        <v>100</v>
      </c>
      <c r="K953" s="101">
        <f>VLOOKUP($C953,'Experiment Design'!$B$3:$H$66,'Experiment Results'!K$1,FALSE)</f>
        <v>10</v>
      </c>
      <c r="L953" s="101">
        <f>VLOOKUP($C953,'Experiment Design'!$B$3:$H$66,'Experiment Results'!L$1,FALSE)</f>
        <v>36</v>
      </c>
      <c r="M953" s="101">
        <f>VLOOKUP($C953,'Experiment Design'!$B$3:$H$66,'Experiment Results'!M$1,FALSE)</f>
        <v>15</v>
      </c>
      <c r="N953" s="102">
        <f t="shared" si="115"/>
        <v>32.805555555555564</v>
      </c>
      <c r="P953" s="103">
        <f t="shared" si="116"/>
        <v>1</v>
      </c>
      <c r="Q953" s="101">
        <f t="shared" si="117"/>
        <v>-1</v>
      </c>
      <c r="R953" s="101">
        <f t="shared" si="118"/>
        <v>1</v>
      </c>
      <c r="S953" s="101">
        <f t="shared" si="119"/>
        <v>-1</v>
      </c>
      <c r="T953" s="101">
        <f t="shared" si="120"/>
        <v>1</v>
      </c>
      <c r="U953" s="101">
        <f t="shared" si="121"/>
        <v>1</v>
      </c>
      <c r="V953" s="102">
        <f t="shared" si="122"/>
        <v>32.805555555555564</v>
      </c>
    </row>
    <row r="954" spans="2:22" x14ac:dyDescent="0.25">
      <c r="B954" s="12">
        <v>15</v>
      </c>
      <c r="C954" s="12">
        <v>55</v>
      </c>
      <c r="D954" s="12">
        <v>33.958333333333321</v>
      </c>
      <c r="E954" s="12">
        <v>46.875</v>
      </c>
      <c r="F954" s="12">
        <v>29.791666666666682</v>
      </c>
      <c r="H954" s="103">
        <f>VLOOKUP($C954,'Experiment Design'!$B$3:$H$66,'Experiment Results'!H$1,FALSE)</f>
        <v>3</v>
      </c>
      <c r="I954" s="101" t="str">
        <f>VLOOKUP($C954,'Experiment Design'!$B$3:$H$66,'Experiment Results'!I$1,FALSE)</f>
        <v>Exponential</v>
      </c>
      <c r="J954" s="101">
        <f>VLOOKUP($C954,'Experiment Design'!$B$3:$H$66,'Experiment Results'!J$1,FALSE)</f>
        <v>100</v>
      </c>
      <c r="K954" s="101">
        <f>VLOOKUP($C954,'Experiment Design'!$B$3:$H$66,'Experiment Results'!K$1,FALSE)</f>
        <v>10</v>
      </c>
      <c r="L954" s="101">
        <f>VLOOKUP($C954,'Experiment Design'!$B$3:$H$66,'Experiment Results'!L$1,FALSE)</f>
        <v>36</v>
      </c>
      <c r="M954" s="101">
        <f>VLOOKUP($C954,'Experiment Design'!$B$3:$H$66,'Experiment Results'!M$1,FALSE)</f>
        <v>15</v>
      </c>
      <c r="N954" s="102">
        <f t="shared" si="115"/>
        <v>36.875</v>
      </c>
      <c r="P954" s="103">
        <f t="shared" si="116"/>
        <v>-1</v>
      </c>
      <c r="Q954" s="101">
        <f t="shared" si="117"/>
        <v>1</v>
      </c>
      <c r="R954" s="101">
        <f t="shared" si="118"/>
        <v>1</v>
      </c>
      <c r="S954" s="101">
        <f t="shared" si="119"/>
        <v>-1</v>
      </c>
      <c r="T954" s="101">
        <f t="shared" si="120"/>
        <v>1</v>
      </c>
      <c r="U954" s="101">
        <f t="shared" si="121"/>
        <v>1</v>
      </c>
      <c r="V954" s="102">
        <f t="shared" si="122"/>
        <v>36.875</v>
      </c>
    </row>
    <row r="955" spans="2:22" x14ac:dyDescent="0.25">
      <c r="B955" s="12">
        <v>15</v>
      </c>
      <c r="C955" s="12">
        <v>56</v>
      </c>
      <c r="D955" s="12">
        <v>34.166666666666636</v>
      </c>
      <c r="E955" s="12">
        <v>37.916666666666636</v>
      </c>
      <c r="F955" s="12">
        <v>24</v>
      </c>
      <c r="H955" s="103">
        <f>VLOOKUP($C955,'Experiment Design'!$B$3:$H$66,'Experiment Results'!H$1,FALSE)</f>
        <v>8</v>
      </c>
      <c r="I955" s="101" t="str">
        <f>VLOOKUP($C955,'Experiment Design'!$B$3:$H$66,'Experiment Results'!I$1,FALSE)</f>
        <v>Exponential</v>
      </c>
      <c r="J955" s="101">
        <f>VLOOKUP($C955,'Experiment Design'!$B$3:$H$66,'Experiment Results'!J$1,FALSE)</f>
        <v>100</v>
      </c>
      <c r="K955" s="101">
        <f>VLOOKUP($C955,'Experiment Design'!$B$3:$H$66,'Experiment Results'!K$1,FALSE)</f>
        <v>10</v>
      </c>
      <c r="L955" s="101">
        <f>VLOOKUP($C955,'Experiment Design'!$B$3:$H$66,'Experiment Results'!L$1,FALSE)</f>
        <v>36</v>
      </c>
      <c r="M955" s="101">
        <f>VLOOKUP($C955,'Experiment Design'!$B$3:$H$66,'Experiment Results'!M$1,FALSE)</f>
        <v>15</v>
      </c>
      <c r="N955" s="102">
        <f t="shared" si="115"/>
        <v>32.027777777777757</v>
      </c>
      <c r="P955" s="103">
        <f t="shared" si="116"/>
        <v>1</v>
      </c>
      <c r="Q955" s="101">
        <f t="shared" si="117"/>
        <v>1</v>
      </c>
      <c r="R955" s="101">
        <f t="shared" si="118"/>
        <v>1</v>
      </c>
      <c r="S955" s="101">
        <f t="shared" si="119"/>
        <v>-1</v>
      </c>
      <c r="T955" s="101">
        <f t="shared" si="120"/>
        <v>1</v>
      </c>
      <c r="U955" s="101">
        <f t="shared" si="121"/>
        <v>1</v>
      </c>
      <c r="V955" s="102">
        <f t="shared" si="122"/>
        <v>32.027777777777757</v>
      </c>
    </row>
    <row r="956" spans="2:22" x14ac:dyDescent="0.25">
      <c r="B956" s="12">
        <v>15</v>
      </c>
      <c r="C956" s="12">
        <v>57</v>
      </c>
      <c r="D956" s="12">
        <v>35.833333333333321</v>
      </c>
      <c r="E956" s="12">
        <v>42.291666666666664</v>
      </c>
      <c r="F956" s="12">
        <v>32.708333333333336</v>
      </c>
      <c r="H956" s="103">
        <f>VLOOKUP($C956,'Experiment Design'!$B$3:$H$66,'Experiment Results'!H$1,FALSE)</f>
        <v>3</v>
      </c>
      <c r="I956" s="101" t="str">
        <f>VLOOKUP($C956,'Experiment Design'!$B$3:$H$66,'Experiment Results'!I$1,FALSE)</f>
        <v>Normal</v>
      </c>
      <c r="J956" s="101">
        <f>VLOOKUP($C956,'Experiment Design'!$B$3:$H$66,'Experiment Results'!J$1,FALSE)</f>
        <v>40</v>
      </c>
      <c r="K956" s="101">
        <f>VLOOKUP($C956,'Experiment Design'!$B$3:$H$66,'Experiment Results'!K$1,FALSE)</f>
        <v>60</v>
      </c>
      <c r="L956" s="101">
        <f>VLOOKUP($C956,'Experiment Design'!$B$3:$H$66,'Experiment Results'!L$1,FALSE)</f>
        <v>36</v>
      </c>
      <c r="M956" s="101">
        <f>VLOOKUP($C956,'Experiment Design'!$B$3:$H$66,'Experiment Results'!M$1,FALSE)</f>
        <v>15</v>
      </c>
      <c r="N956" s="102">
        <f t="shared" si="115"/>
        <v>36.944444444444436</v>
      </c>
      <c r="P956" s="103">
        <f t="shared" si="116"/>
        <v>-1</v>
      </c>
      <c r="Q956" s="101">
        <f t="shared" si="117"/>
        <v>-1</v>
      </c>
      <c r="R956" s="101">
        <f t="shared" si="118"/>
        <v>-1</v>
      </c>
      <c r="S956" s="101">
        <f t="shared" si="119"/>
        <v>1</v>
      </c>
      <c r="T956" s="101">
        <f t="shared" si="120"/>
        <v>1</v>
      </c>
      <c r="U956" s="101">
        <f t="shared" si="121"/>
        <v>1</v>
      </c>
      <c r="V956" s="102">
        <f t="shared" si="122"/>
        <v>36.944444444444436</v>
      </c>
    </row>
    <row r="957" spans="2:22" x14ac:dyDescent="0.25">
      <c r="B957" s="12">
        <v>15</v>
      </c>
      <c r="C957" s="12">
        <v>58</v>
      </c>
      <c r="D957" s="12">
        <v>37.5</v>
      </c>
      <c r="E957" s="12">
        <v>33.833333333333343</v>
      </c>
      <c r="F957" s="12">
        <v>27.083333333333339</v>
      </c>
      <c r="H957" s="103">
        <f>VLOOKUP($C957,'Experiment Design'!$B$3:$H$66,'Experiment Results'!H$1,FALSE)</f>
        <v>8</v>
      </c>
      <c r="I957" s="101" t="str">
        <f>VLOOKUP($C957,'Experiment Design'!$B$3:$H$66,'Experiment Results'!I$1,FALSE)</f>
        <v>Normal</v>
      </c>
      <c r="J957" s="101">
        <f>VLOOKUP($C957,'Experiment Design'!$B$3:$H$66,'Experiment Results'!J$1,FALSE)</f>
        <v>40</v>
      </c>
      <c r="K957" s="101">
        <f>VLOOKUP($C957,'Experiment Design'!$B$3:$H$66,'Experiment Results'!K$1,FALSE)</f>
        <v>60</v>
      </c>
      <c r="L957" s="101">
        <f>VLOOKUP($C957,'Experiment Design'!$B$3:$H$66,'Experiment Results'!L$1,FALSE)</f>
        <v>36</v>
      </c>
      <c r="M957" s="101">
        <f>VLOOKUP($C957,'Experiment Design'!$B$3:$H$66,'Experiment Results'!M$1,FALSE)</f>
        <v>15</v>
      </c>
      <c r="N957" s="102">
        <f t="shared" si="115"/>
        <v>32.805555555555564</v>
      </c>
      <c r="P957" s="103">
        <f t="shared" si="116"/>
        <v>1</v>
      </c>
      <c r="Q957" s="101">
        <f t="shared" si="117"/>
        <v>-1</v>
      </c>
      <c r="R957" s="101">
        <f t="shared" si="118"/>
        <v>-1</v>
      </c>
      <c r="S957" s="101">
        <f t="shared" si="119"/>
        <v>1</v>
      </c>
      <c r="T957" s="101">
        <f t="shared" si="120"/>
        <v>1</v>
      </c>
      <c r="U957" s="101">
        <f t="shared" si="121"/>
        <v>1</v>
      </c>
      <c r="V957" s="102">
        <f t="shared" si="122"/>
        <v>32.805555555555564</v>
      </c>
    </row>
    <row r="958" spans="2:22" x14ac:dyDescent="0.25">
      <c r="B958" s="12">
        <v>15</v>
      </c>
      <c r="C958" s="12">
        <v>59</v>
      </c>
      <c r="D958" s="12">
        <v>33.958333333333321</v>
      </c>
      <c r="E958" s="12">
        <v>46.875</v>
      </c>
      <c r="F958" s="12">
        <v>29.791666666666682</v>
      </c>
      <c r="H958" s="103">
        <f>VLOOKUP($C958,'Experiment Design'!$B$3:$H$66,'Experiment Results'!H$1,FALSE)</f>
        <v>3</v>
      </c>
      <c r="I958" s="101" t="str">
        <f>VLOOKUP($C958,'Experiment Design'!$B$3:$H$66,'Experiment Results'!I$1,FALSE)</f>
        <v>Exponential</v>
      </c>
      <c r="J958" s="101">
        <f>VLOOKUP($C958,'Experiment Design'!$B$3:$H$66,'Experiment Results'!J$1,FALSE)</f>
        <v>40</v>
      </c>
      <c r="K958" s="101">
        <f>VLOOKUP($C958,'Experiment Design'!$B$3:$H$66,'Experiment Results'!K$1,FALSE)</f>
        <v>60</v>
      </c>
      <c r="L958" s="101">
        <f>VLOOKUP($C958,'Experiment Design'!$B$3:$H$66,'Experiment Results'!L$1,FALSE)</f>
        <v>36</v>
      </c>
      <c r="M958" s="101">
        <f>VLOOKUP($C958,'Experiment Design'!$B$3:$H$66,'Experiment Results'!M$1,FALSE)</f>
        <v>15</v>
      </c>
      <c r="N958" s="102">
        <f t="shared" si="115"/>
        <v>36.875</v>
      </c>
      <c r="P958" s="103">
        <f t="shared" si="116"/>
        <v>-1</v>
      </c>
      <c r="Q958" s="101">
        <f t="shared" si="117"/>
        <v>1</v>
      </c>
      <c r="R958" s="101">
        <f t="shared" si="118"/>
        <v>-1</v>
      </c>
      <c r="S958" s="101">
        <f t="shared" si="119"/>
        <v>1</v>
      </c>
      <c r="T958" s="101">
        <f t="shared" si="120"/>
        <v>1</v>
      </c>
      <c r="U958" s="101">
        <f t="shared" si="121"/>
        <v>1</v>
      </c>
      <c r="V958" s="102">
        <f t="shared" si="122"/>
        <v>36.875</v>
      </c>
    </row>
    <row r="959" spans="2:22" x14ac:dyDescent="0.25">
      <c r="B959" s="12">
        <v>15</v>
      </c>
      <c r="C959" s="12">
        <v>60</v>
      </c>
      <c r="D959" s="12">
        <v>34.166666666666636</v>
      </c>
      <c r="E959" s="12">
        <v>37.916666666666636</v>
      </c>
      <c r="F959" s="12">
        <v>24</v>
      </c>
      <c r="H959" s="103">
        <f>VLOOKUP($C959,'Experiment Design'!$B$3:$H$66,'Experiment Results'!H$1,FALSE)</f>
        <v>8</v>
      </c>
      <c r="I959" s="101" t="str">
        <f>VLOOKUP($C959,'Experiment Design'!$B$3:$H$66,'Experiment Results'!I$1,FALSE)</f>
        <v>Exponential</v>
      </c>
      <c r="J959" s="101">
        <f>VLOOKUP($C959,'Experiment Design'!$B$3:$H$66,'Experiment Results'!J$1,FALSE)</f>
        <v>40</v>
      </c>
      <c r="K959" s="101">
        <f>VLOOKUP($C959,'Experiment Design'!$B$3:$H$66,'Experiment Results'!K$1,FALSE)</f>
        <v>60</v>
      </c>
      <c r="L959" s="101">
        <f>VLOOKUP($C959,'Experiment Design'!$B$3:$H$66,'Experiment Results'!L$1,FALSE)</f>
        <v>36</v>
      </c>
      <c r="M959" s="101">
        <f>VLOOKUP($C959,'Experiment Design'!$B$3:$H$66,'Experiment Results'!M$1,FALSE)</f>
        <v>15</v>
      </c>
      <c r="N959" s="102">
        <f t="shared" si="115"/>
        <v>32.027777777777757</v>
      </c>
      <c r="P959" s="103">
        <f t="shared" si="116"/>
        <v>1</v>
      </c>
      <c r="Q959" s="101">
        <f t="shared" si="117"/>
        <v>1</v>
      </c>
      <c r="R959" s="101">
        <f t="shared" si="118"/>
        <v>-1</v>
      </c>
      <c r="S959" s="101">
        <f t="shared" si="119"/>
        <v>1</v>
      </c>
      <c r="T959" s="101">
        <f t="shared" si="120"/>
        <v>1</v>
      </c>
      <c r="U959" s="101">
        <f t="shared" si="121"/>
        <v>1</v>
      </c>
      <c r="V959" s="102">
        <f t="shared" si="122"/>
        <v>32.027777777777757</v>
      </c>
    </row>
    <row r="960" spans="2:22" x14ac:dyDescent="0.25">
      <c r="B960" s="12">
        <v>15</v>
      </c>
      <c r="C960" s="12">
        <v>61</v>
      </c>
      <c r="D960" s="12">
        <v>35.833333333333321</v>
      </c>
      <c r="E960" s="12">
        <v>42.291666666666664</v>
      </c>
      <c r="F960" s="12">
        <v>32.708333333333336</v>
      </c>
      <c r="H960" s="103">
        <f>VLOOKUP($C960,'Experiment Design'!$B$3:$H$66,'Experiment Results'!H$1,FALSE)</f>
        <v>3</v>
      </c>
      <c r="I960" s="101" t="str">
        <f>VLOOKUP($C960,'Experiment Design'!$B$3:$H$66,'Experiment Results'!I$1,FALSE)</f>
        <v>Normal</v>
      </c>
      <c r="J960" s="101">
        <f>VLOOKUP($C960,'Experiment Design'!$B$3:$H$66,'Experiment Results'!J$1,FALSE)</f>
        <v>100</v>
      </c>
      <c r="K960" s="101">
        <f>VLOOKUP($C960,'Experiment Design'!$B$3:$H$66,'Experiment Results'!K$1,FALSE)</f>
        <v>60</v>
      </c>
      <c r="L960" s="101">
        <f>VLOOKUP($C960,'Experiment Design'!$B$3:$H$66,'Experiment Results'!L$1,FALSE)</f>
        <v>36</v>
      </c>
      <c r="M960" s="101">
        <f>VLOOKUP($C960,'Experiment Design'!$B$3:$H$66,'Experiment Results'!M$1,FALSE)</f>
        <v>15</v>
      </c>
      <c r="N960" s="102">
        <f t="shared" si="115"/>
        <v>36.944444444444436</v>
      </c>
      <c r="P960" s="103">
        <f t="shared" si="116"/>
        <v>-1</v>
      </c>
      <c r="Q960" s="101">
        <f t="shared" si="117"/>
        <v>-1</v>
      </c>
      <c r="R960" s="101">
        <f t="shared" si="118"/>
        <v>1</v>
      </c>
      <c r="S960" s="101">
        <f t="shared" si="119"/>
        <v>1</v>
      </c>
      <c r="T960" s="101">
        <f t="shared" si="120"/>
        <v>1</v>
      </c>
      <c r="U960" s="101">
        <f t="shared" si="121"/>
        <v>1</v>
      </c>
      <c r="V960" s="102">
        <f t="shared" si="122"/>
        <v>36.944444444444436</v>
      </c>
    </row>
    <row r="961" spans="2:22" x14ac:dyDescent="0.25">
      <c r="B961" s="12">
        <v>15</v>
      </c>
      <c r="C961" s="12">
        <v>62</v>
      </c>
      <c r="D961" s="12">
        <v>37.5</v>
      </c>
      <c r="E961" s="12">
        <v>33.833333333333343</v>
      </c>
      <c r="F961" s="12">
        <v>27.083333333333339</v>
      </c>
      <c r="H961" s="103">
        <f>VLOOKUP($C961,'Experiment Design'!$B$3:$H$66,'Experiment Results'!H$1,FALSE)</f>
        <v>8</v>
      </c>
      <c r="I961" s="101" t="str">
        <f>VLOOKUP($C961,'Experiment Design'!$B$3:$H$66,'Experiment Results'!I$1,FALSE)</f>
        <v>Normal</v>
      </c>
      <c r="J961" s="101">
        <f>VLOOKUP($C961,'Experiment Design'!$B$3:$H$66,'Experiment Results'!J$1,FALSE)</f>
        <v>100</v>
      </c>
      <c r="K961" s="101">
        <f>VLOOKUP($C961,'Experiment Design'!$B$3:$H$66,'Experiment Results'!K$1,FALSE)</f>
        <v>60</v>
      </c>
      <c r="L961" s="101">
        <f>VLOOKUP($C961,'Experiment Design'!$B$3:$H$66,'Experiment Results'!L$1,FALSE)</f>
        <v>36</v>
      </c>
      <c r="M961" s="101">
        <f>VLOOKUP($C961,'Experiment Design'!$B$3:$H$66,'Experiment Results'!M$1,FALSE)</f>
        <v>15</v>
      </c>
      <c r="N961" s="102">
        <f t="shared" si="115"/>
        <v>32.805555555555564</v>
      </c>
      <c r="P961" s="103">
        <f t="shared" si="116"/>
        <v>1</v>
      </c>
      <c r="Q961" s="101">
        <f t="shared" si="117"/>
        <v>-1</v>
      </c>
      <c r="R961" s="101">
        <f t="shared" si="118"/>
        <v>1</v>
      </c>
      <c r="S961" s="101">
        <f t="shared" si="119"/>
        <v>1</v>
      </c>
      <c r="T961" s="101">
        <f t="shared" si="120"/>
        <v>1</v>
      </c>
      <c r="U961" s="101">
        <f t="shared" si="121"/>
        <v>1</v>
      </c>
      <c r="V961" s="102">
        <f t="shared" si="122"/>
        <v>32.805555555555564</v>
      </c>
    </row>
    <row r="962" spans="2:22" x14ac:dyDescent="0.25">
      <c r="B962" s="12">
        <v>15</v>
      </c>
      <c r="C962" s="12">
        <v>63</v>
      </c>
      <c r="D962" s="12">
        <v>33.958333333333321</v>
      </c>
      <c r="E962" s="12">
        <v>46.875</v>
      </c>
      <c r="F962" s="12">
        <v>29.791666666666682</v>
      </c>
      <c r="H962" s="103">
        <f>VLOOKUP($C962,'Experiment Design'!$B$3:$H$66,'Experiment Results'!H$1,FALSE)</f>
        <v>3</v>
      </c>
      <c r="I962" s="101" t="str">
        <f>VLOOKUP($C962,'Experiment Design'!$B$3:$H$66,'Experiment Results'!I$1,FALSE)</f>
        <v>Exponential</v>
      </c>
      <c r="J962" s="101">
        <f>VLOOKUP($C962,'Experiment Design'!$B$3:$H$66,'Experiment Results'!J$1,FALSE)</f>
        <v>100</v>
      </c>
      <c r="K962" s="101">
        <f>VLOOKUP($C962,'Experiment Design'!$B$3:$H$66,'Experiment Results'!K$1,FALSE)</f>
        <v>60</v>
      </c>
      <c r="L962" s="101">
        <f>VLOOKUP($C962,'Experiment Design'!$B$3:$H$66,'Experiment Results'!L$1,FALSE)</f>
        <v>36</v>
      </c>
      <c r="M962" s="101">
        <f>VLOOKUP($C962,'Experiment Design'!$B$3:$H$66,'Experiment Results'!M$1,FALSE)</f>
        <v>15</v>
      </c>
      <c r="N962" s="102">
        <f t="shared" si="115"/>
        <v>36.875</v>
      </c>
      <c r="P962" s="103">
        <f t="shared" si="116"/>
        <v>-1</v>
      </c>
      <c r="Q962" s="101">
        <f t="shared" si="117"/>
        <v>1</v>
      </c>
      <c r="R962" s="101">
        <f t="shared" si="118"/>
        <v>1</v>
      </c>
      <c r="S962" s="101">
        <f t="shared" si="119"/>
        <v>1</v>
      </c>
      <c r="T962" s="101">
        <f t="shared" si="120"/>
        <v>1</v>
      </c>
      <c r="U962" s="101">
        <f t="shared" si="121"/>
        <v>1</v>
      </c>
      <c r="V962" s="102">
        <f t="shared" si="122"/>
        <v>36.875</v>
      </c>
    </row>
    <row r="963" spans="2:22" x14ac:dyDescent="0.25">
      <c r="B963" s="12">
        <v>15</v>
      </c>
      <c r="C963" s="12">
        <v>64</v>
      </c>
      <c r="D963" s="12">
        <v>34.166666666666636</v>
      </c>
      <c r="E963" s="12">
        <v>37.916666666666636</v>
      </c>
      <c r="F963" s="12">
        <v>24</v>
      </c>
      <c r="H963" s="103">
        <f>VLOOKUP($C963,'Experiment Design'!$B$3:$H$66,'Experiment Results'!H$1,FALSE)</f>
        <v>8</v>
      </c>
      <c r="I963" s="101" t="str">
        <f>VLOOKUP($C963,'Experiment Design'!$B$3:$H$66,'Experiment Results'!I$1,FALSE)</f>
        <v>Exponential</v>
      </c>
      <c r="J963" s="101">
        <f>VLOOKUP($C963,'Experiment Design'!$B$3:$H$66,'Experiment Results'!J$1,FALSE)</f>
        <v>100</v>
      </c>
      <c r="K963" s="101">
        <f>VLOOKUP($C963,'Experiment Design'!$B$3:$H$66,'Experiment Results'!K$1,FALSE)</f>
        <v>60</v>
      </c>
      <c r="L963" s="101">
        <f>VLOOKUP($C963,'Experiment Design'!$B$3:$H$66,'Experiment Results'!L$1,FALSE)</f>
        <v>36</v>
      </c>
      <c r="M963" s="101">
        <f>VLOOKUP($C963,'Experiment Design'!$B$3:$H$66,'Experiment Results'!M$1,FALSE)</f>
        <v>15</v>
      </c>
      <c r="N963" s="102">
        <f t="shared" si="115"/>
        <v>32.027777777777757</v>
      </c>
      <c r="P963" s="103">
        <f t="shared" si="116"/>
        <v>1</v>
      </c>
      <c r="Q963" s="101">
        <f t="shared" si="117"/>
        <v>1</v>
      </c>
      <c r="R963" s="101">
        <f t="shared" si="118"/>
        <v>1</v>
      </c>
      <c r="S963" s="101">
        <f t="shared" si="119"/>
        <v>1</v>
      </c>
      <c r="T963" s="101">
        <f t="shared" si="120"/>
        <v>1</v>
      </c>
      <c r="U963" s="101">
        <f t="shared" si="121"/>
        <v>1</v>
      </c>
      <c r="V963" s="102">
        <f t="shared" si="122"/>
        <v>32.027777777777757</v>
      </c>
    </row>
    <row r="964" spans="2:22" x14ac:dyDescent="0.25">
      <c r="B964" s="12">
        <v>16</v>
      </c>
      <c r="C964" s="12">
        <v>1</v>
      </c>
      <c r="D964" s="12">
        <v>45</v>
      </c>
      <c r="E964" s="12">
        <v>36.346153846153854</v>
      </c>
      <c r="F964" s="12">
        <v>42.692307692307722</v>
      </c>
      <c r="H964" s="103">
        <f>VLOOKUP($C964,'Experiment Design'!$B$3:$H$66,'Experiment Results'!H$1,FALSE)</f>
        <v>3</v>
      </c>
      <c r="I964" s="101" t="str">
        <f>VLOOKUP($C964,'Experiment Design'!$B$3:$H$66,'Experiment Results'!I$1,FALSE)</f>
        <v>Normal</v>
      </c>
      <c r="J964" s="101">
        <f>VLOOKUP($C964,'Experiment Design'!$B$3:$H$66,'Experiment Results'!J$1,FALSE)</f>
        <v>40</v>
      </c>
      <c r="K964" s="101">
        <f>VLOOKUP($C964,'Experiment Design'!$B$3:$H$66,'Experiment Results'!K$1,FALSE)</f>
        <v>10</v>
      </c>
      <c r="L964" s="101">
        <f>VLOOKUP($C964,'Experiment Design'!$B$3:$H$66,'Experiment Results'!L$1,FALSE)</f>
        <v>26</v>
      </c>
      <c r="M964" s="101">
        <f>VLOOKUP($C964,'Experiment Design'!$B$3:$H$66,'Experiment Results'!M$1,FALSE)</f>
        <v>10</v>
      </c>
      <c r="N964" s="102">
        <f t="shared" si="115"/>
        <v>41.346153846153861</v>
      </c>
      <c r="P964" s="103">
        <f t="shared" si="116"/>
        <v>-1</v>
      </c>
      <c r="Q964" s="101">
        <f t="shared" si="117"/>
        <v>-1</v>
      </c>
      <c r="R964" s="101">
        <f t="shared" si="118"/>
        <v>-1</v>
      </c>
      <c r="S964" s="101">
        <f t="shared" si="119"/>
        <v>-1</v>
      </c>
      <c r="T964" s="101">
        <f t="shared" si="120"/>
        <v>-1</v>
      </c>
      <c r="U964" s="101">
        <f t="shared" si="121"/>
        <v>-1</v>
      </c>
      <c r="V964" s="102">
        <f t="shared" si="122"/>
        <v>41.346153846153861</v>
      </c>
    </row>
    <row r="965" spans="2:22" x14ac:dyDescent="0.25">
      <c r="B965" s="12">
        <v>16</v>
      </c>
      <c r="C965" s="12">
        <v>2</v>
      </c>
      <c r="D965" s="12">
        <v>40.673076923076898</v>
      </c>
      <c r="E965" s="12">
        <v>39</v>
      </c>
      <c r="F965" s="12">
        <v>40.38461538461538</v>
      </c>
      <c r="H965" s="103">
        <f>VLOOKUP($C965,'Experiment Design'!$B$3:$H$66,'Experiment Results'!H$1,FALSE)</f>
        <v>8</v>
      </c>
      <c r="I965" s="101" t="str">
        <f>VLOOKUP($C965,'Experiment Design'!$B$3:$H$66,'Experiment Results'!I$1,FALSE)</f>
        <v>Normal</v>
      </c>
      <c r="J965" s="101">
        <f>VLOOKUP($C965,'Experiment Design'!$B$3:$H$66,'Experiment Results'!J$1,FALSE)</f>
        <v>40</v>
      </c>
      <c r="K965" s="101">
        <f>VLOOKUP($C965,'Experiment Design'!$B$3:$H$66,'Experiment Results'!K$1,FALSE)</f>
        <v>10</v>
      </c>
      <c r="L965" s="101">
        <f>VLOOKUP($C965,'Experiment Design'!$B$3:$H$66,'Experiment Results'!L$1,FALSE)</f>
        <v>26</v>
      </c>
      <c r="M965" s="101">
        <f>VLOOKUP($C965,'Experiment Design'!$B$3:$H$66,'Experiment Results'!M$1,FALSE)</f>
        <v>10</v>
      </c>
      <c r="N965" s="102">
        <f t="shared" ref="N965:N1028" si="123">AVERAGE(D965:F965)</f>
        <v>40.019230769230766</v>
      </c>
      <c r="P965" s="103">
        <f t="shared" ref="P965:P1028" si="124">IF(H965=H$4,-1,1)</f>
        <v>1</v>
      </c>
      <c r="Q965" s="101">
        <f t="shared" ref="Q965:Q1028" si="125">IF(I965=I$4,-1,1)</f>
        <v>-1</v>
      </c>
      <c r="R965" s="101">
        <f t="shared" ref="R965:R1028" si="126">IF(J965=J$4,-1,1)</f>
        <v>-1</v>
      </c>
      <c r="S965" s="101">
        <f t="shared" ref="S965:S1028" si="127">IF(K965=K$4,-1,1)</f>
        <v>-1</v>
      </c>
      <c r="T965" s="101">
        <f t="shared" ref="T965:T1028" si="128">IF(L965=L$4,-1,1)</f>
        <v>-1</v>
      </c>
      <c r="U965" s="101">
        <f t="shared" ref="U965:U1028" si="129">IF(M965=M$4,-1,1)</f>
        <v>-1</v>
      </c>
      <c r="V965" s="102">
        <f t="shared" ref="V965:V1028" si="130">N965</f>
        <v>40.019230769230766</v>
      </c>
    </row>
    <row r="966" spans="2:22" x14ac:dyDescent="0.25">
      <c r="B966" s="12">
        <v>16</v>
      </c>
      <c r="C966" s="12">
        <v>3</v>
      </c>
      <c r="D966" s="12">
        <v>36.057692307692278</v>
      </c>
      <c r="E966" s="12">
        <v>46.153846153846146</v>
      </c>
      <c r="F966" s="12">
        <v>30.288461538461519</v>
      </c>
      <c r="H966" s="103">
        <f>VLOOKUP($C966,'Experiment Design'!$B$3:$H$66,'Experiment Results'!H$1,FALSE)</f>
        <v>3</v>
      </c>
      <c r="I966" s="101" t="str">
        <f>VLOOKUP($C966,'Experiment Design'!$B$3:$H$66,'Experiment Results'!I$1,FALSE)</f>
        <v>Exponential</v>
      </c>
      <c r="J966" s="101">
        <f>VLOOKUP($C966,'Experiment Design'!$B$3:$H$66,'Experiment Results'!J$1,FALSE)</f>
        <v>40</v>
      </c>
      <c r="K966" s="101">
        <f>VLOOKUP($C966,'Experiment Design'!$B$3:$H$66,'Experiment Results'!K$1,FALSE)</f>
        <v>10</v>
      </c>
      <c r="L966" s="101">
        <f>VLOOKUP($C966,'Experiment Design'!$B$3:$H$66,'Experiment Results'!L$1,FALSE)</f>
        <v>26</v>
      </c>
      <c r="M966" s="101">
        <f>VLOOKUP($C966,'Experiment Design'!$B$3:$H$66,'Experiment Results'!M$1,FALSE)</f>
        <v>10</v>
      </c>
      <c r="N966" s="102">
        <f t="shared" si="123"/>
        <v>37.499999999999979</v>
      </c>
      <c r="P966" s="103">
        <f t="shared" si="124"/>
        <v>-1</v>
      </c>
      <c r="Q966" s="101">
        <f t="shared" si="125"/>
        <v>1</v>
      </c>
      <c r="R966" s="101">
        <f t="shared" si="126"/>
        <v>-1</v>
      </c>
      <c r="S966" s="101">
        <f t="shared" si="127"/>
        <v>-1</v>
      </c>
      <c r="T966" s="101">
        <f t="shared" si="128"/>
        <v>-1</v>
      </c>
      <c r="U966" s="101">
        <f t="shared" si="129"/>
        <v>-1</v>
      </c>
      <c r="V966" s="102">
        <f t="shared" si="130"/>
        <v>37.499999999999979</v>
      </c>
    </row>
    <row r="967" spans="2:22" x14ac:dyDescent="0.25">
      <c r="B967" s="12">
        <v>16</v>
      </c>
      <c r="C967" s="12">
        <v>4</v>
      </c>
      <c r="D967" s="12">
        <v>42.11538461538462</v>
      </c>
      <c r="E967" s="12">
        <v>37.788461538461519</v>
      </c>
      <c r="F967" s="12">
        <v>33.230769230769241</v>
      </c>
      <c r="H967" s="103">
        <f>VLOOKUP($C967,'Experiment Design'!$B$3:$H$66,'Experiment Results'!H$1,FALSE)</f>
        <v>8</v>
      </c>
      <c r="I967" s="101" t="str">
        <f>VLOOKUP($C967,'Experiment Design'!$B$3:$H$66,'Experiment Results'!I$1,FALSE)</f>
        <v>Exponential</v>
      </c>
      <c r="J967" s="101">
        <f>VLOOKUP($C967,'Experiment Design'!$B$3:$H$66,'Experiment Results'!J$1,FALSE)</f>
        <v>40</v>
      </c>
      <c r="K967" s="101">
        <f>VLOOKUP($C967,'Experiment Design'!$B$3:$H$66,'Experiment Results'!K$1,FALSE)</f>
        <v>10</v>
      </c>
      <c r="L967" s="101">
        <f>VLOOKUP($C967,'Experiment Design'!$B$3:$H$66,'Experiment Results'!L$1,FALSE)</f>
        <v>26</v>
      </c>
      <c r="M967" s="101">
        <f>VLOOKUP($C967,'Experiment Design'!$B$3:$H$66,'Experiment Results'!M$1,FALSE)</f>
        <v>10</v>
      </c>
      <c r="N967" s="102">
        <f t="shared" si="123"/>
        <v>37.71153846153846</v>
      </c>
      <c r="P967" s="103">
        <f t="shared" si="124"/>
        <v>1</v>
      </c>
      <c r="Q967" s="101">
        <f t="shared" si="125"/>
        <v>1</v>
      </c>
      <c r="R967" s="101">
        <f t="shared" si="126"/>
        <v>-1</v>
      </c>
      <c r="S967" s="101">
        <f t="shared" si="127"/>
        <v>-1</v>
      </c>
      <c r="T967" s="101">
        <f t="shared" si="128"/>
        <v>-1</v>
      </c>
      <c r="U967" s="101">
        <f t="shared" si="129"/>
        <v>-1</v>
      </c>
      <c r="V967" s="102">
        <f t="shared" si="130"/>
        <v>37.71153846153846</v>
      </c>
    </row>
    <row r="968" spans="2:22" x14ac:dyDescent="0.25">
      <c r="B968" s="12">
        <v>16</v>
      </c>
      <c r="C968" s="12">
        <v>5</v>
      </c>
      <c r="D968" s="12">
        <v>45</v>
      </c>
      <c r="E968" s="12">
        <v>36.346153846153854</v>
      </c>
      <c r="F968" s="12">
        <v>42.692307692307722</v>
      </c>
      <c r="H968" s="103">
        <f>VLOOKUP($C968,'Experiment Design'!$B$3:$H$66,'Experiment Results'!H$1,FALSE)</f>
        <v>3</v>
      </c>
      <c r="I968" s="101" t="str">
        <f>VLOOKUP($C968,'Experiment Design'!$B$3:$H$66,'Experiment Results'!I$1,FALSE)</f>
        <v>Normal</v>
      </c>
      <c r="J968" s="101">
        <f>VLOOKUP($C968,'Experiment Design'!$B$3:$H$66,'Experiment Results'!J$1,FALSE)</f>
        <v>100</v>
      </c>
      <c r="K968" s="101">
        <f>VLOOKUP($C968,'Experiment Design'!$B$3:$H$66,'Experiment Results'!K$1,FALSE)</f>
        <v>10</v>
      </c>
      <c r="L968" s="101">
        <f>VLOOKUP($C968,'Experiment Design'!$B$3:$H$66,'Experiment Results'!L$1,FALSE)</f>
        <v>26</v>
      </c>
      <c r="M968" s="101">
        <f>VLOOKUP($C968,'Experiment Design'!$B$3:$H$66,'Experiment Results'!M$1,FALSE)</f>
        <v>10</v>
      </c>
      <c r="N968" s="102">
        <f t="shared" si="123"/>
        <v>41.346153846153861</v>
      </c>
      <c r="P968" s="103">
        <f t="shared" si="124"/>
        <v>-1</v>
      </c>
      <c r="Q968" s="101">
        <f t="shared" si="125"/>
        <v>-1</v>
      </c>
      <c r="R968" s="101">
        <f t="shared" si="126"/>
        <v>1</v>
      </c>
      <c r="S968" s="101">
        <f t="shared" si="127"/>
        <v>-1</v>
      </c>
      <c r="T968" s="101">
        <f t="shared" si="128"/>
        <v>-1</v>
      </c>
      <c r="U968" s="101">
        <f t="shared" si="129"/>
        <v>-1</v>
      </c>
      <c r="V968" s="102">
        <f t="shared" si="130"/>
        <v>41.346153846153861</v>
      </c>
    </row>
    <row r="969" spans="2:22" x14ac:dyDescent="0.25">
      <c r="B969" s="12">
        <v>16</v>
      </c>
      <c r="C969" s="12">
        <v>6</v>
      </c>
      <c r="D969" s="12">
        <v>41.826923076923102</v>
      </c>
      <c r="E969" s="12">
        <v>38.538461538461519</v>
      </c>
      <c r="F969" s="12">
        <v>40.38461538461538</v>
      </c>
      <c r="H969" s="103">
        <f>VLOOKUP($C969,'Experiment Design'!$B$3:$H$66,'Experiment Results'!H$1,FALSE)</f>
        <v>8</v>
      </c>
      <c r="I969" s="101" t="str">
        <f>VLOOKUP($C969,'Experiment Design'!$B$3:$H$66,'Experiment Results'!I$1,FALSE)</f>
        <v>Normal</v>
      </c>
      <c r="J969" s="101">
        <f>VLOOKUP($C969,'Experiment Design'!$B$3:$H$66,'Experiment Results'!J$1,FALSE)</f>
        <v>100</v>
      </c>
      <c r="K969" s="101">
        <f>VLOOKUP($C969,'Experiment Design'!$B$3:$H$66,'Experiment Results'!K$1,FALSE)</f>
        <v>10</v>
      </c>
      <c r="L969" s="101">
        <f>VLOOKUP($C969,'Experiment Design'!$B$3:$H$66,'Experiment Results'!L$1,FALSE)</f>
        <v>26</v>
      </c>
      <c r="M969" s="101">
        <f>VLOOKUP($C969,'Experiment Design'!$B$3:$H$66,'Experiment Results'!M$1,FALSE)</f>
        <v>10</v>
      </c>
      <c r="N969" s="102">
        <f t="shared" si="123"/>
        <v>40.25</v>
      </c>
      <c r="P969" s="103">
        <f t="shared" si="124"/>
        <v>1</v>
      </c>
      <c r="Q969" s="101">
        <f t="shared" si="125"/>
        <v>-1</v>
      </c>
      <c r="R969" s="101">
        <f t="shared" si="126"/>
        <v>1</v>
      </c>
      <c r="S969" s="101">
        <f t="shared" si="127"/>
        <v>-1</v>
      </c>
      <c r="T969" s="101">
        <f t="shared" si="128"/>
        <v>-1</v>
      </c>
      <c r="U969" s="101">
        <f t="shared" si="129"/>
        <v>-1</v>
      </c>
      <c r="V969" s="102">
        <f t="shared" si="130"/>
        <v>40.25</v>
      </c>
    </row>
    <row r="970" spans="2:22" x14ac:dyDescent="0.25">
      <c r="B970" s="12">
        <v>16</v>
      </c>
      <c r="C970" s="12">
        <v>7</v>
      </c>
      <c r="D970" s="12">
        <v>36.057692307692278</v>
      </c>
      <c r="E970" s="12">
        <v>46.153846153846146</v>
      </c>
      <c r="F970" s="12">
        <v>30.288461538461519</v>
      </c>
      <c r="H970" s="103">
        <f>VLOOKUP($C970,'Experiment Design'!$B$3:$H$66,'Experiment Results'!H$1,FALSE)</f>
        <v>3</v>
      </c>
      <c r="I970" s="101" t="str">
        <f>VLOOKUP($C970,'Experiment Design'!$B$3:$H$66,'Experiment Results'!I$1,FALSE)</f>
        <v>Exponential</v>
      </c>
      <c r="J970" s="101">
        <f>VLOOKUP($C970,'Experiment Design'!$B$3:$H$66,'Experiment Results'!J$1,FALSE)</f>
        <v>100</v>
      </c>
      <c r="K970" s="101">
        <f>VLOOKUP($C970,'Experiment Design'!$B$3:$H$66,'Experiment Results'!K$1,FALSE)</f>
        <v>10</v>
      </c>
      <c r="L970" s="101">
        <f>VLOOKUP($C970,'Experiment Design'!$B$3:$H$66,'Experiment Results'!L$1,FALSE)</f>
        <v>26</v>
      </c>
      <c r="M970" s="101">
        <f>VLOOKUP($C970,'Experiment Design'!$B$3:$H$66,'Experiment Results'!M$1,FALSE)</f>
        <v>10</v>
      </c>
      <c r="N970" s="102">
        <f t="shared" si="123"/>
        <v>37.499999999999979</v>
      </c>
      <c r="P970" s="103">
        <f t="shared" si="124"/>
        <v>-1</v>
      </c>
      <c r="Q970" s="101">
        <f t="shared" si="125"/>
        <v>1</v>
      </c>
      <c r="R970" s="101">
        <f t="shared" si="126"/>
        <v>1</v>
      </c>
      <c r="S970" s="101">
        <f t="shared" si="127"/>
        <v>-1</v>
      </c>
      <c r="T970" s="101">
        <f t="shared" si="128"/>
        <v>-1</v>
      </c>
      <c r="U970" s="101">
        <f t="shared" si="129"/>
        <v>-1</v>
      </c>
      <c r="V970" s="102">
        <f t="shared" si="130"/>
        <v>37.499999999999979</v>
      </c>
    </row>
    <row r="971" spans="2:22" x14ac:dyDescent="0.25">
      <c r="B971" s="12">
        <v>16</v>
      </c>
      <c r="C971" s="12">
        <v>8</v>
      </c>
      <c r="D971" s="12">
        <v>42.692307692307722</v>
      </c>
      <c r="E971" s="12">
        <v>37.788461538461519</v>
      </c>
      <c r="F971" s="12">
        <v>33.230769230769241</v>
      </c>
      <c r="H971" s="103">
        <f>VLOOKUP($C971,'Experiment Design'!$B$3:$H$66,'Experiment Results'!H$1,FALSE)</f>
        <v>8</v>
      </c>
      <c r="I971" s="101" t="str">
        <f>VLOOKUP($C971,'Experiment Design'!$B$3:$H$66,'Experiment Results'!I$1,FALSE)</f>
        <v>Exponential</v>
      </c>
      <c r="J971" s="101">
        <f>VLOOKUP($C971,'Experiment Design'!$B$3:$H$66,'Experiment Results'!J$1,FALSE)</f>
        <v>100</v>
      </c>
      <c r="K971" s="101">
        <f>VLOOKUP($C971,'Experiment Design'!$B$3:$H$66,'Experiment Results'!K$1,FALSE)</f>
        <v>10</v>
      </c>
      <c r="L971" s="101">
        <f>VLOOKUP($C971,'Experiment Design'!$B$3:$H$66,'Experiment Results'!L$1,FALSE)</f>
        <v>26</v>
      </c>
      <c r="M971" s="101">
        <f>VLOOKUP($C971,'Experiment Design'!$B$3:$H$66,'Experiment Results'!M$1,FALSE)</f>
        <v>10</v>
      </c>
      <c r="N971" s="102">
        <f t="shared" si="123"/>
        <v>37.90384615384616</v>
      </c>
      <c r="P971" s="103">
        <f t="shared" si="124"/>
        <v>1</v>
      </c>
      <c r="Q971" s="101">
        <f t="shared" si="125"/>
        <v>1</v>
      </c>
      <c r="R971" s="101">
        <f t="shared" si="126"/>
        <v>1</v>
      </c>
      <c r="S971" s="101">
        <f t="shared" si="127"/>
        <v>-1</v>
      </c>
      <c r="T971" s="101">
        <f t="shared" si="128"/>
        <v>-1</v>
      </c>
      <c r="U971" s="101">
        <f t="shared" si="129"/>
        <v>-1</v>
      </c>
      <c r="V971" s="102">
        <f t="shared" si="130"/>
        <v>37.90384615384616</v>
      </c>
    </row>
    <row r="972" spans="2:22" x14ac:dyDescent="0.25">
      <c r="B972" s="12">
        <v>16</v>
      </c>
      <c r="C972" s="12">
        <v>9</v>
      </c>
      <c r="D972" s="12">
        <v>45</v>
      </c>
      <c r="E972" s="12">
        <v>36.346153846153854</v>
      </c>
      <c r="F972" s="12">
        <v>42.692307692307722</v>
      </c>
      <c r="H972" s="103">
        <f>VLOOKUP($C972,'Experiment Design'!$B$3:$H$66,'Experiment Results'!H$1,FALSE)</f>
        <v>3</v>
      </c>
      <c r="I972" s="101" t="str">
        <f>VLOOKUP($C972,'Experiment Design'!$B$3:$H$66,'Experiment Results'!I$1,FALSE)</f>
        <v>Normal</v>
      </c>
      <c r="J972" s="101">
        <f>VLOOKUP($C972,'Experiment Design'!$B$3:$H$66,'Experiment Results'!J$1,FALSE)</f>
        <v>40</v>
      </c>
      <c r="K972" s="101">
        <f>VLOOKUP($C972,'Experiment Design'!$B$3:$H$66,'Experiment Results'!K$1,FALSE)</f>
        <v>60</v>
      </c>
      <c r="L972" s="101">
        <f>VLOOKUP($C972,'Experiment Design'!$B$3:$H$66,'Experiment Results'!L$1,FALSE)</f>
        <v>26</v>
      </c>
      <c r="M972" s="101">
        <f>VLOOKUP($C972,'Experiment Design'!$B$3:$H$66,'Experiment Results'!M$1,FALSE)</f>
        <v>10</v>
      </c>
      <c r="N972" s="102">
        <f t="shared" si="123"/>
        <v>41.346153846153861</v>
      </c>
      <c r="P972" s="103">
        <f t="shared" si="124"/>
        <v>-1</v>
      </c>
      <c r="Q972" s="101">
        <f t="shared" si="125"/>
        <v>-1</v>
      </c>
      <c r="R972" s="101">
        <f t="shared" si="126"/>
        <v>-1</v>
      </c>
      <c r="S972" s="101">
        <f t="shared" si="127"/>
        <v>1</v>
      </c>
      <c r="T972" s="101">
        <f t="shared" si="128"/>
        <v>-1</v>
      </c>
      <c r="U972" s="101">
        <f t="shared" si="129"/>
        <v>-1</v>
      </c>
      <c r="V972" s="102">
        <f t="shared" si="130"/>
        <v>41.346153846153861</v>
      </c>
    </row>
    <row r="973" spans="2:22" x14ac:dyDescent="0.25">
      <c r="B973" s="12">
        <v>16</v>
      </c>
      <c r="C973" s="12">
        <v>10</v>
      </c>
      <c r="D973" s="12">
        <v>41.826923076923102</v>
      </c>
      <c r="E973" s="12">
        <v>38.538461538461519</v>
      </c>
      <c r="F973" s="12">
        <v>40.38461538461538</v>
      </c>
      <c r="H973" s="103">
        <f>VLOOKUP($C973,'Experiment Design'!$B$3:$H$66,'Experiment Results'!H$1,FALSE)</f>
        <v>8</v>
      </c>
      <c r="I973" s="101" t="str">
        <f>VLOOKUP($C973,'Experiment Design'!$B$3:$H$66,'Experiment Results'!I$1,FALSE)</f>
        <v>Normal</v>
      </c>
      <c r="J973" s="101">
        <f>VLOOKUP($C973,'Experiment Design'!$B$3:$H$66,'Experiment Results'!J$1,FALSE)</f>
        <v>40</v>
      </c>
      <c r="K973" s="101">
        <f>VLOOKUP($C973,'Experiment Design'!$B$3:$H$66,'Experiment Results'!K$1,FALSE)</f>
        <v>60</v>
      </c>
      <c r="L973" s="101">
        <f>VLOOKUP($C973,'Experiment Design'!$B$3:$H$66,'Experiment Results'!L$1,FALSE)</f>
        <v>26</v>
      </c>
      <c r="M973" s="101">
        <f>VLOOKUP($C973,'Experiment Design'!$B$3:$H$66,'Experiment Results'!M$1,FALSE)</f>
        <v>10</v>
      </c>
      <c r="N973" s="102">
        <f t="shared" si="123"/>
        <v>40.25</v>
      </c>
      <c r="P973" s="103">
        <f t="shared" si="124"/>
        <v>1</v>
      </c>
      <c r="Q973" s="101">
        <f t="shared" si="125"/>
        <v>-1</v>
      </c>
      <c r="R973" s="101">
        <f t="shared" si="126"/>
        <v>-1</v>
      </c>
      <c r="S973" s="101">
        <f t="shared" si="127"/>
        <v>1</v>
      </c>
      <c r="T973" s="101">
        <f t="shared" si="128"/>
        <v>-1</v>
      </c>
      <c r="U973" s="101">
        <f t="shared" si="129"/>
        <v>-1</v>
      </c>
      <c r="V973" s="102">
        <f t="shared" si="130"/>
        <v>40.25</v>
      </c>
    </row>
    <row r="974" spans="2:22" x14ac:dyDescent="0.25">
      <c r="B974" s="12">
        <v>16</v>
      </c>
      <c r="C974" s="12">
        <v>11</v>
      </c>
      <c r="D974" s="12">
        <v>36.057692307692278</v>
      </c>
      <c r="E974" s="12">
        <v>46.153846153846146</v>
      </c>
      <c r="F974" s="12">
        <v>30.288461538461519</v>
      </c>
      <c r="H974" s="103">
        <f>VLOOKUP($C974,'Experiment Design'!$B$3:$H$66,'Experiment Results'!H$1,FALSE)</f>
        <v>3</v>
      </c>
      <c r="I974" s="101" t="str">
        <f>VLOOKUP($C974,'Experiment Design'!$B$3:$H$66,'Experiment Results'!I$1,FALSE)</f>
        <v>Exponential</v>
      </c>
      <c r="J974" s="101">
        <f>VLOOKUP($C974,'Experiment Design'!$B$3:$H$66,'Experiment Results'!J$1,FALSE)</f>
        <v>40</v>
      </c>
      <c r="K974" s="101">
        <f>VLOOKUP($C974,'Experiment Design'!$B$3:$H$66,'Experiment Results'!K$1,FALSE)</f>
        <v>60</v>
      </c>
      <c r="L974" s="101">
        <f>VLOOKUP($C974,'Experiment Design'!$B$3:$H$66,'Experiment Results'!L$1,FALSE)</f>
        <v>26</v>
      </c>
      <c r="M974" s="101">
        <f>VLOOKUP($C974,'Experiment Design'!$B$3:$H$66,'Experiment Results'!M$1,FALSE)</f>
        <v>10</v>
      </c>
      <c r="N974" s="102">
        <f t="shared" si="123"/>
        <v>37.499999999999979</v>
      </c>
      <c r="P974" s="103">
        <f t="shared" si="124"/>
        <v>-1</v>
      </c>
      <c r="Q974" s="101">
        <f t="shared" si="125"/>
        <v>1</v>
      </c>
      <c r="R974" s="101">
        <f t="shared" si="126"/>
        <v>-1</v>
      </c>
      <c r="S974" s="101">
        <f t="shared" si="127"/>
        <v>1</v>
      </c>
      <c r="T974" s="101">
        <f t="shared" si="128"/>
        <v>-1</v>
      </c>
      <c r="U974" s="101">
        <f t="shared" si="129"/>
        <v>-1</v>
      </c>
      <c r="V974" s="102">
        <f t="shared" si="130"/>
        <v>37.499999999999979</v>
      </c>
    </row>
    <row r="975" spans="2:22" x14ac:dyDescent="0.25">
      <c r="B975" s="12">
        <v>16</v>
      </c>
      <c r="C975" s="12">
        <v>12</v>
      </c>
      <c r="D975" s="12">
        <v>42.692307692307722</v>
      </c>
      <c r="E975" s="12">
        <v>37.788461538461519</v>
      </c>
      <c r="F975" s="12">
        <v>33.230769230769241</v>
      </c>
      <c r="H975" s="103">
        <f>VLOOKUP($C975,'Experiment Design'!$B$3:$H$66,'Experiment Results'!H$1,FALSE)</f>
        <v>8</v>
      </c>
      <c r="I975" s="101" t="str">
        <f>VLOOKUP($C975,'Experiment Design'!$B$3:$H$66,'Experiment Results'!I$1,FALSE)</f>
        <v>Exponential</v>
      </c>
      <c r="J975" s="101">
        <f>VLOOKUP($C975,'Experiment Design'!$B$3:$H$66,'Experiment Results'!J$1,FALSE)</f>
        <v>40</v>
      </c>
      <c r="K975" s="101">
        <f>VLOOKUP($C975,'Experiment Design'!$B$3:$H$66,'Experiment Results'!K$1,FALSE)</f>
        <v>60</v>
      </c>
      <c r="L975" s="101">
        <f>VLOOKUP($C975,'Experiment Design'!$B$3:$H$66,'Experiment Results'!L$1,FALSE)</f>
        <v>26</v>
      </c>
      <c r="M975" s="101">
        <f>VLOOKUP($C975,'Experiment Design'!$B$3:$H$66,'Experiment Results'!M$1,FALSE)</f>
        <v>10</v>
      </c>
      <c r="N975" s="102">
        <f t="shared" si="123"/>
        <v>37.90384615384616</v>
      </c>
      <c r="P975" s="103">
        <f t="shared" si="124"/>
        <v>1</v>
      </c>
      <c r="Q975" s="101">
        <f t="shared" si="125"/>
        <v>1</v>
      </c>
      <c r="R975" s="101">
        <f t="shared" si="126"/>
        <v>-1</v>
      </c>
      <c r="S975" s="101">
        <f t="shared" si="127"/>
        <v>1</v>
      </c>
      <c r="T975" s="101">
        <f t="shared" si="128"/>
        <v>-1</v>
      </c>
      <c r="U975" s="101">
        <f t="shared" si="129"/>
        <v>-1</v>
      </c>
      <c r="V975" s="102">
        <f t="shared" si="130"/>
        <v>37.90384615384616</v>
      </c>
    </row>
    <row r="976" spans="2:22" x14ac:dyDescent="0.25">
      <c r="B976" s="12">
        <v>16</v>
      </c>
      <c r="C976" s="12">
        <v>13</v>
      </c>
      <c r="D976" s="12">
        <v>45</v>
      </c>
      <c r="E976" s="12">
        <v>36.346153846153854</v>
      </c>
      <c r="F976" s="12">
        <v>42.692307692307722</v>
      </c>
      <c r="H976" s="103">
        <f>VLOOKUP($C976,'Experiment Design'!$B$3:$H$66,'Experiment Results'!H$1,FALSE)</f>
        <v>3</v>
      </c>
      <c r="I976" s="101" t="str">
        <f>VLOOKUP($C976,'Experiment Design'!$B$3:$H$66,'Experiment Results'!I$1,FALSE)</f>
        <v>Normal</v>
      </c>
      <c r="J976" s="101">
        <f>VLOOKUP($C976,'Experiment Design'!$B$3:$H$66,'Experiment Results'!J$1,FALSE)</f>
        <v>100</v>
      </c>
      <c r="K976" s="101">
        <f>VLOOKUP($C976,'Experiment Design'!$B$3:$H$66,'Experiment Results'!K$1,FALSE)</f>
        <v>60</v>
      </c>
      <c r="L976" s="101">
        <f>VLOOKUP($C976,'Experiment Design'!$B$3:$H$66,'Experiment Results'!L$1,FALSE)</f>
        <v>26</v>
      </c>
      <c r="M976" s="101">
        <f>VLOOKUP($C976,'Experiment Design'!$B$3:$H$66,'Experiment Results'!M$1,FALSE)</f>
        <v>10</v>
      </c>
      <c r="N976" s="102">
        <f t="shared" si="123"/>
        <v>41.346153846153861</v>
      </c>
      <c r="P976" s="103">
        <f t="shared" si="124"/>
        <v>-1</v>
      </c>
      <c r="Q976" s="101">
        <f t="shared" si="125"/>
        <v>-1</v>
      </c>
      <c r="R976" s="101">
        <f t="shared" si="126"/>
        <v>1</v>
      </c>
      <c r="S976" s="101">
        <f t="shared" si="127"/>
        <v>1</v>
      </c>
      <c r="T976" s="101">
        <f t="shared" si="128"/>
        <v>-1</v>
      </c>
      <c r="U976" s="101">
        <f t="shared" si="129"/>
        <v>-1</v>
      </c>
      <c r="V976" s="102">
        <f t="shared" si="130"/>
        <v>41.346153846153861</v>
      </c>
    </row>
    <row r="977" spans="2:22" x14ac:dyDescent="0.25">
      <c r="B977" s="12">
        <v>16</v>
      </c>
      <c r="C977" s="12">
        <v>14</v>
      </c>
      <c r="D977" s="12">
        <v>41.826923076923102</v>
      </c>
      <c r="E977" s="12">
        <v>39</v>
      </c>
      <c r="F977" s="12">
        <v>40.38461538461538</v>
      </c>
      <c r="H977" s="103">
        <f>VLOOKUP($C977,'Experiment Design'!$B$3:$H$66,'Experiment Results'!H$1,FALSE)</f>
        <v>8</v>
      </c>
      <c r="I977" s="101" t="str">
        <f>VLOOKUP($C977,'Experiment Design'!$B$3:$H$66,'Experiment Results'!I$1,FALSE)</f>
        <v>Normal</v>
      </c>
      <c r="J977" s="101">
        <f>VLOOKUP($C977,'Experiment Design'!$B$3:$H$66,'Experiment Results'!J$1,FALSE)</f>
        <v>100</v>
      </c>
      <c r="K977" s="101">
        <f>VLOOKUP($C977,'Experiment Design'!$B$3:$H$66,'Experiment Results'!K$1,FALSE)</f>
        <v>60</v>
      </c>
      <c r="L977" s="101">
        <f>VLOOKUP($C977,'Experiment Design'!$B$3:$H$66,'Experiment Results'!L$1,FALSE)</f>
        <v>26</v>
      </c>
      <c r="M977" s="101">
        <f>VLOOKUP($C977,'Experiment Design'!$B$3:$H$66,'Experiment Results'!M$1,FALSE)</f>
        <v>10</v>
      </c>
      <c r="N977" s="102">
        <f t="shared" si="123"/>
        <v>40.40384615384616</v>
      </c>
      <c r="P977" s="103">
        <f t="shared" si="124"/>
        <v>1</v>
      </c>
      <c r="Q977" s="101">
        <f t="shared" si="125"/>
        <v>-1</v>
      </c>
      <c r="R977" s="101">
        <f t="shared" si="126"/>
        <v>1</v>
      </c>
      <c r="S977" s="101">
        <f t="shared" si="127"/>
        <v>1</v>
      </c>
      <c r="T977" s="101">
        <f t="shared" si="128"/>
        <v>-1</v>
      </c>
      <c r="U977" s="101">
        <f t="shared" si="129"/>
        <v>-1</v>
      </c>
      <c r="V977" s="102">
        <f t="shared" si="130"/>
        <v>40.40384615384616</v>
      </c>
    </row>
    <row r="978" spans="2:22" x14ac:dyDescent="0.25">
      <c r="B978" s="12">
        <v>16</v>
      </c>
      <c r="C978" s="12">
        <v>15</v>
      </c>
      <c r="D978" s="12">
        <v>36.057692307692278</v>
      </c>
      <c r="E978" s="12">
        <v>46.153846153846146</v>
      </c>
      <c r="F978" s="12">
        <v>30.288461538461519</v>
      </c>
      <c r="H978" s="103">
        <f>VLOOKUP($C978,'Experiment Design'!$B$3:$H$66,'Experiment Results'!H$1,FALSE)</f>
        <v>3</v>
      </c>
      <c r="I978" s="101" t="str">
        <f>VLOOKUP($C978,'Experiment Design'!$B$3:$H$66,'Experiment Results'!I$1,FALSE)</f>
        <v>Exponential</v>
      </c>
      <c r="J978" s="101">
        <f>VLOOKUP($C978,'Experiment Design'!$B$3:$H$66,'Experiment Results'!J$1,FALSE)</f>
        <v>100</v>
      </c>
      <c r="K978" s="101">
        <f>VLOOKUP($C978,'Experiment Design'!$B$3:$H$66,'Experiment Results'!K$1,FALSE)</f>
        <v>60</v>
      </c>
      <c r="L978" s="101">
        <f>VLOOKUP($C978,'Experiment Design'!$B$3:$H$66,'Experiment Results'!L$1,FALSE)</f>
        <v>26</v>
      </c>
      <c r="M978" s="101">
        <f>VLOOKUP($C978,'Experiment Design'!$B$3:$H$66,'Experiment Results'!M$1,FALSE)</f>
        <v>10</v>
      </c>
      <c r="N978" s="102">
        <f t="shared" si="123"/>
        <v>37.499999999999979</v>
      </c>
      <c r="P978" s="103">
        <f t="shared" si="124"/>
        <v>-1</v>
      </c>
      <c r="Q978" s="101">
        <f t="shared" si="125"/>
        <v>1</v>
      </c>
      <c r="R978" s="101">
        <f t="shared" si="126"/>
        <v>1</v>
      </c>
      <c r="S978" s="101">
        <f t="shared" si="127"/>
        <v>1</v>
      </c>
      <c r="T978" s="101">
        <f t="shared" si="128"/>
        <v>-1</v>
      </c>
      <c r="U978" s="101">
        <f t="shared" si="129"/>
        <v>-1</v>
      </c>
      <c r="V978" s="102">
        <f t="shared" si="130"/>
        <v>37.499999999999979</v>
      </c>
    </row>
    <row r="979" spans="2:22" x14ac:dyDescent="0.25">
      <c r="B979" s="12">
        <v>16</v>
      </c>
      <c r="C979" s="12">
        <v>16</v>
      </c>
      <c r="D979" s="12">
        <v>42.980769230769241</v>
      </c>
      <c r="E979" s="12">
        <v>37.788461538461519</v>
      </c>
      <c r="F979" s="12">
        <v>33.230769230769241</v>
      </c>
      <c r="H979" s="103">
        <f>VLOOKUP($C979,'Experiment Design'!$B$3:$H$66,'Experiment Results'!H$1,FALSE)</f>
        <v>8</v>
      </c>
      <c r="I979" s="101" t="str">
        <f>VLOOKUP($C979,'Experiment Design'!$B$3:$H$66,'Experiment Results'!I$1,FALSE)</f>
        <v>Exponential</v>
      </c>
      <c r="J979" s="101">
        <f>VLOOKUP($C979,'Experiment Design'!$B$3:$H$66,'Experiment Results'!J$1,FALSE)</f>
        <v>100</v>
      </c>
      <c r="K979" s="101">
        <f>VLOOKUP($C979,'Experiment Design'!$B$3:$H$66,'Experiment Results'!K$1,FALSE)</f>
        <v>60</v>
      </c>
      <c r="L979" s="101">
        <f>VLOOKUP($C979,'Experiment Design'!$B$3:$H$66,'Experiment Results'!L$1,FALSE)</f>
        <v>26</v>
      </c>
      <c r="M979" s="101">
        <f>VLOOKUP($C979,'Experiment Design'!$B$3:$H$66,'Experiment Results'!M$1,FALSE)</f>
        <v>10</v>
      </c>
      <c r="N979" s="102">
        <f t="shared" si="123"/>
        <v>38</v>
      </c>
      <c r="P979" s="103">
        <f t="shared" si="124"/>
        <v>1</v>
      </c>
      <c r="Q979" s="101">
        <f t="shared" si="125"/>
        <v>1</v>
      </c>
      <c r="R979" s="101">
        <f t="shared" si="126"/>
        <v>1</v>
      </c>
      <c r="S979" s="101">
        <f t="shared" si="127"/>
        <v>1</v>
      </c>
      <c r="T979" s="101">
        <f t="shared" si="128"/>
        <v>-1</v>
      </c>
      <c r="U979" s="101">
        <f t="shared" si="129"/>
        <v>-1</v>
      </c>
      <c r="V979" s="102">
        <f t="shared" si="130"/>
        <v>38</v>
      </c>
    </row>
    <row r="980" spans="2:22" x14ac:dyDescent="0.25">
      <c r="B980" s="12">
        <v>16</v>
      </c>
      <c r="C980" s="12">
        <v>17</v>
      </c>
      <c r="D980" s="12">
        <v>64.166666666666401</v>
      </c>
      <c r="E980" s="12">
        <v>53.958333333333364</v>
      </c>
      <c r="F980" s="12">
        <v>62.222222222222406</v>
      </c>
      <c r="H980" s="103">
        <f>VLOOKUP($C980,'Experiment Design'!$B$3:$H$66,'Experiment Results'!H$1,FALSE)</f>
        <v>3</v>
      </c>
      <c r="I980" s="101" t="str">
        <f>VLOOKUP($C980,'Experiment Design'!$B$3:$H$66,'Experiment Results'!I$1,FALSE)</f>
        <v>Normal</v>
      </c>
      <c r="J980" s="101">
        <f>VLOOKUP($C980,'Experiment Design'!$B$3:$H$66,'Experiment Results'!J$1,FALSE)</f>
        <v>40</v>
      </c>
      <c r="K980" s="101">
        <f>VLOOKUP($C980,'Experiment Design'!$B$3:$H$66,'Experiment Results'!K$1,FALSE)</f>
        <v>10</v>
      </c>
      <c r="L980" s="101">
        <f>VLOOKUP($C980,'Experiment Design'!$B$3:$H$66,'Experiment Results'!L$1,FALSE)</f>
        <v>36</v>
      </c>
      <c r="M980" s="101">
        <f>VLOOKUP($C980,'Experiment Design'!$B$3:$H$66,'Experiment Results'!M$1,FALSE)</f>
        <v>10</v>
      </c>
      <c r="N980" s="102">
        <f t="shared" si="123"/>
        <v>60.115740740740726</v>
      </c>
      <c r="P980" s="103">
        <f t="shared" si="124"/>
        <v>-1</v>
      </c>
      <c r="Q980" s="101">
        <f t="shared" si="125"/>
        <v>-1</v>
      </c>
      <c r="R980" s="101">
        <f t="shared" si="126"/>
        <v>-1</v>
      </c>
      <c r="S980" s="101">
        <f t="shared" si="127"/>
        <v>-1</v>
      </c>
      <c r="T980" s="101">
        <f t="shared" si="128"/>
        <v>1</v>
      </c>
      <c r="U980" s="101">
        <f t="shared" si="129"/>
        <v>-1</v>
      </c>
      <c r="V980" s="102">
        <f t="shared" si="130"/>
        <v>60.115740740740726</v>
      </c>
    </row>
    <row r="981" spans="2:22" x14ac:dyDescent="0.25">
      <c r="B981" s="12">
        <v>16</v>
      </c>
      <c r="C981" s="12">
        <v>18</v>
      </c>
      <c r="D981" s="12">
        <v>56.944444444444436</v>
      </c>
      <c r="E981" s="12">
        <v>47.500000000000014</v>
      </c>
      <c r="F981" s="12">
        <v>60.2777777777778</v>
      </c>
      <c r="H981" s="103">
        <f>VLOOKUP($C981,'Experiment Design'!$B$3:$H$66,'Experiment Results'!H$1,FALSE)</f>
        <v>8</v>
      </c>
      <c r="I981" s="101" t="str">
        <f>VLOOKUP($C981,'Experiment Design'!$B$3:$H$66,'Experiment Results'!I$1,FALSE)</f>
        <v>Normal</v>
      </c>
      <c r="J981" s="101">
        <f>VLOOKUP($C981,'Experiment Design'!$B$3:$H$66,'Experiment Results'!J$1,FALSE)</f>
        <v>40</v>
      </c>
      <c r="K981" s="101">
        <f>VLOOKUP($C981,'Experiment Design'!$B$3:$H$66,'Experiment Results'!K$1,FALSE)</f>
        <v>10</v>
      </c>
      <c r="L981" s="101">
        <f>VLOOKUP($C981,'Experiment Design'!$B$3:$H$66,'Experiment Results'!L$1,FALSE)</f>
        <v>36</v>
      </c>
      <c r="M981" s="101">
        <f>VLOOKUP($C981,'Experiment Design'!$B$3:$H$66,'Experiment Results'!M$1,FALSE)</f>
        <v>10</v>
      </c>
      <c r="N981" s="102">
        <f t="shared" si="123"/>
        <v>54.907407407407419</v>
      </c>
      <c r="P981" s="103">
        <f t="shared" si="124"/>
        <v>1</v>
      </c>
      <c r="Q981" s="101">
        <f t="shared" si="125"/>
        <v>-1</v>
      </c>
      <c r="R981" s="101">
        <f t="shared" si="126"/>
        <v>-1</v>
      </c>
      <c r="S981" s="101">
        <f t="shared" si="127"/>
        <v>-1</v>
      </c>
      <c r="T981" s="101">
        <f t="shared" si="128"/>
        <v>1</v>
      </c>
      <c r="U981" s="101">
        <f t="shared" si="129"/>
        <v>-1</v>
      </c>
      <c r="V981" s="102">
        <f t="shared" si="130"/>
        <v>54.907407407407419</v>
      </c>
    </row>
    <row r="982" spans="2:22" x14ac:dyDescent="0.25">
      <c r="B982" s="12">
        <v>16</v>
      </c>
      <c r="C982" s="12">
        <v>19</v>
      </c>
      <c r="D982" s="12">
        <v>51.666666666666664</v>
      </c>
      <c r="E982" s="12">
        <v>63.055555555555799</v>
      </c>
      <c r="F982" s="12">
        <v>47.916666666666664</v>
      </c>
      <c r="H982" s="103">
        <f>VLOOKUP($C982,'Experiment Design'!$B$3:$H$66,'Experiment Results'!H$1,FALSE)</f>
        <v>3</v>
      </c>
      <c r="I982" s="101" t="str">
        <f>VLOOKUP($C982,'Experiment Design'!$B$3:$H$66,'Experiment Results'!I$1,FALSE)</f>
        <v>Exponential</v>
      </c>
      <c r="J982" s="101">
        <f>VLOOKUP($C982,'Experiment Design'!$B$3:$H$66,'Experiment Results'!J$1,FALSE)</f>
        <v>40</v>
      </c>
      <c r="K982" s="101">
        <f>VLOOKUP($C982,'Experiment Design'!$B$3:$H$66,'Experiment Results'!K$1,FALSE)</f>
        <v>10</v>
      </c>
      <c r="L982" s="101">
        <f>VLOOKUP($C982,'Experiment Design'!$B$3:$H$66,'Experiment Results'!L$1,FALSE)</f>
        <v>36</v>
      </c>
      <c r="M982" s="101">
        <f>VLOOKUP($C982,'Experiment Design'!$B$3:$H$66,'Experiment Results'!M$1,FALSE)</f>
        <v>10</v>
      </c>
      <c r="N982" s="102">
        <f t="shared" si="123"/>
        <v>54.21296296296304</v>
      </c>
      <c r="P982" s="103">
        <f t="shared" si="124"/>
        <v>-1</v>
      </c>
      <c r="Q982" s="101">
        <f t="shared" si="125"/>
        <v>1</v>
      </c>
      <c r="R982" s="101">
        <f t="shared" si="126"/>
        <v>-1</v>
      </c>
      <c r="S982" s="101">
        <f t="shared" si="127"/>
        <v>-1</v>
      </c>
      <c r="T982" s="101">
        <f t="shared" si="128"/>
        <v>1</v>
      </c>
      <c r="U982" s="101">
        <f t="shared" si="129"/>
        <v>-1</v>
      </c>
      <c r="V982" s="102">
        <f t="shared" si="130"/>
        <v>54.21296296296304</v>
      </c>
    </row>
    <row r="983" spans="2:22" x14ac:dyDescent="0.25">
      <c r="B983" s="12">
        <v>16</v>
      </c>
      <c r="C983" s="12">
        <v>20</v>
      </c>
      <c r="D983" s="12">
        <v>51.666666666666664</v>
      </c>
      <c r="E983" s="12">
        <v>62.500000000000206</v>
      </c>
      <c r="F983" s="12">
        <v>47.916666666666664</v>
      </c>
      <c r="H983" s="103">
        <f>VLOOKUP($C983,'Experiment Design'!$B$3:$H$66,'Experiment Results'!H$1,FALSE)</f>
        <v>8</v>
      </c>
      <c r="I983" s="101" t="str">
        <f>VLOOKUP($C983,'Experiment Design'!$B$3:$H$66,'Experiment Results'!I$1,FALSE)</f>
        <v>Exponential</v>
      </c>
      <c r="J983" s="101">
        <f>VLOOKUP($C983,'Experiment Design'!$B$3:$H$66,'Experiment Results'!J$1,FALSE)</f>
        <v>40</v>
      </c>
      <c r="K983" s="101">
        <f>VLOOKUP($C983,'Experiment Design'!$B$3:$H$66,'Experiment Results'!K$1,FALSE)</f>
        <v>10</v>
      </c>
      <c r="L983" s="101">
        <f>VLOOKUP($C983,'Experiment Design'!$B$3:$H$66,'Experiment Results'!L$1,FALSE)</f>
        <v>36</v>
      </c>
      <c r="M983" s="101">
        <f>VLOOKUP($C983,'Experiment Design'!$B$3:$H$66,'Experiment Results'!M$1,FALSE)</f>
        <v>10</v>
      </c>
      <c r="N983" s="102">
        <f t="shared" si="123"/>
        <v>54.02777777777785</v>
      </c>
      <c r="P983" s="103">
        <f t="shared" si="124"/>
        <v>1</v>
      </c>
      <c r="Q983" s="101">
        <f t="shared" si="125"/>
        <v>1</v>
      </c>
      <c r="R983" s="101">
        <f t="shared" si="126"/>
        <v>-1</v>
      </c>
      <c r="S983" s="101">
        <f t="shared" si="127"/>
        <v>-1</v>
      </c>
      <c r="T983" s="101">
        <f t="shared" si="128"/>
        <v>1</v>
      </c>
      <c r="U983" s="101">
        <f t="shared" si="129"/>
        <v>-1</v>
      </c>
      <c r="V983" s="102">
        <f t="shared" si="130"/>
        <v>54.02777777777785</v>
      </c>
    </row>
    <row r="984" spans="2:22" x14ac:dyDescent="0.25">
      <c r="B984" s="12">
        <v>16</v>
      </c>
      <c r="C984" s="12">
        <v>21</v>
      </c>
      <c r="D984" s="12">
        <v>64.166666666666401</v>
      </c>
      <c r="E984" s="12">
        <v>53.958333333333364</v>
      </c>
      <c r="F984" s="12">
        <v>62.222222222222406</v>
      </c>
      <c r="H984" s="103">
        <f>VLOOKUP($C984,'Experiment Design'!$B$3:$H$66,'Experiment Results'!H$1,FALSE)</f>
        <v>3</v>
      </c>
      <c r="I984" s="101" t="str">
        <f>VLOOKUP($C984,'Experiment Design'!$B$3:$H$66,'Experiment Results'!I$1,FALSE)</f>
        <v>Normal</v>
      </c>
      <c r="J984" s="101">
        <f>VLOOKUP($C984,'Experiment Design'!$B$3:$H$66,'Experiment Results'!J$1,FALSE)</f>
        <v>100</v>
      </c>
      <c r="K984" s="101">
        <f>VLOOKUP($C984,'Experiment Design'!$B$3:$H$66,'Experiment Results'!K$1,FALSE)</f>
        <v>10</v>
      </c>
      <c r="L984" s="101">
        <f>VLOOKUP($C984,'Experiment Design'!$B$3:$H$66,'Experiment Results'!L$1,FALSE)</f>
        <v>36</v>
      </c>
      <c r="M984" s="101">
        <f>VLOOKUP($C984,'Experiment Design'!$B$3:$H$66,'Experiment Results'!M$1,FALSE)</f>
        <v>10</v>
      </c>
      <c r="N984" s="102">
        <f t="shared" si="123"/>
        <v>60.115740740740726</v>
      </c>
      <c r="P984" s="103">
        <f t="shared" si="124"/>
        <v>-1</v>
      </c>
      <c r="Q984" s="101">
        <f t="shared" si="125"/>
        <v>-1</v>
      </c>
      <c r="R984" s="101">
        <f t="shared" si="126"/>
        <v>1</v>
      </c>
      <c r="S984" s="101">
        <f t="shared" si="127"/>
        <v>-1</v>
      </c>
      <c r="T984" s="101">
        <f t="shared" si="128"/>
        <v>1</v>
      </c>
      <c r="U984" s="101">
        <f t="shared" si="129"/>
        <v>-1</v>
      </c>
      <c r="V984" s="102">
        <f t="shared" si="130"/>
        <v>60.115740740740726</v>
      </c>
    </row>
    <row r="985" spans="2:22" x14ac:dyDescent="0.25">
      <c r="B985" s="12">
        <v>16</v>
      </c>
      <c r="C985" s="12">
        <v>22</v>
      </c>
      <c r="D985" s="12">
        <v>56.944444444444436</v>
      </c>
      <c r="E985" s="12">
        <v>47.500000000000014</v>
      </c>
      <c r="F985" s="12">
        <v>60.2777777777778</v>
      </c>
      <c r="H985" s="103">
        <f>VLOOKUP($C985,'Experiment Design'!$B$3:$H$66,'Experiment Results'!H$1,FALSE)</f>
        <v>8</v>
      </c>
      <c r="I985" s="101" t="str">
        <f>VLOOKUP($C985,'Experiment Design'!$B$3:$H$66,'Experiment Results'!I$1,FALSE)</f>
        <v>Normal</v>
      </c>
      <c r="J985" s="101">
        <f>VLOOKUP($C985,'Experiment Design'!$B$3:$H$66,'Experiment Results'!J$1,FALSE)</f>
        <v>100</v>
      </c>
      <c r="K985" s="101">
        <f>VLOOKUP($C985,'Experiment Design'!$B$3:$H$66,'Experiment Results'!K$1,FALSE)</f>
        <v>10</v>
      </c>
      <c r="L985" s="101">
        <f>VLOOKUP($C985,'Experiment Design'!$B$3:$H$66,'Experiment Results'!L$1,FALSE)</f>
        <v>36</v>
      </c>
      <c r="M985" s="101">
        <f>VLOOKUP($C985,'Experiment Design'!$B$3:$H$66,'Experiment Results'!M$1,FALSE)</f>
        <v>10</v>
      </c>
      <c r="N985" s="102">
        <f t="shared" si="123"/>
        <v>54.907407407407419</v>
      </c>
      <c r="P985" s="103">
        <f t="shared" si="124"/>
        <v>1</v>
      </c>
      <c r="Q985" s="101">
        <f t="shared" si="125"/>
        <v>-1</v>
      </c>
      <c r="R985" s="101">
        <f t="shared" si="126"/>
        <v>1</v>
      </c>
      <c r="S985" s="101">
        <f t="shared" si="127"/>
        <v>-1</v>
      </c>
      <c r="T985" s="101">
        <f t="shared" si="128"/>
        <v>1</v>
      </c>
      <c r="U985" s="101">
        <f t="shared" si="129"/>
        <v>-1</v>
      </c>
      <c r="V985" s="102">
        <f t="shared" si="130"/>
        <v>54.907407407407419</v>
      </c>
    </row>
    <row r="986" spans="2:22" x14ac:dyDescent="0.25">
      <c r="B986" s="12">
        <v>16</v>
      </c>
      <c r="C986" s="12">
        <v>23</v>
      </c>
      <c r="D986" s="12">
        <v>51.666666666666664</v>
      </c>
      <c r="E986" s="12">
        <v>63.055555555555799</v>
      </c>
      <c r="F986" s="12">
        <v>47.916666666666664</v>
      </c>
      <c r="H986" s="103">
        <f>VLOOKUP($C986,'Experiment Design'!$B$3:$H$66,'Experiment Results'!H$1,FALSE)</f>
        <v>3</v>
      </c>
      <c r="I986" s="101" t="str">
        <f>VLOOKUP($C986,'Experiment Design'!$B$3:$H$66,'Experiment Results'!I$1,FALSE)</f>
        <v>Exponential</v>
      </c>
      <c r="J986" s="101">
        <f>VLOOKUP($C986,'Experiment Design'!$B$3:$H$66,'Experiment Results'!J$1,FALSE)</f>
        <v>100</v>
      </c>
      <c r="K986" s="101">
        <f>VLOOKUP($C986,'Experiment Design'!$B$3:$H$66,'Experiment Results'!K$1,FALSE)</f>
        <v>10</v>
      </c>
      <c r="L986" s="101">
        <f>VLOOKUP($C986,'Experiment Design'!$B$3:$H$66,'Experiment Results'!L$1,FALSE)</f>
        <v>36</v>
      </c>
      <c r="M986" s="101">
        <f>VLOOKUP($C986,'Experiment Design'!$B$3:$H$66,'Experiment Results'!M$1,FALSE)</f>
        <v>10</v>
      </c>
      <c r="N986" s="102">
        <f t="shared" si="123"/>
        <v>54.21296296296304</v>
      </c>
      <c r="P986" s="103">
        <f t="shared" si="124"/>
        <v>-1</v>
      </c>
      <c r="Q986" s="101">
        <f t="shared" si="125"/>
        <v>1</v>
      </c>
      <c r="R986" s="101">
        <f t="shared" si="126"/>
        <v>1</v>
      </c>
      <c r="S986" s="101">
        <f t="shared" si="127"/>
        <v>-1</v>
      </c>
      <c r="T986" s="101">
        <f t="shared" si="128"/>
        <v>1</v>
      </c>
      <c r="U986" s="101">
        <f t="shared" si="129"/>
        <v>-1</v>
      </c>
      <c r="V986" s="102">
        <f t="shared" si="130"/>
        <v>54.21296296296304</v>
      </c>
    </row>
    <row r="987" spans="2:22" x14ac:dyDescent="0.25">
      <c r="B987" s="12">
        <v>16</v>
      </c>
      <c r="C987" s="12">
        <v>24</v>
      </c>
      <c r="D987" s="12">
        <v>51.666666666666664</v>
      </c>
      <c r="E987" s="12">
        <v>62.500000000000206</v>
      </c>
      <c r="F987" s="12">
        <v>47.916666666666664</v>
      </c>
      <c r="H987" s="103">
        <f>VLOOKUP($C987,'Experiment Design'!$B$3:$H$66,'Experiment Results'!H$1,FALSE)</f>
        <v>8</v>
      </c>
      <c r="I987" s="101" t="str">
        <f>VLOOKUP($C987,'Experiment Design'!$B$3:$H$66,'Experiment Results'!I$1,FALSE)</f>
        <v>Exponential</v>
      </c>
      <c r="J987" s="101">
        <f>VLOOKUP($C987,'Experiment Design'!$B$3:$H$66,'Experiment Results'!J$1,FALSE)</f>
        <v>100</v>
      </c>
      <c r="K987" s="101">
        <f>VLOOKUP($C987,'Experiment Design'!$B$3:$H$66,'Experiment Results'!K$1,FALSE)</f>
        <v>10</v>
      </c>
      <c r="L987" s="101">
        <f>VLOOKUP($C987,'Experiment Design'!$B$3:$H$66,'Experiment Results'!L$1,FALSE)</f>
        <v>36</v>
      </c>
      <c r="M987" s="101">
        <f>VLOOKUP($C987,'Experiment Design'!$B$3:$H$66,'Experiment Results'!M$1,FALSE)</f>
        <v>10</v>
      </c>
      <c r="N987" s="102">
        <f t="shared" si="123"/>
        <v>54.02777777777785</v>
      </c>
      <c r="P987" s="103">
        <f t="shared" si="124"/>
        <v>1</v>
      </c>
      <c r="Q987" s="101">
        <f t="shared" si="125"/>
        <v>1</v>
      </c>
      <c r="R987" s="101">
        <f t="shared" si="126"/>
        <v>1</v>
      </c>
      <c r="S987" s="101">
        <f t="shared" si="127"/>
        <v>-1</v>
      </c>
      <c r="T987" s="101">
        <f t="shared" si="128"/>
        <v>1</v>
      </c>
      <c r="U987" s="101">
        <f t="shared" si="129"/>
        <v>-1</v>
      </c>
      <c r="V987" s="102">
        <f t="shared" si="130"/>
        <v>54.02777777777785</v>
      </c>
    </row>
    <row r="988" spans="2:22" x14ac:dyDescent="0.25">
      <c r="B988" s="12">
        <v>16</v>
      </c>
      <c r="C988" s="12">
        <v>25</v>
      </c>
      <c r="D988" s="12">
        <v>64.166666666666401</v>
      </c>
      <c r="E988" s="12">
        <v>53.958333333333364</v>
      </c>
      <c r="F988" s="12">
        <v>62.222222222222406</v>
      </c>
      <c r="H988" s="103">
        <f>VLOOKUP($C988,'Experiment Design'!$B$3:$H$66,'Experiment Results'!H$1,FALSE)</f>
        <v>3</v>
      </c>
      <c r="I988" s="101" t="str">
        <f>VLOOKUP($C988,'Experiment Design'!$B$3:$H$66,'Experiment Results'!I$1,FALSE)</f>
        <v>Normal</v>
      </c>
      <c r="J988" s="101">
        <f>VLOOKUP($C988,'Experiment Design'!$B$3:$H$66,'Experiment Results'!J$1,FALSE)</f>
        <v>40</v>
      </c>
      <c r="K988" s="101">
        <f>VLOOKUP($C988,'Experiment Design'!$B$3:$H$66,'Experiment Results'!K$1,FALSE)</f>
        <v>60</v>
      </c>
      <c r="L988" s="101">
        <f>VLOOKUP($C988,'Experiment Design'!$B$3:$H$66,'Experiment Results'!L$1,FALSE)</f>
        <v>36</v>
      </c>
      <c r="M988" s="101">
        <f>VLOOKUP($C988,'Experiment Design'!$B$3:$H$66,'Experiment Results'!M$1,FALSE)</f>
        <v>10</v>
      </c>
      <c r="N988" s="102">
        <f t="shared" si="123"/>
        <v>60.115740740740726</v>
      </c>
      <c r="P988" s="103">
        <f t="shared" si="124"/>
        <v>-1</v>
      </c>
      <c r="Q988" s="101">
        <f t="shared" si="125"/>
        <v>-1</v>
      </c>
      <c r="R988" s="101">
        <f t="shared" si="126"/>
        <v>-1</v>
      </c>
      <c r="S988" s="101">
        <f t="shared" si="127"/>
        <v>1</v>
      </c>
      <c r="T988" s="101">
        <f t="shared" si="128"/>
        <v>1</v>
      </c>
      <c r="U988" s="101">
        <f t="shared" si="129"/>
        <v>-1</v>
      </c>
      <c r="V988" s="102">
        <f t="shared" si="130"/>
        <v>60.115740740740726</v>
      </c>
    </row>
    <row r="989" spans="2:22" x14ac:dyDescent="0.25">
      <c r="B989" s="12">
        <v>16</v>
      </c>
      <c r="C989" s="12">
        <v>26</v>
      </c>
      <c r="D989" s="12">
        <v>56.944444444444436</v>
      </c>
      <c r="E989" s="12">
        <v>47.500000000000014</v>
      </c>
      <c r="F989" s="12">
        <v>60.2777777777778</v>
      </c>
      <c r="H989" s="103">
        <f>VLOOKUP($C989,'Experiment Design'!$B$3:$H$66,'Experiment Results'!H$1,FALSE)</f>
        <v>8</v>
      </c>
      <c r="I989" s="101" t="str">
        <f>VLOOKUP($C989,'Experiment Design'!$B$3:$H$66,'Experiment Results'!I$1,FALSE)</f>
        <v>Normal</v>
      </c>
      <c r="J989" s="101">
        <f>VLOOKUP($C989,'Experiment Design'!$B$3:$H$66,'Experiment Results'!J$1,FALSE)</f>
        <v>40</v>
      </c>
      <c r="K989" s="101">
        <f>VLOOKUP($C989,'Experiment Design'!$B$3:$H$66,'Experiment Results'!K$1,FALSE)</f>
        <v>60</v>
      </c>
      <c r="L989" s="101">
        <f>VLOOKUP($C989,'Experiment Design'!$B$3:$H$66,'Experiment Results'!L$1,FALSE)</f>
        <v>36</v>
      </c>
      <c r="M989" s="101">
        <f>VLOOKUP($C989,'Experiment Design'!$B$3:$H$66,'Experiment Results'!M$1,FALSE)</f>
        <v>10</v>
      </c>
      <c r="N989" s="102">
        <f t="shared" si="123"/>
        <v>54.907407407407419</v>
      </c>
      <c r="P989" s="103">
        <f t="shared" si="124"/>
        <v>1</v>
      </c>
      <c r="Q989" s="101">
        <f t="shared" si="125"/>
        <v>-1</v>
      </c>
      <c r="R989" s="101">
        <f t="shared" si="126"/>
        <v>-1</v>
      </c>
      <c r="S989" s="101">
        <f t="shared" si="127"/>
        <v>1</v>
      </c>
      <c r="T989" s="101">
        <f t="shared" si="128"/>
        <v>1</v>
      </c>
      <c r="U989" s="101">
        <f t="shared" si="129"/>
        <v>-1</v>
      </c>
      <c r="V989" s="102">
        <f t="shared" si="130"/>
        <v>54.907407407407419</v>
      </c>
    </row>
    <row r="990" spans="2:22" x14ac:dyDescent="0.25">
      <c r="B990" s="12">
        <v>16</v>
      </c>
      <c r="C990" s="12">
        <v>27</v>
      </c>
      <c r="D990" s="12">
        <v>51.666666666666664</v>
      </c>
      <c r="E990" s="12">
        <v>63.055555555555799</v>
      </c>
      <c r="F990" s="12">
        <v>47.916666666666664</v>
      </c>
      <c r="H990" s="103">
        <f>VLOOKUP($C990,'Experiment Design'!$B$3:$H$66,'Experiment Results'!H$1,FALSE)</f>
        <v>3</v>
      </c>
      <c r="I990" s="101" t="str">
        <f>VLOOKUP($C990,'Experiment Design'!$B$3:$H$66,'Experiment Results'!I$1,FALSE)</f>
        <v>Exponential</v>
      </c>
      <c r="J990" s="101">
        <f>VLOOKUP($C990,'Experiment Design'!$B$3:$H$66,'Experiment Results'!J$1,FALSE)</f>
        <v>40</v>
      </c>
      <c r="K990" s="101">
        <f>VLOOKUP($C990,'Experiment Design'!$B$3:$H$66,'Experiment Results'!K$1,FALSE)</f>
        <v>60</v>
      </c>
      <c r="L990" s="101">
        <f>VLOOKUP($C990,'Experiment Design'!$B$3:$H$66,'Experiment Results'!L$1,FALSE)</f>
        <v>36</v>
      </c>
      <c r="M990" s="101">
        <f>VLOOKUP($C990,'Experiment Design'!$B$3:$H$66,'Experiment Results'!M$1,FALSE)</f>
        <v>10</v>
      </c>
      <c r="N990" s="102">
        <f t="shared" si="123"/>
        <v>54.21296296296304</v>
      </c>
      <c r="P990" s="103">
        <f t="shared" si="124"/>
        <v>-1</v>
      </c>
      <c r="Q990" s="101">
        <f t="shared" si="125"/>
        <v>1</v>
      </c>
      <c r="R990" s="101">
        <f t="shared" si="126"/>
        <v>-1</v>
      </c>
      <c r="S990" s="101">
        <f t="shared" si="127"/>
        <v>1</v>
      </c>
      <c r="T990" s="101">
        <f t="shared" si="128"/>
        <v>1</v>
      </c>
      <c r="U990" s="101">
        <f t="shared" si="129"/>
        <v>-1</v>
      </c>
      <c r="V990" s="102">
        <f t="shared" si="130"/>
        <v>54.21296296296304</v>
      </c>
    </row>
    <row r="991" spans="2:22" x14ac:dyDescent="0.25">
      <c r="B991" s="12">
        <v>16</v>
      </c>
      <c r="C991" s="12">
        <v>28</v>
      </c>
      <c r="D991" s="12">
        <v>51.666666666666664</v>
      </c>
      <c r="E991" s="12">
        <v>62.500000000000206</v>
      </c>
      <c r="F991" s="12">
        <v>47.916666666666664</v>
      </c>
      <c r="H991" s="103">
        <f>VLOOKUP($C991,'Experiment Design'!$B$3:$H$66,'Experiment Results'!H$1,FALSE)</f>
        <v>8</v>
      </c>
      <c r="I991" s="101" t="str">
        <f>VLOOKUP($C991,'Experiment Design'!$B$3:$H$66,'Experiment Results'!I$1,FALSE)</f>
        <v>Exponential</v>
      </c>
      <c r="J991" s="101">
        <f>VLOOKUP($C991,'Experiment Design'!$B$3:$H$66,'Experiment Results'!J$1,FALSE)</f>
        <v>40</v>
      </c>
      <c r="K991" s="101">
        <f>VLOOKUP($C991,'Experiment Design'!$B$3:$H$66,'Experiment Results'!K$1,FALSE)</f>
        <v>60</v>
      </c>
      <c r="L991" s="101">
        <f>VLOOKUP($C991,'Experiment Design'!$B$3:$H$66,'Experiment Results'!L$1,FALSE)</f>
        <v>36</v>
      </c>
      <c r="M991" s="101">
        <f>VLOOKUP($C991,'Experiment Design'!$B$3:$H$66,'Experiment Results'!M$1,FALSE)</f>
        <v>10</v>
      </c>
      <c r="N991" s="102">
        <f t="shared" si="123"/>
        <v>54.02777777777785</v>
      </c>
      <c r="P991" s="103">
        <f t="shared" si="124"/>
        <v>1</v>
      </c>
      <c r="Q991" s="101">
        <f t="shared" si="125"/>
        <v>1</v>
      </c>
      <c r="R991" s="101">
        <f t="shared" si="126"/>
        <v>-1</v>
      </c>
      <c r="S991" s="101">
        <f t="shared" si="127"/>
        <v>1</v>
      </c>
      <c r="T991" s="101">
        <f t="shared" si="128"/>
        <v>1</v>
      </c>
      <c r="U991" s="101">
        <f t="shared" si="129"/>
        <v>-1</v>
      </c>
      <c r="V991" s="102">
        <f t="shared" si="130"/>
        <v>54.02777777777785</v>
      </c>
    </row>
    <row r="992" spans="2:22" x14ac:dyDescent="0.25">
      <c r="B992" s="12">
        <v>16</v>
      </c>
      <c r="C992" s="12">
        <v>29</v>
      </c>
      <c r="D992" s="12">
        <v>64.166666666666401</v>
      </c>
      <c r="E992" s="12">
        <v>53.958333333333364</v>
      </c>
      <c r="F992" s="12">
        <v>62.222222222222406</v>
      </c>
      <c r="H992" s="103">
        <f>VLOOKUP($C992,'Experiment Design'!$B$3:$H$66,'Experiment Results'!H$1,FALSE)</f>
        <v>3</v>
      </c>
      <c r="I992" s="101" t="str">
        <f>VLOOKUP($C992,'Experiment Design'!$B$3:$H$66,'Experiment Results'!I$1,FALSE)</f>
        <v>Normal</v>
      </c>
      <c r="J992" s="101">
        <f>VLOOKUP($C992,'Experiment Design'!$B$3:$H$66,'Experiment Results'!J$1,FALSE)</f>
        <v>100</v>
      </c>
      <c r="K992" s="101">
        <f>VLOOKUP($C992,'Experiment Design'!$B$3:$H$66,'Experiment Results'!K$1,FALSE)</f>
        <v>60</v>
      </c>
      <c r="L992" s="101">
        <f>VLOOKUP($C992,'Experiment Design'!$B$3:$H$66,'Experiment Results'!L$1,FALSE)</f>
        <v>36</v>
      </c>
      <c r="M992" s="101">
        <f>VLOOKUP($C992,'Experiment Design'!$B$3:$H$66,'Experiment Results'!M$1,FALSE)</f>
        <v>10</v>
      </c>
      <c r="N992" s="102">
        <f t="shared" si="123"/>
        <v>60.115740740740726</v>
      </c>
      <c r="P992" s="103">
        <f t="shared" si="124"/>
        <v>-1</v>
      </c>
      <c r="Q992" s="101">
        <f t="shared" si="125"/>
        <v>-1</v>
      </c>
      <c r="R992" s="101">
        <f t="shared" si="126"/>
        <v>1</v>
      </c>
      <c r="S992" s="101">
        <f t="shared" si="127"/>
        <v>1</v>
      </c>
      <c r="T992" s="101">
        <f t="shared" si="128"/>
        <v>1</v>
      </c>
      <c r="U992" s="101">
        <f t="shared" si="129"/>
        <v>-1</v>
      </c>
      <c r="V992" s="102">
        <f t="shared" si="130"/>
        <v>60.115740740740726</v>
      </c>
    </row>
    <row r="993" spans="2:22" x14ac:dyDescent="0.25">
      <c r="B993" s="12">
        <v>16</v>
      </c>
      <c r="C993" s="12">
        <v>30</v>
      </c>
      <c r="D993" s="12">
        <v>56.944444444444436</v>
      </c>
      <c r="E993" s="12">
        <v>47.500000000000014</v>
      </c>
      <c r="F993" s="12">
        <v>60.2777777777778</v>
      </c>
      <c r="H993" s="103">
        <f>VLOOKUP($C993,'Experiment Design'!$B$3:$H$66,'Experiment Results'!H$1,FALSE)</f>
        <v>8</v>
      </c>
      <c r="I993" s="101" t="str">
        <f>VLOOKUP($C993,'Experiment Design'!$B$3:$H$66,'Experiment Results'!I$1,FALSE)</f>
        <v>Normal</v>
      </c>
      <c r="J993" s="101">
        <f>VLOOKUP($C993,'Experiment Design'!$B$3:$H$66,'Experiment Results'!J$1,FALSE)</f>
        <v>100</v>
      </c>
      <c r="K993" s="101">
        <f>VLOOKUP($C993,'Experiment Design'!$B$3:$H$66,'Experiment Results'!K$1,FALSE)</f>
        <v>60</v>
      </c>
      <c r="L993" s="101">
        <f>VLOOKUP($C993,'Experiment Design'!$B$3:$H$66,'Experiment Results'!L$1,FALSE)</f>
        <v>36</v>
      </c>
      <c r="M993" s="101">
        <f>VLOOKUP($C993,'Experiment Design'!$B$3:$H$66,'Experiment Results'!M$1,FALSE)</f>
        <v>10</v>
      </c>
      <c r="N993" s="102">
        <f t="shared" si="123"/>
        <v>54.907407407407419</v>
      </c>
      <c r="P993" s="103">
        <f t="shared" si="124"/>
        <v>1</v>
      </c>
      <c r="Q993" s="101">
        <f t="shared" si="125"/>
        <v>-1</v>
      </c>
      <c r="R993" s="101">
        <f t="shared" si="126"/>
        <v>1</v>
      </c>
      <c r="S993" s="101">
        <f t="shared" si="127"/>
        <v>1</v>
      </c>
      <c r="T993" s="101">
        <f t="shared" si="128"/>
        <v>1</v>
      </c>
      <c r="U993" s="101">
        <f t="shared" si="129"/>
        <v>-1</v>
      </c>
      <c r="V993" s="102">
        <f t="shared" si="130"/>
        <v>54.907407407407419</v>
      </c>
    </row>
    <row r="994" spans="2:22" x14ac:dyDescent="0.25">
      <c r="B994" s="12">
        <v>16</v>
      </c>
      <c r="C994" s="12">
        <v>31</v>
      </c>
      <c r="D994" s="12">
        <v>51.666666666666664</v>
      </c>
      <c r="E994" s="12">
        <v>63.055555555555799</v>
      </c>
      <c r="F994" s="12">
        <v>47.916666666666664</v>
      </c>
      <c r="H994" s="103">
        <f>VLOOKUP($C994,'Experiment Design'!$B$3:$H$66,'Experiment Results'!H$1,FALSE)</f>
        <v>3</v>
      </c>
      <c r="I994" s="101" t="str">
        <f>VLOOKUP($C994,'Experiment Design'!$B$3:$H$66,'Experiment Results'!I$1,FALSE)</f>
        <v>Exponential</v>
      </c>
      <c r="J994" s="101">
        <f>VLOOKUP($C994,'Experiment Design'!$B$3:$H$66,'Experiment Results'!J$1,FALSE)</f>
        <v>100</v>
      </c>
      <c r="K994" s="101">
        <f>VLOOKUP($C994,'Experiment Design'!$B$3:$H$66,'Experiment Results'!K$1,FALSE)</f>
        <v>60</v>
      </c>
      <c r="L994" s="101">
        <f>VLOOKUP($C994,'Experiment Design'!$B$3:$H$66,'Experiment Results'!L$1,FALSE)</f>
        <v>36</v>
      </c>
      <c r="M994" s="101">
        <f>VLOOKUP($C994,'Experiment Design'!$B$3:$H$66,'Experiment Results'!M$1,FALSE)</f>
        <v>10</v>
      </c>
      <c r="N994" s="102">
        <f t="shared" si="123"/>
        <v>54.21296296296304</v>
      </c>
      <c r="P994" s="103">
        <f t="shared" si="124"/>
        <v>-1</v>
      </c>
      <c r="Q994" s="101">
        <f t="shared" si="125"/>
        <v>1</v>
      </c>
      <c r="R994" s="101">
        <f t="shared" si="126"/>
        <v>1</v>
      </c>
      <c r="S994" s="101">
        <f t="shared" si="127"/>
        <v>1</v>
      </c>
      <c r="T994" s="101">
        <f t="shared" si="128"/>
        <v>1</v>
      </c>
      <c r="U994" s="101">
        <f t="shared" si="129"/>
        <v>-1</v>
      </c>
      <c r="V994" s="102">
        <f t="shared" si="130"/>
        <v>54.21296296296304</v>
      </c>
    </row>
    <row r="995" spans="2:22" x14ac:dyDescent="0.25">
      <c r="B995" s="12">
        <v>16</v>
      </c>
      <c r="C995" s="12">
        <v>32</v>
      </c>
      <c r="D995" s="12">
        <v>51.666666666666664</v>
      </c>
      <c r="E995" s="12">
        <v>62.500000000000206</v>
      </c>
      <c r="F995" s="12">
        <v>47.916666666666664</v>
      </c>
      <c r="H995" s="103">
        <f>VLOOKUP($C995,'Experiment Design'!$B$3:$H$66,'Experiment Results'!H$1,FALSE)</f>
        <v>8</v>
      </c>
      <c r="I995" s="101" t="str">
        <f>VLOOKUP($C995,'Experiment Design'!$B$3:$H$66,'Experiment Results'!I$1,FALSE)</f>
        <v>Exponential</v>
      </c>
      <c r="J995" s="101">
        <f>VLOOKUP($C995,'Experiment Design'!$B$3:$H$66,'Experiment Results'!J$1,FALSE)</f>
        <v>100</v>
      </c>
      <c r="K995" s="101">
        <f>VLOOKUP($C995,'Experiment Design'!$B$3:$H$66,'Experiment Results'!K$1,FALSE)</f>
        <v>60</v>
      </c>
      <c r="L995" s="101">
        <f>VLOOKUP($C995,'Experiment Design'!$B$3:$H$66,'Experiment Results'!L$1,FALSE)</f>
        <v>36</v>
      </c>
      <c r="M995" s="101">
        <f>VLOOKUP($C995,'Experiment Design'!$B$3:$H$66,'Experiment Results'!M$1,FALSE)</f>
        <v>10</v>
      </c>
      <c r="N995" s="102">
        <f t="shared" si="123"/>
        <v>54.02777777777785</v>
      </c>
      <c r="P995" s="103">
        <f t="shared" si="124"/>
        <v>1</v>
      </c>
      <c r="Q995" s="101">
        <f t="shared" si="125"/>
        <v>1</v>
      </c>
      <c r="R995" s="101">
        <f t="shared" si="126"/>
        <v>1</v>
      </c>
      <c r="S995" s="101">
        <f t="shared" si="127"/>
        <v>1</v>
      </c>
      <c r="T995" s="101">
        <f t="shared" si="128"/>
        <v>1</v>
      </c>
      <c r="U995" s="101">
        <f t="shared" si="129"/>
        <v>-1</v>
      </c>
      <c r="V995" s="102">
        <f t="shared" si="130"/>
        <v>54.02777777777785</v>
      </c>
    </row>
    <row r="996" spans="2:22" x14ac:dyDescent="0.25">
      <c r="B996" s="12">
        <v>16</v>
      </c>
      <c r="C996" s="12">
        <v>33</v>
      </c>
      <c r="D996" s="12">
        <v>26.15384615384616</v>
      </c>
      <c r="E996" s="12">
        <v>19.999999999999979</v>
      </c>
      <c r="F996" s="12">
        <v>24.807692307692278</v>
      </c>
      <c r="H996" s="103">
        <f>VLOOKUP($C996,'Experiment Design'!$B$3:$H$66,'Experiment Results'!H$1,FALSE)</f>
        <v>3</v>
      </c>
      <c r="I996" s="101" t="str">
        <f>VLOOKUP($C996,'Experiment Design'!$B$3:$H$66,'Experiment Results'!I$1,FALSE)</f>
        <v>Normal</v>
      </c>
      <c r="J996" s="101">
        <f>VLOOKUP($C996,'Experiment Design'!$B$3:$H$66,'Experiment Results'!J$1,FALSE)</f>
        <v>40</v>
      </c>
      <c r="K996" s="101">
        <f>VLOOKUP($C996,'Experiment Design'!$B$3:$H$66,'Experiment Results'!K$1,FALSE)</f>
        <v>10</v>
      </c>
      <c r="L996" s="101">
        <f>VLOOKUP($C996,'Experiment Design'!$B$3:$H$66,'Experiment Results'!L$1,FALSE)</f>
        <v>26</v>
      </c>
      <c r="M996" s="101">
        <f>VLOOKUP($C996,'Experiment Design'!$B$3:$H$66,'Experiment Results'!M$1,FALSE)</f>
        <v>15</v>
      </c>
      <c r="N996" s="102">
        <f t="shared" si="123"/>
        <v>23.653846153846143</v>
      </c>
      <c r="P996" s="103">
        <f t="shared" si="124"/>
        <v>-1</v>
      </c>
      <c r="Q996" s="101">
        <f t="shared" si="125"/>
        <v>-1</v>
      </c>
      <c r="R996" s="101">
        <f t="shared" si="126"/>
        <v>-1</v>
      </c>
      <c r="S996" s="101">
        <f t="shared" si="127"/>
        <v>-1</v>
      </c>
      <c r="T996" s="101">
        <f t="shared" si="128"/>
        <v>-1</v>
      </c>
      <c r="U996" s="101">
        <f t="shared" si="129"/>
        <v>1</v>
      </c>
      <c r="V996" s="102">
        <f t="shared" si="130"/>
        <v>23.653846153846143</v>
      </c>
    </row>
    <row r="997" spans="2:22" x14ac:dyDescent="0.25">
      <c r="B997" s="12">
        <v>16</v>
      </c>
      <c r="C997" s="12">
        <v>34</v>
      </c>
      <c r="D997" s="12">
        <v>25.38461538461538</v>
      </c>
      <c r="E997" s="12">
        <v>22.582417582417559</v>
      </c>
      <c r="F997" s="12">
        <v>23.90109890109888</v>
      </c>
      <c r="H997" s="103">
        <f>VLOOKUP($C997,'Experiment Design'!$B$3:$H$66,'Experiment Results'!H$1,FALSE)</f>
        <v>8</v>
      </c>
      <c r="I997" s="101" t="str">
        <f>VLOOKUP($C997,'Experiment Design'!$B$3:$H$66,'Experiment Results'!I$1,FALSE)</f>
        <v>Normal</v>
      </c>
      <c r="J997" s="101">
        <f>VLOOKUP($C997,'Experiment Design'!$B$3:$H$66,'Experiment Results'!J$1,FALSE)</f>
        <v>40</v>
      </c>
      <c r="K997" s="101">
        <f>VLOOKUP($C997,'Experiment Design'!$B$3:$H$66,'Experiment Results'!K$1,FALSE)</f>
        <v>10</v>
      </c>
      <c r="L997" s="101">
        <f>VLOOKUP($C997,'Experiment Design'!$B$3:$H$66,'Experiment Results'!L$1,FALSE)</f>
        <v>26</v>
      </c>
      <c r="M997" s="101">
        <f>VLOOKUP($C997,'Experiment Design'!$B$3:$H$66,'Experiment Results'!M$1,FALSE)</f>
        <v>15</v>
      </c>
      <c r="N997" s="102">
        <f t="shared" si="123"/>
        <v>23.956043956043938</v>
      </c>
      <c r="P997" s="103">
        <f t="shared" si="124"/>
        <v>1</v>
      </c>
      <c r="Q997" s="101">
        <f t="shared" si="125"/>
        <v>-1</v>
      </c>
      <c r="R997" s="101">
        <f t="shared" si="126"/>
        <v>-1</v>
      </c>
      <c r="S997" s="101">
        <f t="shared" si="127"/>
        <v>-1</v>
      </c>
      <c r="T997" s="101">
        <f t="shared" si="128"/>
        <v>-1</v>
      </c>
      <c r="U997" s="101">
        <f t="shared" si="129"/>
        <v>1</v>
      </c>
      <c r="V997" s="102">
        <f t="shared" si="130"/>
        <v>23.956043956043938</v>
      </c>
    </row>
    <row r="998" spans="2:22" x14ac:dyDescent="0.25">
      <c r="B998" s="12">
        <v>16</v>
      </c>
      <c r="C998" s="12">
        <v>35</v>
      </c>
      <c r="D998" s="12">
        <v>25.769230769230742</v>
      </c>
      <c r="E998" s="12">
        <v>34.999999999999986</v>
      </c>
      <c r="F998" s="12">
        <v>28.07692307692308</v>
      </c>
      <c r="H998" s="103">
        <f>VLOOKUP($C998,'Experiment Design'!$B$3:$H$66,'Experiment Results'!H$1,FALSE)</f>
        <v>3</v>
      </c>
      <c r="I998" s="101" t="str">
        <f>VLOOKUP($C998,'Experiment Design'!$B$3:$H$66,'Experiment Results'!I$1,FALSE)</f>
        <v>Exponential</v>
      </c>
      <c r="J998" s="101">
        <f>VLOOKUP($C998,'Experiment Design'!$B$3:$H$66,'Experiment Results'!J$1,FALSE)</f>
        <v>40</v>
      </c>
      <c r="K998" s="101">
        <f>VLOOKUP($C998,'Experiment Design'!$B$3:$H$66,'Experiment Results'!K$1,FALSE)</f>
        <v>10</v>
      </c>
      <c r="L998" s="101">
        <f>VLOOKUP($C998,'Experiment Design'!$B$3:$H$66,'Experiment Results'!L$1,FALSE)</f>
        <v>26</v>
      </c>
      <c r="M998" s="101">
        <f>VLOOKUP($C998,'Experiment Design'!$B$3:$H$66,'Experiment Results'!M$1,FALSE)</f>
        <v>15</v>
      </c>
      <c r="N998" s="102">
        <f t="shared" si="123"/>
        <v>29.615384615384603</v>
      </c>
      <c r="P998" s="103">
        <f t="shared" si="124"/>
        <v>-1</v>
      </c>
      <c r="Q998" s="101">
        <f t="shared" si="125"/>
        <v>1</v>
      </c>
      <c r="R998" s="101">
        <f t="shared" si="126"/>
        <v>-1</v>
      </c>
      <c r="S998" s="101">
        <f t="shared" si="127"/>
        <v>-1</v>
      </c>
      <c r="T998" s="101">
        <f t="shared" si="128"/>
        <v>-1</v>
      </c>
      <c r="U998" s="101">
        <f t="shared" si="129"/>
        <v>1</v>
      </c>
      <c r="V998" s="102">
        <f t="shared" si="130"/>
        <v>29.615384615384603</v>
      </c>
    </row>
    <row r="999" spans="2:22" x14ac:dyDescent="0.25">
      <c r="B999" s="12">
        <v>16</v>
      </c>
      <c r="C999" s="12">
        <v>36</v>
      </c>
      <c r="D999" s="12">
        <v>25.05494505494508</v>
      </c>
      <c r="E999" s="12">
        <v>24.725274725274719</v>
      </c>
      <c r="F999" s="12">
        <v>26.538461538461522</v>
      </c>
      <c r="H999" s="103">
        <f>VLOOKUP($C999,'Experiment Design'!$B$3:$H$66,'Experiment Results'!H$1,FALSE)</f>
        <v>8</v>
      </c>
      <c r="I999" s="101" t="str">
        <f>VLOOKUP($C999,'Experiment Design'!$B$3:$H$66,'Experiment Results'!I$1,FALSE)</f>
        <v>Exponential</v>
      </c>
      <c r="J999" s="101">
        <f>VLOOKUP($C999,'Experiment Design'!$B$3:$H$66,'Experiment Results'!J$1,FALSE)</f>
        <v>40</v>
      </c>
      <c r="K999" s="101">
        <f>VLOOKUP($C999,'Experiment Design'!$B$3:$H$66,'Experiment Results'!K$1,FALSE)</f>
        <v>10</v>
      </c>
      <c r="L999" s="101">
        <f>VLOOKUP($C999,'Experiment Design'!$B$3:$H$66,'Experiment Results'!L$1,FALSE)</f>
        <v>26</v>
      </c>
      <c r="M999" s="101">
        <f>VLOOKUP($C999,'Experiment Design'!$B$3:$H$66,'Experiment Results'!M$1,FALSE)</f>
        <v>15</v>
      </c>
      <c r="N999" s="102">
        <f t="shared" si="123"/>
        <v>25.439560439560438</v>
      </c>
      <c r="P999" s="103">
        <f t="shared" si="124"/>
        <v>1</v>
      </c>
      <c r="Q999" s="101">
        <f t="shared" si="125"/>
        <v>1</v>
      </c>
      <c r="R999" s="101">
        <f t="shared" si="126"/>
        <v>-1</v>
      </c>
      <c r="S999" s="101">
        <f t="shared" si="127"/>
        <v>-1</v>
      </c>
      <c r="T999" s="101">
        <f t="shared" si="128"/>
        <v>-1</v>
      </c>
      <c r="U999" s="101">
        <f t="shared" si="129"/>
        <v>1</v>
      </c>
      <c r="V999" s="102">
        <f t="shared" si="130"/>
        <v>25.439560439560438</v>
      </c>
    </row>
    <row r="1000" spans="2:22" x14ac:dyDescent="0.25">
      <c r="B1000" s="12">
        <v>16</v>
      </c>
      <c r="C1000" s="12">
        <v>37</v>
      </c>
      <c r="D1000" s="12">
        <v>26.15384615384616</v>
      </c>
      <c r="E1000" s="12">
        <v>19.999999999999979</v>
      </c>
      <c r="F1000" s="12">
        <v>24.807692307692278</v>
      </c>
      <c r="H1000" s="103">
        <f>VLOOKUP($C1000,'Experiment Design'!$B$3:$H$66,'Experiment Results'!H$1,FALSE)</f>
        <v>3</v>
      </c>
      <c r="I1000" s="101" t="str">
        <f>VLOOKUP($C1000,'Experiment Design'!$B$3:$H$66,'Experiment Results'!I$1,FALSE)</f>
        <v>Normal</v>
      </c>
      <c r="J1000" s="101">
        <f>VLOOKUP($C1000,'Experiment Design'!$B$3:$H$66,'Experiment Results'!J$1,FALSE)</f>
        <v>100</v>
      </c>
      <c r="K1000" s="101">
        <f>VLOOKUP($C1000,'Experiment Design'!$B$3:$H$66,'Experiment Results'!K$1,FALSE)</f>
        <v>10</v>
      </c>
      <c r="L1000" s="101">
        <f>VLOOKUP($C1000,'Experiment Design'!$B$3:$H$66,'Experiment Results'!L$1,FALSE)</f>
        <v>26</v>
      </c>
      <c r="M1000" s="101">
        <f>VLOOKUP($C1000,'Experiment Design'!$B$3:$H$66,'Experiment Results'!M$1,FALSE)</f>
        <v>15</v>
      </c>
      <c r="N1000" s="102">
        <f t="shared" si="123"/>
        <v>23.653846153846143</v>
      </c>
      <c r="P1000" s="103">
        <f t="shared" si="124"/>
        <v>-1</v>
      </c>
      <c r="Q1000" s="101">
        <f t="shared" si="125"/>
        <v>-1</v>
      </c>
      <c r="R1000" s="101">
        <f t="shared" si="126"/>
        <v>1</v>
      </c>
      <c r="S1000" s="101">
        <f t="shared" si="127"/>
        <v>-1</v>
      </c>
      <c r="T1000" s="101">
        <f t="shared" si="128"/>
        <v>-1</v>
      </c>
      <c r="U1000" s="101">
        <f t="shared" si="129"/>
        <v>1</v>
      </c>
      <c r="V1000" s="102">
        <f t="shared" si="130"/>
        <v>23.653846153846143</v>
      </c>
    </row>
    <row r="1001" spans="2:22" x14ac:dyDescent="0.25">
      <c r="B1001" s="12">
        <v>16</v>
      </c>
      <c r="C1001" s="12">
        <v>38</v>
      </c>
      <c r="D1001" s="12">
        <v>26.15384615384616</v>
      </c>
      <c r="E1001" s="12">
        <v>22.307692307692317</v>
      </c>
      <c r="F1001" s="12">
        <v>22.692307692307683</v>
      </c>
      <c r="H1001" s="103">
        <f>VLOOKUP($C1001,'Experiment Design'!$B$3:$H$66,'Experiment Results'!H$1,FALSE)</f>
        <v>8</v>
      </c>
      <c r="I1001" s="101" t="str">
        <f>VLOOKUP($C1001,'Experiment Design'!$B$3:$H$66,'Experiment Results'!I$1,FALSE)</f>
        <v>Normal</v>
      </c>
      <c r="J1001" s="101">
        <f>VLOOKUP($C1001,'Experiment Design'!$B$3:$H$66,'Experiment Results'!J$1,FALSE)</f>
        <v>100</v>
      </c>
      <c r="K1001" s="101">
        <f>VLOOKUP($C1001,'Experiment Design'!$B$3:$H$66,'Experiment Results'!K$1,FALSE)</f>
        <v>10</v>
      </c>
      <c r="L1001" s="101">
        <f>VLOOKUP($C1001,'Experiment Design'!$B$3:$H$66,'Experiment Results'!L$1,FALSE)</f>
        <v>26</v>
      </c>
      <c r="M1001" s="101">
        <f>VLOOKUP($C1001,'Experiment Design'!$B$3:$H$66,'Experiment Results'!M$1,FALSE)</f>
        <v>15</v>
      </c>
      <c r="N1001" s="102">
        <f t="shared" si="123"/>
        <v>23.717948717948719</v>
      </c>
      <c r="P1001" s="103">
        <f t="shared" si="124"/>
        <v>1</v>
      </c>
      <c r="Q1001" s="101">
        <f t="shared" si="125"/>
        <v>-1</v>
      </c>
      <c r="R1001" s="101">
        <f t="shared" si="126"/>
        <v>1</v>
      </c>
      <c r="S1001" s="101">
        <f t="shared" si="127"/>
        <v>-1</v>
      </c>
      <c r="T1001" s="101">
        <f t="shared" si="128"/>
        <v>-1</v>
      </c>
      <c r="U1001" s="101">
        <f t="shared" si="129"/>
        <v>1</v>
      </c>
      <c r="V1001" s="102">
        <f t="shared" si="130"/>
        <v>23.717948717948719</v>
      </c>
    </row>
    <row r="1002" spans="2:22" x14ac:dyDescent="0.25">
      <c r="B1002" s="12">
        <v>16</v>
      </c>
      <c r="C1002" s="12">
        <v>39</v>
      </c>
      <c r="D1002" s="12">
        <v>94.791828840442804</v>
      </c>
      <c r="E1002" s="12">
        <v>67.780184675169011</v>
      </c>
      <c r="F1002" s="12">
        <v>28.07692307692308</v>
      </c>
      <c r="H1002" s="103">
        <f>VLOOKUP($C1002,'Experiment Design'!$B$3:$H$66,'Experiment Results'!H$1,FALSE)</f>
        <v>3</v>
      </c>
      <c r="I1002" s="101" t="str">
        <f>VLOOKUP($C1002,'Experiment Design'!$B$3:$H$66,'Experiment Results'!I$1,FALSE)</f>
        <v>Exponential</v>
      </c>
      <c r="J1002" s="101">
        <f>VLOOKUP($C1002,'Experiment Design'!$B$3:$H$66,'Experiment Results'!J$1,FALSE)</f>
        <v>100</v>
      </c>
      <c r="K1002" s="101">
        <f>VLOOKUP($C1002,'Experiment Design'!$B$3:$H$66,'Experiment Results'!K$1,FALSE)</f>
        <v>10</v>
      </c>
      <c r="L1002" s="101">
        <f>VLOOKUP($C1002,'Experiment Design'!$B$3:$H$66,'Experiment Results'!L$1,FALSE)</f>
        <v>26</v>
      </c>
      <c r="M1002" s="101">
        <f>VLOOKUP($C1002,'Experiment Design'!$B$3:$H$66,'Experiment Results'!M$1,FALSE)</f>
        <v>15</v>
      </c>
      <c r="N1002" s="102">
        <f t="shared" si="123"/>
        <v>63.549645530844963</v>
      </c>
      <c r="P1002" s="103">
        <f t="shared" si="124"/>
        <v>-1</v>
      </c>
      <c r="Q1002" s="101">
        <f t="shared" si="125"/>
        <v>1</v>
      </c>
      <c r="R1002" s="101">
        <f t="shared" si="126"/>
        <v>1</v>
      </c>
      <c r="S1002" s="101">
        <f t="shared" si="127"/>
        <v>-1</v>
      </c>
      <c r="T1002" s="101">
        <f t="shared" si="128"/>
        <v>-1</v>
      </c>
      <c r="U1002" s="101">
        <f t="shared" si="129"/>
        <v>1</v>
      </c>
      <c r="V1002" s="102">
        <f t="shared" si="130"/>
        <v>63.549645530844963</v>
      </c>
    </row>
    <row r="1003" spans="2:22" x14ac:dyDescent="0.25">
      <c r="B1003" s="12">
        <v>16</v>
      </c>
      <c r="C1003" s="12">
        <v>40</v>
      </c>
      <c r="D1003" s="12">
        <v>21.75824175824178</v>
      </c>
      <c r="E1003" s="12">
        <v>24.230769230769241</v>
      </c>
      <c r="F1003" s="12">
        <v>26.538461538461522</v>
      </c>
      <c r="H1003" s="103">
        <f>VLOOKUP($C1003,'Experiment Design'!$B$3:$H$66,'Experiment Results'!H$1,FALSE)</f>
        <v>8</v>
      </c>
      <c r="I1003" s="101" t="str">
        <f>VLOOKUP($C1003,'Experiment Design'!$B$3:$H$66,'Experiment Results'!I$1,FALSE)</f>
        <v>Exponential</v>
      </c>
      <c r="J1003" s="101">
        <f>VLOOKUP($C1003,'Experiment Design'!$B$3:$H$66,'Experiment Results'!J$1,FALSE)</f>
        <v>100</v>
      </c>
      <c r="K1003" s="101">
        <f>VLOOKUP($C1003,'Experiment Design'!$B$3:$H$66,'Experiment Results'!K$1,FALSE)</f>
        <v>10</v>
      </c>
      <c r="L1003" s="101">
        <f>VLOOKUP($C1003,'Experiment Design'!$B$3:$H$66,'Experiment Results'!L$1,FALSE)</f>
        <v>26</v>
      </c>
      <c r="M1003" s="101">
        <f>VLOOKUP($C1003,'Experiment Design'!$B$3:$H$66,'Experiment Results'!M$1,FALSE)</f>
        <v>15</v>
      </c>
      <c r="N1003" s="102">
        <f t="shared" si="123"/>
        <v>24.175824175824179</v>
      </c>
      <c r="P1003" s="103">
        <f t="shared" si="124"/>
        <v>1</v>
      </c>
      <c r="Q1003" s="101">
        <f t="shared" si="125"/>
        <v>1</v>
      </c>
      <c r="R1003" s="101">
        <f t="shared" si="126"/>
        <v>1</v>
      </c>
      <c r="S1003" s="101">
        <f t="shared" si="127"/>
        <v>-1</v>
      </c>
      <c r="T1003" s="101">
        <f t="shared" si="128"/>
        <v>-1</v>
      </c>
      <c r="U1003" s="101">
        <f t="shared" si="129"/>
        <v>1</v>
      </c>
      <c r="V1003" s="102">
        <f t="shared" si="130"/>
        <v>24.175824175824179</v>
      </c>
    </row>
    <row r="1004" spans="2:22" x14ac:dyDescent="0.25">
      <c r="B1004" s="12">
        <v>16</v>
      </c>
      <c r="C1004" s="12">
        <v>41</v>
      </c>
      <c r="D1004" s="12">
        <v>26.15384615384616</v>
      </c>
      <c r="E1004" s="12">
        <v>19.999999999999979</v>
      </c>
      <c r="F1004" s="12">
        <v>24.807692307692278</v>
      </c>
      <c r="H1004" s="103">
        <f>VLOOKUP($C1004,'Experiment Design'!$B$3:$H$66,'Experiment Results'!H$1,FALSE)</f>
        <v>3</v>
      </c>
      <c r="I1004" s="101" t="str">
        <f>VLOOKUP($C1004,'Experiment Design'!$B$3:$H$66,'Experiment Results'!I$1,FALSE)</f>
        <v>Normal</v>
      </c>
      <c r="J1004" s="101">
        <f>VLOOKUP($C1004,'Experiment Design'!$B$3:$H$66,'Experiment Results'!J$1,FALSE)</f>
        <v>40</v>
      </c>
      <c r="K1004" s="101">
        <f>VLOOKUP($C1004,'Experiment Design'!$B$3:$H$66,'Experiment Results'!K$1,FALSE)</f>
        <v>60</v>
      </c>
      <c r="L1004" s="101">
        <f>VLOOKUP($C1004,'Experiment Design'!$B$3:$H$66,'Experiment Results'!L$1,FALSE)</f>
        <v>26</v>
      </c>
      <c r="M1004" s="101">
        <f>VLOOKUP($C1004,'Experiment Design'!$B$3:$H$66,'Experiment Results'!M$1,FALSE)</f>
        <v>15</v>
      </c>
      <c r="N1004" s="102">
        <f t="shared" si="123"/>
        <v>23.653846153846143</v>
      </c>
      <c r="P1004" s="103">
        <f t="shared" si="124"/>
        <v>-1</v>
      </c>
      <c r="Q1004" s="101">
        <f t="shared" si="125"/>
        <v>-1</v>
      </c>
      <c r="R1004" s="101">
        <f t="shared" si="126"/>
        <v>-1</v>
      </c>
      <c r="S1004" s="101">
        <f t="shared" si="127"/>
        <v>1</v>
      </c>
      <c r="T1004" s="101">
        <f t="shared" si="128"/>
        <v>-1</v>
      </c>
      <c r="U1004" s="101">
        <f t="shared" si="129"/>
        <v>1</v>
      </c>
      <c r="V1004" s="102">
        <f t="shared" si="130"/>
        <v>23.653846153846143</v>
      </c>
    </row>
    <row r="1005" spans="2:22" x14ac:dyDescent="0.25">
      <c r="B1005" s="12">
        <v>16</v>
      </c>
      <c r="C1005" s="12">
        <v>42</v>
      </c>
      <c r="D1005" s="12">
        <v>26.15384615384616</v>
      </c>
      <c r="E1005" s="12">
        <v>22.307692307692317</v>
      </c>
      <c r="F1005" s="12">
        <v>22.692307692307683</v>
      </c>
      <c r="H1005" s="103">
        <f>VLOOKUP($C1005,'Experiment Design'!$B$3:$H$66,'Experiment Results'!H$1,FALSE)</f>
        <v>8</v>
      </c>
      <c r="I1005" s="101" t="str">
        <f>VLOOKUP($C1005,'Experiment Design'!$B$3:$H$66,'Experiment Results'!I$1,FALSE)</f>
        <v>Normal</v>
      </c>
      <c r="J1005" s="101">
        <f>VLOOKUP($C1005,'Experiment Design'!$B$3:$H$66,'Experiment Results'!J$1,FALSE)</f>
        <v>40</v>
      </c>
      <c r="K1005" s="101">
        <f>VLOOKUP($C1005,'Experiment Design'!$B$3:$H$66,'Experiment Results'!K$1,FALSE)</f>
        <v>60</v>
      </c>
      <c r="L1005" s="101">
        <f>VLOOKUP($C1005,'Experiment Design'!$B$3:$H$66,'Experiment Results'!L$1,FALSE)</f>
        <v>26</v>
      </c>
      <c r="M1005" s="101">
        <f>VLOOKUP($C1005,'Experiment Design'!$B$3:$H$66,'Experiment Results'!M$1,FALSE)</f>
        <v>15</v>
      </c>
      <c r="N1005" s="102">
        <f t="shared" si="123"/>
        <v>23.717948717948719</v>
      </c>
      <c r="P1005" s="103">
        <f t="shared" si="124"/>
        <v>1</v>
      </c>
      <c r="Q1005" s="101">
        <f t="shared" si="125"/>
        <v>-1</v>
      </c>
      <c r="R1005" s="101">
        <f t="shared" si="126"/>
        <v>-1</v>
      </c>
      <c r="S1005" s="101">
        <f t="shared" si="127"/>
        <v>1</v>
      </c>
      <c r="T1005" s="101">
        <f t="shared" si="128"/>
        <v>-1</v>
      </c>
      <c r="U1005" s="101">
        <f t="shared" si="129"/>
        <v>1</v>
      </c>
      <c r="V1005" s="102">
        <f t="shared" si="130"/>
        <v>23.717948717948719</v>
      </c>
    </row>
    <row r="1006" spans="2:22" x14ac:dyDescent="0.25">
      <c r="B1006" s="12">
        <v>16</v>
      </c>
      <c r="C1006" s="12">
        <v>43</v>
      </c>
      <c r="D1006" s="12">
        <v>25.769230769230742</v>
      </c>
      <c r="E1006" s="12">
        <v>34.999999999999986</v>
      </c>
      <c r="F1006" s="12">
        <v>28.07692307692308</v>
      </c>
      <c r="H1006" s="103">
        <f>VLOOKUP($C1006,'Experiment Design'!$B$3:$H$66,'Experiment Results'!H$1,FALSE)</f>
        <v>3</v>
      </c>
      <c r="I1006" s="101" t="str">
        <f>VLOOKUP($C1006,'Experiment Design'!$B$3:$H$66,'Experiment Results'!I$1,FALSE)</f>
        <v>Exponential</v>
      </c>
      <c r="J1006" s="101">
        <f>VLOOKUP($C1006,'Experiment Design'!$B$3:$H$66,'Experiment Results'!J$1,FALSE)</f>
        <v>40</v>
      </c>
      <c r="K1006" s="101">
        <f>VLOOKUP($C1006,'Experiment Design'!$B$3:$H$66,'Experiment Results'!K$1,FALSE)</f>
        <v>60</v>
      </c>
      <c r="L1006" s="101">
        <f>VLOOKUP($C1006,'Experiment Design'!$B$3:$H$66,'Experiment Results'!L$1,FALSE)</f>
        <v>26</v>
      </c>
      <c r="M1006" s="101">
        <f>VLOOKUP($C1006,'Experiment Design'!$B$3:$H$66,'Experiment Results'!M$1,FALSE)</f>
        <v>15</v>
      </c>
      <c r="N1006" s="102">
        <f t="shared" si="123"/>
        <v>29.615384615384603</v>
      </c>
      <c r="P1006" s="103">
        <f t="shared" si="124"/>
        <v>-1</v>
      </c>
      <c r="Q1006" s="101">
        <f t="shared" si="125"/>
        <v>1</v>
      </c>
      <c r="R1006" s="101">
        <f t="shared" si="126"/>
        <v>-1</v>
      </c>
      <c r="S1006" s="101">
        <f t="shared" si="127"/>
        <v>1</v>
      </c>
      <c r="T1006" s="101">
        <f t="shared" si="128"/>
        <v>-1</v>
      </c>
      <c r="U1006" s="101">
        <f t="shared" si="129"/>
        <v>1</v>
      </c>
      <c r="V1006" s="102">
        <f t="shared" si="130"/>
        <v>29.615384615384603</v>
      </c>
    </row>
    <row r="1007" spans="2:22" x14ac:dyDescent="0.25">
      <c r="B1007" s="12">
        <v>16</v>
      </c>
      <c r="C1007" s="12">
        <v>44</v>
      </c>
      <c r="D1007" s="12">
        <v>23.406593406593402</v>
      </c>
      <c r="E1007" s="12">
        <v>26.208791208791219</v>
      </c>
      <c r="F1007" s="12">
        <v>26.04395604395604</v>
      </c>
      <c r="H1007" s="103">
        <f>VLOOKUP($C1007,'Experiment Design'!$B$3:$H$66,'Experiment Results'!H$1,FALSE)</f>
        <v>8</v>
      </c>
      <c r="I1007" s="101" t="str">
        <f>VLOOKUP($C1007,'Experiment Design'!$B$3:$H$66,'Experiment Results'!I$1,FALSE)</f>
        <v>Exponential</v>
      </c>
      <c r="J1007" s="101">
        <f>VLOOKUP($C1007,'Experiment Design'!$B$3:$H$66,'Experiment Results'!J$1,FALSE)</f>
        <v>40</v>
      </c>
      <c r="K1007" s="101">
        <f>VLOOKUP($C1007,'Experiment Design'!$B$3:$H$66,'Experiment Results'!K$1,FALSE)</f>
        <v>60</v>
      </c>
      <c r="L1007" s="101">
        <f>VLOOKUP($C1007,'Experiment Design'!$B$3:$H$66,'Experiment Results'!L$1,FALSE)</f>
        <v>26</v>
      </c>
      <c r="M1007" s="101">
        <f>VLOOKUP($C1007,'Experiment Design'!$B$3:$H$66,'Experiment Results'!M$1,FALSE)</f>
        <v>15</v>
      </c>
      <c r="N1007" s="102">
        <f t="shared" si="123"/>
        <v>25.219780219780219</v>
      </c>
      <c r="P1007" s="103">
        <f t="shared" si="124"/>
        <v>1</v>
      </c>
      <c r="Q1007" s="101">
        <f t="shared" si="125"/>
        <v>1</v>
      </c>
      <c r="R1007" s="101">
        <f t="shared" si="126"/>
        <v>-1</v>
      </c>
      <c r="S1007" s="101">
        <f t="shared" si="127"/>
        <v>1</v>
      </c>
      <c r="T1007" s="101">
        <f t="shared" si="128"/>
        <v>-1</v>
      </c>
      <c r="U1007" s="101">
        <f t="shared" si="129"/>
        <v>1</v>
      </c>
      <c r="V1007" s="102">
        <f t="shared" si="130"/>
        <v>25.219780219780219</v>
      </c>
    </row>
    <row r="1008" spans="2:22" x14ac:dyDescent="0.25">
      <c r="B1008" s="12">
        <v>16</v>
      </c>
      <c r="C1008" s="12">
        <v>45</v>
      </c>
      <c r="D1008" s="12">
        <v>26.15384615384616</v>
      </c>
      <c r="E1008" s="12">
        <v>19.999999999999979</v>
      </c>
      <c r="F1008" s="12">
        <v>24.807692307692278</v>
      </c>
      <c r="H1008" s="103">
        <f>VLOOKUP($C1008,'Experiment Design'!$B$3:$H$66,'Experiment Results'!H$1,FALSE)</f>
        <v>3</v>
      </c>
      <c r="I1008" s="101" t="str">
        <f>VLOOKUP($C1008,'Experiment Design'!$B$3:$H$66,'Experiment Results'!I$1,FALSE)</f>
        <v>Normal</v>
      </c>
      <c r="J1008" s="101">
        <f>VLOOKUP($C1008,'Experiment Design'!$B$3:$H$66,'Experiment Results'!J$1,FALSE)</f>
        <v>100</v>
      </c>
      <c r="K1008" s="101">
        <f>VLOOKUP($C1008,'Experiment Design'!$B$3:$H$66,'Experiment Results'!K$1,FALSE)</f>
        <v>60</v>
      </c>
      <c r="L1008" s="101">
        <f>VLOOKUP($C1008,'Experiment Design'!$B$3:$H$66,'Experiment Results'!L$1,FALSE)</f>
        <v>26</v>
      </c>
      <c r="M1008" s="101">
        <f>VLOOKUP($C1008,'Experiment Design'!$B$3:$H$66,'Experiment Results'!M$1,FALSE)</f>
        <v>15</v>
      </c>
      <c r="N1008" s="102">
        <f t="shared" si="123"/>
        <v>23.653846153846143</v>
      </c>
      <c r="P1008" s="103">
        <f t="shared" si="124"/>
        <v>-1</v>
      </c>
      <c r="Q1008" s="101">
        <f t="shared" si="125"/>
        <v>-1</v>
      </c>
      <c r="R1008" s="101">
        <f t="shared" si="126"/>
        <v>1</v>
      </c>
      <c r="S1008" s="101">
        <f t="shared" si="127"/>
        <v>1</v>
      </c>
      <c r="T1008" s="101">
        <f t="shared" si="128"/>
        <v>-1</v>
      </c>
      <c r="U1008" s="101">
        <f t="shared" si="129"/>
        <v>1</v>
      </c>
      <c r="V1008" s="102">
        <f t="shared" si="130"/>
        <v>23.653846153846143</v>
      </c>
    </row>
    <row r="1009" spans="2:22" x14ac:dyDescent="0.25">
      <c r="B1009" s="12">
        <v>16</v>
      </c>
      <c r="C1009" s="12">
        <v>46</v>
      </c>
      <c r="D1009" s="12">
        <v>26.15384615384616</v>
      </c>
      <c r="E1009" s="12">
        <v>22.307692307692317</v>
      </c>
      <c r="F1009" s="12">
        <v>23.076923076923102</v>
      </c>
      <c r="H1009" s="103">
        <f>VLOOKUP($C1009,'Experiment Design'!$B$3:$H$66,'Experiment Results'!H$1,FALSE)</f>
        <v>8</v>
      </c>
      <c r="I1009" s="101" t="str">
        <f>VLOOKUP($C1009,'Experiment Design'!$B$3:$H$66,'Experiment Results'!I$1,FALSE)</f>
        <v>Normal</v>
      </c>
      <c r="J1009" s="101">
        <f>VLOOKUP($C1009,'Experiment Design'!$B$3:$H$66,'Experiment Results'!J$1,FALSE)</f>
        <v>100</v>
      </c>
      <c r="K1009" s="101">
        <f>VLOOKUP($C1009,'Experiment Design'!$B$3:$H$66,'Experiment Results'!K$1,FALSE)</f>
        <v>60</v>
      </c>
      <c r="L1009" s="101">
        <f>VLOOKUP($C1009,'Experiment Design'!$B$3:$H$66,'Experiment Results'!L$1,FALSE)</f>
        <v>26</v>
      </c>
      <c r="M1009" s="101">
        <f>VLOOKUP($C1009,'Experiment Design'!$B$3:$H$66,'Experiment Results'!M$1,FALSE)</f>
        <v>15</v>
      </c>
      <c r="N1009" s="102">
        <f t="shared" si="123"/>
        <v>23.846153846153857</v>
      </c>
      <c r="P1009" s="103">
        <f t="shared" si="124"/>
        <v>1</v>
      </c>
      <c r="Q1009" s="101">
        <f t="shared" si="125"/>
        <v>-1</v>
      </c>
      <c r="R1009" s="101">
        <f t="shared" si="126"/>
        <v>1</v>
      </c>
      <c r="S1009" s="101">
        <f t="shared" si="127"/>
        <v>1</v>
      </c>
      <c r="T1009" s="101">
        <f t="shared" si="128"/>
        <v>-1</v>
      </c>
      <c r="U1009" s="101">
        <f t="shared" si="129"/>
        <v>1</v>
      </c>
      <c r="V1009" s="102">
        <f t="shared" si="130"/>
        <v>23.846153846153857</v>
      </c>
    </row>
    <row r="1010" spans="2:22" x14ac:dyDescent="0.25">
      <c r="B1010" s="12">
        <v>16</v>
      </c>
      <c r="C1010" s="12">
        <v>47</v>
      </c>
      <c r="D1010" s="12">
        <v>94.791828840442804</v>
      </c>
      <c r="E1010" s="12">
        <v>67.780184675169011</v>
      </c>
      <c r="F1010" s="12">
        <v>28.07692307692308</v>
      </c>
      <c r="H1010" s="103">
        <f>VLOOKUP($C1010,'Experiment Design'!$B$3:$H$66,'Experiment Results'!H$1,FALSE)</f>
        <v>3</v>
      </c>
      <c r="I1010" s="101" t="str">
        <f>VLOOKUP($C1010,'Experiment Design'!$B$3:$H$66,'Experiment Results'!I$1,FALSE)</f>
        <v>Exponential</v>
      </c>
      <c r="J1010" s="101">
        <f>VLOOKUP($C1010,'Experiment Design'!$B$3:$H$66,'Experiment Results'!J$1,FALSE)</f>
        <v>100</v>
      </c>
      <c r="K1010" s="101">
        <f>VLOOKUP($C1010,'Experiment Design'!$B$3:$H$66,'Experiment Results'!K$1,FALSE)</f>
        <v>60</v>
      </c>
      <c r="L1010" s="101">
        <f>VLOOKUP($C1010,'Experiment Design'!$B$3:$H$66,'Experiment Results'!L$1,FALSE)</f>
        <v>26</v>
      </c>
      <c r="M1010" s="101">
        <f>VLOOKUP($C1010,'Experiment Design'!$B$3:$H$66,'Experiment Results'!M$1,FALSE)</f>
        <v>15</v>
      </c>
      <c r="N1010" s="102">
        <f t="shared" si="123"/>
        <v>63.549645530844963</v>
      </c>
      <c r="P1010" s="103">
        <f t="shared" si="124"/>
        <v>-1</v>
      </c>
      <c r="Q1010" s="101">
        <f t="shared" si="125"/>
        <v>1</v>
      </c>
      <c r="R1010" s="101">
        <f t="shared" si="126"/>
        <v>1</v>
      </c>
      <c r="S1010" s="101">
        <f t="shared" si="127"/>
        <v>1</v>
      </c>
      <c r="T1010" s="101">
        <f t="shared" si="128"/>
        <v>-1</v>
      </c>
      <c r="U1010" s="101">
        <f t="shared" si="129"/>
        <v>1</v>
      </c>
      <c r="V1010" s="102">
        <f t="shared" si="130"/>
        <v>63.549645530844963</v>
      </c>
    </row>
    <row r="1011" spans="2:22" x14ac:dyDescent="0.25">
      <c r="B1011" s="12">
        <v>16</v>
      </c>
      <c r="C1011" s="12">
        <v>48</v>
      </c>
      <c r="D1011" s="12">
        <v>21.42857142857142</v>
      </c>
      <c r="E1011" s="12">
        <v>23.90109890109888</v>
      </c>
      <c r="F1011" s="12">
        <v>26.703296703296697</v>
      </c>
      <c r="H1011" s="103">
        <f>VLOOKUP($C1011,'Experiment Design'!$B$3:$H$66,'Experiment Results'!H$1,FALSE)</f>
        <v>8</v>
      </c>
      <c r="I1011" s="101" t="str">
        <f>VLOOKUP($C1011,'Experiment Design'!$B$3:$H$66,'Experiment Results'!I$1,FALSE)</f>
        <v>Exponential</v>
      </c>
      <c r="J1011" s="101">
        <f>VLOOKUP($C1011,'Experiment Design'!$B$3:$H$66,'Experiment Results'!J$1,FALSE)</f>
        <v>100</v>
      </c>
      <c r="K1011" s="101">
        <f>VLOOKUP($C1011,'Experiment Design'!$B$3:$H$66,'Experiment Results'!K$1,FALSE)</f>
        <v>60</v>
      </c>
      <c r="L1011" s="101">
        <f>VLOOKUP($C1011,'Experiment Design'!$B$3:$H$66,'Experiment Results'!L$1,FALSE)</f>
        <v>26</v>
      </c>
      <c r="M1011" s="101">
        <f>VLOOKUP($C1011,'Experiment Design'!$B$3:$H$66,'Experiment Results'!M$1,FALSE)</f>
        <v>15</v>
      </c>
      <c r="N1011" s="102">
        <f t="shared" si="123"/>
        <v>24.010989010988997</v>
      </c>
      <c r="P1011" s="103">
        <f t="shared" si="124"/>
        <v>1</v>
      </c>
      <c r="Q1011" s="101">
        <f t="shared" si="125"/>
        <v>1</v>
      </c>
      <c r="R1011" s="101">
        <f t="shared" si="126"/>
        <v>1</v>
      </c>
      <c r="S1011" s="101">
        <f t="shared" si="127"/>
        <v>1</v>
      </c>
      <c r="T1011" s="101">
        <f t="shared" si="128"/>
        <v>-1</v>
      </c>
      <c r="U1011" s="101">
        <f t="shared" si="129"/>
        <v>1</v>
      </c>
      <c r="V1011" s="102">
        <f t="shared" si="130"/>
        <v>24.010989010988997</v>
      </c>
    </row>
    <row r="1012" spans="2:22" x14ac:dyDescent="0.25">
      <c r="B1012" s="12">
        <v>16</v>
      </c>
      <c r="C1012" s="12">
        <v>49</v>
      </c>
      <c r="D1012" s="12">
        <v>26.041666666666682</v>
      </c>
      <c r="E1012" s="12">
        <v>30</v>
      </c>
      <c r="F1012" s="12">
        <v>32.708333333333336</v>
      </c>
      <c r="H1012" s="103">
        <f>VLOOKUP($C1012,'Experiment Design'!$B$3:$H$66,'Experiment Results'!H$1,FALSE)</f>
        <v>3</v>
      </c>
      <c r="I1012" s="101" t="str">
        <f>VLOOKUP($C1012,'Experiment Design'!$B$3:$H$66,'Experiment Results'!I$1,FALSE)</f>
        <v>Normal</v>
      </c>
      <c r="J1012" s="101">
        <f>VLOOKUP($C1012,'Experiment Design'!$B$3:$H$66,'Experiment Results'!J$1,FALSE)</f>
        <v>40</v>
      </c>
      <c r="K1012" s="101">
        <f>VLOOKUP($C1012,'Experiment Design'!$B$3:$H$66,'Experiment Results'!K$1,FALSE)</f>
        <v>10</v>
      </c>
      <c r="L1012" s="101">
        <f>VLOOKUP($C1012,'Experiment Design'!$B$3:$H$66,'Experiment Results'!L$1,FALSE)</f>
        <v>36</v>
      </c>
      <c r="M1012" s="101">
        <f>VLOOKUP($C1012,'Experiment Design'!$B$3:$H$66,'Experiment Results'!M$1,FALSE)</f>
        <v>15</v>
      </c>
      <c r="N1012" s="102">
        <f t="shared" si="123"/>
        <v>29.583333333333343</v>
      </c>
      <c r="P1012" s="103">
        <f t="shared" si="124"/>
        <v>-1</v>
      </c>
      <c r="Q1012" s="101">
        <f t="shared" si="125"/>
        <v>-1</v>
      </c>
      <c r="R1012" s="101">
        <f t="shared" si="126"/>
        <v>-1</v>
      </c>
      <c r="S1012" s="101">
        <f t="shared" si="127"/>
        <v>-1</v>
      </c>
      <c r="T1012" s="101">
        <f t="shared" si="128"/>
        <v>1</v>
      </c>
      <c r="U1012" s="101">
        <f t="shared" si="129"/>
        <v>1</v>
      </c>
      <c r="V1012" s="102">
        <f t="shared" si="130"/>
        <v>29.583333333333343</v>
      </c>
    </row>
    <row r="1013" spans="2:22" x14ac:dyDescent="0.25">
      <c r="B1013" s="12">
        <v>16</v>
      </c>
      <c r="C1013" s="12">
        <v>50</v>
      </c>
      <c r="D1013" s="12">
        <v>29.500000000000018</v>
      </c>
      <c r="E1013" s="12">
        <v>39.666666666666657</v>
      </c>
      <c r="F1013" s="12">
        <v>33.333333333333364</v>
      </c>
      <c r="H1013" s="103">
        <f>VLOOKUP($C1013,'Experiment Design'!$B$3:$H$66,'Experiment Results'!H$1,FALSE)</f>
        <v>8</v>
      </c>
      <c r="I1013" s="101" t="str">
        <f>VLOOKUP($C1013,'Experiment Design'!$B$3:$H$66,'Experiment Results'!I$1,FALSE)</f>
        <v>Normal</v>
      </c>
      <c r="J1013" s="101">
        <f>VLOOKUP($C1013,'Experiment Design'!$B$3:$H$66,'Experiment Results'!J$1,FALSE)</f>
        <v>40</v>
      </c>
      <c r="K1013" s="101">
        <f>VLOOKUP($C1013,'Experiment Design'!$B$3:$H$66,'Experiment Results'!K$1,FALSE)</f>
        <v>10</v>
      </c>
      <c r="L1013" s="101">
        <f>VLOOKUP($C1013,'Experiment Design'!$B$3:$H$66,'Experiment Results'!L$1,FALSE)</f>
        <v>36</v>
      </c>
      <c r="M1013" s="101">
        <f>VLOOKUP($C1013,'Experiment Design'!$B$3:$H$66,'Experiment Results'!M$1,FALSE)</f>
        <v>15</v>
      </c>
      <c r="N1013" s="102">
        <f t="shared" si="123"/>
        <v>34.166666666666679</v>
      </c>
      <c r="P1013" s="103">
        <f t="shared" si="124"/>
        <v>1</v>
      </c>
      <c r="Q1013" s="101">
        <f t="shared" si="125"/>
        <v>-1</v>
      </c>
      <c r="R1013" s="101">
        <f t="shared" si="126"/>
        <v>-1</v>
      </c>
      <c r="S1013" s="101">
        <f t="shared" si="127"/>
        <v>-1</v>
      </c>
      <c r="T1013" s="101">
        <f t="shared" si="128"/>
        <v>1</v>
      </c>
      <c r="U1013" s="101">
        <f t="shared" si="129"/>
        <v>1</v>
      </c>
      <c r="V1013" s="102">
        <f t="shared" si="130"/>
        <v>34.166666666666679</v>
      </c>
    </row>
    <row r="1014" spans="2:22" x14ac:dyDescent="0.25">
      <c r="B1014" s="12">
        <v>16</v>
      </c>
      <c r="C1014" s="12">
        <v>51</v>
      </c>
      <c r="D1014" s="12">
        <v>37.083333333333364</v>
      </c>
      <c r="E1014" s="12">
        <v>43.832235310967221</v>
      </c>
      <c r="F1014" s="12">
        <v>31.875</v>
      </c>
      <c r="H1014" s="103">
        <f>VLOOKUP($C1014,'Experiment Design'!$B$3:$H$66,'Experiment Results'!H$1,FALSE)</f>
        <v>3</v>
      </c>
      <c r="I1014" s="101" t="str">
        <f>VLOOKUP($C1014,'Experiment Design'!$B$3:$H$66,'Experiment Results'!I$1,FALSE)</f>
        <v>Exponential</v>
      </c>
      <c r="J1014" s="101">
        <f>VLOOKUP($C1014,'Experiment Design'!$B$3:$H$66,'Experiment Results'!J$1,FALSE)</f>
        <v>40</v>
      </c>
      <c r="K1014" s="101">
        <f>VLOOKUP($C1014,'Experiment Design'!$B$3:$H$66,'Experiment Results'!K$1,FALSE)</f>
        <v>10</v>
      </c>
      <c r="L1014" s="101">
        <f>VLOOKUP($C1014,'Experiment Design'!$B$3:$H$66,'Experiment Results'!L$1,FALSE)</f>
        <v>36</v>
      </c>
      <c r="M1014" s="101">
        <f>VLOOKUP($C1014,'Experiment Design'!$B$3:$H$66,'Experiment Results'!M$1,FALSE)</f>
        <v>15</v>
      </c>
      <c r="N1014" s="102">
        <f t="shared" si="123"/>
        <v>37.596856214766859</v>
      </c>
      <c r="P1014" s="103">
        <f t="shared" si="124"/>
        <v>-1</v>
      </c>
      <c r="Q1014" s="101">
        <f t="shared" si="125"/>
        <v>1</v>
      </c>
      <c r="R1014" s="101">
        <f t="shared" si="126"/>
        <v>-1</v>
      </c>
      <c r="S1014" s="101">
        <f t="shared" si="127"/>
        <v>-1</v>
      </c>
      <c r="T1014" s="101">
        <f t="shared" si="128"/>
        <v>1</v>
      </c>
      <c r="U1014" s="101">
        <f t="shared" si="129"/>
        <v>1</v>
      </c>
      <c r="V1014" s="102">
        <f t="shared" si="130"/>
        <v>37.596856214766859</v>
      </c>
    </row>
    <row r="1015" spans="2:22" x14ac:dyDescent="0.25">
      <c r="B1015" s="12">
        <v>16</v>
      </c>
      <c r="C1015" s="12">
        <v>52</v>
      </c>
      <c r="D1015" s="12">
        <v>38.333333333333336</v>
      </c>
      <c r="E1015" s="12">
        <v>27.666666666666661</v>
      </c>
      <c r="F1015" s="12">
        <v>34.333333333333314</v>
      </c>
      <c r="H1015" s="103">
        <f>VLOOKUP($C1015,'Experiment Design'!$B$3:$H$66,'Experiment Results'!H$1,FALSE)</f>
        <v>8</v>
      </c>
      <c r="I1015" s="101" t="str">
        <f>VLOOKUP($C1015,'Experiment Design'!$B$3:$H$66,'Experiment Results'!I$1,FALSE)</f>
        <v>Exponential</v>
      </c>
      <c r="J1015" s="101">
        <f>VLOOKUP($C1015,'Experiment Design'!$B$3:$H$66,'Experiment Results'!J$1,FALSE)</f>
        <v>40</v>
      </c>
      <c r="K1015" s="101">
        <f>VLOOKUP($C1015,'Experiment Design'!$B$3:$H$66,'Experiment Results'!K$1,FALSE)</f>
        <v>10</v>
      </c>
      <c r="L1015" s="101">
        <f>VLOOKUP($C1015,'Experiment Design'!$B$3:$H$66,'Experiment Results'!L$1,FALSE)</f>
        <v>36</v>
      </c>
      <c r="M1015" s="101">
        <f>VLOOKUP($C1015,'Experiment Design'!$B$3:$H$66,'Experiment Results'!M$1,FALSE)</f>
        <v>15</v>
      </c>
      <c r="N1015" s="102">
        <f t="shared" si="123"/>
        <v>33.444444444444436</v>
      </c>
      <c r="P1015" s="103">
        <f t="shared" si="124"/>
        <v>1</v>
      </c>
      <c r="Q1015" s="101">
        <f t="shared" si="125"/>
        <v>1</v>
      </c>
      <c r="R1015" s="101">
        <f t="shared" si="126"/>
        <v>-1</v>
      </c>
      <c r="S1015" s="101">
        <f t="shared" si="127"/>
        <v>-1</v>
      </c>
      <c r="T1015" s="101">
        <f t="shared" si="128"/>
        <v>1</v>
      </c>
      <c r="U1015" s="101">
        <f t="shared" si="129"/>
        <v>1</v>
      </c>
      <c r="V1015" s="102">
        <f t="shared" si="130"/>
        <v>33.444444444444436</v>
      </c>
    </row>
    <row r="1016" spans="2:22" x14ac:dyDescent="0.25">
      <c r="B1016" s="12">
        <v>16</v>
      </c>
      <c r="C1016" s="12">
        <v>53</v>
      </c>
      <c r="D1016" s="12">
        <v>26.041666666666682</v>
      </c>
      <c r="E1016" s="12">
        <v>30</v>
      </c>
      <c r="F1016" s="12">
        <v>32.708333333333336</v>
      </c>
      <c r="H1016" s="103">
        <f>VLOOKUP($C1016,'Experiment Design'!$B$3:$H$66,'Experiment Results'!H$1,FALSE)</f>
        <v>3</v>
      </c>
      <c r="I1016" s="101" t="str">
        <f>VLOOKUP($C1016,'Experiment Design'!$B$3:$H$66,'Experiment Results'!I$1,FALSE)</f>
        <v>Normal</v>
      </c>
      <c r="J1016" s="101">
        <f>VLOOKUP($C1016,'Experiment Design'!$B$3:$H$66,'Experiment Results'!J$1,FALSE)</f>
        <v>100</v>
      </c>
      <c r="K1016" s="101">
        <f>VLOOKUP($C1016,'Experiment Design'!$B$3:$H$66,'Experiment Results'!K$1,FALSE)</f>
        <v>10</v>
      </c>
      <c r="L1016" s="101">
        <f>VLOOKUP($C1016,'Experiment Design'!$B$3:$H$66,'Experiment Results'!L$1,FALSE)</f>
        <v>36</v>
      </c>
      <c r="M1016" s="101">
        <f>VLOOKUP($C1016,'Experiment Design'!$B$3:$H$66,'Experiment Results'!M$1,FALSE)</f>
        <v>15</v>
      </c>
      <c r="N1016" s="102">
        <f t="shared" si="123"/>
        <v>29.583333333333343</v>
      </c>
      <c r="P1016" s="103">
        <f t="shared" si="124"/>
        <v>-1</v>
      </c>
      <c r="Q1016" s="101">
        <f t="shared" si="125"/>
        <v>-1</v>
      </c>
      <c r="R1016" s="101">
        <f t="shared" si="126"/>
        <v>1</v>
      </c>
      <c r="S1016" s="101">
        <f t="shared" si="127"/>
        <v>-1</v>
      </c>
      <c r="T1016" s="101">
        <f t="shared" si="128"/>
        <v>1</v>
      </c>
      <c r="U1016" s="101">
        <f t="shared" si="129"/>
        <v>1</v>
      </c>
      <c r="V1016" s="102">
        <f t="shared" si="130"/>
        <v>29.583333333333343</v>
      </c>
    </row>
    <row r="1017" spans="2:22" x14ac:dyDescent="0.25">
      <c r="B1017" s="12">
        <v>16</v>
      </c>
      <c r="C1017" s="12">
        <v>54</v>
      </c>
      <c r="D1017" s="12">
        <v>29.500000000000018</v>
      </c>
      <c r="E1017" s="12">
        <v>40.000000000000014</v>
      </c>
      <c r="F1017" s="12">
        <v>33.333333333333364</v>
      </c>
      <c r="H1017" s="103">
        <f>VLOOKUP($C1017,'Experiment Design'!$B$3:$H$66,'Experiment Results'!H$1,FALSE)</f>
        <v>8</v>
      </c>
      <c r="I1017" s="101" t="str">
        <f>VLOOKUP($C1017,'Experiment Design'!$B$3:$H$66,'Experiment Results'!I$1,FALSE)</f>
        <v>Normal</v>
      </c>
      <c r="J1017" s="101">
        <f>VLOOKUP($C1017,'Experiment Design'!$B$3:$H$66,'Experiment Results'!J$1,FALSE)</f>
        <v>100</v>
      </c>
      <c r="K1017" s="101">
        <f>VLOOKUP($C1017,'Experiment Design'!$B$3:$H$66,'Experiment Results'!K$1,FALSE)</f>
        <v>10</v>
      </c>
      <c r="L1017" s="101">
        <f>VLOOKUP($C1017,'Experiment Design'!$B$3:$H$66,'Experiment Results'!L$1,FALSE)</f>
        <v>36</v>
      </c>
      <c r="M1017" s="101">
        <f>VLOOKUP($C1017,'Experiment Design'!$B$3:$H$66,'Experiment Results'!M$1,FALSE)</f>
        <v>15</v>
      </c>
      <c r="N1017" s="102">
        <f t="shared" si="123"/>
        <v>34.2777777777778</v>
      </c>
      <c r="P1017" s="103">
        <f t="shared" si="124"/>
        <v>1</v>
      </c>
      <c r="Q1017" s="101">
        <f t="shared" si="125"/>
        <v>-1</v>
      </c>
      <c r="R1017" s="101">
        <f t="shared" si="126"/>
        <v>1</v>
      </c>
      <c r="S1017" s="101">
        <f t="shared" si="127"/>
        <v>-1</v>
      </c>
      <c r="T1017" s="101">
        <f t="shared" si="128"/>
        <v>1</v>
      </c>
      <c r="U1017" s="101">
        <f t="shared" si="129"/>
        <v>1</v>
      </c>
      <c r="V1017" s="102">
        <f t="shared" si="130"/>
        <v>34.2777777777778</v>
      </c>
    </row>
    <row r="1018" spans="2:22" x14ac:dyDescent="0.25">
      <c r="B1018" s="12">
        <v>16</v>
      </c>
      <c r="C1018" s="12">
        <v>55</v>
      </c>
      <c r="D1018" s="12">
        <v>37.083333333333364</v>
      </c>
      <c r="E1018" s="12">
        <v>54.169073564058003</v>
      </c>
      <c r="F1018" s="12">
        <v>31.875</v>
      </c>
      <c r="H1018" s="103">
        <f>VLOOKUP($C1018,'Experiment Design'!$B$3:$H$66,'Experiment Results'!H$1,FALSE)</f>
        <v>3</v>
      </c>
      <c r="I1018" s="101" t="str">
        <f>VLOOKUP($C1018,'Experiment Design'!$B$3:$H$66,'Experiment Results'!I$1,FALSE)</f>
        <v>Exponential</v>
      </c>
      <c r="J1018" s="101">
        <f>VLOOKUP($C1018,'Experiment Design'!$B$3:$H$66,'Experiment Results'!J$1,FALSE)</f>
        <v>100</v>
      </c>
      <c r="K1018" s="101">
        <f>VLOOKUP($C1018,'Experiment Design'!$B$3:$H$66,'Experiment Results'!K$1,FALSE)</f>
        <v>10</v>
      </c>
      <c r="L1018" s="101">
        <f>VLOOKUP($C1018,'Experiment Design'!$B$3:$H$66,'Experiment Results'!L$1,FALSE)</f>
        <v>36</v>
      </c>
      <c r="M1018" s="101">
        <f>VLOOKUP($C1018,'Experiment Design'!$B$3:$H$66,'Experiment Results'!M$1,FALSE)</f>
        <v>15</v>
      </c>
      <c r="N1018" s="102">
        <f t="shared" si="123"/>
        <v>41.04246896579712</v>
      </c>
      <c r="P1018" s="103">
        <f t="shared" si="124"/>
        <v>-1</v>
      </c>
      <c r="Q1018" s="101">
        <f t="shared" si="125"/>
        <v>1</v>
      </c>
      <c r="R1018" s="101">
        <f t="shared" si="126"/>
        <v>1</v>
      </c>
      <c r="S1018" s="101">
        <f t="shared" si="127"/>
        <v>-1</v>
      </c>
      <c r="T1018" s="101">
        <f t="shared" si="128"/>
        <v>1</v>
      </c>
      <c r="U1018" s="101">
        <f t="shared" si="129"/>
        <v>1</v>
      </c>
      <c r="V1018" s="102">
        <f t="shared" si="130"/>
        <v>41.04246896579712</v>
      </c>
    </row>
    <row r="1019" spans="2:22" x14ac:dyDescent="0.25">
      <c r="B1019" s="12">
        <v>16</v>
      </c>
      <c r="C1019" s="12">
        <v>56</v>
      </c>
      <c r="D1019" s="12">
        <v>38.333333333333336</v>
      </c>
      <c r="E1019" s="12">
        <v>27.666666666666661</v>
      </c>
      <c r="F1019" s="12">
        <v>34.333333333333314</v>
      </c>
      <c r="H1019" s="103">
        <f>VLOOKUP($C1019,'Experiment Design'!$B$3:$H$66,'Experiment Results'!H$1,FALSE)</f>
        <v>8</v>
      </c>
      <c r="I1019" s="101" t="str">
        <f>VLOOKUP($C1019,'Experiment Design'!$B$3:$H$66,'Experiment Results'!I$1,FALSE)</f>
        <v>Exponential</v>
      </c>
      <c r="J1019" s="101">
        <f>VLOOKUP($C1019,'Experiment Design'!$B$3:$H$66,'Experiment Results'!J$1,FALSE)</f>
        <v>100</v>
      </c>
      <c r="K1019" s="101">
        <f>VLOOKUP($C1019,'Experiment Design'!$B$3:$H$66,'Experiment Results'!K$1,FALSE)</f>
        <v>10</v>
      </c>
      <c r="L1019" s="101">
        <f>VLOOKUP($C1019,'Experiment Design'!$B$3:$H$66,'Experiment Results'!L$1,FALSE)</f>
        <v>36</v>
      </c>
      <c r="M1019" s="101">
        <f>VLOOKUP($C1019,'Experiment Design'!$B$3:$H$66,'Experiment Results'!M$1,FALSE)</f>
        <v>15</v>
      </c>
      <c r="N1019" s="102">
        <f t="shared" si="123"/>
        <v>33.444444444444436</v>
      </c>
      <c r="P1019" s="103">
        <f t="shared" si="124"/>
        <v>1</v>
      </c>
      <c r="Q1019" s="101">
        <f t="shared" si="125"/>
        <v>1</v>
      </c>
      <c r="R1019" s="101">
        <f t="shared" si="126"/>
        <v>1</v>
      </c>
      <c r="S1019" s="101">
        <f t="shared" si="127"/>
        <v>-1</v>
      </c>
      <c r="T1019" s="101">
        <f t="shared" si="128"/>
        <v>1</v>
      </c>
      <c r="U1019" s="101">
        <f t="shared" si="129"/>
        <v>1</v>
      </c>
      <c r="V1019" s="102">
        <f t="shared" si="130"/>
        <v>33.444444444444436</v>
      </c>
    </row>
    <row r="1020" spans="2:22" x14ac:dyDescent="0.25">
      <c r="B1020" s="12">
        <v>16</v>
      </c>
      <c r="C1020" s="12">
        <v>57</v>
      </c>
      <c r="D1020" s="12">
        <v>26.041666666666682</v>
      </c>
      <c r="E1020" s="12">
        <v>30</v>
      </c>
      <c r="F1020" s="12">
        <v>32.708333333333336</v>
      </c>
      <c r="H1020" s="103">
        <f>VLOOKUP($C1020,'Experiment Design'!$B$3:$H$66,'Experiment Results'!H$1,FALSE)</f>
        <v>3</v>
      </c>
      <c r="I1020" s="101" t="str">
        <f>VLOOKUP($C1020,'Experiment Design'!$B$3:$H$66,'Experiment Results'!I$1,FALSE)</f>
        <v>Normal</v>
      </c>
      <c r="J1020" s="101">
        <f>VLOOKUP($C1020,'Experiment Design'!$B$3:$H$66,'Experiment Results'!J$1,FALSE)</f>
        <v>40</v>
      </c>
      <c r="K1020" s="101">
        <f>VLOOKUP($C1020,'Experiment Design'!$B$3:$H$66,'Experiment Results'!K$1,FALSE)</f>
        <v>60</v>
      </c>
      <c r="L1020" s="101">
        <f>VLOOKUP($C1020,'Experiment Design'!$B$3:$H$66,'Experiment Results'!L$1,FALSE)</f>
        <v>36</v>
      </c>
      <c r="M1020" s="101">
        <f>VLOOKUP($C1020,'Experiment Design'!$B$3:$H$66,'Experiment Results'!M$1,FALSE)</f>
        <v>15</v>
      </c>
      <c r="N1020" s="102">
        <f t="shared" si="123"/>
        <v>29.583333333333343</v>
      </c>
      <c r="P1020" s="103">
        <f t="shared" si="124"/>
        <v>-1</v>
      </c>
      <c r="Q1020" s="101">
        <f t="shared" si="125"/>
        <v>-1</v>
      </c>
      <c r="R1020" s="101">
        <f t="shared" si="126"/>
        <v>-1</v>
      </c>
      <c r="S1020" s="101">
        <f t="shared" si="127"/>
        <v>1</v>
      </c>
      <c r="T1020" s="101">
        <f t="shared" si="128"/>
        <v>1</v>
      </c>
      <c r="U1020" s="101">
        <f t="shared" si="129"/>
        <v>1</v>
      </c>
      <c r="V1020" s="102">
        <f t="shared" si="130"/>
        <v>29.583333333333343</v>
      </c>
    </row>
    <row r="1021" spans="2:22" x14ac:dyDescent="0.25">
      <c r="B1021" s="12">
        <v>16</v>
      </c>
      <c r="C1021" s="12">
        <v>58</v>
      </c>
      <c r="D1021" s="12">
        <v>29.500000000000018</v>
      </c>
      <c r="E1021" s="12">
        <v>40.000000000000014</v>
      </c>
      <c r="F1021" s="12">
        <v>33.333333333333364</v>
      </c>
      <c r="H1021" s="103">
        <f>VLOOKUP($C1021,'Experiment Design'!$B$3:$H$66,'Experiment Results'!H$1,FALSE)</f>
        <v>8</v>
      </c>
      <c r="I1021" s="101" t="str">
        <f>VLOOKUP($C1021,'Experiment Design'!$B$3:$H$66,'Experiment Results'!I$1,FALSE)</f>
        <v>Normal</v>
      </c>
      <c r="J1021" s="101">
        <f>VLOOKUP($C1021,'Experiment Design'!$B$3:$H$66,'Experiment Results'!J$1,FALSE)</f>
        <v>40</v>
      </c>
      <c r="K1021" s="101">
        <f>VLOOKUP($C1021,'Experiment Design'!$B$3:$H$66,'Experiment Results'!K$1,FALSE)</f>
        <v>60</v>
      </c>
      <c r="L1021" s="101">
        <f>VLOOKUP($C1021,'Experiment Design'!$B$3:$H$66,'Experiment Results'!L$1,FALSE)</f>
        <v>36</v>
      </c>
      <c r="M1021" s="101">
        <f>VLOOKUP($C1021,'Experiment Design'!$B$3:$H$66,'Experiment Results'!M$1,FALSE)</f>
        <v>15</v>
      </c>
      <c r="N1021" s="102">
        <f t="shared" si="123"/>
        <v>34.2777777777778</v>
      </c>
      <c r="P1021" s="103">
        <f t="shared" si="124"/>
        <v>1</v>
      </c>
      <c r="Q1021" s="101">
        <f t="shared" si="125"/>
        <v>-1</v>
      </c>
      <c r="R1021" s="101">
        <f t="shared" si="126"/>
        <v>-1</v>
      </c>
      <c r="S1021" s="101">
        <f t="shared" si="127"/>
        <v>1</v>
      </c>
      <c r="T1021" s="101">
        <f t="shared" si="128"/>
        <v>1</v>
      </c>
      <c r="U1021" s="101">
        <f t="shared" si="129"/>
        <v>1</v>
      </c>
      <c r="V1021" s="102">
        <f t="shared" si="130"/>
        <v>34.2777777777778</v>
      </c>
    </row>
    <row r="1022" spans="2:22" x14ac:dyDescent="0.25">
      <c r="B1022" s="12">
        <v>16</v>
      </c>
      <c r="C1022" s="12">
        <v>59</v>
      </c>
      <c r="D1022" s="12">
        <v>37.083333333333364</v>
      </c>
      <c r="E1022" s="12">
        <v>43.832235310967221</v>
      </c>
      <c r="F1022" s="12">
        <v>31.875</v>
      </c>
      <c r="H1022" s="103">
        <f>VLOOKUP($C1022,'Experiment Design'!$B$3:$H$66,'Experiment Results'!H$1,FALSE)</f>
        <v>3</v>
      </c>
      <c r="I1022" s="101" t="str">
        <f>VLOOKUP($C1022,'Experiment Design'!$B$3:$H$66,'Experiment Results'!I$1,FALSE)</f>
        <v>Exponential</v>
      </c>
      <c r="J1022" s="101">
        <f>VLOOKUP($C1022,'Experiment Design'!$B$3:$H$66,'Experiment Results'!J$1,FALSE)</f>
        <v>40</v>
      </c>
      <c r="K1022" s="101">
        <f>VLOOKUP($C1022,'Experiment Design'!$B$3:$H$66,'Experiment Results'!K$1,FALSE)</f>
        <v>60</v>
      </c>
      <c r="L1022" s="101">
        <f>VLOOKUP($C1022,'Experiment Design'!$B$3:$H$66,'Experiment Results'!L$1,FALSE)</f>
        <v>36</v>
      </c>
      <c r="M1022" s="101">
        <f>VLOOKUP($C1022,'Experiment Design'!$B$3:$H$66,'Experiment Results'!M$1,FALSE)</f>
        <v>15</v>
      </c>
      <c r="N1022" s="102">
        <f t="shared" si="123"/>
        <v>37.596856214766859</v>
      </c>
      <c r="P1022" s="103">
        <f t="shared" si="124"/>
        <v>-1</v>
      </c>
      <c r="Q1022" s="101">
        <f t="shared" si="125"/>
        <v>1</v>
      </c>
      <c r="R1022" s="101">
        <f t="shared" si="126"/>
        <v>-1</v>
      </c>
      <c r="S1022" s="101">
        <f t="shared" si="127"/>
        <v>1</v>
      </c>
      <c r="T1022" s="101">
        <f t="shared" si="128"/>
        <v>1</v>
      </c>
      <c r="U1022" s="101">
        <f t="shared" si="129"/>
        <v>1</v>
      </c>
      <c r="V1022" s="102">
        <f t="shared" si="130"/>
        <v>37.596856214766859</v>
      </c>
    </row>
    <row r="1023" spans="2:22" x14ac:dyDescent="0.25">
      <c r="B1023" s="12">
        <v>16</v>
      </c>
      <c r="C1023" s="12">
        <v>60</v>
      </c>
      <c r="D1023" s="12">
        <v>38.333333333333336</v>
      </c>
      <c r="E1023" s="12">
        <v>27.666666666666661</v>
      </c>
      <c r="F1023" s="12">
        <v>34.333333333333314</v>
      </c>
      <c r="H1023" s="103">
        <f>VLOOKUP($C1023,'Experiment Design'!$B$3:$H$66,'Experiment Results'!H$1,FALSE)</f>
        <v>8</v>
      </c>
      <c r="I1023" s="101" t="str">
        <f>VLOOKUP($C1023,'Experiment Design'!$B$3:$H$66,'Experiment Results'!I$1,FALSE)</f>
        <v>Exponential</v>
      </c>
      <c r="J1023" s="101">
        <f>VLOOKUP($C1023,'Experiment Design'!$B$3:$H$66,'Experiment Results'!J$1,FALSE)</f>
        <v>40</v>
      </c>
      <c r="K1023" s="101">
        <f>VLOOKUP($C1023,'Experiment Design'!$B$3:$H$66,'Experiment Results'!K$1,FALSE)</f>
        <v>60</v>
      </c>
      <c r="L1023" s="101">
        <f>VLOOKUP($C1023,'Experiment Design'!$B$3:$H$66,'Experiment Results'!L$1,FALSE)</f>
        <v>36</v>
      </c>
      <c r="M1023" s="101">
        <f>VLOOKUP($C1023,'Experiment Design'!$B$3:$H$66,'Experiment Results'!M$1,FALSE)</f>
        <v>15</v>
      </c>
      <c r="N1023" s="102">
        <f t="shared" si="123"/>
        <v>33.444444444444436</v>
      </c>
      <c r="P1023" s="103">
        <f t="shared" si="124"/>
        <v>1</v>
      </c>
      <c r="Q1023" s="101">
        <f t="shared" si="125"/>
        <v>1</v>
      </c>
      <c r="R1023" s="101">
        <f t="shared" si="126"/>
        <v>-1</v>
      </c>
      <c r="S1023" s="101">
        <f t="shared" si="127"/>
        <v>1</v>
      </c>
      <c r="T1023" s="101">
        <f t="shared" si="128"/>
        <v>1</v>
      </c>
      <c r="U1023" s="101">
        <f t="shared" si="129"/>
        <v>1</v>
      </c>
      <c r="V1023" s="102">
        <f t="shared" si="130"/>
        <v>33.444444444444436</v>
      </c>
    </row>
    <row r="1024" spans="2:22" x14ac:dyDescent="0.25">
      <c r="B1024" s="12">
        <v>16</v>
      </c>
      <c r="C1024" s="12">
        <v>61</v>
      </c>
      <c r="D1024" s="12">
        <v>26.041666666666682</v>
      </c>
      <c r="E1024" s="12">
        <v>30</v>
      </c>
      <c r="F1024" s="12">
        <v>32.708333333333336</v>
      </c>
      <c r="H1024" s="103">
        <f>VLOOKUP($C1024,'Experiment Design'!$B$3:$H$66,'Experiment Results'!H$1,FALSE)</f>
        <v>3</v>
      </c>
      <c r="I1024" s="101" t="str">
        <f>VLOOKUP($C1024,'Experiment Design'!$B$3:$H$66,'Experiment Results'!I$1,FALSE)</f>
        <v>Normal</v>
      </c>
      <c r="J1024" s="101">
        <f>VLOOKUP($C1024,'Experiment Design'!$B$3:$H$66,'Experiment Results'!J$1,FALSE)</f>
        <v>100</v>
      </c>
      <c r="K1024" s="101">
        <f>VLOOKUP($C1024,'Experiment Design'!$B$3:$H$66,'Experiment Results'!K$1,FALSE)</f>
        <v>60</v>
      </c>
      <c r="L1024" s="101">
        <f>VLOOKUP($C1024,'Experiment Design'!$B$3:$H$66,'Experiment Results'!L$1,FALSE)</f>
        <v>36</v>
      </c>
      <c r="M1024" s="101">
        <f>VLOOKUP($C1024,'Experiment Design'!$B$3:$H$66,'Experiment Results'!M$1,FALSE)</f>
        <v>15</v>
      </c>
      <c r="N1024" s="102">
        <f t="shared" si="123"/>
        <v>29.583333333333343</v>
      </c>
      <c r="P1024" s="103">
        <f t="shared" si="124"/>
        <v>-1</v>
      </c>
      <c r="Q1024" s="101">
        <f t="shared" si="125"/>
        <v>-1</v>
      </c>
      <c r="R1024" s="101">
        <f t="shared" si="126"/>
        <v>1</v>
      </c>
      <c r="S1024" s="101">
        <f t="shared" si="127"/>
        <v>1</v>
      </c>
      <c r="T1024" s="101">
        <f t="shared" si="128"/>
        <v>1</v>
      </c>
      <c r="U1024" s="101">
        <f t="shared" si="129"/>
        <v>1</v>
      </c>
      <c r="V1024" s="102">
        <f t="shared" si="130"/>
        <v>29.583333333333343</v>
      </c>
    </row>
    <row r="1025" spans="2:22" x14ac:dyDescent="0.25">
      <c r="B1025" s="12">
        <v>16</v>
      </c>
      <c r="C1025" s="12">
        <v>62</v>
      </c>
      <c r="D1025" s="12">
        <v>29.500000000000018</v>
      </c>
      <c r="E1025" s="12">
        <v>40.000000000000014</v>
      </c>
      <c r="F1025" s="12">
        <v>33.333333333333364</v>
      </c>
      <c r="H1025" s="103">
        <f>VLOOKUP($C1025,'Experiment Design'!$B$3:$H$66,'Experiment Results'!H$1,FALSE)</f>
        <v>8</v>
      </c>
      <c r="I1025" s="101" t="str">
        <f>VLOOKUP($C1025,'Experiment Design'!$B$3:$H$66,'Experiment Results'!I$1,FALSE)</f>
        <v>Normal</v>
      </c>
      <c r="J1025" s="101">
        <f>VLOOKUP($C1025,'Experiment Design'!$B$3:$H$66,'Experiment Results'!J$1,FALSE)</f>
        <v>100</v>
      </c>
      <c r="K1025" s="101">
        <f>VLOOKUP($C1025,'Experiment Design'!$B$3:$H$66,'Experiment Results'!K$1,FALSE)</f>
        <v>60</v>
      </c>
      <c r="L1025" s="101">
        <f>VLOOKUP($C1025,'Experiment Design'!$B$3:$H$66,'Experiment Results'!L$1,FALSE)</f>
        <v>36</v>
      </c>
      <c r="M1025" s="101">
        <f>VLOOKUP($C1025,'Experiment Design'!$B$3:$H$66,'Experiment Results'!M$1,FALSE)</f>
        <v>15</v>
      </c>
      <c r="N1025" s="102">
        <f t="shared" si="123"/>
        <v>34.2777777777778</v>
      </c>
      <c r="P1025" s="103">
        <f t="shared" si="124"/>
        <v>1</v>
      </c>
      <c r="Q1025" s="101">
        <f t="shared" si="125"/>
        <v>-1</v>
      </c>
      <c r="R1025" s="101">
        <f t="shared" si="126"/>
        <v>1</v>
      </c>
      <c r="S1025" s="101">
        <f t="shared" si="127"/>
        <v>1</v>
      </c>
      <c r="T1025" s="101">
        <f t="shared" si="128"/>
        <v>1</v>
      </c>
      <c r="U1025" s="101">
        <f t="shared" si="129"/>
        <v>1</v>
      </c>
      <c r="V1025" s="102">
        <f t="shared" si="130"/>
        <v>34.2777777777778</v>
      </c>
    </row>
    <row r="1026" spans="2:22" x14ac:dyDescent="0.25">
      <c r="B1026" s="12">
        <v>16</v>
      </c>
      <c r="C1026" s="12">
        <v>63</v>
      </c>
      <c r="D1026" s="12">
        <v>37.083333333333364</v>
      </c>
      <c r="E1026" s="12">
        <v>54.169073564058003</v>
      </c>
      <c r="F1026" s="12">
        <v>31.875</v>
      </c>
      <c r="H1026" s="103">
        <f>VLOOKUP($C1026,'Experiment Design'!$B$3:$H$66,'Experiment Results'!H$1,FALSE)</f>
        <v>3</v>
      </c>
      <c r="I1026" s="101" t="str">
        <f>VLOOKUP($C1026,'Experiment Design'!$B$3:$H$66,'Experiment Results'!I$1,FALSE)</f>
        <v>Exponential</v>
      </c>
      <c r="J1026" s="101">
        <f>VLOOKUP($C1026,'Experiment Design'!$B$3:$H$66,'Experiment Results'!J$1,FALSE)</f>
        <v>100</v>
      </c>
      <c r="K1026" s="101">
        <f>VLOOKUP($C1026,'Experiment Design'!$B$3:$H$66,'Experiment Results'!K$1,FALSE)</f>
        <v>60</v>
      </c>
      <c r="L1026" s="101">
        <f>VLOOKUP($C1026,'Experiment Design'!$B$3:$H$66,'Experiment Results'!L$1,FALSE)</f>
        <v>36</v>
      </c>
      <c r="M1026" s="101">
        <f>VLOOKUP($C1026,'Experiment Design'!$B$3:$H$66,'Experiment Results'!M$1,FALSE)</f>
        <v>15</v>
      </c>
      <c r="N1026" s="102">
        <f t="shared" si="123"/>
        <v>41.04246896579712</v>
      </c>
      <c r="P1026" s="103">
        <f t="shared" si="124"/>
        <v>-1</v>
      </c>
      <c r="Q1026" s="101">
        <f t="shared" si="125"/>
        <v>1</v>
      </c>
      <c r="R1026" s="101">
        <f t="shared" si="126"/>
        <v>1</v>
      </c>
      <c r="S1026" s="101">
        <f t="shared" si="127"/>
        <v>1</v>
      </c>
      <c r="T1026" s="101">
        <f t="shared" si="128"/>
        <v>1</v>
      </c>
      <c r="U1026" s="101">
        <f t="shared" si="129"/>
        <v>1</v>
      </c>
      <c r="V1026" s="102">
        <f t="shared" si="130"/>
        <v>41.04246896579712</v>
      </c>
    </row>
    <row r="1027" spans="2:22" x14ac:dyDescent="0.25">
      <c r="B1027" s="12">
        <v>16</v>
      </c>
      <c r="C1027" s="12">
        <v>64</v>
      </c>
      <c r="D1027" s="12">
        <v>38.333333333333336</v>
      </c>
      <c r="E1027" s="12">
        <v>27.666666666666661</v>
      </c>
      <c r="F1027" s="12">
        <v>34.333333333333314</v>
      </c>
      <c r="H1027" s="103">
        <f>VLOOKUP($C1027,'Experiment Design'!$B$3:$H$66,'Experiment Results'!H$1,FALSE)</f>
        <v>8</v>
      </c>
      <c r="I1027" s="101" t="str">
        <f>VLOOKUP($C1027,'Experiment Design'!$B$3:$H$66,'Experiment Results'!I$1,FALSE)</f>
        <v>Exponential</v>
      </c>
      <c r="J1027" s="101">
        <f>VLOOKUP($C1027,'Experiment Design'!$B$3:$H$66,'Experiment Results'!J$1,FALSE)</f>
        <v>100</v>
      </c>
      <c r="K1027" s="101">
        <f>VLOOKUP($C1027,'Experiment Design'!$B$3:$H$66,'Experiment Results'!K$1,FALSE)</f>
        <v>60</v>
      </c>
      <c r="L1027" s="101">
        <f>VLOOKUP($C1027,'Experiment Design'!$B$3:$H$66,'Experiment Results'!L$1,FALSE)</f>
        <v>36</v>
      </c>
      <c r="M1027" s="101">
        <f>VLOOKUP($C1027,'Experiment Design'!$B$3:$H$66,'Experiment Results'!M$1,FALSE)</f>
        <v>15</v>
      </c>
      <c r="N1027" s="102">
        <f t="shared" si="123"/>
        <v>33.444444444444436</v>
      </c>
      <c r="P1027" s="103">
        <f t="shared" si="124"/>
        <v>1</v>
      </c>
      <c r="Q1027" s="101">
        <f t="shared" si="125"/>
        <v>1</v>
      </c>
      <c r="R1027" s="101">
        <f t="shared" si="126"/>
        <v>1</v>
      </c>
      <c r="S1027" s="101">
        <f t="shared" si="127"/>
        <v>1</v>
      </c>
      <c r="T1027" s="101">
        <f t="shared" si="128"/>
        <v>1</v>
      </c>
      <c r="U1027" s="101">
        <f t="shared" si="129"/>
        <v>1</v>
      </c>
      <c r="V1027" s="102">
        <f t="shared" si="130"/>
        <v>33.444444444444436</v>
      </c>
    </row>
    <row r="1028" spans="2:22" x14ac:dyDescent="0.25">
      <c r="B1028" s="12">
        <v>17</v>
      </c>
      <c r="C1028" s="12">
        <v>1</v>
      </c>
      <c r="D1028" s="12">
        <v>32.019230769230759</v>
      </c>
      <c r="E1028" s="12">
        <v>30.86538461538462</v>
      </c>
      <c r="F1028" s="12">
        <v>40.096153846153854</v>
      </c>
      <c r="H1028" s="103">
        <f>VLOOKUP($C1028,'Experiment Design'!$B$3:$H$66,'Experiment Results'!H$1,FALSE)</f>
        <v>3</v>
      </c>
      <c r="I1028" s="101" t="str">
        <f>VLOOKUP($C1028,'Experiment Design'!$B$3:$H$66,'Experiment Results'!I$1,FALSE)</f>
        <v>Normal</v>
      </c>
      <c r="J1028" s="101">
        <f>VLOOKUP($C1028,'Experiment Design'!$B$3:$H$66,'Experiment Results'!J$1,FALSE)</f>
        <v>40</v>
      </c>
      <c r="K1028" s="101">
        <f>VLOOKUP($C1028,'Experiment Design'!$B$3:$H$66,'Experiment Results'!K$1,FALSE)</f>
        <v>10</v>
      </c>
      <c r="L1028" s="101">
        <f>VLOOKUP($C1028,'Experiment Design'!$B$3:$H$66,'Experiment Results'!L$1,FALSE)</f>
        <v>26</v>
      </c>
      <c r="M1028" s="101">
        <f>VLOOKUP($C1028,'Experiment Design'!$B$3:$H$66,'Experiment Results'!M$1,FALSE)</f>
        <v>10</v>
      </c>
      <c r="N1028" s="102">
        <f t="shared" si="123"/>
        <v>34.326923076923073</v>
      </c>
      <c r="P1028" s="103">
        <f t="shared" si="124"/>
        <v>-1</v>
      </c>
      <c r="Q1028" s="101">
        <f t="shared" si="125"/>
        <v>-1</v>
      </c>
      <c r="R1028" s="101">
        <f t="shared" si="126"/>
        <v>-1</v>
      </c>
      <c r="S1028" s="101">
        <f t="shared" si="127"/>
        <v>-1</v>
      </c>
      <c r="T1028" s="101">
        <f t="shared" si="128"/>
        <v>-1</v>
      </c>
      <c r="U1028" s="101">
        <f t="shared" si="129"/>
        <v>-1</v>
      </c>
      <c r="V1028" s="102">
        <f t="shared" si="130"/>
        <v>34.326923076923073</v>
      </c>
    </row>
    <row r="1029" spans="2:22" x14ac:dyDescent="0.25">
      <c r="B1029" s="12">
        <v>17</v>
      </c>
      <c r="C1029" s="12">
        <v>2</v>
      </c>
      <c r="D1029" s="12">
        <v>26.34615384615384</v>
      </c>
      <c r="E1029" s="12">
        <v>48.173076923076898</v>
      </c>
      <c r="F1029" s="12">
        <v>32.88461538461538</v>
      </c>
      <c r="H1029" s="103">
        <f>VLOOKUP($C1029,'Experiment Design'!$B$3:$H$66,'Experiment Results'!H$1,FALSE)</f>
        <v>8</v>
      </c>
      <c r="I1029" s="101" t="str">
        <f>VLOOKUP($C1029,'Experiment Design'!$B$3:$H$66,'Experiment Results'!I$1,FALSE)</f>
        <v>Normal</v>
      </c>
      <c r="J1029" s="101">
        <f>VLOOKUP($C1029,'Experiment Design'!$B$3:$H$66,'Experiment Results'!J$1,FALSE)</f>
        <v>40</v>
      </c>
      <c r="K1029" s="101">
        <f>VLOOKUP($C1029,'Experiment Design'!$B$3:$H$66,'Experiment Results'!K$1,FALSE)</f>
        <v>10</v>
      </c>
      <c r="L1029" s="101">
        <f>VLOOKUP($C1029,'Experiment Design'!$B$3:$H$66,'Experiment Results'!L$1,FALSE)</f>
        <v>26</v>
      </c>
      <c r="M1029" s="101">
        <f>VLOOKUP($C1029,'Experiment Design'!$B$3:$H$66,'Experiment Results'!M$1,FALSE)</f>
        <v>10</v>
      </c>
      <c r="N1029" s="102">
        <f t="shared" ref="N1029:N1092" si="131">AVERAGE(D1029:F1029)</f>
        <v>35.801282051282044</v>
      </c>
      <c r="P1029" s="103">
        <f t="shared" ref="P1029:P1092" si="132">IF(H1029=H$4,-1,1)</f>
        <v>1</v>
      </c>
      <c r="Q1029" s="101">
        <f t="shared" ref="Q1029:Q1092" si="133">IF(I1029=I$4,-1,1)</f>
        <v>-1</v>
      </c>
      <c r="R1029" s="101">
        <f t="shared" ref="R1029:R1092" si="134">IF(J1029=J$4,-1,1)</f>
        <v>-1</v>
      </c>
      <c r="S1029" s="101">
        <f t="shared" ref="S1029:S1092" si="135">IF(K1029=K$4,-1,1)</f>
        <v>-1</v>
      </c>
      <c r="T1029" s="101">
        <f t="shared" ref="T1029:T1092" si="136">IF(L1029=L$4,-1,1)</f>
        <v>-1</v>
      </c>
      <c r="U1029" s="101">
        <f t="shared" ref="U1029:U1092" si="137">IF(M1029=M$4,-1,1)</f>
        <v>-1</v>
      </c>
      <c r="V1029" s="102">
        <f t="shared" ref="V1029:V1092" si="138">N1029</f>
        <v>35.801282051282044</v>
      </c>
    </row>
    <row r="1030" spans="2:22" x14ac:dyDescent="0.25">
      <c r="B1030" s="12">
        <v>17</v>
      </c>
      <c r="C1030" s="12">
        <v>3</v>
      </c>
      <c r="D1030" s="12">
        <v>30.576923076923102</v>
      </c>
      <c r="E1030" s="12">
        <v>34.903846153846146</v>
      </c>
      <c r="F1030" s="12">
        <v>27.692307692307722</v>
      </c>
      <c r="H1030" s="103">
        <f>VLOOKUP($C1030,'Experiment Design'!$B$3:$H$66,'Experiment Results'!H$1,FALSE)</f>
        <v>3</v>
      </c>
      <c r="I1030" s="101" t="str">
        <f>VLOOKUP($C1030,'Experiment Design'!$B$3:$H$66,'Experiment Results'!I$1,FALSE)</f>
        <v>Exponential</v>
      </c>
      <c r="J1030" s="101">
        <f>VLOOKUP($C1030,'Experiment Design'!$B$3:$H$66,'Experiment Results'!J$1,FALSE)</f>
        <v>40</v>
      </c>
      <c r="K1030" s="101">
        <f>VLOOKUP($C1030,'Experiment Design'!$B$3:$H$66,'Experiment Results'!K$1,FALSE)</f>
        <v>10</v>
      </c>
      <c r="L1030" s="101">
        <f>VLOOKUP($C1030,'Experiment Design'!$B$3:$H$66,'Experiment Results'!L$1,FALSE)</f>
        <v>26</v>
      </c>
      <c r="M1030" s="101">
        <f>VLOOKUP($C1030,'Experiment Design'!$B$3:$H$66,'Experiment Results'!M$1,FALSE)</f>
        <v>10</v>
      </c>
      <c r="N1030" s="102">
        <f t="shared" si="131"/>
        <v>31.057692307692324</v>
      </c>
      <c r="P1030" s="103">
        <f t="shared" si="132"/>
        <v>-1</v>
      </c>
      <c r="Q1030" s="101">
        <f t="shared" si="133"/>
        <v>1</v>
      </c>
      <c r="R1030" s="101">
        <f t="shared" si="134"/>
        <v>-1</v>
      </c>
      <c r="S1030" s="101">
        <f t="shared" si="135"/>
        <v>-1</v>
      </c>
      <c r="T1030" s="101">
        <f t="shared" si="136"/>
        <v>-1</v>
      </c>
      <c r="U1030" s="101">
        <f t="shared" si="137"/>
        <v>-1</v>
      </c>
      <c r="V1030" s="102">
        <f t="shared" si="138"/>
        <v>31.057692307692324</v>
      </c>
    </row>
    <row r="1031" spans="2:22" x14ac:dyDescent="0.25">
      <c r="B1031" s="12">
        <v>17</v>
      </c>
      <c r="C1031" s="12">
        <v>4</v>
      </c>
      <c r="D1031" s="12">
        <v>37.211538461538481</v>
      </c>
      <c r="E1031" s="12">
        <v>38.942307692307722</v>
      </c>
      <c r="F1031" s="12">
        <v>20.769230769230759</v>
      </c>
      <c r="H1031" s="103">
        <f>VLOOKUP($C1031,'Experiment Design'!$B$3:$H$66,'Experiment Results'!H$1,FALSE)</f>
        <v>8</v>
      </c>
      <c r="I1031" s="101" t="str">
        <f>VLOOKUP($C1031,'Experiment Design'!$B$3:$H$66,'Experiment Results'!I$1,FALSE)</f>
        <v>Exponential</v>
      </c>
      <c r="J1031" s="101">
        <f>VLOOKUP($C1031,'Experiment Design'!$B$3:$H$66,'Experiment Results'!J$1,FALSE)</f>
        <v>40</v>
      </c>
      <c r="K1031" s="101">
        <f>VLOOKUP($C1031,'Experiment Design'!$B$3:$H$66,'Experiment Results'!K$1,FALSE)</f>
        <v>10</v>
      </c>
      <c r="L1031" s="101">
        <f>VLOOKUP($C1031,'Experiment Design'!$B$3:$H$66,'Experiment Results'!L$1,FALSE)</f>
        <v>26</v>
      </c>
      <c r="M1031" s="101">
        <f>VLOOKUP($C1031,'Experiment Design'!$B$3:$H$66,'Experiment Results'!M$1,FALSE)</f>
        <v>10</v>
      </c>
      <c r="N1031" s="102">
        <f t="shared" si="131"/>
        <v>32.307692307692321</v>
      </c>
      <c r="P1031" s="103">
        <f t="shared" si="132"/>
        <v>1</v>
      </c>
      <c r="Q1031" s="101">
        <f t="shared" si="133"/>
        <v>1</v>
      </c>
      <c r="R1031" s="101">
        <f t="shared" si="134"/>
        <v>-1</v>
      </c>
      <c r="S1031" s="101">
        <f t="shared" si="135"/>
        <v>-1</v>
      </c>
      <c r="T1031" s="101">
        <f t="shared" si="136"/>
        <v>-1</v>
      </c>
      <c r="U1031" s="101">
        <f t="shared" si="137"/>
        <v>-1</v>
      </c>
      <c r="V1031" s="102">
        <f t="shared" si="138"/>
        <v>32.307692307692321</v>
      </c>
    </row>
    <row r="1032" spans="2:22" x14ac:dyDescent="0.25">
      <c r="B1032" s="12">
        <v>17</v>
      </c>
      <c r="C1032" s="12">
        <v>5</v>
      </c>
      <c r="D1032" s="12">
        <v>32.019230769230759</v>
      </c>
      <c r="E1032" s="12">
        <v>30.86538461538462</v>
      </c>
      <c r="F1032" s="12">
        <v>40.096153846153854</v>
      </c>
      <c r="H1032" s="103">
        <f>VLOOKUP($C1032,'Experiment Design'!$B$3:$H$66,'Experiment Results'!H$1,FALSE)</f>
        <v>3</v>
      </c>
      <c r="I1032" s="101" t="str">
        <f>VLOOKUP($C1032,'Experiment Design'!$B$3:$H$66,'Experiment Results'!I$1,FALSE)</f>
        <v>Normal</v>
      </c>
      <c r="J1032" s="101">
        <f>VLOOKUP($C1032,'Experiment Design'!$B$3:$H$66,'Experiment Results'!J$1,FALSE)</f>
        <v>100</v>
      </c>
      <c r="K1032" s="101">
        <f>VLOOKUP($C1032,'Experiment Design'!$B$3:$H$66,'Experiment Results'!K$1,FALSE)</f>
        <v>10</v>
      </c>
      <c r="L1032" s="101">
        <f>VLOOKUP($C1032,'Experiment Design'!$B$3:$H$66,'Experiment Results'!L$1,FALSE)</f>
        <v>26</v>
      </c>
      <c r="M1032" s="101">
        <f>VLOOKUP($C1032,'Experiment Design'!$B$3:$H$66,'Experiment Results'!M$1,FALSE)</f>
        <v>10</v>
      </c>
      <c r="N1032" s="102">
        <f t="shared" si="131"/>
        <v>34.326923076923073</v>
      </c>
      <c r="P1032" s="103">
        <f t="shared" si="132"/>
        <v>-1</v>
      </c>
      <c r="Q1032" s="101">
        <f t="shared" si="133"/>
        <v>-1</v>
      </c>
      <c r="R1032" s="101">
        <f t="shared" si="134"/>
        <v>1</v>
      </c>
      <c r="S1032" s="101">
        <f t="shared" si="135"/>
        <v>-1</v>
      </c>
      <c r="T1032" s="101">
        <f t="shared" si="136"/>
        <v>-1</v>
      </c>
      <c r="U1032" s="101">
        <f t="shared" si="137"/>
        <v>-1</v>
      </c>
      <c r="V1032" s="102">
        <f t="shared" si="138"/>
        <v>34.326923076923073</v>
      </c>
    </row>
    <row r="1033" spans="2:22" x14ac:dyDescent="0.25">
      <c r="B1033" s="12">
        <v>17</v>
      </c>
      <c r="C1033" s="12">
        <v>6</v>
      </c>
      <c r="D1033" s="12">
        <v>26.923076923076941</v>
      </c>
      <c r="E1033" s="12">
        <v>45.288461538461519</v>
      </c>
      <c r="F1033" s="12">
        <v>37.211538461538481</v>
      </c>
      <c r="H1033" s="103">
        <f>VLOOKUP($C1033,'Experiment Design'!$B$3:$H$66,'Experiment Results'!H$1,FALSE)</f>
        <v>8</v>
      </c>
      <c r="I1033" s="101" t="str">
        <f>VLOOKUP($C1033,'Experiment Design'!$B$3:$H$66,'Experiment Results'!I$1,FALSE)</f>
        <v>Normal</v>
      </c>
      <c r="J1033" s="101">
        <f>VLOOKUP($C1033,'Experiment Design'!$B$3:$H$66,'Experiment Results'!J$1,FALSE)</f>
        <v>100</v>
      </c>
      <c r="K1033" s="101">
        <f>VLOOKUP($C1033,'Experiment Design'!$B$3:$H$66,'Experiment Results'!K$1,FALSE)</f>
        <v>10</v>
      </c>
      <c r="L1033" s="101">
        <f>VLOOKUP($C1033,'Experiment Design'!$B$3:$H$66,'Experiment Results'!L$1,FALSE)</f>
        <v>26</v>
      </c>
      <c r="M1033" s="101">
        <f>VLOOKUP($C1033,'Experiment Design'!$B$3:$H$66,'Experiment Results'!M$1,FALSE)</f>
        <v>10</v>
      </c>
      <c r="N1033" s="102">
        <f t="shared" si="131"/>
        <v>36.474358974358978</v>
      </c>
      <c r="P1033" s="103">
        <f t="shared" si="132"/>
        <v>1</v>
      </c>
      <c r="Q1033" s="101">
        <f t="shared" si="133"/>
        <v>-1</v>
      </c>
      <c r="R1033" s="101">
        <f t="shared" si="134"/>
        <v>1</v>
      </c>
      <c r="S1033" s="101">
        <f t="shared" si="135"/>
        <v>-1</v>
      </c>
      <c r="T1033" s="101">
        <f t="shared" si="136"/>
        <v>-1</v>
      </c>
      <c r="U1033" s="101">
        <f t="shared" si="137"/>
        <v>-1</v>
      </c>
      <c r="V1033" s="102">
        <f t="shared" si="138"/>
        <v>36.474358974358978</v>
      </c>
    </row>
    <row r="1034" spans="2:22" x14ac:dyDescent="0.25">
      <c r="B1034" s="12">
        <v>17</v>
      </c>
      <c r="C1034" s="12">
        <v>7</v>
      </c>
      <c r="D1034" s="12">
        <v>30.576923076923102</v>
      </c>
      <c r="E1034" s="12">
        <v>34.903846153846146</v>
      </c>
      <c r="F1034" s="12">
        <v>27.692307692307722</v>
      </c>
      <c r="H1034" s="103">
        <f>VLOOKUP($C1034,'Experiment Design'!$B$3:$H$66,'Experiment Results'!H$1,FALSE)</f>
        <v>3</v>
      </c>
      <c r="I1034" s="101" t="str">
        <f>VLOOKUP($C1034,'Experiment Design'!$B$3:$H$66,'Experiment Results'!I$1,FALSE)</f>
        <v>Exponential</v>
      </c>
      <c r="J1034" s="101">
        <f>VLOOKUP($C1034,'Experiment Design'!$B$3:$H$66,'Experiment Results'!J$1,FALSE)</f>
        <v>100</v>
      </c>
      <c r="K1034" s="101">
        <f>VLOOKUP($C1034,'Experiment Design'!$B$3:$H$66,'Experiment Results'!K$1,FALSE)</f>
        <v>10</v>
      </c>
      <c r="L1034" s="101">
        <f>VLOOKUP($C1034,'Experiment Design'!$B$3:$H$66,'Experiment Results'!L$1,FALSE)</f>
        <v>26</v>
      </c>
      <c r="M1034" s="101">
        <f>VLOOKUP($C1034,'Experiment Design'!$B$3:$H$66,'Experiment Results'!M$1,FALSE)</f>
        <v>10</v>
      </c>
      <c r="N1034" s="102">
        <f t="shared" si="131"/>
        <v>31.057692307692324</v>
      </c>
      <c r="P1034" s="103">
        <f t="shared" si="132"/>
        <v>-1</v>
      </c>
      <c r="Q1034" s="101">
        <f t="shared" si="133"/>
        <v>1</v>
      </c>
      <c r="R1034" s="101">
        <f t="shared" si="134"/>
        <v>1</v>
      </c>
      <c r="S1034" s="101">
        <f t="shared" si="135"/>
        <v>-1</v>
      </c>
      <c r="T1034" s="101">
        <f t="shared" si="136"/>
        <v>-1</v>
      </c>
      <c r="U1034" s="101">
        <f t="shared" si="137"/>
        <v>-1</v>
      </c>
      <c r="V1034" s="102">
        <f t="shared" si="138"/>
        <v>31.057692307692324</v>
      </c>
    </row>
    <row r="1035" spans="2:22" x14ac:dyDescent="0.25">
      <c r="B1035" s="12">
        <v>17</v>
      </c>
      <c r="C1035" s="12">
        <v>8</v>
      </c>
      <c r="D1035" s="12">
        <v>37.211538461538481</v>
      </c>
      <c r="E1035" s="12">
        <v>38.942307692307722</v>
      </c>
      <c r="F1035" s="12">
        <v>20.769230769230759</v>
      </c>
      <c r="H1035" s="103">
        <f>VLOOKUP($C1035,'Experiment Design'!$B$3:$H$66,'Experiment Results'!H$1,FALSE)</f>
        <v>8</v>
      </c>
      <c r="I1035" s="101" t="str">
        <f>VLOOKUP($C1035,'Experiment Design'!$B$3:$H$66,'Experiment Results'!I$1,FALSE)</f>
        <v>Exponential</v>
      </c>
      <c r="J1035" s="101">
        <f>VLOOKUP($C1035,'Experiment Design'!$B$3:$H$66,'Experiment Results'!J$1,FALSE)</f>
        <v>100</v>
      </c>
      <c r="K1035" s="101">
        <f>VLOOKUP($C1035,'Experiment Design'!$B$3:$H$66,'Experiment Results'!K$1,FALSE)</f>
        <v>10</v>
      </c>
      <c r="L1035" s="101">
        <f>VLOOKUP($C1035,'Experiment Design'!$B$3:$H$66,'Experiment Results'!L$1,FALSE)</f>
        <v>26</v>
      </c>
      <c r="M1035" s="101">
        <f>VLOOKUP($C1035,'Experiment Design'!$B$3:$H$66,'Experiment Results'!M$1,FALSE)</f>
        <v>10</v>
      </c>
      <c r="N1035" s="102">
        <f t="shared" si="131"/>
        <v>32.307692307692321</v>
      </c>
      <c r="P1035" s="103">
        <f t="shared" si="132"/>
        <v>1</v>
      </c>
      <c r="Q1035" s="101">
        <f t="shared" si="133"/>
        <v>1</v>
      </c>
      <c r="R1035" s="101">
        <f t="shared" si="134"/>
        <v>1</v>
      </c>
      <c r="S1035" s="101">
        <f t="shared" si="135"/>
        <v>-1</v>
      </c>
      <c r="T1035" s="101">
        <f t="shared" si="136"/>
        <v>-1</v>
      </c>
      <c r="U1035" s="101">
        <f t="shared" si="137"/>
        <v>-1</v>
      </c>
      <c r="V1035" s="102">
        <f t="shared" si="138"/>
        <v>32.307692307692321</v>
      </c>
    </row>
    <row r="1036" spans="2:22" x14ac:dyDescent="0.25">
      <c r="B1036" s="12">
        <v>17</v>
      </c>
      <c r="C1036" s="12">
        <v>9</v>
      </c>
      <c r="D1036" s="12">
        <v>32.019230769230759</v>
      </c>
      <c r="E1036" s="12">
        <v>30.86538461538462</v>
      </c>
      <c r="F1036" s="12">
        <v>40.096153846153854</v>
      </c>
      <c r="H1036" s="103">
        <f>VLOOKUP($C1036,'Experiment Design'!$B$3:$H$66,'Experiment Results'!H$1,FALSE)</f>
        <v>3</v>
      </c>
      <c r="I1036" s="101" t="str">
        <f>VLOOKUP($C1036,'Experiment Design'!$B$3:$H$66,'Experiment Results'!I$1,FALSE)</f>
        <v>Normal</v>
      </c>
      <c r="J1036" s="101">
        <f>VLOOKUP($C1036,'Experiment Design'!$B$3:$H$66,'Experiment Results'!J$1,FALSE)</f>
        <v>40</v>
      </c>
      <c r="K1036" s="101">
        <f>VLOOKUP($C1036,'Experiment Design'!$B$3:$H$66,'Experiment Results'!K$1,FALSE)</f>
        <v>60</v>
      </c>
      <c r="L1036" s="101">
        <f>VLOOKUP($C1036,'Experiment Design'!$B$3:$H$66,'Experiment Results'!L$1,FALSE)</f>
        <v>26</v>
      </c>
      <c r="M1036" s="101">
        <f>VLOOKUP($C1036,'Experiment Design'!$B$3:$H$66,'Experiment Results'!M$1,FALSE)</f>
        <v>10</v>
      </c>
      <c r="N1036" s="102">
        <f t="shared" si="131"/>
        <v>34.326923076923073</v>
      </c>
      <c r="P1036" s="103">
        <f t="shared" si="132"/>
        <v>-1</v>
      </c>
      <c r="Q1036" s="101">
        <f t="shared" si="133"/>
        <v>-1</v>
      </c>
      <c r="R1036" s="101">
        <f t="shared" si="134"/>
        <v>-1</v>
      </c>
      <c r="S1036" s="101">
        <f t="shared" si="135"/>
        <v>1</v>
      </c>
      <c r="T1036" s="101">
        <f t="shared" si="136"/>
        <v>-1</v>
      </c>
      <c r="U1036" s="101">
        <f t="shared" si="137"/>
        <v>-1</v>
      </c>
      <c r="V1036" s="102">
        <f t="shared" si="138"/>
        <v>34.326923076923073</v>
      </c>
    </row>
    <row r="1037" spans="2:22" x14ac:dyDescent="0.25">
      <c r="B1037" s="12">
        <v>17</v>
      </c>
      <c r="C1037" s="12">
        <v>10</v>
      </c>
      <c r="D1037" s="12">
        <v>26.923076923076941</v>
      </c>
      <c r="E1037" s="12">
        <v>45.288461538461519</v>
      </c>
      <c r="F1037" s="12">
        <v>37.211538461538481</v>
      </c>
      <c r="H1037" s="103">
        <f>VLOOKUP($C1037,'Experiment Design'!$B$3:$H$66,'Experiment Results'!H$1,FALSE)</f>
        <v>8</v>
      </c>
      <c r="I1037" s="101" t="str">
        <f>VLOOKUP($C1037,'Experiment Design'!$B$3:$H$66,'Experiment Results'!I$1,FALSE)</f>
        <v>Normal</v>
      </c>
      <c r="J1037" s="101">
        <f>VLOOKUP($C1037,'Experiment Design'!$B$3:$H$66,'Experiment Results'!J$1,FALSE)</f>
        <v>40</v>
      </c>
      <c r="K1037" s="101">
        <f>VLOOKUP($C1037,'Experiment Design'!$B$3:$H$66,'Experiment Results'!K$1,FALSE)</f>
        <v>60</v>
      </c>
      <c r="L1037" s="101">
        <f>VLOOKUP($C1037,'Experiment Design'!$B$3:$H$66,'Experiment Results'!L$1,FALSE)</f>
        <v>26</v>
      </c>
      <c r="M1037" s="101">
        <f>VLOOKUP($C1037,'Experiment Design'!$B$3:$H$66,'Experiment Results'!M$1,FALSE)</f>
        <v>10</v>
      </c>
      <c r="N1037" s="102">
        <f t="shared" si="131"/>
        <v>36.474358974358978</v>
      </c>
      <c r="P1037" s="103">
        <f t="shared" si="132"/>
        <v>1</v>
      </c>
      <c r="Q1037" s="101">
        <f t="shared" si="133"/>
        <v>-1</v>
      </c>
      <c r="R1037" s="101">
        <f t="shared" si="134"/>
        <v>-1</v>
      </c>
      <c r="S1037" s="101">
        <f t="shared" si="135"/>
        <v>1</v>
      </c>
      <c r="T1037" s="101">
        <f t="shared" si="136"/>
        <v>-1</v>
      </c>
      <c r="U1037" s="101">
        <f t="shared" si="137"/>
        <v>-1</v>
      </c>
      <c r="V1037" s="102">
        <f t="shared" si="138"/>
        <v>36.474358974358978</v>
      </c>
    </row>
    <row r="1038" spans="2:22" x14ac:dyDescent="0.25">
      <c r="B1038" s="12">
        <v>17</v>
      </c>
      <c r="C1038" s="12">
        <v>11</v>
      </c>
      <c r="D1038" s="12">
        <v>30.576923076923102</v>
      </c>
      <c r="E1038" s="12">
        <v>34.903846153846146</v>
      </c>
      <c r="F1038" s="12">
        <v>27.692307692307722</v>
      </c>
      <c r="H1038" s="103">
        <f>VLOOKUP($C1038,'Experiment Design'!$B$3:$H$66,'Experiment Results'!H$1,FALSE)</f>
        <v>3</v>
      </c>
      <c r="I1038" s="101" t="str">
        <f>VLOOKUP($C1038,'Experiment Design'!$B$3:$H$66,'Experiment Results'!I$1,FALSE)</f>
        <v>Exponential</v>
      </c>
      <c r="J1038" s="101">
        <f>VLOOKUP($C1038,'Experiment Design'!$B$3:$H$66,'Experiment Results'!J$1,FALSE)</f>
        <v>40</v>
      </c>
      <c r="K1038" s="101">
        <f>VLOOKUP($C1038,'Experiment Design'!$B$3:$H$66,'Experiment Results'!K$1,FALSE)</f>
        <v>60</v>
      </c>
      <c r="L1038" s="101">
        <f>VLOOKUP($C1038,'Experiment Design'!$B$3:$H$66,'Experiment Results'!L$1,FALSE)</f>
        <v>26</v>
      </c>
      <c r="M1038" s="101">
        <f>VLOOKUP($C1038,'Experiment Design'!$B$3:$H$66,'Experiment Results'!M$1,FALSE)</f>
        <v>10</v>
      </c>
      <c r="N1038" s="102">
        <f t="shared" si="131"/>
        <v>31.057692307692324</v>
      </c>
      <c r="P1038" s="103">
        <f t="shared" si="132"/>
        <v>-1</v>
      </c>
      <c r="Q1038" s="101">
        <f t="shared" si="133"/>
        <v>1</v>
      </c>
      <c r="R1038" s="101">
        <f t="shared" si="134"/>
        <v>-1</v>
      </c>
      <c r="S1038" s="101">
        <f t="shared" si="135"/>
        <v>1</v>
      </c>
      <c r="T1038" s="101">
        <f t="shared" si="136"/>
        <v>-1</v>
      </c>
      <c r="U1038" s="101">
        <f t="shared" si="137"/>
        <v>-1</v>
      </c>
      <c r="V1038" s="102">
        <f t="shared" si="138"/>
        <v>31.057692307692324</v>
      </c>
    </row>
    <row r="1039" spans="2:22" x14ac:dyDescent="0.25">
      <c r="B1039" s="12">
        <v>17</v>
      </c>
      <c r="C1039" s="12">
        <v>12</v>
      </c>
      <c r="D1039" s="12">
        <v>37.788461538461519</v>
      </c>
      <c r="E1039" s="12">
        <v>38.942307692307722</v>
      </c>
      <c r="F1039" s="12">
        <v>20.769230769230759</v>
      </c>
      <c r="H1039" s="103">
        <f>VLOOKUP($C1039,'Experiment Design'!$B$3:$H$66,'Experiment Results'!H$1,FALSE)</f>
        <v>8</v>
      </c>
      <c r="I1039" s="101" t="str">
        <f>VLOOKUP($C1039,'Experiment Design'!$B$3:$H$66,'Experiment Results'!I$1,FALSE)</f>
        <v>Exponential</v>
      </c>
      <c r="J1039" s="101">
        <f>VLOOKUP($C1039,'Experiment Design'!$B$3:$H$66,'Experiment Results'!J$1,FALSE)</f>
        <v>40</v>
      </c>
      <c r="K1039" s="101">
        <f>VLOOKUP($C1039,'Experiment Design'!$B$3:$H$66,'Experiment Results'!K$1,FALSE)</f>
        <v>60</v>
      </c>
      <c r="L1039" s="101">
        <f>VLOOKUP($C1039,'Experiment Design'!$B$3:$H$66,'Experiment Results'!L$1,FALSE)</f>
        <v>26</v>
      </c>
      <c r="M1039" s="101">
        <f>VLOOKUP($C1039,'Experiment Design'!$B$3:$H$66,'Experiment Results'!M$1,FALSE)</f>
        <v>10</v>
      </c>
      <c r="N1039" s="102">
        <f t="shared" si="131"/>
        <v>32.5</v>
      </c>
      <c r="P1039" s="103">
        <f t="shared" si="132"/>
        <v>1</v>
      </c>
      <c r="Q1039" s="101">
        <f t="shared" si="133"/>
        <v>1</v>
      </c>
      <c r="R1039" s="101">
        <f t="shared" si="134"/>
        <v>-1</v>
      </c>
      <c r="S1039" s="101">
        <f t="shared" si="135"/>
        <v>1</v>
      </c>
      <c r="T1039" s="101">
        <f t="shared" si="136"/>
        <v>-1</v>
      </c>
      <c r="U1039" s="101">
        <f t="shared" si="137"/>
        <v>-1</v>
      </c>
      <c r="V1039" s="102">
        <f t="shared" si="138"/>
        <v>32.5</v>
      </c>
    </row>
    <row r="1040" spans="2:22" x14ac:dyDescent="0.25">
      <c r="B1040" s="12">
        <v>17</v>
      </c>
      <c r="C1040" s="12">
        <v>13</v>
      </c>
      <c r="D1040" s="12">
        <v>32.019230769230759</v>
      </c>
      <c r="E1040" s="12">
        <v>30.86538461538462</v>
      </c>
      <c r="F1040" s="12">
        <v>40.096153846153854</v>
      </c>
      <c r="H1040" s="103">
        <f>VLOOKUP($C1040,'Experiment Design'!$B$3:$H$66,'Experiment Results'!H$1,FALSE)</f>
        <v>3</v>
      </c>
      <c r="I1040" s="101" t="str">
        <f>VLOOKUP($C1040,'Experiment Design'!$B$3:$H$66,'Experiment Results'!I$1,FALSE)</f>
        <v>Normal</v>
      </c>
      <c r="J1040" s="101">
        <f>VLOOKUP($C1040,'Experiment Design'!$B$3:$H$66,'Experiment Results'!J$1,FALSE)</f>
        <v>100</v>
      </c>
      <c r="K1040" s="101">
        <f>VLOOKUP($C1040,'Experiment Design'!$B$3:$H$66,'Experiment Results'!K$1,FALSE)</f>
        <v>60</v>
      </c>
      <c r="L1040" s="101">
        <f>VLOOKUP($C1040,'Experiment Design'!$B$3:$H$66,'Experiment Results'!L$1,FALSE)</f>
        <v>26</v>
      </c>
      <c r="M1040" s="101">
        <f>VLOOKUP($C1040,'Experiment Design'!$B$3:$H$66,'Experiment Results'!M$1,FALSE)</f>
        <v>10</v>
      </c>
      <c r="N1040" s="102">
        <f t="shared" si="131"/>
        <v>34.326923076923073</v>
      </c>
      <c r="P1040" s="103">
        <f t="shared" si="132"/>
        <v>-1</v>
      </c>
      <c r="Q1040" s="101">
        <f t="shared" si="133"/>
        <v>-1</v>
      </c>
      <c r="R1040" s="101">
        <f t="shared" si="134"/>
        <v>1</v>
      </c>
      <c r="S1040" s="101">
        <f t="shared" si="135"/>
        <v>1</v>
      </c>
      <c r="T1040" s="101">
        <f t="shared" si="136"/>
        <v>-1</v>
      </c>
      <c r="U1040" s="101">
        <f t="shared" si="137"/>
        <v>-1</v>
      </c>
      <c r="V1040" s="102">
        <f t="shared" si="138"/>
        <v>34.326923076923073</v>
      </c>
    </row>
    <row r="1041" spans="2:22" x14ac:dyDescent="0.25">
      <c r="B1041" s="12">
        <v>17</v>
      </c>
      <c r="C1041" s="12">
        <v>14</v>
      </c>
      <c r="D1041" s="12">
        <v>27.307692307692299</v>
      </c>
      <c r="E1041" s="12">
        <v>45.288461538461519</v>
      </c>
      <c r="F1041" s="12">
        <v>37.211538461538481</v>
      </c>
      <c r="H1041" s="103">
        <f>VLOOKUP($C1041,'Experiment Design'!$B$3:$H$66,'Experiment Results'!H$1,FALSE)</f>
        <v>8</v>
      </c>
      <c r="I1041" s="101" t="str">
        <f>VLOOKUP($C1041,'Experiment Design'!$B$3:$H$66,'Experiment Results'!I$1,FALSE)</f>
        <v>Normal</v>
      </c>
      <c r="J1041" s="101">
        <f>VLOOKUP($C1041,'Experiment Design'!$B$3:$H$66,'Experiment Results'!J$1,FALSE)</f>
        <v>100</v>
      </c>
      <c r="K1041" s="101">
        <f>VLOOKUP($C1041,'Experiment Design'!$B$3:$H$66,'Experiment Results'!K$1,FALSE)</f>
        <v>60</v>
      </c>
      <c r="L1041" s="101">
        <f>VLOOKUP($C1041,'Experiment Design'!$B$3:$H$66,'Experiment Results'!L$1,FALSE)</f>
        <v>26</v>
      </c>
      <c r="M1041" s="101">
        <f>VLOOKUP($C1041,'Experiment Design'!$B$3:$H$66,'Experiment Results'!M$1,FALSE)</f>
        <v>10</v>
      </c>
      <c r="N1041" s="102">
        <f t="shared" si="131"/>
        <v>36.602564102564095</v>
      </c>
      <c r="P1041" s="103">
        <f t="shared" si="132"/>
        <v>1</v>
      </c>
      <c r="Q1041" s="101">
        <f t="shared" si="133"/>
        <v>-1</v>
      </c>
      <c r="R1041" s="101">
        <f t="shared" si="134"/>
        <v>1</v>
      </c>
      <c r="S1041" s="101">
        <f t="shared" si="135"/>
        <v>1</v>
      </c>
      <c r="T1041" s="101">
        <f t="shared" si="136"/>
        <v>-1</v>
      </c>
      <c r="U1041" s="101">
        <f t="shared" si="137"/>
        <v>-1</v>
      </c>
      <c r="V1041" s="102">
        <f t="shared" si="138"/>
        <v>36.602564102564095</v>
      </c>
    </row>
    <row r="1042" spans="2:22" x14ac:dyDescent="0.25">
      <c r="B1042" s="12">
        <v>17</v>
      </c>
      <c r="C1042" s="12">
        <v>15</v>
      </c>
      <c r="D1042" s="12">
        <v>30.576923076923102</v>
      </c>
      <c r="E1042" s="12">
        <v>34.903846153846146</v>
      </c>
      <c r="F1042" s="12">
        <v>27.692307692307722</v>
      </c>
      <c r="H1042" s="103">
        <f>VLOOKUP($C1042,'Experiment Design'!$B$3:$H$66,'Experiment Results'!H$1,FALSE)</f>
        <v>3</v>
      </c>
      <c r="I1042" s="101" t="str">
        <f>VLOOKUP($C1042,'Experiment Design'!$B$3:$H$66,'Experiment Results'!I$1,FALSE)</f>
        <v>Exponential</v>
      </c>
      <c r="J1042" s="101">
        <f>VLOOKUP($C1042,'Experiment Design'!$B$3:$H$66,'Experiment Results'!J$1,FALSE)</f>
        <v>100</v>
      </c>
      <c r="K1042" s="101">
        <f>VLOOKUP($C1042,'Experiment Design'!$B$3:$H$66,'Experiment Results'!K$1,FALSE)</f>
        <v>60</v>
      </c>
      <c r="L1042" s="101">
        <f>VLOOKUP($C1042,'Experiment Design'!$B$3:$H$66,'Experiment Results'!L$1,FALSE)</f>
        <v>26</v>
      </c>
      <c r="M1042" s="101">
        <f>VLOOKUP($C1042,'Experiment Design'!$B$3:$H$66,'Experiment Results'!M$1,FALSE)</f>
        <v>10</v>
      </c>
      <c r="N1042" s="102">
        <f t="shared" si="131"/>
        <v>31.057692307692324</v>
      </c>
      <c r="P1042" s="103">
        <f t="shared" si="132"/>
        <v>-1</v>
      </c>
      <c r="Q1042" s="101">
        <f t="shared" si="133"/>
        <v>1</v>
      </c>
      <c r="R1042" s="101">
        <f t="shared" si="134"/>
        <v>1</v>
      </c>
      <c r="S1042" s="101">
        <f t="shared" si="135"/>
        <v>1</v>
      </c>
      <c r="T1042" s="101">
        <f t="shared" si="136"/>
        <v>-1</v>
      </c>
      <c r="U1042" s="101">
        <f t="shared" si="137"/>
        <v>-1</v>
      </c>
      <c r="V1042" s="102">
        <f t="shared" si="138"/>
        <v>31.057692307692324</v>
      </c>
    </row>
    <row r="1043" spans="2:22" x14ac:dyDescent="0.25">
      <c r="B1043" s="12">
        <v>17</v>
      </c>
      <c r="C1043" s="12">
        <v>16</v>
      </c>
      <c r="D1043" s="12">
        <v>37.788461538461519</v>
      </c>
      <c r="E1043" s="12">
        <v>38.942307692307722</v>
      </c>
      <c r="F1043" s="12">
        <v>20.769230769230759</v>
      </c>
      <c r="H1043" s="103">
        <f>VLOOKUP($C1043,'Experiment Design'!$B$3:$H$66,'Experiment Results'!H$1,FALSE)</f>
        <v>8</v>
      </c>
      <c r="I1043" s="101" t="str">
        <f>VLOOKUP($C1043,'Experiment Design'!$B$3:$H$66,'Experiment Results'!I$1,FALSE)</f>
        <v>Exponential</v>
      </c>
      <c r="J1043" s="101">
        <f>VLOOKUP($C1043,'Experiment Design'!$B$3:$H$66,'Experiment Results'!J$1,FALSE)</f>
        <v>100</v>
      </c>
      <c r="K1043" s="101">
        <f>VLOOKUP($C1043,'Experiment Design'!$B$3:$H$66,'Experiment Results'!K$1,FALSE)</f>
        <v>60</v>
      </c>
      <c r="L1043" s="101">
        <f>VLOOKUP($C1043,'Experiment Design'!$B$3:$H$66,'Experiment Results'!L$1,FALSE)</f>
        <v>26</v>
      </c>
      <c r="M1043" s="101">
        <f>VLOOKUP($C1043,'Experiment Design'!$B$3:$H$66,'Experiment Results'!M$1,FALSE)</f>
        <v>10</v>
      </c>
      <c r="N1043" s="102">
        <f t="shared" si="131"/>
        <v>32.5</v>
      </c>
      <c r="P1043" s="103">
        <f t="shared" si="132"/>
        <v>1</v>
      </c>
      <c r="Q1043" s="101">
        <f t="shared" si="133"/>
        <v>1</v>
      </c>
      <c r="R1043" s="101">
        <f t="shared" si="134"/>
        <v>1</v>
      </c>
      <c r="S1043" s="101">
        <f t="shared" si="135"/>
        <v>1</v>
      </c>
      <c r="T1043" s="101">
        <f t="shared" si="136"/>
        <v>-1</v>
      </c>
      <c r="U1043" s="101">
        <f t="shared" si="137"/>
        <v>-1</v>
      </c>
      <c r="V1043" s="102">
        <f t="shared" si="138"/>
        <v>32.5</v>
      </c>
    </row>
    <row r="1044" spans="2:22" x14ac:dyDescent="0.25">
      <c r="B1044" s="12">
        <v>17</v>
      </c>
      <c r="C1044" s="12">
        <v>17</v>
      </c>
      <c r="D1044" s="12">
        <v>50.555555555555578</v>
      </c>
      <c r="E1044" s="12">
        <v>46.875</v>
      </c>
      <c r="F1044" s="12">
        <v>43.541666666666636</v>
      </c>
      <c r="H1044" s="103">
        <f>VLOOKUP($C1044,'Experiment Design'!$B$3:$H$66,'Experiment Results'!H$1,FALSE)</f>
        <v>3</v>
      </c>
      <c r="I1044" s="101" t="str">
        <f>VLOOKUP($C1044,'Experiment Design'!$B$3:$H$66,'Experiment Results'!I$1,FALSE)</f>
        <v>Normal</v>
      </c>
      <c r="J1044" s="101">
        <f>VLOOKUP($C1044,'Experiment Design'!$B$3:$H$66,'Experiment Results'!J$1,FALSE)</f>
        <v>40</v>
      </c>
      <c r="K1044" s="101">
        <f>VLOOKUP($C1044,'Experiment Design'!$B$3:$H$66,'Experiment Results'!K$1,FALSE)</f>
        <v>10</v>
      </c>
      <c r="L1044" s="101">
        <f>VLOOKUP($C1044,'Experiment Design'!$B$3:$H$66,'Experiment Results'!L$1,FALSE)</f>
        <v>36</v>
      </c>
      <c r="M1044" s="101">
        <f>VLOOKUP($C1044,'Experiment Design'!$B$3:$H$66,'Experiment Results'!M$1,FALSE)</f>
        <v>10</v>
      </c>
      <c r="N1044" s="102">
        <f t="shared" si="131"/>
        <v>46.990740740740733</v>
      </c>
      <c r="P1044" s="103">
        <f t="shared" si="132"/>
        <v>-1</v>
      </c>
      <c r="Q1044" s="101">
        <f t="shared" si="133"/>
        <v>-1</v>
      </c>
      <c r="R1044" s="101">
        <f t="shared" si="134"/>
        <v>-1</v>
      </c>
      <c r="S1044" s="101">
        <f t="shared" si="135"/>
        <v>-1</v>
      </c>
      <c r="T1044" s="101">
        <f t="shared" si="136"/>
        <v>1</v>
      </c>
      <c r="U1044" s="101">
        <f t="shared" si="137"/>
        <v>-1</v>
      </c>
      <c r="V1044" s="102">
        <f t="shared" si="138"/>
        <v>46.990740740740733</v>
      </c>
    </row>
    <row r="1045" spans="2:22" x14ac:dyDescent="0.25">
      <c r="B1045" s="12">
        <v>17</v>
      </c>
      <c r="C1045" s="12">
        <v>18</v>
      </c>
      <c r="D1045" s="12">
        <v>51.111111111111121</v>
      </c>
      <c r="E1045" s="12">
        <v>47.291666666666636</v>
      </c>
      <c r="F1045" s="12">
        <v>49.791666666666664</v>
      </c>
      <c r="H1045" s="103">
        <f>VLOOKUP($C1045,'Experiment Design'!$B$3:$H$66,'Experiment Results'!H$1,FALSE)</f>
        <v>8</v>
      </c>
      <c r="I1045" s="101" t="str">
        <f>VLOOKUP($C1045,'Experiment Design'!$B$3:$H$66,'Experiment Results'!I$1,FALSE)</f>
        <v>Normal</v>
      </c>
      <c r="J1045" s="101">
        <f>VLOOKUP($C1045,'Experiment Design'!$B$3:$H$66,'Experiment Results'!J$1,FALSE)</f>
        <v>40</v>
      </c>
      <c r="K1045" s="101">
        <f>VLOOKUP($C1045,'Experiment Design'!$B$3:$H$66,'Experiment Results'!K$1,FALSE)</f>
        <v>10</v>
      </c>
      <c r="L1045" s="101">
        <f>VLOOKUP($C1045,'Experiment Design'!$B$3:$H$66,'Experiment Results'!L$1,FALSE)</f>
        <v>36</v>
      </c>
      <c r="M1045" s="101">
        <f>VLOOKUP($C1045,'Experiment Design'!$B$3:$H$66,'Experiment Results'!M$1,FALSE)</f>
        <v>10</v>
      </c>
      <c r="N1045" s="102">
        <f t="shared" si="131"/>
        <v>49.398148148148145</v>
      </c>
      <c r="P1045" s="103">
        <f t="shared" si="132"/>
        <v>1</v>
      </c>
      <c r="Q1045" s="101">
        <f t="shared" si="133"/>
        <v>-1</v>
      </c>
      <c r="R1045" s="101">
        <f t="shared" si="134"/>
        <v>-1</v>
      </c>
      <c r="S1045" s="101">
        <f t="shared" si="135"/>
        <v>-1</v>
      </c>
      <c r="T1045" s="101">
        <f t="shared" si="136"/>
        <v>1</v>
      </c>
      <c r="U1045" s="101">
        <f t="shared" si="137"/>
        <v>-1</v>
      </c>
      <c r="V1045" s="102">
        <f t="shared" si="138"/>
        <v>49.398148148148145</v>
      </c>
    </row>
    <row r="1046" spans="2:22" x14ac:dyDescent="0.25">
      <c r="B1046" s="12">
        <v>17</v>
      </c>
      <c r="C1046" s="12">
        <v>19</v>
      </c>
      <c r="D1046" s="12">
        <v>45.416666666666636</v>
      </c>
      <c r="E1046" s="12">
        <v>57.499999999999986</v>
      </c>
      <c r="F1046" s="12">
        <v>55.000000000000014</v>
      </c>
      <c r="H1046" s="103">
        <f>VLOOKUP($C1046,'Experiment Design'!$B$3:$H$66,'Experiment Results'!H$1,FALSE)</f>
        <v>3</v>
      </c>
      <c r="I1046" s="101" t="str">
        <f>VLOOKUP($C1046,'Experiment Design'!$B$3:$H$66,'Experiment Results'!I$1,FALSE)</f>
        <v>Exponential</v>
      </c>
      <c r="J1046" s="101">
        <f>VLOOKUP($C1046,'Experiment Design'!$B$3:$H$66,'Experiment Results'!J$1,FALSE)</f>
        <v>40</v>
      </c>
      <c r="K1046" s="101">
        <f>VLOOKUP($C1046,'Experiment Design'!$B$3:$H$66,'Experiment Results'!K$1,FALSE)</f>
        <v>10</v>
      </c>
      <c r="L1046" s="101">
        <f>VLOOKUP($C1046,'Experiment Design'!$B$3:$H$66,'Experiment Results'!L$1,FALSE)</f>
        <v>36</v>
      </c>
      <c r="M1046" s="101">
        <f>VLOOKUP($C1046,'Experiment Design'!$B$3:$H$66,'Experiment Results'!M$1,FALSE)</f>
        <v>10</v>
      </c>
      <c r="N1046" s="102">
        <f t="shared" si="131"/>
        <v>52.638888888888879</v>
      </c>
      <c r="P1046" s="103">
        <f t="shared" si="132"/>
        <v>-1</v>
      </c>
      <c r="Q1046" s="101">
        <f t="shared" si="133"/>
        <v>1</v>
      </c>
      <c r="R1046" s="101">
        <f t="shared" si="134"/>
        <v>-1</v>
      </c>
      <c r="S1046" s="101">
        <f t="shared" si="135"/>
        <v>-1</v>
      </c>
      <c r="T1046" s="101">
        <f t="shared" si="136"/>
        <v>1</v>
      </c>
      <c r="U1046" s="101">
        <f t="shared" si="137"/>
        <v>-1</v>
      </c>
      <c r="V1046" s="102">
        <f t="shared" si="138"/>
        <v>52.638888888888879</v>
      </c>
    </row>
    <row r="1047" spans="2:22" x14ac:dyDescent="0.25">
      <c r="B1047" s="12">
        <v>17</v>
      </c>
      <c r="C1047" s="12">
        <v>20</v>
      </c>
      <c r="D1047" s="12">
        <v>45.416666666666636</v>
      </c>
      <c r="E1047" s="12">
        <v>57.499999999999986</v>
      </c>
      <c r="F1047" s="12">
        <v>55.000000000000014</v>
      </c>
      <c r="H1047" s="103">
        <f>VLOOKUP($C1047,'Experiment Design'!$B$3:$H$66,'Experiment Results'!H$1,FALSE)</f>
        <v>8</v>
      </c>
      <c r="I1047" s="101" t="str">
        <f>VLOOKUP($C1047,'Experiment Design'!$B$3:$H$66,'Experiment Results'!I$1,FALSE)</f>
        <v>Exponential</v>
      </c>
      <c r="J1047" s="101">
        <f>VLOOKUP($C1047,'Experiment Design'!$B$3:$H$66,'Experiment Results'!J$1,FALSE)</f>
        <v>40</v>
      </c>
      <c r="K1047" s="101">
        <f>VLOOKUP($C1047,'Experiment Design'!$B$3:$H$66,'Experiment Results'!K$1,FALSE)</f>
        <v>10</v>
      </c>
      <c r="L1047" s="101">
        <f>VLOOKUP($C1047,'Experiment Design'!$B$3:$H$66,'Experiment Results'!L$1,FALSE)</f>
        <v>36</v>
      </c>
      <c r="M1047" s="101">
        <f>VLOOKUP($C1047,'Experiment Design'!$B$3:$H$66,'Experiment Results'!M$1,FALSE)</f>
        <v>10</v>
      </c>
      <c r="N1047" s="102">
        <f t="shared" si="131"/>
        <v>52.638888888888879</v>
      </c>
      <c r="P1047" s="103">
        <f t="shared" si="132"/>
        <v>1</v>
      </c>
      <c r="Q1047" s="101">
        <f t="shared" si="133"/>
        <v>1</v>
      </c>
      <c r="R1047" s="101">
        <f t="shared" si="134"/>
        <v>-1</v>
      </c>
      <c r="S1047" s="101">
        <f t="shared" si="135"/>
        <v>-1</v>
      </c>
      <c r="T1047" s="101">
        <f t="shared" si="136"/>
        <v>1</v>
      </c>
      <c r="U1047" s="101">
        <f t="shared" si="137"/>
        <v>-1</v>
      </c>
      <c r="V1047" s="102">
        <f t="shared" si="138"/>
        <v>52.638888888888879</v>
      </c>
    </row>
    <row r="1048" spans="2:22" x14ac:dyDescent="0.25">
      <c r="B1048" s="12">
        <v>17</v>
      </c>
      <c r="C1048" s="12">
        <v>21</v>
      </c>
      <c r="D1048" s="12">
        <v>50.555555555555578</v>
      </c>
      <c r="E1048" s="12">
        <v>46.875</v>
      </c>
      <c r="F1048" s="12">
        <v>43.541666666666636</v>
      </c>
      <c r="H1048" s="103">
        <f>VLOOKUP($C1048,'Experiment Design'!$B$3:$H$66,'Experiment Results'!H$1,FALSE)</f>
        <v>3</v>
      </c>
      <c r="I1048" s="101" t="str">
        <f>VLOOKUP($C1048,'Experiment Design'!$B$3:$H$66,'Experiment Results'!I$1,FALSE)</f>
        <v>Normal</v>
      </c>
      <c r="J1048" s="101">
        <f>VLOOKUP($C1048,'Experiment Design'!$B$3:$H$66,'Experiment Results'!J$1,FALSE)</f>
        <v>100</v>
      </c>
      <c r="K1048" s="101">
        <f>VLOOKUP($C1048,'Experiment Design'!$B$3:$H$66,'Experiment Results'!K$1,FALSE)</f>
        <v>10</v>
      </c>
      <c r="L1048" s="101">
        <f>VLOOKUP($C1048,'Experiment Design'!$B$3:$H$66,'Experiment Results'!L$1,FALSE)</f>
        <v>36</v>
      </c>
      <c r="M1048" s="101">
        <f>VLOOKUP($C1048,'Experiment Design'!$B$3:$H$66,'Experiment Results'!M$1,FALSE)</f>
        <v>10</v>
      </c>
      <c r="N1048" s="102">
        <f t="shared" si="131"/>
        <v>46.990740740740733</v>
      </c>
      <c r="P1048" s="103">
        <f t="shared" si="132"/>
        <v>-1</v>
      </c>
      <c r="Q1048" s="101">
        <f t="shared" si="133"/>
        <v>-1</v>
      </c>
      <c r="R1048" s="101">
        <f t="shared" si="134"/>
        <v>1</v>
      </c>
      <c r="S1048" s="101">
        <f t="shared" si="135"/>
        <v>-1</v>
      </c>
      <c r="T1048" s="101">
        <f t="shared" si="136"/>
        <v>1</v>
      </c>
      <c r="U1048" s="101">
        <f t="shared" si="137"/>
        <v>-1</v>
      </c>
      <c r="V1048" s="102">
        <f t="shared" si="138"/>
        <v>46.990740740740733</v>
      </c>
    </row>
    <row r="1049" spans="2:22" x14ac:dyDescent="0.25">
      <c r="B1049" s="12">
        <v>17</v>
      </c>
      <c r="C1049" s="12">
        <v>22</v>
      </c>
      <c r="D1049" s="12">
        <v>51.111111111111121</v>
      </c>
      <c r="E1049" s="12">
        <v>47.291666666666636</v>
      </c>
      <c r="F1049" s="12">
        <v>49.791666666666664</v>
      </c>
      <c r="H1049" s="103">
        <f>VLOOKUP($C1049,'Experiment Design'!$B$3:$H$66,'Experiment Results'!H$1,FALSE)</f>
        <v>8</v>
      </c>
      <c r="I1049" s="101" t="str">
        <f>VLOOKUP($C1049,'Experiment Design'!$B$3:$H$66,'Experiment Results'!I$1,FALSE)</f>
        <v>Normal</v>
      </c>
      <c r="J1049" s="101">
        <f>VLOOKUP($C1049,'Experiment Design'!$B$3:$H$66,'Experiment Results'!J$1,FALSE)</f>
        <v>100</v>
      </c>
      <c r="K1049" s="101">
        <f>VLOOKUP($C1049,'Experiment Design'!$B$3:$H$66,'Experiment Results'!K$1,FALSE)</f>
        <v>10</v>
      </c>
      <c r="L1049" s="101">
        <f>VLOOKUP($C1049,'Experiment Design'!$B$3:$H$66,'Experiment Results'!L$1,FALSE)</f>
        <v>36</v>
      </c>
      <c r="M1049" s="101">
        <f>VLOOKUP($C1049,'Experiment Design'!$B$3:$H$66,'Experiment Results'!M$1,FALSE)</f>
        <v>10</v>
      </c>
      <c r="N1049" s="102">
        <f t="shared" si="131"/>
        <v>49.398148148148145</v>
      </c>
      <c r="P1049" s="103">
        <f t="shared" si="132"/>
        <v>1</v>
      </c>
      <c r="Q1049" s="101">
        <f t="shared" si="133"/>
        <v>-1</v>
      </c>
      <c r="R1049" s="101">
        <f t="shared" si="134"/>
        <v>1</v>
      </c>
      <c r="S1049" s="101">
        <f t="shared" si="135"/>
        <v>-1</v>
      </c>
      <c r="T1049" s="101">
        <f t="shared" si="136"/>
        <v>1</v>
      </c>
      <c r="U1049" s="101">
        <f t="shared" si="137"/>
        <v>-1</v>
      </c>
      <c r="V1049" s="102">
        <f t="shared" si="138"/>
        <v>49.398148148148145</v>
      </c>
    </row>
    <row r="1050" spans="2:22" x14ac:dyDescent="0.25">
      <c r="B1050" s="12">
        <v>17</v>
      </c>
      <c r="C1050" s="12">
        <v>23</v>
      </c>
      <c r="D1050" s="12">
        <v>45.416666666666636</v>
      </c>
      <c r="E1050" s="12">
        <v>57.499999999999986</v>
      </c>
      <c r="F1050" s="12">
        <v>55.000000000000014</v>
      </c>
      <c r="H1050" s="103">
        <f>VLOOKUP($C1050,'Experiment Design'!$B$3:$H$66,'Experiment Results'!H$1,FALSE)</f>
        <v>3</v>
      </c>
      <c r="I1050" s="101" t="str">
        <f>VLOOKUP($C1050,'Experiment Design'!$B$3:$H$66,'Experiment Results'!I$1,FALSE)</f>
        <v>Exponential</v>
      </c>
      <c r="J1050" s="101">
        <f>VLOOKUP($C1050,'Experiment Design'!$B$3:$H$66,'Experiment Results'!J$1,FALSE)</f>
        <v>100</v>
      </c>
      <c r="K1050" s="101">
        <f>VLOOKUP($C1050,'Experiment Design'!$B$3:$H$66,'Experiment Results'!K$1,FALSE)</f>
        <v>10</v>
      </c>
      <c r="L1050" s="101">
        <f>VLOOKUP($C1050,'Experiment Design'!$B$3:$H$66,'Experiment Results'!L$1,FALSE)</f>
        <v>36</v>
      </c>
      <c r="M1050" s="101">
        <f>VLOOKUP($C1050,'Experiment Design'!$B$3:$H$66,'Experiment Results'!M$1,FALSE)</f>
        <v>10</v>
      </c>
      <c r="N1050" s="102">
        <f t="shared" si="131"/>
        <v>52.638888888888879</v>
      </c>
      <c r="P1050" s="103">
        <f t="shared" si="132"/>
        <v>-1</v>
      </c>
      <c r="Q1050" s="101">
        <f t="shared" si="133"/>
        <v>1</v>
      </c>
      <c r="R1050" s="101">
        <f t="shared" si="134"/>
        <v>1</v>
      </c>
      <c r="S1050" s="101">
        <f t="shared" si="135"/>
        <v>-1</v>
      </c>
      <c r="T1050" s="101">
        <f t="shared" si="136"/>
        <v>1</v>
      </c>
      <c r="U1050" s="101">
        <f t="shared" si="137"/>
        <v>-1</v>
      </c>
      <c r="V1050" s="102">
        <f t="shared" si="138"/>
        <v>52.638888888888879</v>
      </c>
    </row>
    <row r="1051" spans="2:22" x14ac:dyDescent="0.25">
      <c r="B1051" s="12">
        <v>17</v>
      </c>
      <c r="C1051" s="12">
        <v>24</v>
      </c>
      <c r="D1051" s="12">
        <v>45.416666666666636</v>
      </c>
      <c r="E1051" s="12">
        <v>57.499999999999986</v>
      </c>
      <c r="F1051" s="12">
        <v>55.000000000000014</v>
      </c>
      <c r="H1051" s="103">
        <f>VLOOKUP($C1051,'Experiment Design'!$B$3:$H$66,'Experiment Results'!H$1,FALSE)</f>
        <v>8</v>
      </c>
      <c r="I1051" s="101" t="str">
        <f>VLOOKUP($C1051,'Experiment Design'!$B$3:$H$66,'Experiment Results'!I$1,FALSE)</f>
        <v>Exponential</v>
      </c>
      <c r="J1051" s="101">
        <f>VLOOKUP($C1051,'Experiment Design'!$B$3:$H$66,'Experiment Results'!J$1,FALSE)</f>
        <v>100</v>
      </c>
      <c r="K1051" s="101">
        <f>VLOOKUP($C1051,'Experiment Design'!$B$3:$H$66,'Experiment Results'!K$1,FALSE)</f>
        <v>10</v>
      </c>
      <c r="L1051" s="101">
        <f>VLOOKUP($C1051,'Experiment Design'!$B$3:$H$66,'Experiment Results'!L$1,FALSE)</f>
        <v>36</v>
      </c>
      <c r="M1051" s="101">
        <f>VLOOKUP($C1051,'Experiment Design'!$B$3:$H$66,'Experiment Results'!M$1,FALSE)</f>
        <v>10</v>
      </c>
      <c r="N1051" s="102">
        <f t="shared" si="131"/>
        <v>52.638888888888879</v>
      </c>
      <c r="P1051" s="103">
        <f t="shared" si="132"/>
        <v>1</v>
      </c>
      <c r="Q1051" s="101">
        <f t="shared" si="133"/>
        <v>1</v>
      </c>
      <c r="R1051" s="101">
        <f t="shared" si="134"/>
        <v>1</v>
      </c>
      <c r="S1051" s="101">
        <f t="shared" si="135"/>
        <v>-1</v>
      </c>
      <c r="T1051" s="101">
        <f t="shared" si="136"/>
        <v>1</v>
      </c>
      <c r="U1051" s="101">
        <f t="shared" si="137"/>
        <v>-1</v>
      </c>
      <c r="V1051" s="102">
        <f t="shared" si="138"/>
        <v>52.638888888888879</v>
      </c>
    </row>
    <row r="1052" spans="2:22" x14ac:dyDescent="0.25">
      <c r="B1052" s="12">
        <v>17</v>
      </c>
      <c r="C1052" s="12">
        <v>25</v>
      </c>
      <c r="D1052" s="12">
        <v>50.555555555555578</v>
      </c>
      <c r="E1052" s="12">
        <v>46.875</v>
      </c>
      <c r="F1052" s="12">
        <v>43.541666666666636</v>
      </c>
      <c r="H1052" s="103">
        <f>VLOOKUP($C1052,'Experiment Design'!$B$3:$H$66,'Experiment Results'!H$1,FALSE)</f>
        <v>3</v>
      </c>
      <c r="I1052" s="101" t="str">
        <f>VLOOKUP($C1052,'Experiment Design'!$B$3:$H$66,'Experiment Results'!I$1,FALSE)</f>
        <v>Normal</v>
      </c>
      <c r="J1052" s="101">
        <f>VLOOKUP($C1052,'Experiment Design'!$B$3:$H$66,'Experiment Results'!J$1,FALSE)</f>
        <v>40</v>
      </c>
      <c r="K1052" s="101">
        <f>VLOOKUP($C1052,'Experiment Design'!$B$3:$H$66,'Experiment Results'!K$1,FALSE)</f>
        <v>60</v>
      </c>
      <c r="L1052" s="101">
        <f>VLOOKUP($C1052,'Experiment Design'!$B$3:$H$66,'Experiment Results'!L$1,FALSE)</f>
        <v>36</v>
      </c>
      <c r="M1052" s="101">
        <f>VLOOKUP($C1052,'Experiment Design'!$B$3:$H$66,'Experiment Results'!M$1,FALSE)</f>
        <v>10</v>
      </c>
      <c r="N1052" s="102">
        <f t="shared" si="131"/>
        <v>46.990740740740733</v>
      </c>
      <c r="P1052" s="103">
        <f t="shared" si="132"/>
        <v>-1</v>
      </c>
      <c r="Q1052" s="101">
        <f t="shared" si="133"/>
        <v>-1</v>
      </c>
      <c r="R1052" s="101">
        <f t="shared" si="134"/>
        <v>-1</v>
      </c>
      <c r="S1052" s="101">
        <f t="shared" si="135"/>
        <v>1</v>
      </c>
      <c r="T1052" s="101">
        <f t="shared" si="136"/>
        <v>1</v>
      </c>
      <c r="U1052" s="101">
        <f t="shared" si="137"/>
        <v>-1</v>
      </c>
      <c r="V1052" s="102">
        <f t="shared" si="138"/>
        <v>46.990740740740733</v>
      </c>
    </row>
    <row r="1053" spans="2:22" x14ac:dyDescent="0.25">
      <c r="B1053" s="12">
        <v>17</v>
      </c>
      <c r="C1053" s="12">
        <v>26</v>
      </c>
      <c r="D1053" s="12">
        <v>51.111111111111121</v>
      </c>
      <c r="E1053" s="12">
        <v>47.291666666666636</v>
      </c>
      <c r="F1053" s="12">
        <v>49.791666666666664</v>
      </c>
      <c r="H1053" s="103">
        <f>VLOOKUP($C1053,'Experiment Design'!$B$3:$H$66,'Experiment Results'!H$1,FALSE)</f>
        <v>8</v>
      </c>
      <c r="I1053" s="101" t="str">
        <f>VLOOKUP($C1053,'Experiment Design'!$B$3:$H$66,'Experiment Results'!I$1,FALSE)</f>
        <v>Normal</v>
      </c>
      <c r="J1053" s="101">
        <f>VLOOKUP($C1053,'Experiment Design'!$B$3:$H$66,'Experiment Results'!J$1,FALSE)</f>
        <v>40</v>
      </c>
      <c r="K1053" s="101">
        <f>VLOOKUP($C1053,'Experiment Design'!$B$3:$H$66,'Experiment Results'!K$1,FALSE)</f>
        <v>60</v>
      </c>
      <c r="L1053" s="101">
        <f>VLOOKUP($C1053,'Experiment Design'!$B$3:$H$66,'Experiment Results'!L$1,FALSE)</f>
        <v>36</v>
      </c>
      <c r="M1053" s="101">
        <f>VLOOKUP($C1053,'Experiment Design'!$B$3:$H$66,'Experiment Results'!M$1,FALSE)</f>
        <v>10</v>
      </c>
      <c r="N1053" s="102">
        <f t="shared" si="131"/>
        <v>49.398148148148145</v>
      </c>
      <c r="P1053" s="103">
        <f t="shared" si="132"/>
        <v>1</v>
      </c>
      <c r="Q1053" s="101">
        <f t="shared" si="133"/>
        <v>-1</v>
      </c>
      <c r="R1053" s="101">
        <f t="shared" si="134"/>
        <v>-1</v>
      </c>
      <c r="S1053" s="101">
        <f t="shared" si="135"/>
        <v>1</v>
      </c>
      <c r="T1053" s="101">
        <f t="shared" si="136"/>
        <v>1</v>
      </c>
      <c r="U1053" s="101">
        <f t="shared" si="137"/>
        <v>-1</v>
      </c>
      <c r="V1053" s="102">
        <f t="shared" si="138"/>
        <v>49.398148148148145</v>
      </c>
    </row>
    <row r="1054" spans="2:22" x14ac:dyDescent="0.25">
      <c r="B1054" s="12">
        <v>17</v>
      </c>
      <c r="C1054" s="12">
        <v>27</v>
      </c>
      <c r="D1054" s="12">
        <v>45.416666666666636</v>
      </c>
      <c r="E1054" s="12">
        <v>57.499999999999986</v>
      </c>
      <c r="F1054" s="12">
        <v>55.000000000000014</v>
      </c>
      <c r="H1054" s="103">
        <f>VLOOKUP($C1054,'Experiment Design'!$B$3:$H$66,'Experiment Results'!H$1,FALSE)</f>
        <v>3</v>
      </c>
      <c r="I1054" s="101" t="str">
        <f>VLOOKUP($C1054,'Experiment Design'!$B$3:$H$66,'Experiment Results'!I$1,FALSE)</f>
        <v>Exponential</v>
      </c>
      <c r="J1054" s="101">
        <f>VLOOKUP($C1054,'Experiment Design'!$B$3:$H$66,'Experiment Results'!J$1,FALSE)</f>
        <v>40</v>
      </c>
      <c r="K1054" s="101">
        <f>VLOOKUP($C1054,'Experiment Design'!$B$3:$H$66,'Experiment Results'!K$1,FALSE)</f>
        <v>60</v>
      </c>
      <c r="L1054" s="101">
        <f>VLOOKUP($C1054,'Experiment Design'!$B$3:$H$66,'Experiment Results'!L$1,FALSE)</f>
        <v>36</v>
      </c>
      <c r="M1054" s="101">
        <f>VLOOKUP($C1054,'Experiment Design'!$B$3:$H$66,'Experiment Results'!M$1,FALSE)</f>
        <v>10</v>
      </c>
      <c r="N1054" s="102">
        <f t="shared" si="131"/>
        <v>52.638888888888879</v>
      </c>
      <c r="P1054" s="103">
        <f t="shared" si="132"/>
        <v>-1</v>
      </c>
      <c r="Q1054" s="101">
        <f t="shared" si="133"/>
        <v>1</v>
      </c>
      <c r="R1054" s="101">
        <f t="shared" si="134"/>
        <v>-1</v>
      </c>
      <c r="S1054" s="101">
        <f t="shared" si="135"/>
        <v>1</v>
      </c>
      <c r="T1054" s="101">
        <f t="shared" si="136"/>
        <v>1</v>
      </c>
      <c r="U1054" s="101">
        <f t="shared" si="137"/>
        <v>-1</v>
      </c>
      <c r="V1054" s="102">
        <f t="shared" si="138"/>
        <v>52.638888888888879</v>
      </c>
    </row>
    <row r="1055" spans="2:22" x14ac:dyDescent="0.25">
      <c r="B1055" s="12">
        <v>17</v>
      </c>
      <c r="C1055" s="12">
        <v>28</v>
      </c>
      <c r="D1055" s="12">
        <v>45.416666666666636</v>
      </c>
      <c r="E1055" s="12">
        <v>57.499999999999986</v>
      </c>
      <c r="F1055" s="12">
        <v>55.000000000000014</v>
      </c>
      <c r="H1055" s="103">
        <f>VLOOKUP($C1055,'Experiment Design'!$B$3:$H$66,'Experiment Results'!H$1,FALSE)</f>
        <v>8</v>
      </c>
      <c r="I1055" s="101" t="str">
        <f>VLOOKUP($C1055,'Experiment Design'!$B$3:$H$66,'Experiment Results'!I$1,FALSE)</f>
        <v>Exponential</v>
      </c>
      <c r="J1055" s="101">
        <f>VLOOKUP($C1055,'Experiment Design'!$B$3:$H$66,'Experiment Results'!J$1,FALSE)</f>
        <v>40</v>
      </c>
      <c r="K1055" s="101">
        <f>VLOOKUP($C1055,'Experiment Design'!$B$3:$H$66,'Experiment Results'!K$1,FALSE)</f>
        <v>60</v>
      </c>
      <c r="L1055" s="101">
        <f>VLOOKUP($C1055,'Experiment Design'!$B$3:$H$66,'Experiment Results'!L$1,FALSE)</f>
        <v>36</v>
      </c>
      <c r="M1055" s="101">
        <f>VLOOKUP($C1055,'Experiment Design'!$B$3:$H$66,'Experiment Results'!M$1,FALSE)</f>
        <v>10</v>
      </c>
      <c r="N1055" s="102">
        <f t="shared" si="131"/>
        <v>52.638888888888879</v>
      </c>
      <c r="P1055" s="103">
        <f t="shared" si="132"/>
        <v>1</v>
      </c>
      <c r="Q1055" s="101">
        <f t="shared" si="133"/>
        <v>1</v>
      </c>
      <c r="R1055" s="101">
        <f t="shared" si="134"/>
        <v>-1</v>
      </c>
      <c r="S1055" s="101">
        <f t="shared" si="135"/>
        <v>1</v>
      </c>
      <c r="T1055" s="101">
        <f t="shared" si="136"/>
        <v>1</v>
      </c>
      <c r="U1055" s="101">
        <f t="shared" si="137"/>
        <v>-1</v>
      </c>
      <c r="V1055" s="102">
        <f t="shared" si="138"/>
        <v>52.638888888888879</v>
      </c>
    </row>
    <row r="1056" spans="2:22" x14ac:dyDescent="0.25">
      <c r="B1056" s="12">
        <v>17</v>
      </c>
      <c r="C1056" s="12">
        <v>29</v>
      </c>
      <c r="D1056" s="12">
        <v>50.555555555555578</v>
      </c>
      <c r="E1056" s="12">
        <v>46.875</v>
      </c>
      <c r="F1056" s="12">
        <v>43.541666666666636</v>
      </c>
      <c r="H1056" s="103">
        <f>VLOOKUP($C1056,'Experiment Design'!$B$3:$H$66,'Experiment Results'!H$1,FALSE)</f>
        <v>3</v>
      </c>
      <c r="I1056" s="101" t="str">
        <f>VLOOKUP($C1056,'Experiment Design'!$B$3:$H$66,'Experiment Results'!I$1,FALSE)</f>
        <v>Normal</v>
      </c>
      <c r="J1056" s="101">
        <f>VLOOKUP($C1056,'Experiment Design'!$B$3:$H$66,'Experiment Results'!J$1,FALSE)</f>
        <v>100</v>
      </c>
      <c r="K1056" s="101">
        <f>VLOOKUP($C1056,'Experiment Design'!$B$3:$H$66,'Experiment Results'!K$1,FALSE)</f>
        <v>60</v>
      </c>
      <c r="L1056" s="101">
        <f>VLOOKUP($C1056,'Experiment Design'!$B$3:$H$66,'Experiment Results'!L$1,FALSE)</f>
        <v>36</v>
      </c>
      <c r="M1056" s="101">
        <f>VLOOKUP($C1056,'Experiment Design'!$B$3:$H$66,'Experiment Results'!M$1,FALSE)</f>
        <v>10</v>
      </c>
      <c r="N1056" s="102">
        <f t="shared" si="131"/>
        <v>46.990740740740733</v>
      </c>
      <c r="P1056" s="103">
        <f t="shared" si="132"/>
        <v>-1</v>
      </c>
      <c r="Q1056" s="101">
        <f t="shared" si="133"/>
        <v>-1</v>
      </c>
      <c r="R1056" s="101">
        <f t="shared" si="134"/>
        <v>1</v>
      </c>
      <c r="S1056" s="101">
        <f t="shared" si="135"/>
        <v>1</v>
      </c>
      <c r="T1056" s="101">
        <f t="shared" si="136"/>
        <v>1</v>
      </c>
      <c r="U1056" s="101">
        <f t="shared" si="137"/>
        <v>-1</v>
      </c>
      <c r="V1056" s="102">
        <f t="shared" si="138"/>
        <v>46.990740740740733</v>
      </c>
    </row>
    <row r="1057" spans="2:22" x14ac:dyDescent="0.25">
      <c r="B1057" s="12">
        <v>17</v>
      </c>
      <c r="C1057" s="12">
        <v>30</v>
      </c>
      <c r="D1057" s="12">
        <v>51.111111111111121</v>
      </c>
      <c r="E1057" s="12">
        <v>47.291666666666636</v>
      </c>
      <c r="F1057" s="12">
        <v>49.791666666666664</v>
      </c>
      <c r="H1057" s="103">
        <f>VLOOKUP($C1057,'Experiment Design'!$B$3:$H$66,'Experiment Results'!H$1,FALSE)</f>
        <v>8</v>
      </c>
      <c r="I1057" s="101" t="str">
        <f>VLOOKUP($C1057,'Experiment Design'!$B$3:$H$66,'Experiment Results'!I$1,FALSE)</f>
        <v>Normal</v>
      </c>
      <c r="J1057" s="101">
        <f>VLOOKUP($C1057,'Experiment Design'!$B$3:$H$66,'Experiment Results'!J$1,FALSE)</f>
        <v>100</v>
      </c>
      <c r="K1057" s="101">
        <f>VLOOKUP($C1057,'Experiment Design'!$B$3:$H$66,'Experiment Results'!K$1,FALSE)</f>
        <v>60</v>
      </c>
      <c r="L1057" s="101">
        <f>VLOOKUP($C1057,'Experiment Design'!$B$3:$H$66,'Experiment Results'!L$1,FALSE)</f>
        <v>36</v>
      </c>
      <c r="M1057" s="101">
        <f>VLOOKUP($C1057,'Experiment Design'!$B$3:$H$66,'Experiment Results'!M$1,FALSE)</f>
        <v>10</v>
      </c>
      <c r="N1057" s="102">
        <f t="shared" si="131"/>
        <v>49.398148148148145</v>
      </c>
      <c r="P1057" s="103">
        <f t="shared" si="132"/>
        <v>1</v>
      </c>
      <c r="Q1057" s="101">
        <f t="shared" si="133"/>
        <v>-1</v>
      </c>
      <c r="R1057" s="101">
        <f t="shared" si="134"/>
        <v>1</v>
      </c>
      <c r="S1057" s="101">
        <f t="shared" si="135"/>
        <v>1</v>
      </c>
      <c r="T1057" s="101">
        <f t="shared" si="136"/>
        <v>1</v>
      </c>
      <c r="U1057" s="101">
        <f t="shared" si="137"/>
        <v>-1</v>
      </c>
      <c r="V1057" s="102">
        <f t="shared" si="138"/>
        <v>49.398148148148145</v>
      </c>
    </row>
    <row r="1058" spans="2:22" x14ac:dyDescent="0.25">
      <c r="B1058" s="12">
        <v>17</v>
      </c>
      <c r="C1058" s="12">
        <v>31</v>
      </c>
      <c r="D1058" s="12">
        <v>45.416666666666636</v>
      </c>
      <c r="E1058" s="12">
        <v>57.499999999999986</v>
      </c>
      <c r="F1058" s="12">
        <v>55.000000000000014</v>
      </c>
      <c r="H1058" s="103">
        <f>VLOOKUP($C1058,'Experiment Design'!$B$3:$H$66,'Experiment Results'!H$1,FALSE)</f>
        <v>3</v>
      </c>
      <c r="I1058" s="101" t="str">
        <f>VLOOKUP($C1058,'Experiment Design'!$B$3:$H$66,'Experiment Results'!I$1,FALSE)</f>
        <v>Exponential</v>
      </c>
      <c r="J1058" s="101">
        <f>VLOOKUP($C1058,'Experiment Design'!$B$3:$H$66,'Experiment Results'!J$1,FALSE)</f>
        <v>100</v>
      </c>
      <c r="K1058" s="101">
        <f>VLOOKUP($C1058,'Experiment Design'!$B$3:$H$66,'Experiment Results'!K$1,FALSE)</f>
        <v>60</v>
      </c>
      <c r="L1058" s="101">
        <f>VLOOKUP($C1058,'Experiment Design'!$B$3:$H$66,'Experiment Results'!L$1,FALSE)</f>
        <v>36</v>
      </c>
      <c r="M1058" s="101">
        <f>VLOOKUP($C1058,'Experiment Design'!$B$3:$H$66,'Experiment Results'!M$1,FALSE)</f>
        <v>10</v>
      </c>
      <c r="N1058" s="102">
        <f t="shared" si="131"/>
        <v>52.638888888888879</v>
      </c>
      <c r="P1058" s="103">
        <f t="shared" si="132"/>
        <v>-1</v>
      </c>
      <c r="Q1058" s="101">
        <f t="shared" si="133"/>
        <v>1</v>
      </c>
      <c r="R1058" s="101">
        <f t="shared" si="134"/>
        <v>1</v>
      </c>
      <c r="S1058" s="101">
        <f t="shared" si="135"/>
        <v>1</v>
      </c>
      <c r="T1058" s="101">
        <f t="shared" si="136"/>
        <v>1</v>
      </c>
      <c r="U1058" s="101">
        <f t="shared" si="137"/>
        <v>-1</v>
      </c>
      <c r="V1058" s="102">
        <f t="shared" si="138"/>
        <v>52.638888888888879</v>
      </c>
    </row>
    <row r="1059" spans="2:22" x14ac:dyDescent="0.25">
      <c r="B1059" s="12">
        <v>17</v>
      </c>
      <c r="C1059" s="12">
        <v>32</v>
      </c>
      <c r="D1059" s="12">
        <v>45.416666666666636</v>
      </c>
      <c r="E1059" s="12">
        <v>57.499999999999986</v>
      </c>
      <c r="F1059" s="12">
        <v>55.000000000000014</v>
      </c>
      <c r="H1059" s="103">
        <f>VLOOKUP($C1059,'Experiment Design'!$B$3:$H$66,'Experiment Results'!H$1,FALSE)</f>
        <v>8</v>
      </c>
      <c r="I1059" s="101" t="str">
        <f>VLOOKUP($C1059,'Experiment Design'!$B$3:$H$66,'Experiment Results'!I$1,FALSE)</f>
        <v>Exponential</v>
      </c>
      <c r="J1059" s="101">
        <f>VLOOKUP($C1059,'Experiment Design'!$B$3:$H$66,'Experiment Results'!J$1,FALSE)</f>
        <v>100</v>
      </c>
      <c r="K1059" s="101">
        <f>VLOOKUP($C1059,'Experiment Design'!$B$3:$H$66,'Experiment Results'!K$1,FALSE)</f>
        <v>60</v>
      </c>
      <c r="L1059" s="101">
        <f>VLOOKUP($C1059,'Experiment Design'!$B$3:$H$66,'Experiment Results'!L$1,FALSE)</f>
        <v>36</v>
      </c>
      <c r="M1059" s="101">
        <f>VLOOKUP($C1059,'Experiment Design'!$B$3:$H$66,'Experiment Results'!M$1,FALSE)</f>
        <v>10</v>
      </c>
      <c r="N1059" s="102">
        <f t="shared" si="131"/>
        <v>52.638888888888879</v>
      </c>
      <c r="P1059" s="103">
        <f t="shared" si="132"/>
        <v>1</v>
      </c>
      <c r="Q1059" s="101">
        <f t="shared" si="133"/>
        <v>1</v>
      </c>
      <c r="R1059" s="101">
        <f t="shared" si="134"/>
        <v>1</v>
      </c>
      <c r="S1059" s="101">
        <f t="shared" si="135"/>
        <v>1</v>
      </c>
      <c r="T1059" s="101">
        <f t="shared" si="136"/>
        <v>1</v>
      </c>
      <c r="U1059" s="101">
        <f t="shared" si="137"/>
        <v>-1</v>
      </c>
      <c r="V1059" s="102">
        <f t="shared" si="138"/>
        <v>52.638888888888879</v>
      </c>
    </row>
    <row r="1060" spans="2:22" x14ac:dyDescent="0.25">
      <c r="B1060" s="12">
        <v>17</v>
      </c>
      <c r="C1060" s="12">
        <v>33</v>
      </c>
      <c r="D1060" s="12">
        <v>31.923076923076923</v>
      </c>
      <c r="E1060" s="12">
        <v>23.846153846153822</v>
      </c>
      <c r="F1060" s="12">
        <v>25.38461538461538</v>
      </c>
      <c r="H1060" s="103">
        <f>VLOOKUP($C1060,'Experiment Design'!$B$3:$H$66,'Experiment Results'!H$1,FALSE)</f>
        <v>3</v>
      </c>
      <c r="I1060" s="101" t="str">
        <f>VLOOKUP($C1060,'Experiment Design'!$B$3:$H$66,'Experiment Results'!I$1,FALSE)</f>
        <v>Normal</v>
      </c>
      <c r="J1060" s="101">
        <f>VLOOKUP($C1060,'Experiment Design'!$B$3:$H$66,'Experiment Results'!J$1,FALSE)</f>
        <v>40</v>
      </c>
      <c r="K1060" s="101">
        <f>VLOOKUP($C1060,'Experiment Design'!$B$3:$H$66,'Experiment Results'!K$1,FALSE)</f>
        <v>10</v>
      </c>
      <c r="L1060" s="101">
        <f>VLOOKUP($C1060,'Experiment Design'!$B$3:$H$66,'Experiment Results'!L$1,FALSE)</f>
        <v>26</v>
      </c>
      <c r="M1060" s="101">
        <f>VLOOKUP($C1060,'Experiment Design'!$B$3:$H$66,'Experiment Results'!M$1,FALSE)</f>
        <v>15</v>
      </c>
      <c r="N1060" s="102">
        <f t="shared" si="131"/>
        <v>27.051282051282044</v>
      </c>
      <c r="P1060" s="103">
        <f t="shared" si="132"/>
        <v>-1</v>
      </c>
      <c r="Q1060" s="101">
        <f t="shared" si="133"/>
        <v>-1</v>
      </c>
      <c r="R1060" s="101">
        <f t="shared" si="134"/>
        <v>-1</v>
      </c>
      <c r="S1060" s="101">
        <f t="shared" si="135"/>
        <v>-1</v>
      </c>
      <c r="T1060" s="101">
        <f t="shared" si="136"/>
        <v>-1</v>
      </c>
      <c r="U1060" s="101">
        <f t="shared" si="137"/>
        <v>1</v>
      </c>
      <c r="V1060" s="102">
        <f t="shared" si="138"/>
        <v>27.051282051282044</v>
      </c>
    </row>
    <row r="1061" spans="2:22" x14ac:dyDescent="0.25">
      <c r="B1061" s="12">
        <v>17</v>
      </c>
      <c r="C1061" s="12">
        <v>34</v>
      </c>
      <c r="D1061" s="12">
        <v>25.192307692307701</v>
      </c>
      <c r="E1061" s="12">
        <v>24.065934065934059</v>
      </c>
      <c r="F1061" s="12">
        <v>25.38461538461538</v>
      </c>
      <c r="H1061" s="103">
        <f>VLOOKUP($C1061,'Experiment Design'!$B$3:$H$66,'Experiment Results'!H$1,FALSE)</f>
        <v>8</v>
      </c>
      <c r="I1061" s="101" t="str">
        <f>VLOOKUP($C1061,'Experiment Design'!$B$3:$H$66,'Experiment Results'!I$1,FALSE)</f>
        <v>Normal</v>
      </c>
      <c r="J1061" s="101">
        <f>VLOOKUP($C1061,'Experiment Design'!$B$3:$H$66,'Experiment Results'!J$1,FALSE)</f>
        <v>40</v>
      </c>
      <c r="K1061" s="101">
        <f>VLOOKUP($C1061,'Experiment Design'!$B$3:$H$66,'Experiment Results'!K$1,FALSE)</f>
        <v>10</v>
      </c>
      <c r="L1061" s="101">
        <f>VLOOKUP($C1061,'Experiment Design'!$B$3:$H$66,'Experiment Results'!L$1,FALSE)</f>
        <v>26</v>
      </c>
      <c r="M1061" s="101">
        <f>VLOOKUP($C1061,'Experiment Design'!$B$3:$H$66,'Experiment Results'!M$1,FALSE)</f>
        <v>15</v>
      </c>
      <c r="N1061" s="102">
        <f t="shared" si="131"/>
        <v>24.88095238095238</v>
      </c>
      <c r="P1061" s="103">
        <f t="shared" si="132"/>
        <v>1</v>
      </c>
      <c r="Q1061" s="101">
        <f t="shared" si="133"/>
        <v>-1</v>
      </c>
      <c r="R1061" s="101">
        <f t="shared" si="134"/>
        <v>-1</v>
      </c>
      <c r="S1061" s="101">
        <f t="shared" si="135"/>
        <v>-1</v>
      </c>
      <c r="T1061" s="101">
        <f t="shared" si="136"/>
        <v>-1</v>
      </c>
      <c r="U1061" s="101">
        <f t="shared" si="137"/>
        <v>1</v>
      </c>
      <c r="V1061" s="102">
        <f t="shared" si="138"/>
        <v>24.88095238095238</v>
      </c>
    </row>
    <row r="1062" spans="2:22" x14ac:dyDescent="0.25">
      <c r="B1062" s="12">
        <v>17</v>
      </c>
      <c r="C1062" s="12">
        <v>35</v>
      </c>
      <c r="D1062" s="12">
        <v>28.07692307692308</v>
      </c>
      <c r="E1062" s="12">
        <v>26.923076923076941</v>
      </c>
      <c r="F1062" s="12">
        <v>31.923076923076923</v>
      </c>
      <c r="H1062" s="103">
        <f>VLOOKUP($C1062,'Experiment Design'!$B$3:$H$66,'Experiment Results'!H$1,FALSE)</f>
        <v>3</v>
      </c>
      <c r="I1062" s="101" t="str">
        <f>VLOOKUP($C1062,'Experiment Design'!$B$3:$H$66,'Experiment Results'!I$1,FALSE)</f>
        <v>Exponential</v>
      </c>
      <c r="J1062" s="101">
        <f>VLOOKUP($C1062,'Experiment Design'!$B$3:$H$66,'Experiment Results'!J$1,FALSE)</f>
        <v>40</v>
      </c>
      <c r="K1062" s="101">
        <f>VLOOKUP($C1062,'Experiment Design'!$B$3:$H$66,'Experiment Results'!K$1,FALSE)</f>
        <v>10</v>
      </c>
      <c r="L1062" s="101">
        <f>VLOOKUP($C1062,'Experiment Design'!$B$3:$H$66,'Experiment Results'!L$1,FALSE)</f>
        <v>26</v>
      </c>
      <c r="M1062" s="101">
        <f>VLOOKUP($C1062,'Experiment Design'!$B$3:$H$66,'Experiment Results'!M$1,FALSE)</f>
        <v>15</v>
      </c>
      <c r="N1062" s="102">
        <f t="shared" si="131"/>
        <v>28.974358974358982</v>
      </c>
      <c r="P1062" s="103">
        <f t="shared" si="132"/>
        <v>-1</v>
      </c>
      <c r="Q1062" s="101">
        <f t="shared" si="133"/>
        <v>1</v>
      </c>
      <c r="R1062" s="101">
        <f t="shared" si="134"/>
        <v>-1</v>
      </c>
      <c r="S1062" s="101">
        <f t="shared" si="135"/>
        <v>-1</v>
      </c>
      <c r="T1062" s="101">
        <f t="shared" si="136"/>
        <v>-1</v>
      </c>
      <c r="U1062" s="101">
        <f t="shared" si="137"/>
        <v>1</v>
      </c>
      <c r="V1062" s="102">
        <f t="shared" si="138"/>
        <v>28.974358974358982</v>
      </c>
    </row>
    <row r="1063" spans="2:22" x14ac:dyDescent="0.25">
      <c r="B1063" s="12">
        <v>17</v>
      </c>
      <c r="C1063" s="12">
        <v>36</v>
      </c>
      <c r="D1063" s="12">
        <v>24.615384615384603</v>
      </c>
      <c r="E1063" s="12">
        <v>21.09890109890112</v>
      </c>
      <c r="F1063" s="12">
        <v>26.703296703296697</v>
      </c>
      <c r="H1063" s="103">
        <f>VLOOKUP($C1063,'Experiment Design'!$B$3:$H$66,'Experiment Results'!H$1,FALSE)</f>
        <v>8</v>
      </c>
      <c r="I1063" s="101" t="str">
        <f>VLOOKUP($C1063,'Experiment Design'!$B$3:$H$66,'Experiment Results'!I$1,FALSE)</f>
        <v>Exponential</v>
      </c>
      <c r="J1063" s="101">
        <f>VLOOKUP($C1063,'Experiment Design'!$B$3:$H$66,'Experiment Results'!J$1,FALSE)</f>
        <v>40</v>
      </c>
      <c r="K1063" s="101">
        <f>VLOOKUP($C1063,'Experiment Design'!$B$3:$H$66,'Experiment Results'!K$1,FALSE)</f>
        <v>10</v>
      </c>
      <c r="L1063" s="101">
        <f>VLOOKUP($C1063,'Experiment Design'!$B$3:$H$66,'Experiment Results'!L$1,FALSE)</f>
        <v>26</v>
      </c>
      <c r="M1063" s="101">
        <f>VLOOKUP($C1063,'Experiment Design'!$B$3:$H$66,'Experiment Results'!M$1,FALSE)</f>
        <v>15</v>
      </c>
      <c r="N1063" s="102">
        <f t="shared" si="131"/>
        <v>24.139194139194142</v>
      </c>
      <c r="P1063" s="103">
        <f t="shared" si="132"/>
        <v>1</v>
      </c>
      <c r="Q1063" s="101">
        <f t="shared" si="133"/>
        <v>1</v>
      </c>
      <c r="R1063" s="101">
        <f t="shared" si="134"/>
        <v>-1</v>
      </c>
      <c r="S1063" s="101">
        <f t="shared" si="135"/>
        <v>-1</v>
      </c>
      <c r="T1063" s="101">
        <f t="shared" si="136"/>
        <v>-1</v>
      </c>
      <c r="U1063" s="101">
        <f t="shared" si="137"/>
        <v>1</v>
      </c>
      <c r="V1063" s="102">
        <f t="shared" si="138"/>
        <v>24.139194139194142</v>
      </c>
    </row>
    <row r="1064" spans="2:22" x14ac:dyDescent="0.25">
      <c r="B1064" s="12">
        <v>17</v>
      </c>
      <c r="C1064" s="12">
        <v>37</v>
      </c>
      <c r="D1064" s="12">
        <v>31.923076923076923</v>
      </c>
      <c r="E1064" s="12">
        <v>23.846153846153822</v>
      </c>
      <c r="F1064" s="12">
        <v>25.38461538461538</v>
      </c>
      <c r="H1064" s="103">
        <f>VLOOKUP($C1064,'Experiment Design'!$B$3:$H$66,'Experiment Results'!H$1,FALSE)</f>
        <v>3</v>
      </c>
      <c r="I1064" s="101" t="str">
        <f>VLOOKUP($C1064,'Experiment Design'!$B$3:$H$66,'Experiment Results'!I$1,FALSE)</f>
        <v>Normal</v>
      </c>
      <c r="J1064" s="101">
        <f>VLOOKUP($C1064,'Experiment Design'!$B$3:$H$66,'Experiment Results'!J$1,FALSE)</f>
        <v>100</v>
      </c>
      <c r="K1064" s="101">
        <f>VLOOKUP($C1064,'Experiment Design'!$B$3:$H$66,'Experiment Results'!K$1,FALSE)</f>
        <v>10</v>
      </c>
      <c r="L1064" s="101">
        <f>VLOOKUP($C1064,'Experiment Design'!$B$3:$H$66,'Experiment Results'!L$1,FALSE)</f>
        <v>26</v>
      </c>
      <c r="M1064" s="101">
        <f>VLOOKUP($C1064,'Experiment Design'!$B$3:$H$66,'Experiment Results'!M$1,FALSE)</f>
        <v>15</v>
      </c>
      <c r="N1064" s="102">
        <f t="shared" si="131"/>
        <v>27.051282051282044</v>
      </c>
      <c r="P1064" s="103">
        <f t="shared" si="132"/>
        <v>-1</v>
      </c>
      <c r="Q1064" s="101">
        <f t="shared" si="133"/>
        <v>-1</v>
      </c>
      <c r="R1064" s="101">
        <f t="shared" si="134"/>
        <v>1</v>
      </c>
      <c r="S1064" s="101">
        <f t="shared" si="135"/>
        <v>-1</v>
      </c>
      <c r="T1064" s="101">
        <f t="shared" si="136"/>
        <v>-1</v>
      </c>
      <c r="U1064" s="101">
        <f t="shared" si="137"/>
        <v>1</v>
      </c>
      <c r="V1064" s="102">
        <f t="shared" si="138"/>
        <v>27.051282051282044</v>
      </c>
    </row>
    <row r="1065" spans="2:22" x14ac:dyDescent="0.25">
      <c r="B1065" s="12">
        <v>17</v>
      </c>
      <c r="C1065" s="12">
        <v>38</v>
      </c>
      <c r="D1065" s="12">
        <v>29.807692307692317</v>
      </c>
      <c r="E1065" s="12">
        <v>20.769230769230759</v>
      </c>
      <c r="F1065" s="12">
        <v>25.38461538461538</v>
      </c>
      <c r="H1065" s="103">
        <f>VLOOKUP($C1065,'Experiment Design'!$B$3:$H$66,'Experiment Results'!H$1,FALSE)</f>
        <v>8</v>
      </c>
      <c r="I1065" s="101" t="str">
        <f>VLOOKUP($C1065,'Experiment Design'!$B$3:$H$66,'Experiment Results'!I$1,FALSE)</f>
        <v>Normal</v>
      </c>
      <c r="J1065" s="101">
        <f>VLOOKUP($C1065,'Experiment Design'!$B$3:$H$66,'Experiment Results'!J$1,FALSE)</f>
        <v>100</v>
      </c>
      <c r="K1065" s="101">
        <f>VLOOKUP($C1065,'Experiment Design'!$B$3:$H$66,'Experiment Results'!K$1,FALSE)</f>
        <v>10</v>
      </c>
      <c r="L1065" s="101">
        <f>VLOOKUP($C1065,'Experiment Design'!$B$3:$H$66,'Experiment Results'!L$1,FALSE)</f>
        <v>26</v>
      </c>
      <c r="M1065" s="101">
        <f>VLOOKUP($C1065,'Experiment Design'!$B$3:$H$66,'Experiment Results'!M$1,FALSE)</f>
        <v>15</v>
      </c>
      <c r="N1065" s="102">
        <f t="shared" si="131"/>
        <v>25.320512820512818</v>
      </c>
      <c r="P1065" s="103">
        <f t="shared" si="132"/>
        <v>1</v>
      </c>
      <c r="Q1065" s="101">
        <f t="shared" si="133"/>
        <v>-1</v>
      </c>
      <c r="R1065" s="101">
        <f t="shared" si="134"/>
        <v>1</v>
      </c>
      <c r="S1065" s="101">
        <f t="shared" si="135"/>
        <v>-1</v>
      </c>
      <c r="T1065" s="101">
        <f t="shared" si="136"/>
        <v>-1</v>
      </c>
      <c r="U1065" s="101">
        <f t="shared" si="137"/>
        <v>1</v>
      </c>
      <c r="V1065" s="102">
        <f t="shared" si="138"/>
        <v>25.320512820512818</v>
      </c>
    </row>
    <row r="1066" spans="2:22" x14ac:dyDescent="0.25">
      <c r="B1066" s="12">
        <v>17</v>
      </c>
      <c r="C1066" s="12">
        <v>39</v>
      </c>
      <c r="D1066" s="12">
        <v>28.07692307692308</v>
      </c>
      <c r="E1066" s="12">
        <v>26.923076923076941</v>
      </c>
      <c r="F1066" s="12">
        <v>31.923076923076923</v>
      </c>
      <c r="H1066" s="103">
        <f>VLOOKUP($C1066,'Experiment Design'!$B$3:$H$66,'Experiment Results'!H$1,FALSE)</f>
        <v>3</v>
      </c>
      <c r="I1066" s="101" t="str">
        <f>VLOOKUP($C1066,'Experiment Design'!$B$3:$H$66,'Experiment Results'!I$1,FALSE)</f>
        <v>Exponential</v>
      </c>
      <c r="J1066" s="101">
        <f>VLOOKUP($C1066,'Experiment Design'!$B$3:$H$66,'Experiment Results'!J$1,FALSE)</f>
        <v>100</v>
      </c>
      <c r="K1066" s="101">
        <f>VLOOKUP($C1066,'Experiment Design'!$B$3:$H$66,'Experiment Results'!K$1,FALSE)</f>
        <v>10</v>
      </c>
      <c r="L1066" s="101">
        <f>VLOOKUP($C1066,'Experiment Design'!$B$3:$H$66,'Experiment Results'!L$1,FALSE)</f>
        <v>26</v>
      </c>
      <c r="M1066" s="101">
        <f>VLOOKUP($C1066,'Experiment Design'!$B$3:$H$66,'Experiment Results'!M$1,FALSE)</f>
        <v>15</v>
      </c>
      <c r="N1066" s="102">
        <f t="shared" si="131"/>
        <v>28.974358974358982</v>
      </c>
      <c r="P1066" s="103">
        <f t="shared" si="132"/>
        <v>-1</v>
      </c>
      <c r="Q1066" s="101">
        <f t="shared" si="133"/>
        <v>1</v>
      </c>
      <c r="R1066" s="101">
        <f t="shared" si="134"/>
        <v>1</v>
      </c>
      <c r="S1066" s="101">
        <f t="shared" si="135"/>
        <v>-1</v>
      </c>
      <c r="T1066" s="101">
        <f t="shared" si="136"/>
        <v>-1</v>
      </c>
      <c r="U1066" s="101">
        <f t="shared" si="137"/>
        <v>1</v>
      </c>
      <c r="V1066" s="102">
        <f t="shared" si="138"/>
        <v>28.974358974358982</v>
      </c>
    </row>
    <row r="1067" spans="2:22" x14ac:dyDescent="0.25">
      <c r="B1067" s="12">
        <v>17</v>
      </c>
      <c r="C1067" s="12">
        <v>40</v>
      </c>
      <c r="D1067" s="12">
        <v>25.000000000000021</v>
      </c>
      <c r="E1067" s="12">
        <v>21.09890109890112</v>
      </c>
      <c r="F1067" s="12">
        <v>26.703296703296697</v>
      </c>
      <c r="H1067" s="103">
        <f>VLOOKUP($C1067,'Experiment Design'!$B$3:$H$66,'Experiment Results'!H$1,FALSE)</f>
        <v>8</v>
      </c>
      <c r="I1067" s="101" t="str">
        <f>VLOOKUP($C1067,'Experiment Design'!$B$3:$H$66,'Experiment Results'!I$1,FALSE)</f>
        <v>Exponential</v>
      </c>
      <c r="J1067" s="101">
        <f>VLOOKUP($C1067,'Experiment Design'!$B$3:$H$66,'Experiment Results'!J$1,FALSE)</f>
        <v>100</v>
      </c>
      <c r="K1067" s="101">
        <f>VLOOKUP($C1067,'Experiment Design'!$B$3:$H$66,'Experiment Results'!K$1,FALSE)</f>
        <v>10</v>
      </c>
      <c r="L1067" s="101">
        <f>VLOOKUP($C1067,'Experiment Design'!$B$3:$H$66,'Experiment Results'!L$1,FALSE)</f>
        <v>26</v>
      </c>
      <c r="M1067" s="101">
        <f>VLOOKUP($C1067,'Experiment Design'!$B$3:$H$66,'Experiment Results'!M$1,FALSE)</f>
        <v>15</v>
      </c>
      <c r="N1067" s="102">
        <f t="shared" si="131"/>
        <v>24.267399267399281</v>
      </c>
      <c r="P1067" s="103">
        <f t="shared" si="132"/>
        <v>1</v>
      </c>
      <c r="Q1067" s="101">
        <f t="shared" si="133"/>
        <v>1</v>
      </c>
      <c r="R1067" s="101">
        <f t="shared" si="134"/>
        <v>1</v>
      </c>
      <c r="S1067" s="101">
        <f t="shared" si="135"/>
        <v>-1</v>
      </c>
      <c r="T1067" s="101">
        <f t="shared" si="136"/>
        <v>-1</v>
      </c>
      <c r="U1067" s="101">
        <f t="shared" si="137"/>
        <v>1</v>
      </c>
      <c r="V1067" s="102">
        <f t="shared" si="138"/>
        <v>24.267399267399281</v>
      </c>
    </row>
    <row r="1068" spans="2:22" x14ac:dyDescent="0.25">
      <c r="B1068" s="12">
        <v>17</v>
      </c>
      <c r="C1068" s="12">
        <v>41</v>
      </c>
      <c r="D1068" s="12">
        <v>31.923076923076923</v>
      </c>
      <c r="E1068" s="12">
        <v>23.846153846153822</v>
      </c>
      <c r="F1068" s="12">
        <v>25.38461538461538</v>
      </c>
      <c r="H1068" s="103">
        <f>VLOOKUP($C1068,'Experiment Design'!$B$3:$H$66,'Experiment Results'!H$1,FALSE)</f>
        <v>3</v>
      </c>
      <c r="I1068" s="101" t="str">
        <f>VLOOKUP($C1068,'Experiment Design'!$B$3:$H$66,'Experiment Results'!I$1,FALSE)</f>
        <v>Normal</v>
      </c>
      <c r="J1068" s="101">
        <f>VLOOKUP($C1068,'Experiment Design'!$B$3:$H$66,'Experiment Results'!J$1,FALSE)</f>
        <v>40</v>
      </c>
      <c r="K1068" s="101">
        <f>VLOOKUP($C1068,'Experiment Design'!$B$3:$H$66,'Experiment Results'!K$1,FALSE)</f>
        <v>60</v>
      </c>
      <c r="L1068" s="101">
        <f>VLOOKUP($C1068,'Experiment Design'!$B$3:$H$66,'Experiment Results'!L$1,FALSE)</f>
        <v>26</v>
      </c>
      <c r="M1068" s="101">
        <f>VLOOKUP($C1068,'Experiment Design'!$B$3:$H$66,'Experiment Results'!M$1,FALSE)</f>
        <v>15</v>
      </c>
      <c r="N1068" s="102">
        <f t="shared" si="131"/>
        <v>27.051282051282044</v>
      </c>
      <c r="P1068" s="103">
        <f t="shared" si="132"/>
        <v>-1</v>
      </c>
      <c r="Q1068" s="101">
        <f t="shared" si="133"/>
        <v>-1</v>
      </c>
      <c r="R1068" s="101">
        <f t="shared" si="134"/>
        <v>-1</v>
      </c>
      <c r="S1068" s="101">
        <f t="shared" si="135"/>
        <v>1</v>
      </c>
      <c r="T1068" s="101">
        <f t="shared" si="136"/>
        <v>-1</v>
      </c>
      <c r="U1068" s="101">
        <f t="shared" si="137"/>
        <v>1</v>
      </c>
      <c r="V1068" s="102">
        <f t="shared" si="138"/>
        <v>27.051282051282044</v>
      </c>
    </row>
    <row r="1069" spans="2:22" x14ac:dyDescent="0.25">
      <c r="B1069" s="12">
        <v>17</v>
      </c>
      <c r="C1069" s="12">
        <v>42</v>
      </c>
      <c r="D1069" s="12">
        <v>29.807692307692317</v>
      </c>
      <c r="E1069" s="12">
        <v>20.769230769230759</v>
      </c>
      <c r="F1069" s="12">
        <v>25.38461538461538</v>
      </c>
      <c r="H1069" s="103">
        <f>VLOOKUP($C1069,'Experiment Design'!$B$3:$H$66,'Experiment Results'!H$1,FALSE)</f>
        <v>8</v>
      </c>
      <c r="I1069" s="101" t="str">
        <f>VLOOKUP($C1069,'Experiment Design'!$B$3:$H$66,'Experiment Results'!I$1,FALSE)</f>
        <v>Normal</v>
      </c>
      <c r="J1069" s="101">
        <f>VLOOKUP($C1069,'Experiment Design'!$B$3:$H$66,'Experiment Results'!J$1,FALSE)</f>
        <v>40</v>
      </c>
      <c r="K1069" s="101">
        <f>VLOOKUP($C1069,'Experiment Design'!$B$3:$H$66,'Experiment Results'!K$1,FALSE)</f>
        <v>60</v>
      </c>
      <c r="L1069" s="101">
        <f>VLOOKUP($C1069,'Experiment Design'!$B$3:$H$66,'Experiment Results'!L$1,FALSE)</f>
        <v>26</v>
      </c>
      <c r="M1069" s="101">
        <f>VLOOKUP($C1069,'Experiment Design'!$B$3:$H$66,'Experiment Results'!M$1,FALSE)</f>
        <v>15</v>
      </c>
      <c r="N1069" s="102">
        <f t="shared" si="131"/>
        <v>25.320512820512818</v>
      </c>
      <c r="P1069" s="103">
        <f t="shared" si="132"/>
        <v>1</v>
      </c>
      <c r="Q1069" s="101">
        <f t="shared" si="133"/>
        <v>-1</v>
      </c>
      <c r="R1069" s="101">
        <f t="shared" si="134"/>
        <v>-1</v>
      </c>
      <c r="S1069" s="101">
        <f t="shared" si="135"/>
        <v>1</v>
      </c>
      <c r="T1069" s="101">
        <f t="shared" si="136"/>
        <v>-1</v>
      </c>
      <c r="U1069" s="101">
        <f t="shared" si="137"/>
        <v>1</v>
      </c>
      <c r="V1069" s="102">
        <f t="shared" si="138"/>
        <v>25.320512820512818</v>
      </c>
    </row>
    <row r="1070" spans="2:22" x14ac:dyDescent="0.25">
      <c r="B1070" s="12">
        <v>17</v>
      </c>
      <c r="C1070" s="12">
        <v>43</v>
      </c>
      <c r="D1070" s="12">
        <v>28.07692307692308</v>
      </c>
      <c r="E1070" s="12">
        <v>26.923076923076941</v>
      </c>
      <c r="F1070" s="12">
        <v>31.923076923076923</v>
      </c>
      <c r="H1070" s="103">
        <f>VLOOKUP($C1070,'Experiment Design'!$B$3:$H$66,'Experiment Results'!H$1,FALSE)</f>
        <v>3</v>
      </c>
      <c r="I1070" s="101" t="str">
        <f>VLOOKUP($C1070,'Experiment Design'!$B$3:$H$66,'Experiment Results'!I$1,FALSE)</f>
        <v>Exponential</v>
      </c>
      <c r="J1070" s="101">
        <f>VLOOKUP($C1070,'Experiment Design'!$B$3:$H$66,'Experiment Results'!J$1,FALSE)</f>
        <v>40</v>
      </c>
      <c r="K1070" s="101">
        <f>VLOOKUP($C1070,'Experiment Design'!$B$3:$H$66,'Experiment Results'!K$1,FALSE)</f>
        <v>60</v>
      </c>
      <c r="L1070" s="101">
        <f>VLOOKUP($C1070,'Experiment Design'!$B$3:$H$66,'Experiment Results'!L$1,FALSE)</f>
        <v>26</v>
      </c>
      <c r="M1070" s="101">
        <f>VLOOKUP($C1070,'Experiment Design'!$B$3:$H$66,'Experiment Results'!M$1,FALSE)</f>
        <v>15</v>
      </c>
      <c r="N1070" s="102">
        <f t="shared" si="131"/>
        <v>28.974358974358982</v>
      </c>
      <c r="P1070" s="103">
        <f t="shared" si="132"/>
        <v>-1</v>
      </c>
      <c r="Q1070" s="101">
        <f t="shared" si="133"/>
        <v>1</v>
      </c>
      <c r="R1070" s="101">
        <f t="shared" si="134"/>
        <v>-1</v>
      </c>
      <c r="S1070" s="101">
        <f t="shared" si="135"/>
        <v>1</v>
      </c>
      <c r="T1070" s="101">
        <f t="shared" si="136"/>
        <v>-1</v>
      </c>
      <c r="U1070" s="101">
        <f t="shared" si="137"/>
        <v>1</v>
      </c>
      <c r="V1070" s="102">
        <f t="shared" si="138"/>
        <v>28.974358974358982</v>
      </c>
    </row>
    <row r="1071" spans="2:22" x14ac:dyDescent="0.25">
      <c r="B1071" s="12">
        <v>17</v>
      </c>
      <c r="C1071" s="12">
        <v>44</v>
      </c>
      <c r="D1071" s="12">
        <v>24.230769230769241</v>
      </c>
      <c r="E1071" s="12">
        <v>21.923076923076898</v>
      </c>
      <c r="F1071" s="12">
        <v>26.703296703296697</v>
      </c>
      <c r="H1071" s="103">
        <f>VLOOKUP($C1071,'Experiment Design'!$B$3:$H$66,'Experiment Results'!H$1,FALSE)</f>
        <v>8</v>
      </c>
      <c r="I1071" s="101" t="str">
        <f>VLOOKUP($C1071,'Experiment Design'!$B$3:$H$66,'Experiment Results'!I$1,FALSE)</f>
        <v>Exponential</v>
      </c>
      <c r="J1071" s="101">
        <f>VLOOKUP($C1071,'Experiment Design'!$B$3:$H$66,'Experiment Results'!J$1,FALSE)</f>
        <v>40</v>
      </c>
      <c r="K1071" s="101">
        <f>VLOOKUP($C1071,'Experiment Design'!$B$3:$H$66,'Experiment Results'!K$1,FALSE)</f>
        <v>60</v>
      </c>
      <c r="L1071" s="101">
        <f>VLOOKUP($C1071,'Experiment Design'!$B$3:$H$66,'Experiment Results'!L$1,FALSE)</f>
        <v>26</v>
      </c>
      <c r="M1071" s="101">
        <f>VLOOKUP($C1071,'Experiment Design'!$B$3:$H$66,'Experiment Results'!M$1,FALSE)</f>
        <v>15</v>
      </c>
      <c r="N1071" s="102">
        <f t="shared" si="131"/>
        <v>24.285714285714278</v>
      </c>
      <c r="P1071" s="103">
        <f t="shared" si="132"/>
        <v>1</v>
      </c>
      <c r="Q1071" s="101">
        <f t="shared" si="133"/>
        <v>1</v>
      </c>
      <c r="R1071" s="101">
        <f t="shared" si="134"/>
        <v>-1</v>
      </c>
      <c r="S1071" s="101">
        <f t="shared" si="135"/>
        <v>1</v>
      </c>
      <c r="T1071" s="101">
        <f t="shared" si="136"/>
        <v>-1</v>
      </c>
      <c r="U1071" s="101">
        <f t="shared" si="137"/>
        <v>1</v>
      </c>
      <c r="V1071" s="102">
        <f t="shared" si="138"/>
        <v>24.285714285714278</v>
      </c>
    </row>
    <row r="1072" spans="2:22" x14ac:dyDescent="0.25">
      <c r="B1072" s="12">
        <v>17</v>
      </c>
      <c r="C1072" s="12">
        <v>45</v>
      </c>
      <c r="D1072" s="12">
        <v>31.923076923076923</v>
      </c>
      <c r="E1072" s="12">
        <v>23.846153846153822</v>
      </c>
      <c r="F1072" s="12">
        <v>25.38461538461538</v>
      </c>
      <c r="H1072" s="103">
        <f>VLOOKUP($C1072,'Experiment Design'!$B$3:$H$66,'Experiment Results'!H$1,FALSE)</f>
        <v>3</v>
      </c>
      <c r="I1072" s="101" t="str">
        <f>VLOOKUP($C1072,'Experiment Design'!$B$3:$H$66,'Experiment Results'!I$1,FALSE)</f>
        <v>Normal</v>
      </c>
      <c r="J1072" s="101">
        <f>VLOOKUP($C1072,'Experiment Design'!$B$3:$H$66,'Experiment Results'!J$1,FALSE)</f>
        <v>100</v>
      </c>
      <c r="K1072" s="101">
        <f>VLOOKUP($C1072,'Experiment Design'!$B$3:$H$66,'Experiment Results'!K$1,FALSE)</f>
        <v>60</v>
      </c>
      <c r="L1072" s="101">
        <f>VLOOKUP($C1072,'Experiment Design'!$B$3:$H$66,'Experiment Results'!L$1,FALSE)</f>
        <v>26</v>
      </c>
      <c r="M1072" s="101">
        <f>VLOOKUP($C1072,'Experiment Design'!$B$3:$H$66,'Experiment Results'!M$1,FALSE)</f>
        <v>15</v>
      </c>
      <c r="N1072" s="102">
        <f t="shared" si="131"/>
        <v>27.051282051282044</v>
      </c>
      <c r="P1072" s="103">
        <f t="shared" si="132"/>
        <v>-1</v>
      </c>
      <c r="Q1072" s="101">
        <f t="shared" si="133"/>
        <v>-1</v>
      </c>
      <c r="R1072" s="101">
        <f t="shared" si="134"/>
        <v>1</v>
      </c>
      <c r="S1072" s="101">
        <f t="shared" si="135"/>
        <v>1</v>
      </c>
      <c r="T1072" s="101">
        <f t="shared" si="136"/>
        <v>-1</v>
      </c>
      <c r="U1072" s="101">
        <f t="shared" si="137"/>
        <v>1</v>
      </c>
      <c r="V1072" s="102">
        <f t="shared" si="138"/>
        <v>27.051282051282044</v>
      </c>
    </row>
    <row r="1073" spans="2:22" x14ac:dyDescent="0.25">
      <c r="B1073" s="12">
        <v>17</v>
      </c>
      <c r="C1073" s="12">
        <v>46</v>
      </c>
      <c r="D1073" s="12">
        <v>24.065934065934059</v>
      </c>
      <c r="E1073" s="12">
        <v>20.769230769230759</v>
      </c>
      <c r="F1073" s="12">
        <v>25.38461538461538</v>
      </c>
      <c r="H1073" s="103">
        <f>VLOOKUP($C1073,'Experiment Design'!$B$3:$H$66,'Experiment Results'!H$1,FALSE)</f>
        <v>8</v>
      </c>
      <c r="I1073" s="101" t="str">
        <f>VLOOKUP($C1073,'Experiment Design'!$B$3:$H$66,'Experiment Results'!I$1,FALSE)</f>
        <v>Normal</v>
      </c>
      <c r="J1073" s="101">
        <f>VLOOKUP($C1073,'Experiment Design'!$B$3:$H$66,'Experiment Results'!J$1,FALSE)</f>
        <v>100</v>
      </c>
      <c r="K1073" s="101">
        <f>VLOOKUP($C1073,'Experiment Design'!$B$3:$H$66,'Experiment Results'!K$1,FALSE)</f>
        <v>60</v>
      </c>
      <c r="L1073" s="101">
        <f>VLOOKUP($C1073,'Experiment Design'!$B$3:$H$66,'Experiment Results'!L$1,FALSE)</f>
        <v>26</v>
      </c>
      <c r="M1073" s="101">
        <f>VLOOKUP($C1073,'Experiment Design'!$B$3:$H$66,'Experiment Results'!M$1,FALSE)</f>
        <v>15</v>
      </c>
      <c r="N1073" s="102">
        <f t="shared" si="131"/>
        <v>23.406593406593402</v>
      </c>
      <c r="P1073" s="103">
        <f t="shared" si="132"/>
        <v>1</v>
      </c>
      <c r="Q1073" s="101">
        <f t="shared" si="133"/>
        <v>-1</v>
      </c>
      <c r="R1073" s="101">
        <f t="shared" si="134"/>
        <v>1</v>
      </c>
      <c r="S1073" s="101">
        <f t="shared" si="135"/>
        <v>1</v>
      </c>
      <c r="T1073" s="101">
        <f t="shared" si="136"/>
        <v>-1</v>
      </c>
      <c r="U1073" s="101">
        <f t="shared" si="137"/>
        <v>1</v>
      </c>
      <c r="V1073" s="102">
        <f t="shared" si="138"/>
        <v>23.406593406593402</v>
      </c>
    </row>
    <row r="1074" spans="2:22" x14ac:dyDescent="0.25">
      <c r="B1074" s="12">
        <v>17</v>
      </c>
      <c r="C1074" s="12">
        <v>47</v>
      </c>
      <c r="D1074" s="12">
        <v>28.07692307692308</v>
      </c>
      <c r="E1074" s="12">
        <v>26.923076923076941</v>
      </c>
      <c r="F1074" s="12">
        <v>31.923076923076923</v>
      </c>
      <c r="H1074" s="103">
        <f>VLOOKUP($C1074,'Experiment Design'!$B$3:$H$66,'Experiment Results'!H$1,FALSE)</f>
        <v>3</v>
      </c>
      <c r="I1074" s="101" t="str">
        <f>VLOOKUP($C1074,'Experiment Design'!$B$3:$H$66,'Experiment Results'!I$1,FALSE)</f>
        <v>Exponential</v>
      </c>
      <c r="J1074" s="101">
        <f>VLOOKUP($C1074,'Experiment Design'!$B$3:$H$66,'Experiment Results'!J$1,FALSE)</f>
        <v>100</v>
      </c>
      <c r="K1074" s="101">
        <f>VLOOKUP($C1074,'Experiment Design'!$B$3:$H$66,'Experiment Results'!K$1,FALSE)</f>
        <v>60</v>
      </c>
      <c r="L1074" s="101">
        <f>VLOOKUP($C1074,'Experiment Design'!$B$3:$H$66,'Experiment Results'!L$1,FALSE)</f>
        <v>26</v>
      </c>
      <c r="M1074" s="101">
        <f>VLOOKUP($C1074,'Experiment Design'!$B$3:$H$66,'Experiment Results'!M$1,FALSE)</f>
        <v>15</v>
      </c>
      <c r="N1074" s="102">
        <f t="shared" si="131"/>
        <v>28.974358974358982</v>
      </c>
      <c r="P1074" s="103">
        <f t="shared" si="132"/>
        <v>-1</v>
      </c>
      <c r="Q1074" s="101">
        <f t="shared" si="133"/>
        <v>1</v>
      </c>
      <c r="R1074" s="101">
        <f t="shared" si="134"/>
        <v>1</v>
      </c>
      <c r="S1074" s="101">
        <f t="shared" si="135"/>
        <v>1</v>
      </c>
      <c r="T1074" s="101">
        <f t="shared" si="136"/>
        <v>-1</v>
      </c>
      <c r="U1074" s="101">
        <f t="shared" si="137"/>
        <v>1</v>
      </c>
      <c r="V1074" s="102">
        <f t="shared" si="138"/>
        <v>28.974358974358982</v>
      </c>
    </row>
    <row r="1075" spans="2:22" x14ac:dyDescent="0.25">
      <c r="B1075" s="12">
        <v>17</v>
      </c>
      <c r="C1075" s="12">
        <v>48</v>
      </c>
      <c r="D1075" s="12">
        <v>26.538461538461522</v>
      </c>
      <c r="E1075" s="12">
        <v>22.582417582417559</v>
      </c>
      <c r="F1075" s="12">
        <v>29.505494505494521</v>
      </c>
      <c r="H1075" s="103">
        <f>VLOOKUP($C1075,'Experiment Design'!$B$3:$H$66,'Experiment Results'!H$1,FALSE)</f>
        <v>8</v>
      </c>
      <c r="I1075" s="101" t="str">
        <f>VLOOKUP($C1075,'Experiment Design'!$B$3:$H$66,'Experiment Results'!I$1,FALSE)</f>
        <v>Exponential</v>
      </c>
      <c r="J1075" s="101">
        <f>VLOOKUP($C1075,'Experiment Design'!$B$3:$H$66,'Experiment Results'!J$1,FALSE)</f>
        <v>100</v>
      </c>
      <c r="K1075" s="101">
        <f>VLOOKUP($C1075,'Experiment Design'!$B$3:$H$66,'Experiment Results'!K$1,FALSE)</f>
        <v>60</v>
      </c>
      <c r="L1075" s="101">
        <f>VLOOKUP($C1075,'Experiment Design'!$B$3:$H$66,'Experiment Results'!L$1,FALSE)</f>
        <v>26</v>
      </c>
      <c r="M1075" s="101">
        <f>VLOOKUP($C1075,'Experiment Design'!$B$3:$H$66,'Experiment Results'!M$1,FALSE)</f>
        <v>15</v>
      </c>
      <c r="N1075" s="102">
        <f t="shared" si="131"/>
        <v>26.208791208791201</v>
      </c>
      <c r="P1075" s="103">
        <f t="shared" si="132"/>
        <v>1</v>
      </c>
      <c r="Q1075" s="101">
        <f t="shared" si="133"/>
        <v>1</v>
      </c>
      <c r="R1075" s="101">
        <f t="shared" si="134"/>
        <v>1</v>
      </c>
      <c r="S1075" s="101">
        <f t="shared" si="135"/>
        <v>1</v>
      </c>
      <c r="T1075" s="101">
        <f t="shared" si="136"/>
        <v>-1</v>
      </c>
      <c r="U1075" s="101">
        <f t="shared" si="137"/>
        <v>1</v>
      </c>
      <c r="V1075" s="102">
        <f t="shared" si="138"/>
        <v>26.208791208791201</v>
      </c>
    </row>
    <row r="1076" spans="2:22" x14ac:dyDescent="0.25">
      <c r="B1076" s="12">
        <v>17</v>
      </c>
      <c r="C1076" s="12">
        <v>49</v>
      </c>
      <c r="D1076" s="12">
        <v>34.583333333333336</v>
      </c>
      <c r="E1076" s="12">
        <v>30</v>
      </c>
      <c r="F1076" s="12">
        <v>25.833333333333361</v>
      </c>
      <c r="H1076" s="103">
        <f>VLOOKUP($C1076,'Experiment Design'!$B$3:$H$66,'Experiment Results'!H$1,FALSE)</f>
        <v>3</v>
      </c>
      <c r="I1076" s="101" t="str">
        <f>VLOOKUP($C1076,'Experiment Design'!$B$3:$H$66,'Experiment Results'!I$1,FALSE)</f>
        <v>Normal</v>
      </c>
      <c r="J1076" s="101">
        <f>VLOOKUP($C1076,'Experiment Design'!$B$3:$H$66,'Experiment Results'!J$1,FALSE)</f>
        <v>40</v>
      </c>
      <c r="K1076" s="101">
        <f>VLOOKUP($C1076,'Experiment Design'!$B$3:$H$66,'Experiment Results'!K$1,FALSE)</f>
        <v>10</v>
      </c>
      <c r="L1076" s="101">
        <f>VLOOKUP($C1076,'Experiment Design'!$B$3:$H$66,'Experiment Results'!L$1,FALSE)</f>
        <v>36</v>
      </c>
      <c r="M1076" s="101">
        <f>VLOOKUP($C1076,'Experiment Design'!$B$3:$H$66,'Experiment Results'!M$1,FALSE)</f>
        <v>15</v>
      </c>
      <c r="N1076" s="102">
        <f t="shared" si="131"/>
        <v>30.1388888888889</v>
      </c>
      <c r="P1076" s="103">
        <f t="shared" si="132"/>
        <v>-1</v>
      </c>
      <c r="Q1076" s="101">
        <f t="shared" si="133"/>
        <v>-1</v>
      </c>
      <c r="R1076" s="101">
        <f t="shared" si="134"/>
        <v>-1</v>
      </c>
      <c r="S1076" s="101">
        <f t="shared" si="135"/>
        <v>-1</v>
      </c>
      <c r="T1076" s="101">
        <f t="shared" si="136"/>
        <v>1</v>
      </c>
      <c r="U1076" s="101">
        <f t="shared" si="137"/>
        <v>1</v>
      </c>
      <c r="V1076" s="102">
        <f t="shared" si="138"/>
        <v>30.1388888888889</v>
      </c>
    </row>
    <row r="1077" spans="2:22" x14ac:dyDescent="0.25">
      <c r="B1077" s="12">
        <v>17</v>
      </c>
      <c r="C1077" s="12">
        <v>50</v>
      </c>
      <c r="D1077" s="12">
        <v>36.166666666666679</v>
      </c>
      <c r="E1077" s="12">
        <v>36.499999999999979</v>
      </c>
      <c r="F1077" s="12">
        <v>30</v>
      </c>
      <c r="H1077" s="103">
        <f>VLOOKUP($C1077,'Experiment Design'!$B$3:$H$66,'Experiment Results'!H$1,FALSE)</f>
        <v>8</v>
      </c>
      <c r="I1077" s="101" t="str">
        <f>VLOOKUP($C1077,'Experiment Design'!$B$3:$H$66,'Experiment Results'!I$1,FALSE)</f>
        <v>Normal</v>
      </c>
      <c r="J1077" s="101">
        <f>VLOOKUP($C1077,'Experiment Design'!$B$3:$H$66,'Experiment Results'!J$1,FALSE)</f>
        <v>40</v>
      </c>
      <c r="K1077" s="101">
        <f>VLOOKUP($C1077,'Experiment Design'!$B$3:$H$66,'Experiment Results'!K$1,FALSE)</f>
        <v>10</v>
      </c>
      <c r="L1077" s="101">
        <f>VLOOKUP($C1077,'Experiment Design'!$B$3:$H$66,'Experiment Results'!L$1,FALSE)</f>
        <v>36</v>
      </c>
      <c r="M1077" s="101">
        <f>VLOOKUP($C1077,'Experiment Design'!$B$3:$H$66,'Experiment Results'!M$1,FALSE)</f>
        <v>15</v>
      </c>
      <c r="N1077" s="102">
        <f t="shared" si="131"/>
        <v>34.222222222222221</v>
      </c>
      <c r="P1077" s="103">
        <f t="shared" si="132"/>
        <v>1</v>
      </c>
      <c r="Q1077" s="101">
        <f t="shared" si="133"/>
        <v>-1</v>
      </c>
      <c r="R1077" s="101">
        <f t="shared" si="134"/>
        <v>-1</v>
      </c>
      <c r="S1077" s="101">
        <f t="shared" si="135"/>
        <v>-1</v>
      </c>
      <c r="T1077" s="101">
        <f t="shared" si="136"/>
        <v>1</v>
      </c>
      <c r="U1077" s="101">
        <f t="shared" si="137"/>
        <v>1</v>
      </c>
      <c r="V1077" s="102">
        <f t="shared" si="138"/>
        <v>34.222222222222221</v>
      </c>
    </row>
    <row r="1078" spans="2:22" x14ac:dyDescent="0.25">
      <c r="B1078" s="12">
        <v>17</v>
      </c>
      <c r="C1078" s="12">
        <v>51</v>
      </c>
      <c r="D1078" s="12">
        <v>42.708333333333364</v>
      </c>
      <c r="E1078" s="12">
        <v>28.483983720719941</v>
      </c>
      <c r="F1078" s="12">
        <v>36.874999999999986</v>
      </c>
      <c r="H1078" s="103">
        <f>VLOOKUP($C1078,'Experiment Design'!$B$3:$H$66,'Experiment Results'!H$1,FALSE)</f>
        <v>3</v>
      </c>
      <c r="I1078" s="101" t="str">
        <f>VLOOKUP($C1078,'Experiment Design'!$B$3:$H$66,'Experiment Results'!I$1,FALSE)</f>
        <v>Exponential</v>
      </c>
      <c r="J1078" s="101">
        <f>VLOOKUP($C1078,'Experiment Design'!$B$3:$H$66,'Experiment Results'!J$1,FALSE)</f>
        <v>40</v>
      </c>
      <c r="K1078" s="101">
        <f>VLOOKUP($C1078,'Experiment Design'!$B$3:$H$66,'Experiment Results'!K$1,FALSE)</f>
        <v>10</v>
      </c>
      <c r="L1078" s="101">
        <f>VLOOKUP($C1078,'Experiment Design'!$B$3:$H$66,'Experiment Results'!L$1,FALSE)</f>
        <v>36</v>
      </c>
      <c r="M1078" s="101">
        <f>VLOOKUP($C1078,'Experiment Design'!$B$3:$H$66,'Experiment Results'!M$1,FALSE)</f>
        <v>15</v>
      </c>
      <c r="N1078" s="102">
        <f t="shared" si="131"/>
        <v>36.022439018017764</v>
      </c>
      <c r="P1078" s="103">
        <f t="shared" si="132"/>
        <v>-1</v>
      </c>
      <c r="Q1078" s="101">
        <f t="shared" si="133"/>
        <v>1</v>
      </c>
      <c r="R1078" s="101">
        <f t="shared" si="134"/>
        <v>-1</v>
      </c>
      <c r="S1078" s="101">
        <f t="shared" si="135"/>
        <v>-1</v>
      </c>
      <c r="T1078" s="101">
        <f t="shared" si="136"/>
        <v>1</v>
      </c>
      <c r="U1078" s="101">
        <f t="shared" si="137"/>
        <v>1</v>
      </c>
      <c r="V1078" s="102">
        <f t="shared" si="138"/>
        <v>36.022439018017764</v>
      </c>
    </row>
    <row r="1079" spans="2:22" x14ac:dyDescent="0.25">
      <c r="B1079" s="12">
        <v>17</v>
      </c>
      <c r="C1079" s="12">
        <v>52</v>
      </c>
      <c r="D1079" s="12">
        <v>29.166666666666661</v>
      </c>
      <c r="E1079" s="12">
        <v>30.333333333333357</v>
      </c>
      <c r="F1079" s="12">
        <v>34.333333333333314</v>
      </c>
      <c r="H1079" s="103">
        <f>VLOOKUP($C1079,'Experiment Design'!$B$3:$H$66,'Experiment Results'!H$1,FALSE)</f>
        <v>8</v>
      </c>
      <c r="I1079" s="101" t="str">
        <f>VLOOKUP($C1079,'Experiment Design'!$B$3:$H$66,'Experiment Results'!I$1,FALSE)</f>
        <v>Exponential</v>
      </c>
      <c r="J1079" s="101">
        <f>VLOOKUP($C1079,'Experiment Design'!$B$3:$H$66,'Experiment Results'!J$1,FALSE)</f>
        <v>40</v>
      </c>
      <c r="K1079" s="101">
        <f>VLOOKUP($C1079,'Experiment Design'!$B$3:$H$66,'Experiment Results'!K$1,FALSE)</f>
        <v>10</v>
      </c>
      <c r="L1079" s="101">
        <f>VLOOKUP($C1079,'Experiment Design'!$B$3:$H$66,'Experiment Results'!L$1,FALSE)</f>
        <v>36</v>
      </c>
      <c r="M1079" s="101">
        <f>VLOOKUP($C1079,'Experiment Design'!$B$3:$H$66,'Experiment Results'!M$1,FALSE)</f>
        <v>15</v>
      </c>
      <c r="N1079" s="102">
        <f t="shared" si="131"/>
        <v>31.277777777777775</v>
      </c>
      <c r="P1079" s="103">
        <f t="shared" si="132"/>
        <v>1</v>
      </c>
      <c r="Q1079" s="101">
        <f t="shared" si="133"/>
        <v>1</v>
      </c>
      <c r="R1079" s="101">
        <f t="shared" si="134"/>
        <v>-1</v>
      </c>
      <c r="S1079" s="101">
        <f t="shared" si="135"/>
        <v>-1</v>
      </c>
      <c r="T1079" s="101">
        <f t="shared" si="136"/>
        <v>1</v>
      </c>
      <c r="U1079" s="101">
        <f t="shared" si="137"/>
        <v>1</v>
      </c>
      <c r="V1079" s="102">
        <f t="shared" si="138"/>
        <v>31.277777777777775</v>
      </c>
    </row>
    <row r="1080" spans="2:22" x14ac:dyDescent="0.25">
      <c r="B1080" s="12">
        <v>17</v>
      </c>
      <c r="C1080" s="12">
        <v>53</v>
      </c>
      <c r="D1080" s="12">
        <v>34.583333333333336</v>
      </c>
      <c r="E1080" s="12">
        <v>30</v>
      </c>
      <c r="F1080" s="12">
        <v>25.833333333333361</v>
      </c>
      <c r="H1080" s="103">
        <f>VLOOKUP($C1080,'Experiment Design'!$B$3:$H$66,'Experiment Results'!H$1,FALSE)</f>
        <v>3</v>
      </c>
      <c r="I1080" s="101" t="str">
        <f>VLOOKUP($C1080,'Experiment Design'!$B$3:$H$66,'Experiment Results'!I$1,FALSE)</f>
        <v>Normal</v>
      </c>
      <c r="J1080" s="101">
        <f>VLOOKUP($C1080,'Experiment Design'!$B$3:$H$66,'Experiment Results'!J$1,FALSE)</f>
        <v>100</v>
      </c>
      <c r="K1080" s="101">
        <f>VLOOKUP($C1080,'Experiment Design'!$B$3:$H$66,'Experiment Results'!K$1,FALSE)</f>
        <v>10</v>
      </c>
      <c r="L1080" s="101">
        <f>VLOOKUP($C1080,'Experiment Design'!$B$3:$H$66,'Experiment Results'!L$1,FALSE)</f>
        <v>36</v>
      </c>
      <c r="M1080" s="101">
        <f>VLOOKUP($C1080,'Experiment Design'!$B$3:$H$66,'Experiment Results'!M$1,FALSE)</f>
        <v>15</v>
      </c>
      <c r="N1080" s="102">
        <f t="shared" si="131"/>
        <v>30.1388888888889</v>
      </c>
      <c r="P1080" s="103">
        <f t="shared" si="132"/>
        <v>-1</v>
      </c>
      <c r="Q1080" s="101">
        <f t="shared" si="133"/>
        <v>-1</v>
      </c>
      <c r="R1080" s="101">
        <f t="shared" si="134"/>
        <v>1</v>
      </c>
      <c r="S1080" s="101">
        <f t="shared" si="135"/>
        <v>-1</v>
      </c>
      <c r="T1080" s="101">
        <f t="shared" si="136"/>
        <v>1</v>
      </c>
      <c r="U1080" s="101">
        <f t="shared" si="137"/>
        <v>1</v>
      </c>
      <c r="V1080" s="102">
        <f t="shared" si="138"/>
        <v>30.1388888888889</v>
      </c>
    </row>
    <row r="1081" spans="2:22" x14ac:dyDescent="0.25">
      <c r="B1081" s="12">
        <v>17</v>
      </c>
      <c r="C1081" s="12">
        <v>54</v>
      </c>
      <c r="D1081" s="12">
        <v>36.499999999999979</v>
      </c>
      <c r="E1081" s="12">
        <v>35.500000000000021</v>
      </c>
      <c r="F1081" s="12">
        <v>30.666666666666657</v>
      </c>
      <c r="H1081" s="103">
        <f>VLOOKUP($C1081,'Experiment Design'!$B$3:$H$66,'Experiment Results'!H$1,FALSE)</f>
        <v>8</v>
      </c>
      <c r="I1081" s="101" t="str">
        <f>VLOOKUP($C1081,'Experiment Design'!$B$3:$H$66,'Experiment Results'!I$1,FALSE)</f>
        <v>Normal</v>
      </c>
      <c r="J1081" s="101">
        <f>VLOOKUP($C1081,'Experiment Design'!$B$3:$H$66,'Experiment Results'!J$1,FALSE)</f>
        <v>100</v>
      </c>
      <c r="K1081" s="101">
        <f>VLOOKUP($C1081,'Experiment Design'!$B$3:$H$66,'Experiment Results'!K$1,FALSE)</f>
        <v>10</v>
      </c>
      <c r="L1081" s="101">
        <f>VLOOKUP($C1081,'Experiment Design'!$B$3:$H$66,'Experiment Results'!L$1,FALSE)</f>
        <v>36</v>
      </c>
      <c r="M1081" s="101">
        <f>VLOOKUP($C1081,'Experiment Design'!$B$3:$H$66,'Experiment Results'!M$1,FALSE)</f>
        <v>15</v>
      </c>
      <c r="N1081" s="102">
        <f t="shared" si="131"/>
        <v>34.222222222222221</v>
      </c>
      <c r="P1081" s="103">
        <f t="shared" si="132"/>
        <v>1</v>
      </c>
      <c r="Q1081" s="101">
        <f t="shared" si="133"/>
        <v>-1</v>
      </c>
      <c r="R1081" s="101">
        <f t="shared" si="134"/>
        <v>1</v>
      </c>
      <c r="S1081" s="101">
        <f t="shared" si="135"/>
        <v>-1</v>
      </c>
      <c r="T1081" s="101">
        <f t="shared" si="136"/>
        <v>1</v>
      </c>
      <c r="U1081" s="101">
        <f t="shared" si="137"/>
        <v>1</v>
      </c>
      <c r="V1081" s="102">
        <f t="shared" si="138"/>
        <v>34.222222222222221</v>
      </c>
    </row>
    <row r="1082" spans="2:22" x14ac:dyDescent="0.25">
      <c r="B1082" s="12">
        <v>17</v>
      </c>
      <c r="C1082" s="12">
        <v>55</v>
      </c>
      <c r="D1082" s="12">
        <v>42.708333333333364</v>
      </c>
      <c r="E1082" s="12">
        <v>31.666666666666682</v>
      </c>
      <c r="F1082" s="12">
        <v>36.874999999999986</v>
      </c>
      <c r="H1082" s="103">
        <f>VLOOKUP($C1082,'Experiment Design'!$B$3:$H$66,'Experiment Results'!H$1,FALSE)</f>
        <v>3</v>
      </c>
      <c r="I1082" s="101" t="str">
        <f>VLOOKUP($C1082,'Experiment Design'!$B$3:$H$66,'Experiment Results'!I$1,FALSE)</f>
        <v>Exponential</v>
      </c>
      <c r="J1082" s="101">
        <f>VLOOKUP($C1082,'Experiment Design'!$B$3:$H$66,'Experiment Results'!J$1,FALSE)</f>
        <v>100</v>
      </c>
      <c r="K1082" s="101">
        <f>VLOOKUP($C1082,'Experiment Design'!$B$3:$H$66,'Experiment Results'!K$1,FALSE)</f>
        <v>10</v>
      </c>
      <c r="L1082" s="101">
        <f>VLOOKUP($C1082,'Experiment Design'!$B$3:$H$66,'Experiment Results'!L$1,FALSE)</f>
        <v>36</v>
      </c>
      <c r="M1082" s="101">
        <f>VLOOKUP($C1082,'Experiment Design'!$B$3:$H$66,'Experiment Results'!M$1,FALSE)</f>
        <v>15</v>
      </c>
      <c r="N1082" s="102">
        <f t="shared" si="131"/>
        <v>37.083333333333343</v>
      </c>
      <c r="P1082" s="103">
        <f t="shared" si="132"/>
        <v>-1</v>
      </c>
      <c r="Q1082" s="101">
        <f t="shared" si="133"/>
        <v>1</v>
      </c>
      <c r="R1082" s="101">
        <f t="shared" si="134"/>
        <v>1</v>
      </c>
      <c r="S1082" s="101">
        <f t="shared" si="135"/>
        <v>-1</v>
      </c>
      <c r="T1082" s="101">
        <f t="shared" si="136"/>
        <v>1</v>
      </c>
      <c r="U1082" s="101">
        <f t="shared" si="137"/>
        <v>1</v>
      </c>
      <c r="V1082" s="102">
        <f t="shared" si="138"/>
        <v>37.083333333333343</v>
      </c>
    </row>
    <row r="1083" spans="2:22" x14ac:dyDescent="0.25">
      <c r="B1083" s="12">
        <v>17</v>
      </c>
      <c r="C1083" s="12">
        <v>56</v>
      </c>
      <c r="D1083" s="12">
        <v>29.666666666666643</v>
      </c>
      <c r="E1083" s="12">
        <v>30.333333333333357</v>
      </c>
      <c r="F1083" s="12">
        <v>34.333333333333314</v>
      </c>
      <c r="H1083" s="103">
        <f>VLOOKUP($C1083,'Experiment Design'!$B$3:$H$66,'Experiment Results'!H$1,FALSE)</f>
        <v>8</v>
      </c>
      <c r="I1083" s="101" t="str">
        <f>VLOOKUP($C1083,'Experiment Design'!$B$3:$H$66,'Experiment Results'!I$1,FALSE)</f>
        <v>Exponential</v>
      </c>
      <c r="J1083" s="101">
        <f>VLOOKUP($C1083,'Experiment Design'!$B$3:$H$66,'Experiment Results'!J$1,FALSE)</f>
        <v>100</v>
      </c>
      <c r="K1083" s="101">
        <f>VLOOKUP($C1083,'Experiment Design'!$B$3:$H$66,'Experiment Results'!K$1,FALSE)</f>
        <v>10</v>
      </c>
      <c r="L1083" s="101">
        <f>VLOOKUP($C1083,'Experiment Design'!$B$3:$H$66,'Experiment Results'!L$1,FALSE)</f>
        <v>36</v>
      </c>
      <c r="M1083" s="101">
        <f>VLOOKUP($C1083,'Experiment Design'!$B$3:$H$66,'Experiment Results'!M$1,FALSE)</f>
        <v>15</v>
      </c>
      <c r="N1083" s="102">
        <f t="shared" si="131"/>
        <v>31.444444444444439</v>
      </c>
      <c r="P1083" s="103">
        <f t="shared" si="132"/>
        <v>1</v>
      </c>
      <c r="Q1083" s="101">
        <f t="shared" si="133"/>
        <v>1</v>
      </c>
      <c r="R1083" s="101">
        <f t="shared" si="134"/>
        <v>1</v>
      </c>
      <c r="S1083" s="101">
        <f t="shared" si="135"/>
        <v>-1</v>
      </c>
      <c r="T1083" s="101">
        <f t="shared" si="136"/>
        <v>1</v>
      </c>
      <c r="U1083" s="101">
        <f t="shared" si="137"/>
        <v>1</v>
      </c>
      <c r="V1083" s="102">
        <f t="shared" si="138"/>
        <v>31.444444444444439</v>
      </c>
    </row>
    <row r="1084" spans="2:22" x14ac:dyDescent="0.25">
      <c r="B1084" s="12">
        <v>17</v>
      </c>
      <c r="C1084" s="12">
        <v>57</v>
      </c>
      <c r="D1084" s="12">
        <v>34.583333333333336</v>
      </c>
      <c r="E1084" s="12">
        <v>30</v>
      </c>
      <c r="F1084" s="12">
        <v>25.833333333333361</v>
      </c>
      <c r="H1084" s="103">
        <f>VLOOKUP($C1084,'Experiment Design'!$B$3:$H$66,'Experiment Results'!H$1,FALSE)</f>
        <v>3</v>
      </c>
      <c r="I1084" s="101" t="str">
        <f>VLOOKUP($C1084,'Experiment Design'!$B$3:$H$66,'Experiment Results'!I$1,FALSE)</f>
        <v>Normal</v>
      </c>
      <c r="J1084" s="101">
        <f>VLOOKUP($C1084,'Experiment Design'!$B$3:$H$66,'Experiment Results'!J$1,FALSE)</f>
        <v>40</v>
      </c>
      <c r="K1084" s="101">
        <f>VLOOKUP($C1084,'Experiment Design'!$B$3:$H$66,'Experiment Results'!K$1,FALSE)</f>
        <v>60</v>
      </c>
      <c r="L1084" s="101">
        <f>VLOOKUP($C1084,'Experiment Design'!$B$3:$H$66,'Experiment Results'!L$1,FALSE)</f>
        <v>36</v>
      </c>
      <c r="M1084" s="101">
        <f>VLOOKUP($C1084,'Experiment Design'!$B$3:$H$66,'Experiment Results'!M$1,FALSE)</f>
        <v>15</v>
      </c>
      <c r="N1084" s="102">
        <f t="shared" si="131"/>
        <v>30.1388888888889</v>
      </c>
      <c r="P1084" s="103">
        <f t="shared" si="132"/>
        <v>-1</v>
      </c>
      <c r="Q1084" s="101">
        <f t="shared" si="133"/>
        <v>-1</v>
      </c>
      <c r="R1084" s="101">
        <f t="shared" si="134"/>
        <v>-1</v>
      </c>
      <c r="S1084" s="101">
        <f t="shared" si="135"/>
        <v>1</v>
      </c>
      <c r="T1084" s="101">
        <f t="shared" si="136"/>
        <v>1</v>
      </c>
      <c r="U1084" s="101">
        <f t="shared" si="137"/>
        <v>1</v>
      </c>
      <c r="V1084" s="102">
        <f t="shared" si="138"/>
        <v>30.1388888888889</v>
      </c>
    </row>
    <row r="1085" spans="2:22" x14ac:dyDescent="0.25">
      <c r="B1085" s="12">
        <v>17</v>
      </c>
      <c r="C1085" s="12">
        <v>58</v>
      </c>
      <c r="D1085" s="12">
        <v>36.499999999999979</v>
      </c>
      <c r="E1085" s="12">
        <v>35.500000000000021</v>
      </c>
      <c r="F1085" s="12">
        <v>30.666666666666657</v>
      </c>
      <c r="H1085" s="103">
        <f>VLOOKUP($C1085,'Experiment Design'!$B$3:$H$66,'Experiment Results'!H$1,FALSE)</f>
        <v>8</v>
      </c>
      <c r="I1085" s="101" t="str">
        <f>VLOOKUP($C1085,'Experiment Design'!$B$3:$H$66,'Experiment Results'!I$1,FALSE)</f>
        <v>Normal</v>
      </c>
      <c r="J1085" s="101">
        <f>VLOOKUP($C1085,'Experiment Design'!$B$3:$H$66,'Experiment Results'!J$1,FALSE)</f>
        <v>40</v>
      </c>
      <c r="K1085" s="101">
        <f>VLOOKUP($C1085,'Experiment Design'!$B$3:$H$66,'Experiment Results'!K$1,FALSE)</f>
        <v>60</v>
      </c>
      <c r="L1085" s="101">
        <f>VLOOKUP($C1085,'Experiment Design'!$B$3:$H$66,'Experiment Results'!L$1,FALSE)</f>
        <v>36</v>
      </c>
      <c r="M1085" s="101">
        <f>VLOOKUP($C1085,'Experiment Design'!$B$3:$H$66,'Experiment Results'!M$1,FALSE)</f>
        <v>15</v>
      </c>
      <c r="N1085" s="102">
        <f t="shared" si="131"/>
        <v>34.222222222222221</v>
      </c>
      <c r="P1085" s="103">
        <f t="shared" si="132"/>
        <v>1</v>
      </c>
      <c r="Q1085" s="101">
        <f t="shared" si="133"/>
        <v>-1</v>
      </c>
      <c r="R1085" s="101">
        <f t="shared" si="134"/>
        <v>-1</v>
      </c>
      <c r="S1085" s="101">
        <f t="shared" si="135"/>
        <v>1</v>
      </c>
      <c r="T1085" s="101">
        <f t="shared" si="136"/>
        <v>1</v>
      </c>
      <c r="U1085" s="101">
        <f t="shared" si="137"/>
        <v>1</v>
      </c>
      <c r="V1085" s="102">
        <f t="shared" si="138"/>
        <v>34.222222222222221</v>
      </c>
    </row>
    <row r="1086" spans="2:22" x14ac:dyDescent="0.25">
      <c r="B1086" s="12">
        <v>17</v>
      </c>
      <c r="C1086" s="12">
        <v>59</v>
      </c>
      <c r="D1086" s="12">
        <v>42.708333333333364</v>
      </c>
      <c r="E1086" s="12">
        <v>28.483983720719941</v>
      </c>
      <c r="F1086" s="12">
        <v>36.874999999999986</v>
      </c>
      <c r="H1086" s="103">
        <f>VLOOKUP($C1086,'Experiment Design'!$B$3:$H$66,'Experiment Results'!H$1,FALSE)</f>
        <v>3</v>
      </c>
      <c r="I1086" s="101" t="str">
        <f>VLOOKUP($C1086,'Experiment Design'!$B$3:$H$66,'Experiment Results'!I$1,FALSE)</f>
        <v>Exponential</v>
      </c>
      <c r="J1086" s="101">
        <f>VLOOKUP($C1086,'Experiment Design'!$B$3:$H$66,'Experiment Results'!J$1,FALSE)</f>
        <v>40</v>
      </c>
      <c r="K1086" s="101">
        <f>VLOOKUP($C1086,'Experiment Design'!$B$3:$H$66,'Experiment Results'!K$1,FALSE)</f>
        <v>60</v>
      </c>
      <c r="L1086" s="101">
        <f>VLOOKUP($C1086,'Experiment Design'!$B$3:$H$66,'Experiment Results'!L$1,FALSE)</f>
        <v>36</v>
      </c>
      <c r="M1086" s="101">
        <f>VLOOKUP($C1086,'Experiment Design'!$B$3:$H$66,'Experiment Results'!M$1,FALSE)</f>
        <v>15</v>
      </c>
      <c r="N1086" s="102">
        <f t="shared" si="131"/>
        <v>36.022439018017764</v>
      </c>
      <c r="P1086" s="103">
        <f t="shared" si="132"/>
        <v>-1</v>
      </c>
      <c r="Q1086" s="101">
        <f t="shared" si="133"/>
        <v>1</v>
      </c>
      <c r="R1086" s="101">
        <f t="shared" si="134"/>
        <v>-1</v>
      </c>
      <c r="S1086" s="101">
        <f t="shared" si="135"/>
        <v>1</v>
      </c>
      <c r="T1086" s="101">
        <f t="shared" si="136"/>
        <v>1</v>
      </c>
      <c r="U1086" s="101">
        <f t="shared" si="137"/>
        <v>1</v>
      </c>
      <c r="V1086" s="102">
        <f t="shared" si="138"/>
        <v>36.022439018017764</v>
      </c>
    </row>
    <row r="1087" spans="2:22" x14ac:dyDescent="0.25">
      <c r="B1087" s="12">
        <v>17</v>
      </c>
      <c r="C1087" s="12">
        <v>60</v>
      </c>
      <c r="D1087" s="12">
        <v>29.791666666666682</v>
      </c>
      <c r="E1087" s="12">
        <v>30.666666666666657</v>
      </c>
      <c r="F1087" s="12">
        <v>34.999999999999986</v>
      </c>
      <c r="H1087" s="103">
        <f>VLOOKUP($C1087,'Experiment Design'!$B$3:$H$66,'Experiment Results'!H$1,FALSE)</f>
        <v>8</v>
      </c>
      <c r="I1087" s="101" t="str">
        <f>VLOOKUP($C1087,'Experiment Design'!$B$3:$H$66,'Experiment Results'!I$1,FALSE)</f>
        <v>Exponential</v>
      </c>
      <c r="J1087" s="101">
        <f>VLOOKUP($C1087,'Experiment Design'!$B$3:$H$66,'Experiment Results'!J$1,FALSE)</f>
        <v>40</v>
      </c>
      <c r="K1087" s="101">
        <f>VLOOKUP($C1087,'Experiment Design'!$B$3:$H$66,'Experiment Results'!K$1,FALSE)</f>
        <v>60</v>
      </c>
      <c r="L1087" s="101">
        <f>VLOOKUP($C1087,'Experiment Design'!$B$3:$H$66,'Experiment Results'!L$1,FALSE)</f>
        <v>36</v>
      </c>
      <c r="M1087" s="101">
        <f>VLOOKUP($C1087,'Experiment Design'!$B$3:$H$66,'Experiment Results'!M$1,FALSE)</f>
        <v>15</v>
      </c>
      <c r="N1087" s="102">
        <f t="shared" si="131"/>
        <v>31.819444444444443</v>
      </c>
      <c r="P1087" s="103">
        <f t="shared" si="132"/>
        <v>1</v>
      </c>
      <c r="Q1087" s="101">
        <f t="shared" si="133"/>
        <v>1</v>
      </c>
      <c r="R1087" s="101">
        <f t="shared" si="134"/>
        <v>-1</v>
      </c>
      <c r="S1087" s="101">
        <f t="shared" si="135"/>
        <v>1</v>
      </c>
      <c r="T1087" s="101">
        <f t="shared" si="136"/>
        <v>1</v>
      </c>
      <c r="U1087" s="101">
        <f t="shared" si="137"/>
        <v>1</v>
      </c>
      <c r="V1087" s="102">
        <f t="shared" si="138"/>
        <v>31.819444444444443</v>
      </c>
    </row>
    <row r="1088" spans="2:22" x14ac:dyDescent="0.25">
      <c r="B1088" s="12">
        <v>17</v>
      </c>
      <c r="C1088" s="12">
        <v>61</v>
      </c>
      <c r="D1088" s="12">
        <v>34.583333333333336</v>
      </c>
      <c r="E1088" s="12">
        <v>30</v>
      </c>
      <c r="F1088" s="12">
        <v>25.833333333333361</v>
      </c>
      <c r="H1088" s="103">
        <f>VLOOKUP($C1088,'Experiment Design'!$B$3:$H$66,'Experiment Results'!H$1,FALSE)</f>
        <v>3</v>
      </c>
      <c r="I1088" s="101" t="str">
        <f>VLOOKUP($C1088,'Experiment Design'!$B$3:$H$66,'Experiment Results'!I$1,FALSE)</f>
        <v>Normal</v>
      </c>
      <c r="J1088" s="101">
        <f>VLOOKUP($C1088,'Experiment Design'!$B$3:$H$66,'Experiment Results'!J$1,FALSE)</f>
        <v>100</v>
      </c>
      <c r="K1088" s="101">
        <f>VLOOKUP($C1088,'Experiment Design'!$B$3:$H$66,'Experiment Results'!K$1,FALSE)</f>
        <v>60</v>
      </c>
      <c r="L1088" s="101">
        <f>VLOOKUP($C1088,'Experiment Design'!$B$3:$H$66,'Experiment Results'!L$1,FALSE)</f>
        <v>36</v>
      </c>
      <c r="M1088" s="101">
        <f>VLOOKUP($C1088,'Experiment Design'!$B$3:$H$66,'Experiment Results'!M$1,FALSE)</f>
        <v>15</v>
      </c>
      <c r="N1088" s="102">
        <f t="shared" si="131"/>
        <v>30.1388888888889</v>
      </c>
      <c r="P1088" s="103">
        <f t="shared" si="132"/>
        <v>-1</v>
      </c>
      <c r="Q1088" s="101">
        <f t="shared" si="133"/>
        <v>-1</v>
      </c>
      <c r="R1088" s="101">
        <f t="shared" si="134"/>
        <v>1</v>
      </c>
      <c r="S1088" s="101">
        <f t="shared" si="135"/>
        <v>1</v>
      </c>
      <c r="T1088" s="101">
        <f t="shared" si="136"/>
        <v>1</v>
      </c>
      <c r="U1088" s="101">
        <f t="shared" si="137"/>
        <v>1</v>
      </c>
      <c r="V1088" s="102">
        <f t="shared" si="138"/>
        <v>30.1388888888889</v>
      </c>
    </row>
    <row r="1089" spans="2:22" x14ac:dyDescent="0.25">
      <c r="B1089" s="12">
        <v>17</v>
      </c>
      <c r="C1089" s="12">
        <v>62</v>
      </c>
      <c r="D1089" s="12">
        <v>36.666666666666664</v>
      </c>
      <c r="E1089" s="12">
        <v>36</v>
      </c>
      <c r="F1089" s="12">
        <v>30.666666666666657</v>
      </c>
      <c r="H1089" s="103">
        <f>VLOOKUP($C1089,'Experiment Design'!$B$3:$H$66,'Experiment Results'!H$1,FALSE)</f>
        <v>8</v>
      </c>
      <c r="I1089" s="101" t="str">
        <f>VLOOKUP($C1089,'Experiment Design'!$B$3:$H$66,'Experiment Results'!I$1,FALSE)</f>
        <v>Normal</v>
      </c>
      <c r="J1089" s="101">
        <f>VLOOKUP($C1089,'Experiment Design'!$B$3:$H$66,'Experiment Results'!J$1,FALSE)</f>
        <v>100</v>
      </c>
      <c r="K1089" s="101">
        <f>VLOOKUP($C1089,'Experiment Design'!$B$3:$H$66,'Experiment Results'!K$1,FALSE)</f>
        <v>60</v>
      </c>
      <c r="L1089" s="101">
        <f>VLOOKUP($C1089,'Experiment Design'!$B$3:$H$66,'Experiment Results'!L$1,FALSE)</f>
        <v>36</v>
      </c>
      <c r="M1089" s="101">
        <f>VLOOKUP($C1089,'Experiment Design'!$B$3:$H$66,'Experiment Results'!M$1,FALSE)</f>
        <v>15</v>
      </c>
      <c r="N1089" s="102">
        <f t="shared" si="131"/>
        <v>34.444444444444436</v>
      </c>
      <c r="P1089" s="103">
        <f t="shared" si="132"/>
        <v>1</v>
      </c>
      <c r="Q1089" s="101">
        <f t="shared" si="133"/>
        <v>-1</v>
      </c>
      <c r="R1089" s="101">
        <f t="shared" si="134"/>
        <v>1</v>
      </c>
      <c r="S1089" s="101">
        <f t="shared" si="135"/>
        <v>1</v>
      </c>
      <c r="T1089" s="101">
        <f t="shared" si="136"/>
        <v>1</v>
      </c>
      <c r="U1089" s="101">
        <f t="shared" si="137"/>
        <v>1</v>
      </c>
      <c r="V1089" s="102">
        <f t="shared" si="138"/>
        <v>34.444444444444436</v>
      </c>
    </row>
    <row r="1090" spans="2:22" x14ac:dyDescent="0.25">
      <c r="B1090" s="12">
        <v>17</v>
      </c>
      <c r="C1090" s="12">
        <v>63</v>
      </c>
      <c r="D1090" s="12">
        <v>42.708333333333364</v>
      </c>
      <c r="E1090" s="12">
        <v>31.666666666666682</v>
      </c>
      <c r="F1090" s="12">
        <v>36.874999999999986</v>
      </c>
      <c r="H1090" s="103">
        <f>VLOOKUP($C1090,'Experiment Design'!$B$3:$H$66,'Experiment Results'!H$1,FALSE)</f>
        <v>3</v>
      </c>
      <c r="I1090" s="101" t="str">
        <f>VLOOKUP($C1090,'Experiment Design'!$B$3:$H$66,'Experiment Results'!I$1,FALSE)</f>
        <v>Exponential</v>
      </c>
      <c r="J1090" s="101">
        <f>VLOOKUP($C1090,'Experiment Design'!$B$3:$H$66,'Experiment Results'!J$1,FALSE)</f>
        <v>100</v>
      </c>
      <c r="K1090" s="101">
        <f>VLOOKUP($C1090,'Experiment Design'!$B$3:$H$66,'Experiment Results'!K$1,FALSE)</f>
        <v>60</v>
      </c>
      <c r="L1090" s="101">
        <f>VLOOKUP($C1090,'Experiment Design'!$B$3:$H$66,'Experiment Results'!L$1,FALSE)</f>
        <v>36</v>
      </c>
      <c r="M1090" s="101">
        <f>VLOOKUP($C1090,'Experiment Design'!$B$3:$H$66,'Experiment Results'!M$1,FALSE)</f>
        <v>15</v>
      </c>
      <c r="N1090" s="102">
        <f t="shared" si="131"/>
        <v>37.083333333333343</v>
      </c>
      <c r="P1090" s="103">
        <f t="shared" si="132"/>
        <v>-1</v>
      </c>
      <c r="Q1090" s="101">
        <f t="shared" si="133"/>
        <v>1</v>
      </c>
      <c r="R1090" s="101">
        <f t="shared" si="134"/>
        <v>1</v>
      </c>
      <c r="S1090" s="101">
        <f t="shared" si="135"/>
        <v>1</v>
      </c>
      <c r="T1090" s="101">
        <f t="shared" si="136"/>
        <v>1</v>
      </c>
      <c r="U1090" s="101">
        <f t="shared" si="137"/>
        <v>1</v>
      </c>
      <c r="V1090" s="102">
        <f t="shared" si="138"/>
        <v>37.083333333333343</v>
      </c>
    </row>
    <row r="1091" spans="2:22" x14ac:dyDescent="0.25">
      <c r="B1091" s="12">
        <v>17</v>
      </c>
      <c r="C1091" s="12">
        <v>64</v>
      </c>
      <c r="D1091" s="12">
        <v>29.791666666666682</v>
      </c>
      <c r="E1091" s="12">
        <v>30.666666666666657</v>
      </c>
      <c r="F1091" s="12">
        <v>34.999999999999986</v>
      </c>
      <c r="H1091" s="103">
        <f>VLOOKUP($C1091,'Experiment Design'!$B$3:$H$66,'Experiment Results'!H$1,FALSE)</f>
        <v>8</v>
      </c>
      <c r="I1091" s="101" t="str">
        <f>VLOOKUP($C1091,'Experiment Design'!$B$3:$H$66,'Experiment Results'!I$1,FALSE)</f>
        <v>Exponential</v>
      </c>
      <c r="J1091" s="101">
        <f>VLOOKUP($C1091,'Experiment Design'!$B$3:$H$66,'Experiment Results'!J$1,FALSE)</f>
        <v>100</v>
      </c>
      <c r="K1091" s="101">
        <f>VLOOKUP($C1091,'Experiment Design'!$B$3:$H$66,'Experiment Results'!K$1,FALSE)</f>
        <v>60</v>
      </c>
      <c r="L1091" s="101">
        <f>VLOOKUP($C1091,'Experiment Design'!$B$3:$H$66,'Experiment Results'!L$1,FALSE)</f>
        <v>36</v>
      </c>
      <c r="M1091" s="101">
        <f>VLOOKUP($C1091,'Experiment Design'!$B$3:$H$66,'Experiment Results'!M$1,FALSE)</f>
        <v>15</v>
      </c>
      <c r="N1091" s="102">
        <f t="shared" si="131"/>
        <v>31.819444444444443</v>
      </c>
      <c r="P1091" s="103">
        <f t="shared" si="132"/>
        <v>1</v>
      </c>
      <c r="Q1091" s="101">
        <f t="shared" si="133"/>
        <v>1</v>
      </c>
      <c r="R1091" s="101">
        <f t="shared" si="134"/>
        <v>1</v>
      </c>
      <c r="S1091" s="101">
        <f t="shared" si="135"/>
        <v>1</v>
      </c>
      <c r="T1091" s="101">
        <f t="shared" si="136"/>
        <v>1</v>
      </c>
      <c r="U1091" s="101">
        <f t="shared" si="137"/>
        <v>1</v>
      </c>
      <c r="V1091" s="102">
        <f t="shared" si="138"/>
        <v>31.819444444444443</v>
      </c>
    </row>
    <row r="1092" spans="2:22" x14ac:dyDescent="0.25">
      <c r="B1092" s="12">
        <v>18</v>
      </c>
      <c r="C1092" s="12">
        <v>1</v>
      </c>
      <c r="D1092" s="12">
        <v>36.057692307692278</v>
      </c>
      <c r="E1092" s="12">
        <v>34.326923076923102</v>
      </c>
      <c r="F1092" s="12">
        <v>30.576923076923102</v>
      </c>
      <c r="H1092" s="103">
        <f>VLOOKUP($C1092,'Experiment Design'!$B$3:$H$66,'Experiment Results'!H$1,FALSE)</f>
        <v>3</v>
      </c>
      <c r="I1092" s="101" t="str">
        <f>VLOOKUP($C1092,'Experiment Design'!$B$3:$H$66,'Experiment Results'!I$1,FALSE)</f>
        <v>Normal</v>
      </c>
      <c r="J1092" s="101">
        <f>VLOOKUP($C1092,'Experiment Design'!$B$3:$H$66,'Experiment Results'!J$1,FALSE)</f>
        <v>40</v>
      </c>
      <c r="K1092" s="101">
        <f>VLOOKUP($C1092,'Experiment Design'!$B$3:$H$66,'Experiment Results'!K$1,FALSE)</f>
        <v>10</v>
      </c>
      <c r="L1092" s="101">
        <f>VLOOKUP($C1092,'Experiment Design'!$B$3:$H$66,'Experiment Results'!L$1,FALSE)</f>
        <v>26</v>
      </c>
      <c r="M1092" s="101">
        <f>VLOOKUP($C1092,'Experiment Design'!$B$3:$H$66,'Experiment Results'!M$1,FALSE)</f>
        <v>10</v>
      </c>
      <c r="N1092" s="102">
        <f t="shared" si="131"/>
        <v>33.65384615384616</v>
      </c>
      <c r="P1092" s="103">
        <f t="shared" si="132"/>
        <v>-1</v>
      </c>
      <c r="Q1092" s="101">
        <f t="shared" si="133"/>
        <v>-1</v>
      </c>
      <c r="R1092" s="101">
        <f t="shared" si="134"/>
        <v>-1</v>
      </c>
      <c r="S1092" s="101">
        <f t="shared" si="135"/>
        <v>-1</v>
      </c>
      <c r="T1092" s="101">
        <f t="shared" si="136"/>
        <v>-1</v>
      </c>
      <c r="U1092" s="101">
        <f t="shared" si="137"/>
        <v>-1</v>
      </c>
      <c r="V1092" s="102">
        <f t="shared" si="138"/>
        <v>33.65384615384616</v>
      </c>
    </row>
    <row r="1093" spans="2:22" x14ac:dyDescent="0.25">
      <c r="B1093" s="12">
        <v>18</v>
      </c>
      <c r="C1093" s="12">
        <v>2</v>
      </c>
      <c r="D1093" s="12">
        <v>34.903846153846146</v>
      </c>
      <c r="E1093" s="12">
        <v>42.403846153846146</v>
      </c>
      <c r="F1093" s="12">
        <v>31.730769230769237</v>
      </c>
      <c r="H1093" s="103">
        <f>VLOOKUP($C1093,'Experiment Design'!$B$3:$H$66,'Experiment Results'!H$1,FALSE)</f>
        <v>8</v>
      </c>
      <c r="I1093" s="101" t="str">
        <f>VLOOKUP($C1093,'Experiment Design'!$B$3:$H$66,'Experiment Results'!I$1,FALSE)</f>
        <v>Normal</v>
      </c>
      <c r="J1093" s="101">
        <f>VLOOKUP($C1093,'Experiment Design'!$B$3:$H$66,'Experiment Results'!J$1,FALSE)</f>
        <v>40</v>
      </c>
      <c r="K1093" s="101">
        <f>VLOOKUP($C1093,'Experiment Design'!$B$3:$H$66,'Experiment Results'!K$1,FALSE)</f>
        <v>10</v>
      </c>
      <c r="L1093" s="101">
        <f>VLOOKUP($C1093,'Experiment Design'!$B$3:$H$66,'Experiment Results'!L$1,FALSE)</f>
        <v>26</v>
      </c>
      <c r="M1093" s="101">
        <f>VLOOKUP($C1093,'Experiment Design'!$B$3:$H$66,'Experiment Results'!M$1,FALSE)</f>
        <v>10</v>
      </c>
      <c r="N1093" s="102">
        <f t="shared" ref="N1093:N1156" si="139">AVERAGE(D1093:F1093)</f>
        <v>36.346153846153847</v>
      </c>
      <c r="P1093" s="103">
        <f t="shared" ref="P1093:P1156" si="140">IF(H1093=H$4,-1,1)</f>
        <v>1</v>
      </c>
      <c r="Q1093" s="101">
        <f t="shared" ref="Q1093:Q1156" si="141">IF(I1093=I$4,-1,1)</f>
        <v>-1</v>
      </c>
      <c r="R1093" s="101">
        <f t="shared" ref="R1093:R1156" si="142">IF(J1093=J$4,-1,1)</f>
        <v>-1</v>
      </c>
      <c r="S1093" s="101">
        <f t="shared" ref="S1093:S1156" si="143">IF(K1093=K$4,-1,1)</f>
        <v>-1</v>
      </c>
      <c r="T1093" s="101">
        <f t="shared" ref="T1093:T1156" si="144">IF(L1093=L$4,-1,1)</f>
        <v>-1</v>
      </c>
      <c r="U1093" s="101">
        <f t="shared" ref="U1093:U1156" si="145">IF(M1093=M$4,-1,1)</f>
        <v>-1</v>
      </c>
      <c r="V1093" s="102">
        <f t="shared" ref="V1093:V1156" si="146">N1093</f>
        <v>36.346153846153847</v>
      </c>
    </row>
    <row r="1094" spans="2:22" x14ac:dyDescent="0.25">
      <c r="B1094" s="12">
        <v>18</v>
      </c>
      <c r="C1094" s="12">
        <v>3</v>
      </c>
      <c r="D1094" s="12">
        <v>41.25</v>
      </c>
      <c r="E1094" s="12">
        <v>37.5</v>
      </c>
      <c r="F1094" s="12">
        <v>37.5</v>
      </c>
      <c r="H1094" s="103">
        <f>VLOOKUP($C1094,'Experiment Design'!$B$3:$H$66,'Experiment Results'!H$1,FALSE)</f>
        <v>3</v>
      </c>
      <c r="I1094" s="101" t="str">
        <f>VLOOKUP($C1094,'Experiment Design'!$B$3:$H$66,'Experiment Results'!I$1,FALSE)</f>
        <v>Exponential</v>
      </c>
      <c r="J1094" s="101">
        <f>VLOOKUP($C1094,'Experiment Design'!$B$3:$H$66,'Experiment Results'!J$1,FALSE)</f>
        <v>40</v>
      </c>
      <c r="K1094" s="101">
        <f>VLOOKUP($C1094,'Experiment Design'!$B$3:$H$66,'Experiment Results'!K$1,FALSE)</f>
        <v>10</v>
      </c>
      <c r="L1094" s="101">
        <f>VLOOKUP($C1094,'Experiment Design'!$B$3:$H$66,'Experiment Results'!L$1,FALSE)</f>
        <v>26</v>
      </c>
      <c r="M1094" s="101">
        <f>VLOOKUP($C1094,'Experiment Design'!$B$3:$H$66,'Experiment Results'!M$1,FALSE)</f>
        <v>10</v>
      </c>
      <c r="N1094" s="102">
        <f t="shared" si="139"/>
        <v>38.75</v>
      </c>
      <c r="P1094" s="103">
        <f t="shared" si="140"/>
        <v>-1</v>
      </c>
      <c r="Q1094" s="101">
        <f t="shared" si="141"/>
        <v>1</v>
      </c>
      <c r="R1094" s="101">
        <f t="shared" si="142"/>
        <v>-1</v>
      </c>
      <c r="S1094" s="101">
        <f t="shared" si="143"/>
        <v>-1</v>
      </c>
      <c r="T1094" s="101">
        <f t="shared" si="144"/>
        <v>-1</v>
      </c>
      <c r="U1094" s="101">
        <f t="shared" si="145"/>
        <v>-1</v>
      </c>
      <c r="V1094" s="102">
        <f t="shared" si="146"/>
        <v>38.75</v>
      </c>
    </row>
    <row r="1095" spans="2:22" x14ac:dyDescent="0.25">
      <c r="B1095" s="12">
        <v>18</v>
      </c>
      <c r="C1095" s="12">
        <v>4</v>
      </c>
      <c r="D1095" s="12">
        <v>32.307692307692278</v>
      </c>
      <c r="E1095" s="12">
        <v>35.192307692307722</v>
      </c>
      <c r="F1095" s="12">
        <v>35.192307692307722</v>
      </c>
      <c r="H1095" s="103">
        <f>VLOOKUP($C1095,'Experiment Design'!$B$3:$H$66,'Experiment Results'!H$1,FALSE)</f>
        <v>8</v>
      </c>
      <c r="I1095" s="101" t="str">
        <f>VLOOKUP($C1095,'Experiment Design'!$B$3:$H$66,'Experiment Results'!I$1,FALSE)</f>
        <v>Exponential</v>
      </c>
      <c r="J1095" s="101">
        <f>VLOOKUP($C1095,'Experiment Design'!$B$3:$H$66,'Experiment Results'!J$1,FALSE)</f>
        <v>40</v>
      </c>
      <c r="K1095" s="101">
        <f>VLOOKUP($C1095,'Experiment Design'!$B$3:$H$66,'Experiment Results'!K$1,FALSE)</f>
        <v>10</v>
      </c>
      <c r="L1095" s="101">
        <f>VLOOKUP($C1095,'Experiment Design'!$B$3:$H$66,'Experiment Results'!L$1,FALSE)</f>
        <v>26</v>
      </c>
      <c r="M1095" s="101">
        <f>VLOOKUP($C1095,'Experiment Design'!$B$3:$H$66,'Experiment Results'!M$1,FALSE)</f>
        <v>10</v>
      </c>
      <c r="N1095" s="102">
        <f t="shared" si="139"/>
        <v>34.230769230769241</v>
      </c>
      <c r="P1095" s="103">
        <f t="shared" si="140"/>
        <v>1</v>
      </c>
      <c r="Q1095" s="101">
        <f t="shared" si="141"/>
        <v>1</v>
      </c>
      <c r="R1095" s="101">
        <f t="shared" si="142"/>
        <v>-1</v>
      </c>
      <c r="S1095" s="101">
        <f t="shared" si="143"/>
        <v>-1</v>
      </c>
      <c r="T1095" s="101">
        <f t="shared" si="144"/>
        <v>-1</v>
      </c>
      <c r="U1095" s="101">
        <f t="shared" si="145"/>
        <v>-1</v>
      </c>
      <c r="V1095" s="102">
        <f t="shared" si="146"/>
        <v>34.230769230769241</v>
      </c>
    </row>
    <row r="1096" spans="2:22" x14ac:dyDescent="0.25">
      <c r="B1096" s="12">
        <v>18</v>
      </c>
      <c r="C1096" s="12">
        <v>5</v>
      </c>
      <c r="D1096" s="12">
        <v>36.057692307692278</v>
      </c>
      <c r="E1096" s="12">
        <v>34.326923076923102</v>
      </c>
      <c r="F1096" s="12">
        <v>30.576923076923102</v>
      </c>
      <c r="H1096" s="103">
        <f>VLOOKUP($C1096,'Experiment Design'!$B$3:$H$66,'Experiment Results'!H$1,FALSE)</f>
        <v>3</v>
      </c>
      <c r="I1096" s="101" t="str">
        <f>VLOOKUP($C1096,'Experiment Design'!$B$3:$H$66,'Experiment Results'!I$1,FALSE)</f>
        <v>Normal</v>
      </c>
      <c r="J1096" s="101">
        <f>VLOOKUP($C1096,'Experiment Design'!$B$3:$H$66,'Experiment Results'!J$1,FALSE)</f>
        <v>100</v>
      </c>
      <c r="K1096" s="101">
        <f>VLOOKUP($C1096,'Experiment Design'!$B$3:$H$66,'Experiment Results'!K$1,FALSE)</f>
        <v>10</v>
      </c>
      <c r="L1096" s="101">
        <f>VLOOKUP($C1096,'Experiment Design'!$B$3:$H$66,'Experiment Results'!L$1,FALSE)</f>
        <v>26</v>
      </c>
      <c r="M1096" s="101">
        <f>VLOOKUP($C1096,'Experiment Design'!$B$3:$H$66,'Experiment Results'!M$1,FALSE)</f>
        <v>10</v>
      </c>
      <c r="N1096" s="102">
        <f t="shared" si="139"/>
        <v>33.65384615384616</v>
      </c>
      <c r="P1096" s="103">
        <f t="shared" si="140"/>
        <v>-1</v>
      </c>
      <c r="Q1096" s="101">
        <f t="shared" si="141"/>
        <v>-1</v>
      </c>
      <c r="R1096" s="101">
        <f t="shared" si="142"/>
        <v>1</v>
      </c>
      <c r="S1096" s="101">
        <f t="shared" si="143"/>
        <v>-1</v>
      </c>
      <c r="T1096" s="101">
        <f t="shared" si="144"/>
        <v>-1</v>
      </c>
      <c r="U1096" s="101">
        <f t="shared" si="145"/>
        <v>-1</v>
      </c>
      <c r="V1096" s="102">
        <f t="shared" si="146"/>
        <v>33.65384615384616</v>
      </c>
    </row>
    <row r="1097" spans="2:22" x14ac:dyDescent="0.25">
      <c r="B1097" s="12">
        <v>18</v>
      </c>
      <c r="C1097" s="12">
        <v>6</v>
      </c>
      <c r="D1097" s="12">
        <v>34.903846153846146</v>
      </c>
      <c r="E1097" s="12">
        <v>42.403846153846146</v>
      </c>
      <c r="F1097" s="12">
        <v>31.730769230769237</v>
      </c>
      <c r="H1097" s="103">
        <f>VLOOKUP($C1097,'Experiment Design'!$B$3:$H$66,'Experiment Results'!H$1,FALSE)</f>
        <v>8</v>
      </c>
      <c r="I1097" s="101" t="str">
        <f>VLOOKUP($C1097,'Experiment Design'!$B$3:$H$66,'Experiment Results'!I$1,FALSE)</f>
        <v>Normal</v>
      </c>
      <c r="J1097" s="101">
        <f>VLOOKUP($C1097,'Experiment Design'!$B$3:$H$66,'Experiment Results'!J$1,FALSE)</f>
        <v>100</v>
      </c>
      <c r="K1097" s="101">
        <f>VLOOKUP($C1097,'Experiment Design'!$B$3:$H$66,'Experiment Results'!K$1,FALSE)</f>
        <v>10</v>
      </c>
      <c r="L1097" s="101">
        <f>VLOOKUP($C1097,'Experiment Design'!$B$3:$H$66,'Experiment Results'!L$1,FALSE)</f>
        <v>26</v>
      </c>
      <c r="M1097" s="101">
        <f>VLOOKUP($C1097,'Experiment Design'!$B$3:$H$66,'Experiment Results'!M$1,FALSE)</f>
        <v>10</v>
      </c>
      <c r="N1097" s="102">
        <f t="shared" si="139"/>
        <v>36.346153846153847</v>
      </c>
      <c r="P1097" s="103">
        <f t="shared" si="140"/>
        <v>1</v>
      </c>
      <c r="Q1097" s="101">
        <f t="shared" si="141"/>
        <v>-1</v>
      </c>
      <c r="R1097" s="101">
        <f t="shared" si="142"/>
        <v>1</v>
      </c>
      <c r="S1097" s="101">
        <f t="shared" si="143"/>
        <v>-1</v>
      </c>
      <c r="T1097" s="101">
        <f t="shared" si="144"/>
        <v>-1</v>
      </c>
      <c r="U1097" s="101">
        <f t="shared" si="145"/>
        <v>-1</v>
      </c>
      <c r="V1097" s="102">
        <f t="shared" si="146"/>
        <v>36.346153846153847</v>
      </c>
    </row>
    <row r="1098" spans="2:22" x14ac:dyDescent="0.25">
      <c r="B1098" s="12">
        <v>18</v>
      </c>
      <c r="C1098" s="12">
        <v>7</v>
      </c>
      <c r="D1098" s="12">
        <v>41.25</v>
      </c>
      <c r="E1098" s="12">
        <v>41.104687839887156</v>
      </c>
      <c r="F1098" s="12">
        <v>37.5</v>
      </c>
      <c r="H1098" s="103">
        <f>VLOOKUP($C1098,'Experiment Design'!$B$3:$H$66,'Experiment Results'!H$1,FALSE)</f>
        <v>3</v>
      </c>
      <c r="I1098" s="101" t="str">
        <f>VLOOKUP($C1098,'Experiment Design'!$B$3:$H$66,'Experiment Results'!I$1,FALSE)</f>
        <v>Exponential</v>
      </c>
      <c r="J1098" s="101">
        <f>VLOOKUP($C1098,'Experiment Design'!$B$3:$H$66,'Experiment Results'!J$1,FALSE)</f>
        <v>100</v>
      </c>
      <c r="K1098" s="101">
        <f>VLOOKUP($C1098,'Experiment Design'!$B$3:$H$66,'Experiment Results'!K$1,FALSE)</f>
        <v>10</v>
      </c>
      <c r="L1098" s="101">
        <f>VLOOKUP($C1098,'Experiment Design'!$B$3:$H$66,'Experiment Results'!L$1,FALSE)</f>
        <v>26</v>
      </c>
      <c r="M1098" s="101">
        <f>VLOOKUP($C1098,'Experiment Design'!$B$3:$H$66,'Experiment Results'!M$1,FALSE)</f>
        <v>10</v>
      </c>
      <c r="N1098" s="102">
        <f t="shared" si="139"/>
        <v>39.951562613295721</v>
      </c>
      <c r="P1098" s="103">
        <f t="shared" si="140"/>
        <v>-1</v>
      </c>
      <c r="Q1098" s="101">
        <f t="shared" si="141"/>
        <v>1</v>
      </c>
      <c r="R1098" s="101">
        <f t="shared" si="142"/>
        <v>1</v>
      </c>
      <c r="S1098" s="101">
        <f t="shared" si="143"/>
        <v>-1</v>
      </c>
      <c r="T1098" s="101">
        <f t="shared" si="144"/>
        <v>-1</v>
      </c>
      <c r="U1098" s="101">
        <f t="shared" si="145"/>
        <v>-1</v>
      </c>
      <c r="V1098" s="102">
        <f t="shared" si="146"/>
        <v>39.951562613295721</v>
      </c>
    </row>
    <row r="1099" spans="2:22" x14ac:dyDescent="0.25">
      <c r="B1099" s="12">
        <v>18</v>
      </c>
      <c r="C1099" s="12">
        <v>8</v>
      </c>
      <c r="D1099" s="12">
        <v>32.307692307692278</v>
      </c>
      <c r="E1099" s="12">
        <v>35.192307692307722</v>
      </c>
      <c r="F1099" s="12">
        <v>35.192307692307722</v>
      </c>
      <c r="H1099" s="103">
        <f>VLOOKUP($C1099,'Experiment Design'!$B$3:$H$66,'Experiment Results'!H$1,FALSE)</f>
        <v>8</v>
      </c>
      <c r="I1099" s="101" t="str">
        <f>VLOOKUP($C1099,'Experiment Design'!$B$3:$H$66,'Experiment Results'!I$1,FALSE)</f>
        <v>Exponential</v>
      </c>
      <c r="J1099" s="101">
        <f>VLOOKUP($C1099,'Experiment Design'!$B$3:$H$66,'Experiment Results'!J$1,FALSE)</f>
        <v>100</v>
      </c>
      <c r="K1099" s="101">
        <f>VLOOKUP($C1099,'Experiment Design'!$B$3:$H$66,'Experiment Results'!K$1,FALSE)</f>
        <v>10</v>
      </c>
      <c r="L1099" s="101">
        <f>VLOOKUP($C1099,'Experiment Design'!$B$3:$H$66,'Experiment Results'!L$1,FALSE)</f>
        <v>26</v>
      </c>
      <c r="M1099" s="101">
        <f>VLOOKUP($C1099,'Experiment Design'!$B$3:$H$66,'Experiment Results'!M$1,FALSE)</f>
        <v>10</v>
      </c>
      <c r="N1099" s="102">
        <f t="shared" si="139"/>
        <v>34.230769230769241</v>
      </c>
      <c r="P1099" s="103">
        <f t="shared" si="140"/>
        <v>1</v>
      </c>
      <c r="Q1099" s="101">
        <f t="shared" si="141"/>
        <v>1</v>
      </c>
      <c r="R1099" s="101">
        <f t="shared" si="142"/>
        <v>1</v>
      </c>
      <c r="S1099" s="101">
        <f t="shared" si="143"/>
        <v>-1</v>
      </c>
      <c r="T1099" s="101">
        <f t="shared" si="144"/>
        <v>-1</v>
      </c>
      <c r="U1099" s="101">
        <f t="shared" si="145"/>
        <v>-1</v>
      </c>
      <c r="V1099" s="102">
        <f t="shared" si="146"/>
        <v>34.230769230769241</v>
      </c>
    </row>
    <row r="1100" spans="2:22" x14ac:dyDescent="0.25">
      <c r="B1100" s="12">
        <v>18</v>
      </c>
      <c r="C1100" s="12">
        <v>9</v>
      </c>
      <c r="D1100" s="12">
        <v>36.057692307692278</v>
      </c>
      <c r="E1100" s="12">
        <v>34.326923076923102</v>
      </c>
      <c r="F1100" s="12">
        <v>30.576923076923102</v>
      </c>
      <c r="H1100" s="103">
        <f>VLOOKUP($C1100,'Experiment Design'!$B$3:$H$66,'Experiment Results'!H$1,FALSE)</f>
        <v>3</v>
      </c>
      <c r="I1100" s="101" t="str">
        <f>VLOOKUP($C1100,'Experiment Design'!$B$3:$H$66,'Experiment Results'!I$1,FALSE)</f>
        <v>Normal</v>
      </c>
      <c r="J1100" s="101">
        <f>VLOOKUP($C1100,'Experiment Design'!$B$3:$H$66,'Experiment Results'!J$1,FALSE)</f>
        <v>40</v>
      </c>
      <c r="K1100" s="101">
        <f>VLOOKUP($C1100,'Experiment Design'!$B$3:$H$66,'Experiment Results'!K$1,FALSE)</f>
        <v>60</v>
      </c>
      <c r="L1100" s="101">
        <f>VLOOKUP($C1100,'Experiment Design'!$B$3:$H$66,'Experiment Results'!L$1,FALSE)</f>
        <v>26</v>
      </c>
      <c r="M1100" s="101">
        <f>VLOOKUP($C1100,'Experiment Design'!$B$3:$H$66,'Experiment Results'!M$1,FALSE)</f>
        <v>10</v>
      </c>
      <c r="N1100" s="102">
        <f t="shared" si="139"/>
        <v>33.65384615384616</v>
      </c>
      <c r="P1100" s="103">
        <f t="shared" si="140"/>
        <v>-1</v>
      </c>
      <c r="Q1100" s="101">
        <f t="shared" si="141"/>
        <v>-1</v>
      </c>
      <c r="R1100" s="101">
        <f t="shared" si="142"/>
        <v>-1</v>
      </c>
      <c r="S1100" s="101">
        <f t="shared" si="143"/>
        <v>1</v>
      </c>
      <c r="T1100" s="101">
        <f t="shared" si="144"/>
        <v>-1</v>
      </c>
      <c r="U1100" s="101">
        <f t="shared" si="145"/>
        <v>-1</v>
      </c>
      <c r="V1100" s="102">
        <f t="shared" si="146"/>
        <v>33.65384615384616</v>
      </c>
    </row>
    <row r="1101" spans="2:22" x14ac:dyDescent="0.25">
      <c r="B1101" s="12">
        <v>18</v>
      </c>
      <c r="C1101" s="12">
        <v>10</v>
      </c>
      <c r="D1101" s="12">
        <v>34.903846153846146</v>
      </c>
      <c r="E1101" s="12">
        <v>42.403846153846146</v>
      </c>
      <c r="F1101" s="12">
        <v>31.730769230769237</v>
      </c>
      <c r="H1101" s="103">
        <f>VLOOKUP($C1101,'Experiment Design'!$B$3:$H$66,'Experiment Results'!H$1,FALSE)</f>
        <v>8</v>
      </c>
      <c r="I1101" s="101" t="str">
        <f>VLOOKUP($C1101,'Experiment Design'!$B$3:$H$66,'Experiment Results'!I$1,FALSE)</f>
        <v>Normal</v>
      </c>
      <c r="J1101" s="101">
        <f>VLOOKUP($C1101,'Experiment Design'!$B$3:$H$66,'Experiment Results'!J$1,FALSE)</f>
        <v>40</v>
      </c>
      <c r="K1101" s="101">
        <f>VLOOKUP($C1101,'Experiment Design'!$B$3:$H$66,'Experiment Results'!K$1,FALSE)</f>
        <v>60</v>
      </c>
      <c r="L1101" s="101">
        <f>VLOOKUP($C1101,'Experiment Design'!$B$3:$H$66,'Experiment Results'!L$1,FALSE)</f>
        <v>26</v>
      </c>
      <c r="M1101" s="101">
        <f>VLOOKUP($C1101,'Experiment Design'!$B$3:$H$66,'Experiment Results'!M$1,FALSE)</f>
        <v>10</v>
      </c>
      <c r="N1101" s="102">
        <f t="shared" si="139"/>
        <v>36.346153846153847</v>
      </c>
      <c r="P1101" s="103">
        <f t="shared" si="140"/>
        <v>1</v>
      </c>
      <c r="Q1101" s="101">
        <f t="shared" si="141"/>
        <v>-1</v>
      </c>
      <c r="R1101" s="101">
        <f t="shared" si="142"/>
        <v>-1</v>
      </c>
      <c r="S1101" s="101">
        <f t="shared" si="143"/>
        <v>1</v>
      </c>
      <c r="T1101" s="101">
        <f t="shared" si="144"/>
        <v>-1</v>
      </c>
      <c r="U1101" s="101">
        <f t="shared" si="145"/>
        <v>-1</v>
      </c>
      <c r="V1101" s="102">
        <f t="shared" si="146"/>
        <v>36.346153846153847</v>
      </c>
    </row>
    <row r="1102" spans="2:22" x14ac:dyDescent="0.25">
      <c r="B1102" s="12">
        <v>18</v>
      </c>
      <c r="C1102" s="12">
        <v>11</v>
      </c>
      <c r="D1102" s="12">
        <v>41.25</v>
      </c>
      <c r="E1102" s="12">
        <v>37.5</v>
      </c>
      <c r="F1102" s="12">
        <v>37.5</v>
      </c>
      <c r="H1102" s="103">
        <f>VLOOKUP($C1102,'Experiment Design'!$B$3:$H$66,'Experiment Results'!H$1,FALSE)</f>
        <v>3</v>
      </c>
      <c r="I1102" s="101" t="str">
        <f>VLOOKUP($C1102,'Experiment Design'!$B$3:$H$66,'Experiment Results'!I$1,FALSE)</f>
        <v>Exponential</v>
      </c>
      <c r="J1102" s="101">
        <f>VLOOKUP($C1102,'Experiment Design'!$B$3:$H$66,'Experiment Results'!J$1,FALSE)</f>
        <v>40</v>
      </c>
      <c r="K1102" s="101">
        <f>VLOOKUP($C1102,'Experiment Design'!$B$3:$H$66,'Experiment Results'!K$1,FALSE)</f>
        <v>60</v>
      </c>
      <c r="L1102" s="101">
        <f>VLOOKUP($C1102,'Experiment Design'!$B$3:$H$66,'Experiment Results'!L$1,FALSE)</f>
        <v>26</v>
      </c>
      <c r="M1102" s="101">
        <f>VLOOKUP($C1102,'Experiment Design'!$B$3:$H$66,'Experiment Results'!M$1,FALSE)</f>
        <v>10</v>
      </c>
      <c r="N1102" s="102">
        <f t="shared" si="139"/>
        <v>38.75</v>
      </c>
      <c r="P1102" s="103">
        <f t="shared" si="140"/>
        <v>-1</v>
      </c>
      <c r="Q1102" s="101">
        <f t="shared" si="141"/>
        <v>1</v>
      </c>
      <c r="R1102" s="101">
        <f t="shared" si="142"/>
        <v>-1</v>
      </c>
      <c r="S1102" s="101">
        <f t="shared" si="143"/>
        <v>1</v>
      </c>
      <c r="T1102" s="101">
        <f t="shared" si="144"/>
        <v>-1</v>
      </c>
      <c r="U1102" s="101">
        <f t="shared" si="145"/>
        <v>-1</v>
      </c>
      <c r="V1102" s="102">
        <f t="shared" si="146"/>
        <v>38.75</v>
      </c>
    </row>
    <row r="1103" spans="2:22" x14ac:dyDescent="0.25">
      <c r="B1103" s="12">
        <v>18</v>
      </c>
      <c r="C1103" s="12">
        <v>12</v>
      </c>
      <c r="D1103" s="12">
        <v>32.307692307692278</v>
      </c>
      <c r="E1103" s="12">
        <v>35.192307692307722</v>
      </c>
      <c r="F1103" s="12">
        <v>35.192307692307722</v>
      </c>
      <c r="H1103" s="103">
        <f>VLOOKUP($C1103,'Experiment Design'!$B$3:$H$66,'Experiment Results'!H$1,FALSE)</f>
        <v>8</v>
      </c>
      <c r="I1103" s="101" t="str">
        <f>VLOOKUP($C1103,'Experiment Design'!$B$3:$H$66,'Experiment Results'!I$1,FALSE)</f>
        <v>Exponential</v>
      </c>
      <c r="J1103" s="101">
        <f>VLOOKUP($C1103,'Experiment Design'!$B$3:$H$66,'Experiment Results'!J$1,FALSE)</f>
        <v>40</v>
      </c>
      <c r="K1103" s="101">
        <f>VLOOKUP($C1103,'Experiment Design'!$B$3:$H$66,'Experiment Results'!K$1,FALSE)</f>
        <v>60</v>
      </c>
      <c r="L1103" s="101">
        <f>VLOOKUP($C1103,'Experiment Design'!$B$3:$H$66,'Experiment Results'!L$1,FALSE)</f>
        <v>26</v>
      </c>
      <c r="M1103" s="101">
        <f>VLOOKUP($C1103,'Experiment Design'!$B$3:$H$66,'Experiment Results'!M$1,FALSE)</f>
        <v>10</v>
      </c>
      <c r="N1103" s="102">
        <f t="shared" si="139"/>
        <v>34.230769230769241</v>
      </c>
      <c r="P1103" s="103">
        <f t="shared" si="140"/>
        <v>1</v>
      </c>
      <c r="Q1103" s="101">
        <f t="shared" si="141"/>
        <v>1</v>
      </c>
      <c r="R1103" s="101">
        <f t="shared" si="142"/>
        <v>-1</v>
      </c>
      <c r="S1103" s="101">
        <f t="shared" si="143"/>
        <v>1</v>
      </c>
      <c r="T1103" s="101">
        <f t="shared" si="144"/>
        <v>-1</v>
      </c>
      <c r="U1103" s="101">
        <f t="shared" si="145"/>
        <v>-1</v>
      </c>
      <c r="V1103" s="102">
        <f t="shared" si="146"/>
        <v>34.230769230769241</v>
      </c>
    </row>
    <row r="1104" spans="2:22" x14ac:dyDescent="0.25">
      <c r="B1104" s="12">
        <v>18</v>
      </c>
      <c r="C1104" s="12">
        <v>13</v>
      </c>
      <c r="D1104" s="12">
        <v>36.057692307692278</v>
      </c>
      <c r="E1104" s="12">
        <v>34.326923076923102</v>
      </c>
      <c r="F1104" s="12">
        <v>30.576923076923102</v>
      </c>
      <c r="H1104" s="103">
        <f>VLOOKUP($C1104,'Experiment Design'!$B$3:$H$66,'Experiment Results'!H$1,FALSE)</f>
        <v>3</v>
      </c>
      <c r="I1104" s="101" t="str">
        <f>VLOOKUP($C1104,'Experiment Design'!$B$3:$H$66,'Experiment Results'!I$1,FALSE)</f>
        <v>Normal</v>
      </c>
      <c r="J1104" s="101">
        <f>VLOOKUP($C1104,'Experiment Design'!$B$3:$H$66,'Experiment Results'!J$1,FALSE)</f>
        <v>100</v>
      </c>
      <c r="K1104" s="101">
        <f>VLOOKUP($C1104,'Experiment Design'!$B$3:$H$66,'Experiment Results'!K$1,FALSE)</f>
        <v>60</v>
      </c>
      <c r="L1104" s="101">
        <f>VLOOKUP($C1104,'Experiment Design'!$B$3:$H$66,'Experiment Results'!L$1,FALSE)</f>
        <v>26</v>
      </c>
      <c r="M1104" s="101">
        <f>VLOOKUP($C1104,'Experiment Design'!$B$3:$H$66,'Experiment Results'!M$1,FALSE)</f>
        <v>10</v>
      </c>
      <c r="N1104" s="102">
        <f t="shared" si="139"/>
        <v>33.65384615384616</v>
      </c>
      <c r="P1104" s="103">
        <f t="shared" si="140"/>
        <v>-1</v>
      </c>
      <c r="Q1104" s="101">
        <f t="shared" si="141"/>
        <v>-1</v>
      </c>
      <c r="R1104" s="101">
        <f t="shared" si="142"/>
        <v>1</v>
      </c>
      <c r="S1104" s="101">
        <f t="shared" si="143"/>
        <v>1</v>
      </c>
      <c r="T1104" s="101">
        <f t="shared" si="144"/>
        <v>-1</v>
      </c>
      <c r="U1104" s="101">
        <f t="shared" si="145"/>
        <v>-1</v>
      </c>
      <c r="V1104" s="102">
        <f t="shared" si="146"/>
        <v>33.65384615384616</v>
      </c>
    </row>
    <row r="1105" spans="2:22" x14ac:dyDescent="0.25">
      <c r="B1105" s="12">
        <v>18</v>
      </c>
      <c r="C1105" s="12">
        <v>14</v>
      </c>
      <c r="D1105" s="12">
        <v>34.903846153846146</v>
      </c>
      <c r="E1105" s="12">
        <v>42.403846153846146</v>
      </c>
      <c r="F1105" s="12">
        <v>31.730769230769237</v>
      </c>
      <c r="H1105" s="103">
        <f>VLOOKUP($C1105,'Experiment Design'!$B$3:$H$66,'Experiment Results'!H$1,FALSE)</f>
        <v>8</v>
      </c>
      <c r="I1105" s="101" t="str">
        <f>VLOOKUP($C1105,'Experiment Design'!$B$3:$H$66,'Experiment Results'!I$1,FALSE)</f>
        <v>Normal</v>
      </c>
      <c r="J1105" s="101">
        <f>VLOOKUP($C1105,'Experiment Design'!$B$3:$H$66,'Experiment Results'!J$1,FALSE)</f>
        <v>100</v>
      </c>
      <c r="K1105" s="101">
        <f>VLOOKUP($C1105,'Experiment Design'!$B$3:$H$66,'Experiment Results'!K$1,FALSE)</f>
        <v>60</v>
      </c>
      <c r="L1105" s="101">
        <f>VLOOKUP($C1105,'Experiment Design'!$B$3:$H$66,'Experiment Results'!L$1,FALSE)</f>
        <v>26</v>
      </c>
      <c r="M1105" s="101">
        <f>VLOOKUP($C1105,'Experiment Design'!$B$3:$H$66,'Experiment Results'!M$1,FALSE)</f>
        <v>10</v>
      </c>
      <c r="N1105" s="102">
        <f t="shared" si="139"/>
        <v>36.346153846153847</v>
      </c>
      <c r="P1105" s="103">
        <f t="shared" si="140"/>
        <v>1</v>
      </c>
      <c r="Q1105" s="101">
        <f t="shared" si="141"/>
        <v>-1</v>
      </c>
      <c r="R1105" s="101">
        <f t="shared" si="142"/>
        <v>1</v>
      </c>
      <c r="S1105" s="101">
        <f t="shared" si="143"/>
        <v>1</v>
      </c>
      <c r="T1105" s="101">
        <f t="shared" si="144"/>
        <v>-1</v>
      </c>
      <c r="U1105" s="101">
        <f t="shared" si="145"/>
        <v>-1</v>
      </c>
      <c r="V1105" s="102">
        <f t="shared" si="146"/>
        <v>36.346153846153847</v>
      </c>
    </row>
    <row r="1106" spans="2:22" x14ac:dyDescent="0.25">
      <c r="B1106" s="12">
        <v>18</v>
      </c>
      <c r="C1106" s="12">
        <v>15</v>
      </c>
      <c r="D1106" s="12">
        <v>41.25</v>
      </c>
      <c r="E1106" s="12">
        <v>41.104687839887156</v>
      </c>
      <c r="F1106" s="12">
        <v>37.5</v>
      </c>
      <c r="H1106" s="103">
        <f>VLOOKUP($C1106,'Experiment Design'!$B$3:$H$66,'Experiment Results'!H$1,FALSE)</f>
        <v>3</v>
      </c>
      <c r="I1106" s="101" t="str">
        <f>VLOOKUP($C1106,'Experiment Design'!$B$3:$H$66,'Experiment Results'!I$1,FALSE)</f>
        <v>Exponential</v>
      </c>
      <c r="J1106" s="101">
        <f>VLOOKUP($C1106,'Experiment Design'!$B$3:$H$66,'Experiment Results'!J$1,FALSE)</f>
        <v>100</v>
      </c>
      <c r="K1106" s="101">
        <f>VLOOKUP($C1106,'Experiment Design'!$B$3:$H$66,'Experiment Results'!K$1,FALSE)</f>
        <v>60</v>
      </c>
      <c r="L1106" s="101">
        <f>VLOOKUP($C1106,'Experiment Design'!$B$3:$H$66,'Experiment Results'!L$1,FALSE)</f>
        <v>26</v>
      </c>
      <c r="M1106" s="101">
        <f>VLOOKUP($C1106,'Experiment Design'!$B$3:$H$66,'Experiment Results'!M$1,FALSE)</f>
        <v>10</v>
      </c>
      <c r="N1106" s="102">
        <f t="shared" si="139"/>
        <v>39.951562613295721</v>
      </c>
      <c r="P1106" s="103">
        <f t="shared" si="140"/>
        <v>-1</v>
      </c>
      <c r="Q1106" s="101">
        <f t="shared" si="141"/>
        <v>1</v>
      </c>
      <c r="R1106" s="101">
        <f t="shared" si="142"/>
        <v>1</v>
      </c>
      <c r="S1106" s="101">
        <f t="shared" si="143"/>
        <v>1</v>
      </c>
      <c r="T1106" s="101">
        <f t="shared" si="144"/>
        <v>-1</v>
      </c>
      <c r="U1106" s="101">
        <f t="shared" si="145"/>
        <v>-1</v>
      </c>
      <c r="V1106" s="102">
        <f t="shared" si="146"/>
        <v>39.951562613295721</v>
      </c>
    </row>
    <row r="1107" spans="2:22" x14ac:dyDescent="0.25">
      <c r="B1107" s="12">
        <v>18</v>
      </c>
      <c r="C1107" s="12">
        <v>16</v>
      </c>
      <c r="D1107" s="12">
        <v>32.307692307692278</v>
      </c>
      <c r="E1107" s="12">
        <v>35.192307692307722</v>
      </c>
      <c r="F1107" s="12">
        <v>35.192307692307722</v>
      </c>
      <c r="H1107" s="103">
        <f>VLOOKUP($C1107,'Experiment Design'!$B$3:$H$66,'Experiment Results'!H$1,FALSE)</f>
        <v>8</v>
      </c>
      <c r="I1107" s="101" t="str">
        <f>VLOOKUP($C1107,'Experiment Design'!$B$3:$H$66,'Experiment Results'!I$1,FALSE)</f>
        <v>Exponential</v>
      </c>
      <c r="J1107" s="101">
        <f>VLOOKUP($C1107,'Experiment Design'!$B$3:$H$66,'Experiment Results'!J$1,FALSE)</f>
        <v>100</v>
      </c>
      <c r="K1107" s="101">
        <f>VLOOKUP($C1107,'Experiment Design'!$B$3:$H$66,'Experiment Results'!K$1,FALSE)</f>
        <v>60</v>
      </c>
      <c r="L1107" s="101">
        <f>VLOOKUP($C1107,'Experiment Design'!$B$3:$H$66,'Experiment Results'!L$1,FALSE)</f>
        <v>26</v>
      </c>
      <c r="M1107" s="101">
        <f>VLOOKUP($C1107,'Experiment Design'!$B$3:$H$66,'Experiment Results'!M$1,FALSE)</f>
        <v>10</v>
      </c>
      <c r="N1107" s="102">
        <f t="shared" si="139"/>
        <v>34.230769230769241</v>
      </c>
      <c r="P1107" s="103">
        <f t="shared" si="140"/>
        <v>1</v>
      </c>
      <c r="Q1107" s="101">
        <f t="shared" si="141"/>
        <v>1</v>
      </c>
      <c r="R1107" s="101">
        <f t="shared" si="142"/>
        <v>1</v>
      </c>
      <c r="S1107" s="101">
        <f t="shared" si="143"/>
        <v>1</v>
      </c>
      <c r="T1107" s="101">
        <f t="shared" si="144"/>
        <v>-1</v>
      </c>
      <c r="U1107" s="101">
        <f t="shared" si="145"/>
        <v>-1</v>
      </c>
      <c r="V1107" s="102">
        <f t="shared" si="146"/>
        <v>34.230769230769241</v>
      </c>
    </row>
    <row r="1108" spans="2:22" x14ac:dyDescent="0.25">
      <c r="B1108" s="12">
        <v>18</v>
      </c>
      <c r="C1108" s="12">
        <v>17</v>
      </c>
      <c r="D1108" s="12">
        <v>48.541666666666679</v>
      </c>
      <c r="E1108" s="12">
        <v>41.1111111111111</v>
      </c>
      <c r="F1108" s="12">
        <v>53.888888888888879</v>
      </c>
      <c r="H1108" s="103">
        <f>VLOOKUP($C1108,'Experiment Design'!$B$3:$H$66,'Experiment Results'!H$1,FALSE)</f>
        <v>3</v>
      </c>
      <c r="I1108" s="101" t="str">
        <f>VLOOKUP($C1108,'Experiment Design'!$B$3:$H$66,'Experiment Results'!I$1,FALSE)</f>
        <v>Normal</v>
      </c>
      <c r="J1108" s="101">
        <f>VLOOKUP($C1108,'Experiment Design'!$B$3:$H$66,'Experiment Results'!J$1,FALSE)</f>
        <v>40</v>
      </c>
      <c r="K1108" s="101">
        <f>VLOOKUP($C1108,'Experiment Design'!$B$3:$H$66,'Experiment Results'!K$1,FALSE)</f>
        <v>10</v>
      </c>
      <c r="L1108" s="101">
        <f>VLOOKUP($C1108,'Experiment Design'!$B$3:$H$66,'Experiment Results'!L$1,FALSE)</f>
        <v>36</v>
      </c>
      <c r="M1108" s="101">
        <f>VLOOKUP($C1108,'Experiment Design'!$B$3:$H$66,'Experiment Results'!M$1,FALSE)</f>
        <v>10</v>
      </c>
      <c r="N1108" s="102">
        <f t="shared" si="139"/>
        <v>47.847222222222221</v>
      </c>
      <c r="P1108" s="103">
        <f t="shared" si="140"/>
        <v>-1</v>
      </c>
      <c r="Q1108" s="101">
        <f t="shared" si="141"/>
        <v>-1</v>
      </c>
      <c r="R1108" s="101">
        <f t="shared" si="142"/>
        <v>-1</v>
      </c>
      <c r="S1108" s="101">
        <f t="shared" si="143"/>
        <v>-1</v>
      </c>
      <c r="T1108" s="101">
        <f t="shared" si="144"/>
        <v>1</v>
      </c>
      <c r="U1108" s="101">
        <f t="shared" si="145"/>
        <v>-1</v>
      </c>
      <c r="V1108" s="102">
        <f t="shared" si="146"/>
        <v>47.847222222222221</v>
      </c>
    </row>
    <row r="1109" spans="2:22" x14ac:dyDescent="0.25">
      <c r="B1109" s="12">
        <v>18</v>
      </c>
      <c r="C1109" s="12">
        <v>18</v>
      </c>
      <c r="D1109" s="12">
        <v>50.208333333333364</v>
      </c>
      <c r="E1109" s="12">
        <v>42.083333333333336</v>
      </c>
      <c r="F1109" s="12">
        <v>53.888888888888879</v>
      </c>
      <c r="H1109" s="103">
        <f>VLOOKUP($C1109,'Experiment Design'!$B$3:$H$66,'Experiment Results'!H$1,FALSE)</f>
        <v>8</v>
      </c>
      <c r="I1109" s="101" t="str">
        <f>VLOOKUP($C1109,'Experiment Design'!$B$3:$H$66,'Experiment Results'!I$1,FALSE)</f>
        <v>Normal</v>
      </c>
      <c r="J1109" s="101">
        <f>VLOOKUP($C1109,'Experiment Design'!$B$3:$H$66,'Experiment Results'!J$1,FALSE)</f>
        <v>40</v>
      </c>
      <c r="K1109" s="101">
        <f>VLOOKUP($C1109,'Experiment Design'!$B$3:$H$66,'Experiment Results'!K$1,FALSE)</f>
        <v>10</v>
      </c>
      <c r="L1109" s="101">
        <f>VLOOKUP($C1109,'Experiment Design'!$B$3:$H$66,'Experiment Results'!L$1,FALSE)</f>
        <v>36</v>
      </c>
      <c r="M1109" s="101">
        <f>VLOOKUP($C1109,'Experiment Design'!$B$3:$H$66,'Experiment Results'!M$1,FALSE)</f>
        <v>10</v>
      </c>
      <c r="N1109" s="102">
        <f t="shared" si="139"/>
        <v>48.726851851851855</v>
      </c>
      <c r="P1109" s="103">
        <f t="shared" si="140"/>
        <v>1</v>
      </c>
      <c r="Q1109" s="101">
        <f t="shared" si="141"/>
        <v>-1</v>
      </c>
      <c r="R1109" s="101">
        <f t="shared" si="142"/>
        <v>-1</v>
      </c>
      <c r="S1109" s="101">
        <f t="shared" si="143"/>
        <v>-1</v>
      </c>
      <c r="T1109" s="101">
        <f t="shared" si="144"/>
        <v>1</v>
      </c>
      <c r="U1109" s="101">
        <f t="shared" si="145"/>
        <v>-1</v>
      </c>
      <c r="V1109" s="102">
        <f t="shared" si="146"/>
        <v>48.726851851851855</v>
      </c>
    </row>
    <row r="1110" spans="2:22" x14ac:dyDescent="0.25">
      <c r="B1110" s="12">
        <v>18</v>
      </c>
      <c r="C1110" s="12">
        <v>19</v>
      </c>
      <c r="D1110" s="12">
        <v>50.416666666666679</v>
      </c>
      <c r="E1110" s="12">
        <v>54.722222222222221</v>
      </c>
      <c r="F1110" s="12">
        <v>66.111111111111001</v>
      </c>
      <c r="H1110" s="103">
        <f>VLOOKUP($C1110,'Experiment Design'!$B$3:$H$66,'Experiment Results'!H$1,FALSE)</f>
        <v>3</v>
      </c>
      <c r="I1110" s="101" t="str">
        <f>VLOOKUP($C1110,'Experiment Design'!$B$3:$H$66,'Experiment Results'!I$1,FALSE)</f>
        <v>Exponential</v>
      </c>
      <c r="J1110" s="101">
        <f>VLOOKUP($C1110,'Experiment Design'!$B$3:$H$66,'Experiment Results'!J$1,FALSE)</f>
        <v>40</v>
      </c>
      <c r="K1110" s="101">
        <f>VLOOKUP($C1110,'Experiment Design'!$B$3:$H$66,'Experiment Results'!K$1,FALSE)</f>
        <v>10</v>
      </c>
      <c r="L1110" s="101">
        <f>VLOOKUP($C1110,'Experiment Design'!$B$3:$H$66,'Experiment Results'!L$1,FALSE)</f>
        <v>36</v>
      </c>
      <c r="M1110" s="101">
        <f>VLOOKUP($C1110,'Experiment Design'!$B$3:$H$66,'Experiment Results'!M$1,FALSE)</f>
        <v>10</v>
      </c>
      <c r="N1110" s="102">
        <f t="shared" si="139"/>
        <v>57.083333333333293</v>
      </c>
      <c r="P1110" s="103">
        <f t="shared" si="140"/>
        <v>-1</v>
      </c>
      <c r="Q1110" s="101">
        <f t="shared" si="141"/>
        <v>1</v>
      </c>
      <c r="R1110" s="101">
        <f t="shared" si="142"/>
        <v>-1</v>
      </c>
      <c r="S1110" s="101">
        <f t="shared" si="143"/>
        <v>-1</v>
      </c>
      <c r="T1110" s="101">
        <f t="shared" si="144"/>
        <v>1</v>
      </c>
      <c r="U1110" s="101">
        <f t="shared" si="145"/>
        <v>-1</v>
      </c>
      <c r="V1110" s="102">
        <f t="shared" si="146"/>
        <v>57.083333333333293</v>
      </c>
    </row>
    <row r="1111" spans="2:22" x14ac:dyDescent="0.25">
      <c r="B1111" s="12">
        <v>18</v>
      </c>
      <c r="C1111" s="12">
        <v>20</v>
      </c>
      <c r="D1111" s="12">
        <v>46.458333333333364</v>
      </c>
      <c r="E1111" s="12">
        <v>54.722222222222221</v>
      </c>
      <c r="F1111" s="12">
        <v>75</v>
      </c>
      <c r="H1111" s="103">
        <f>VLOOKUP($C1111,'Experiment Design'!$B$3:$H$66,'Experiment Results'!H$1,FALSE)</f>
        <v>8</v>
      </c>
      <c r="I1111" s="101" t="str">
        <f>VLOOKUP($C1111,'Experiment Design'!$B$3:$H$66,'Experiment Results'!I$1,FALSE)</f>
        <v>Exponential</v>
      </c>
      <c r="J1111" s="101">
        <f>VLOOKUP($C1111,'Experiment Design'!$B$3:$H$66,'Experiment Results'!J$1,FALSE)</f>
        <v>40</v>
      </c>
      <c r="K1111" s="101">
        <f>VLOOKUP($C1111,'Experiment Design'!$B$3:$H$66,'Experiment Results'!K$1,FALSE)</f>
        <v>10</v>
      </c>
      <c r="L1111" s="101">
        <f>VLOOKUP($C1111,'Experiment Design'!$B$3:$H$66,'Experiment Results'!L$1,FALSE)</f>
        <v>36</v>
      </c>
      <c r="M1111" s="101">
        <f>VLOOKUP($C1111,'Experiment Design'!$B$3:$H$66,'Experiment Results'!M$1,FALSE)</f>
        <v>10</v>
      </c>
      <c r="N1111" s="102">
        <f t="shared" si="139"/>
        <v>58.726851851851869</v>
      </c>
      <c r="P1111" s="103">
        <f t="shared" si="140"/>
        <v>1</v>
      </c>
      <c r="Q1111" s="101">
        <f t="shared" si="141"/>
        <v>1</v>
      </c>
      <c r="R1111" s="101">
        <f t="shared" si="142"/>
        <v>-1</v>
      </c>
      <c r="S1111" s="101">
        <f t="shared" si="143"/>
        <v>-1</v>
      </c>
      <c r="T1111" s="101">
        <f t="shared" si="144"/>
        <v>1</v>
      </c>
      <c r="U1111" s="101">
        <f t="shared" si="145"/>
        <v>-1</v>
      </c>
      <c r="V1111" s="102">
        <f t="shared" si="146"/>
        <v>58.726851851851869</v>
      </c>
    </row>
    <row r="1112" spans="2:22" x14ac:dyDescent="0.25">
      <c r="B1112" s="12">
        <v>18</v>
      </c>
      <c r="C1112" s="12">
        <v>21</v>
      </c>
      <c r="D1112" s="12">
        <v>48.541666666666679</v>
      </c>
      <c r="E1112" s="12">
        <v>41.1111111111111</v>
      </c>
      <c r="F1112" s="12">
        <v>53.888888888888879</v>
      </c>
      <c r="H1112" s="103">
        <f>VLOOKUP($C1112,'Experiment Design'!$B$3:$H$66,'Experiment Results'!H$1,FALSE)</f>
        <v>3</v>
      </c>
      <c r="I1112" s="101" t="str">
        <f>VLOOKUP($C1112,'Experiment Design'!$B$3:$H$66,'Experiment Results'!I$1,FALSE)</f>
        <v>Normal</v>
      </c>
      <c r="J1112" s="101">
        <f>VLOOKUP($C1112,'Experiment Design'!$B$3:$H$66,'Experiment Results'!J$1,FALSE)</f>
        <v>100</v>
      </c>
      <c r="K1112" s="101">
        <f>VLOOKUP($C1112,'Experiment Design'!$B$3:$H$66,'Experiment Results'!K$1,FALSE)</f>
        <v>10</v>
      </c>
      <c r="L1112" s="101">
        <f>VLOOKUP($C1112,'Experiment Design'!$B$3:$H$66,'Experiment Results'!L$1,FALSE)</f>
        <v>36</v>
      </c>
      <c r="M1112" s="101">
        <f>VLOOKUP($C1112,'Experiment Design'!$B$3:$H$66,'Experiment Results'!M$1,FALSE)</f>
        <v>10</v>
      </c>
      <c r="N1112" s="102">
        <f t="shared" si="139"/>
        <v>47.847222222222221</v>
      </c>
      <c r="P1112" s="103">
        <f t="shared" si="140"/>
        <v>-1</v>
      </c>
      <c r="Q1112" s="101">
        <f t="shared" si="141"/>
        <v>-1</v>
      </c>
      <c r="R1112" s="101">
        <f t="shared" si="142"/>
        <v>1</v>
      </c>
      <c r="S1112" s="101">
        <f t="shared" si="143"/>
        <v>-1</v>
      </c>
      <c r="T1112" s="101">
        <f t="shared" si="144"/>
        <v>1</v>
      </c>
      <c r="U1112" s="101">
        <f t="shared" si="145"/>
        <v>-1</v>
      </c>
      <c r="V1112" s="102">
        <f t="shared" si="146"/>
        <v>47.847222222222221</v>
      </c>
    </row>
    <row r="1113" spans="2:22" x14ac:dyDescent="0.25">
      <c r="B1113" s="12">
        <v>18</v>
      </c>
      <c r="C1113" s="12">
        <v>22</v>
      </c>
      <c r="D1113" s="12">
        <v>50.208333333333364</v>
      </c>
      <c r="E1113" s="12">
        <v>42.083333333333336</v>
      </c>
      <c r="F1113" s="12">
        <v>53.888888888888879</v>
      </c>
      <c r="H1113" s="103">
        <f>VLOOKUP($C1113,'Experiment Design'!$B$3:$H$66,'Experiment Results'!H$1,FALSE)</f>
        <v>8</v>
      </c>
      <c r="I1113" s="101" t="str">
        <f>VLOOKUP($C1113,'Experiment Design'!$B$3:$H$66,'Experiment Results'!I$1,FALSE)</f>
        <v>Normal</v>
      </c>
      <c r="J1113" s="101">
        <f>VLOOKUP($C1113,'Experiment Design'!$B$3:$H$66,'Experiment Results'!J$1,FALSE)</f>
        <v>100</v>
      </c>
      <c r="K1113" s="101">
        <f>VLOOKUP($C1113,'Experiment Design'!$B$3:$H$66,'Experiment Results'!K$1,FALSE)</f>
        <v>10</v>
      </c>
      <c r="L1113" s="101">
        <f>VLOOKUP($C1113,'Experiment Design'!$B$3:$H$66,'Experiment Results'!L$1,FALSE)</f>
        <v>36</v>
      </c>
      <c r="M1113" s="101">
        <f>VLOOKUP($C1113,'Experiment Design'!$B$3:$H$66,'Experiment Results'!M$1,FALSE)</f>
        <v>10</v>
      </c>
      <c r="N1113" s="102">
        <f t="shared" si="139"/>
        <v>48.726851851851855</v>
      </c>
      <c r="P1113" s="103">
        <f t="shared" si="140"/>
        <v>1</v>
      </c>
      <c r="Q1113" s="101">
        <f t="shared" si="141"/>
        <v>-1</v>
      </c>
      <c r="R1113" s="101">
        <f t="shared" si="142"/>
        <v>1</v>
      </c>
      <c r="S1113" s="101">
        <f t="shared" si="143"/>
        <v>-1</v>
      </c>
      <c r="T1113" s="101">
        <f t="shared" si="144"/>
        <v>1</v>
      </c>
      <c r="U1113" s="101">
        <f t="shared" si="145"/>
        <v>-1</v>
      </c>
      <c r="V1113" s="102">
        <f t="shared" si="146"/>
        <v>48.726851851851855</v>
      </c>
    </row>
    <row r="1114" spans="2:22" x14ac:dyDescent="0.25">
      <c r="B1114" s="12">
        <v>18</v>
      </c>
      <c r="C1114" s="12">
        <v>23</v>
      </c>
      <c r="D1114" s="12">
        <v>50.416666666666679</v>
      </c>
      <c r="E1114" s="12">
        <v>54.722222222222221</v>
      </c>
      <c r="F1114" s="12">
        <v>66.111111111111001</v>
      </c>
      <c r="H1114" s="103">
        <f>VLOOKUP($C1114,'Experiment Design'!$B$3:$H$66,'Experiment Results'!H$1,FALSE)</f>
        <v>3</v>
      </c>
      <c r="I1114" s="101" t="str">
        <f>VLOOKUP($C1114,'Experiment Design'!$B$3:$H$66,'Experiment Results'!I$1,FALSE)</f>
        <v>Exponential</v>
      </c>
      <c r="J1114" s="101">
        <f>VLOOKUP($C1114,'Experiment Design'!$B$3:$H$66,'Experiment Results'!J$1,FALSE)</f>
        <v>100</v>
      </c>
      <c r="K1114" s="101">
        <f>VLOOKUP($C1114,'Experiment Design'!$B$3:$H$66,'Experiment Results'!K$1,FALSE)</f>
        <v>10</v>
      </c>
      <c r="L1114" s="101">
        <f>VLOOKUP($C1114,'Experiment Design'!$B$3:$H$66,'Experiment Results'!L$1,FALSE)</f>
        <v>36</v>
      </c>
      <c r="M1114" s="101">
        <f>VLOOKUP($C1114,'Experiment Design'!$B$3:$H$66,'Experiment Results'!M$1,FALSE)</f>
        <v>10</v>
      </c>
      <c r="N1114" s="102">
        <f t="shared" si="139"/>
        <v>57.083333333333293</v>
      </c>
      <c r="P1114" s="103">
        <f t="shared" si="140"/>
        <v>-1</v>
      </c>
      <c r="Q1114" s="101">
        <f t="shared" si="141"/>
        <v>1</v>
      </c>
      <c r="R1114" s="101">
        <f t="shared" si="142"/>
        <v>1</v>
      </c>
      <c r="S1114" s="101">
        <f t="shared" si="143"/>
        <v>-1</v>
      </c>
      <c r="T1114" s="101">
        <f t="shared" si="144"/>
        <v>1</v>
      </c>
      <c r="U1114" s="101">
        <f t="shared" si="145"/>
        <v>-1</v>
      </c>
      <c r="V1114" s="102">
        <f t="shared" si="146"/>
        <v>57.083333333333293</v>
      </c>
    </row>
    <row r="1115" spans="2:22" x14ac:dyDescent="0.25">
      <c r="B1115" s="12">
        <v>18</v>
      </c>
      <c r="C1115" s="12">
        <v>24</v>
      </c>
      <c r="D1115" s="12">
        <v>46.458333333333364</v>
      </c>
      <c r="E1115" s="12">
        <v>54.722222222222221</v>
      </c>
      <c r="F1115" s="12">
        <v>75</v>
      </c>
      <c r="H1115" s="103">
        <f>VLOOKUP($C1115,'Experiment Design'!$B$3:$H$66,'Experiment Results'!H$1,FALSE)</f>
        <v>8</v>
      </c>
      <c r="I1115" s="101" t="str">
        <f>VLOOKUP($C1115,'Experiment Design'!$B$3:$H$66,'Experiment Results'!I$1,FALSE)</f>
        <v>Exponential</v>
      </c>
      <c r="J1115" s="101">
        <f>VLOOKUP($C1115,'Experiment Design'!$B$3:$H$66,'Experiment Results'!J$1,FALSE)</f>
        <v>100</v>
      </c>
      <c r="K1115" s="101">
        <f>VLOOKUP($C1115,'Experiment Design'!$B$3:$H$66,'Experiment Results'!K$1,FALSE)</f>
        <v>10</v>
      </c>
      <c r="L1115" s="101">
        <f>VLOOKUP($C1115,'Experiment Design'!$B$3:$H$66,'Experiment Results'!L$1,FALSE)</f>
        <v>36</v>
      </c>
      <c r="M1115" s="101">
        <f>VLOOKUP($C1115,'Experiment Design'!$B$3:$H$66,'Experiment Results'!M$1,FALSE)</f>
        <v>10</v>
      </c>
      <c r="N1115" s="102">
        <f t="shared" si="139"/>
        <v>58.726851851851869</v>
      </c>
      <c r="P1115" s="103">
        <f t="shared" si="140"/>
        <v>1</v>
      </c>
      <c r="Q1115" s="101">
        <f t="shared" si="141"/>
        <v>1</v>
      </c>
      <c r="R1115" s="101">
        <f t="shared" si="142"/>
        <v>1</v>
      </c>
      <c r="S1115" s="101">
        <f t="shared" si="143"/>
        <v>-1</v>
      </c>
      <c r="T1115" s="101">
        <f t="shared" si="144"/>
        <v>1</v>
      </c>
      <c r="U1115" s="101">
        <f t="shared" si="145"/>
        <v>-1</v>
      </c>
      <c r="V1115" s="102">
        <f t="shared" si="146"/>
        <v>58.726851851851869</v>
      </c>
    </row>
    <row r="1116" spans="2:22" x14ac:dyDescent="0.25">
      <c r="B1116" s="12">
        <v>18</v>
      </c>
      <c r="C1116" s="12">
        <v>25</v>
      </c>
      <c r="D1116" s="12">
        <v>48.541666666666679</v>
      </c>
      <c r="E1116" s="12">
        <v>41.1111111111111</v>
      </c>
      <c r="F1116" s="12">
        <v>53.888888888888879</v>
      </c>
      <c r="H1116" s="103">
        <f>VLOOKUP($C1116,'Experiment Design'!$B$3:$H$66,'Experiment Results'!H$1,FALSE)</f>
        <v>3</v>
      </c>
      <c r="I1116" s="101" t="str">
        <f>VLOOKUP($C1116,'Experiment Design'!$B$3:$H$66,'Experiment Results'!I$1,FALSE)</f>
        <v>Normal</v>
      </c>
      <c r="J1116" s="101">
        <f>VLOOKUP($C1116,'Experiment Design'!$B$3:$H$66,'Experiment Results'!J$1,FALSE)</f>
        <v>40</v>
      </c>
      <c r="K1116" s="101">
        <f>VLOOKUP($C1116,'Experiment Design'!$B$3:$H$66,'Experiment Results'!K$1,FALSE)</f>
        <v>60</v>
      </c>
      <c r="L1116" s="101">
        <f>VLOOKUP($C1116,'Experiment Design'!$B$3:$H$66,'Experiment Results'!L$1,FALSE)</f>
        <v>36</v>
      </c>
      <c r="M1116" s="101">
        <f>VLOOKUP($C1116,'Experiment Design'!$B$3:$H$66,'Experiment Results'!M$1,FALSE)</f>
        <v>10</v>
      </c>
      <c r="N1116" s="102">
        <f t="shared" si="139"/>
        <v>47.847222222222221</v>
      </c>
      <c r="P1116" s="103">
        <f t="shared" si="140"/>
        <v>-1</v>
      </c>
      <c r="Q1116" s="101">
        <f t="shared" si="141"/>
        <v>-1</v>
      </c>
      <c r="R1116" s="101">
        <f t="shared" si="142"/>
        <v>-1</v>
      </c>
      <c r="S1116" s="101">
        <f t="shared" si="143"/>
        <v>1</v>
      </c>
      <c r="T1116" s="101">
        <f t="shared" si="144"/>
        <v>1</v>
      </c>
      <c r="U1116" s="101">
        <f t="shared" si="145"/>
        <v>-1</v>
      </c>
      <c r="V1116" s="102">
        <f t="shared" si="146"/>
        <v>47.847222222222221</v>
      </c>
    </row>
    <row r="1117" spans="2:22" x14ac:dyDescent="0.25">
      <c r="B1117" s="12">
        <v>18</v>
      </c>
      <c r="C1117" s="12">
        <v>26</v>
      </c>
      <c r="D1117" s="12">
        <v>50.208333333333364</v>
      </c>
      <c r="E1117" s="12">
        <v>42.083333333333336</v>
      </c>
      <c r="F1117" s="12">
        <v>53.888888888888879</v>
      </c>
      <c r="H1117" s="103">
        <f>VLOOKUP($C1117,'Experiment Design'!$B$3:$H$66,'Experiment Results'!H$1,FALSE)</f>
        <v>8</v>
      </c>
      <c r="I1117" s="101" t="str">
        <f>VLOOKUP($C1117,'Experiment Design'!$B$3:$H$66,'Experiment Results'!I$1,FALSE)</f>
        <v>Normal</v>
      </c>
      <c r="J1117" s="101">
        <f>VLOOKUP($C1117,'Experiment Design'!$B$3:$H$66,'Experiment Results'!J$1,FALSE)</f>
        <v>40</v>
      </c>
      <c r="K1117" s="101">
        <f>VLOOKUP($C1117,'Experiment Design'!$B$3:$H$66,'Experiment Results'!K$1,FALSE)</f>
        <v>60</v>
      </c>
      <c r="L1117" s="101">
        <f>VLOOKUP($C1117,'Experiment Design'!$B$3:$H$66,'Experiment Results'!L$1,FALSE)</f>
        <v>36</v>
      </c>
      <c r="M1117" s="101">
        <f>VLOOKUP($C1117,'Experiment Design'!$B$3:$H$66,'Experiment Results'!M$1,FALSE)</f>
        <v>10</v>
      </c>
      <c r="N1117" s="102">
        <f t="shared" si="139"/>
        <v>48.726851851851855</v>
      </c>
      <c r="P1117" s="103">
        <f t="shared" si="140"/>
        <v>1</v>
      </c>
      <c r="Q1117" s="101">
        <f t="shared" si="141"/>
        <v>-1</v>
      </c>
      <c r="R1117" s="101">
        <f t="shared" si="142"/>
        <v>-1</v>
      </c>
      <c r="S1117" s="101">
        <f t="shared" si="143"/>
        <v>1</v>
      </c>
      <c r="T1117" s="101">
        <f t="shared" si="144"/>
        <v>1</v>
      </c>
      <c r="U1117" s="101">
        <f t="shared" si="145"/>
        <v>-1</v>
      </c>
      <c r="V1117" s="102">
        <f t="shared" si="146"/>
        <v>48.726851851851855</v>
      </c>
    </row>
    <row r="1118" spans="2:22" x14ac:dyDescent="0.25">
      <c r="B1118" s="12">
        <v>18</v>
      </c>
      <c r="C1118" s="12">
        <v>27</v>
      </c>
      <c r="D1118" s="12">
        <v>50.416666666666679</v>
      </c>
      <c r="E1118" s="12">
        <v>54.722222222222221</v>
      </c>
      <c r="F1118" s="12">
        <v>66.111111111111001</v>
      </c>
      <c r="H1118" s="103">
        <f>VLOOKUP($C1118,'Experiment Design'!$B$3:$H$66,'Experiment Results'!H$1,FALSE)</f>
        <v>3</v>
      </c>
      <c r="I1118" s="101" t="str">
        <f>VLOOKUP($C1118,'Experiment Design'!$B$3:$H$66,'Experiment Results'!I$1,FALSE)</f>
        <v>Exponential</v>
      </c>
      <c r="J1118" s="101">
        <f>VLOOKUP($C1118,'Experiment Design'!$B$3:$H$66,'Experiment Results'!J$1,FALSE)</f>
        <v>40</v>
      </c>
      <c r="K1118" s="101">
        <f>VLOOKUP($C1118,'Experiment Design'!$B$3:$H$66,'Experiment Results'!K$1,FALSE)</f>
        <v>60</v>
      </c>
      <c r="L1118" s="101">
        <f>VLOOKUP($C1118,'Experiment Design'!$B$3:$H$66,'Experiment Results'!L$1,FALSE)</f>
        <v>36</v>
      </c>
      <c r="M1118" s="101">
        <f>VLOOKUP($C1118,'Experiment Design'!$B$3:$H$66,'Experiment Results'!M$1,FALSE)</f>
        <v>10</v>
      </c>
      <c r="N1118" s="102">
        <f t="shared" si="139"/>
        <v>57.083333333333293</v>
      </c>
      <c r="P1118" s="103">
        <f t="shared" si="140"/>
        <v>-1</v>
      </c>
      <c r="Q1118" s="101">
        <f t="shared" si="141"/>
        <v>1</v>
      </c>
      <c r="R1118" s="101">
        <f t="shared" si="142"/>
        <v>-1</v>
      </c>
      <c r="S1118" s="101">
        <f t="shared" si="143"/>
        <v>1</v>
      </c>
      <c r="T1118" s="101">
        <f t="shared" si="144"/>
        <v>1</v>
      </c>
      <c r="U1118" s="101">
        <f t="shared" si="145"/>
        <v>-1</v>
      </c>
      <c r="V1118" s="102">
        <f t="shared" si="146"/>
        <v>57.083333333333293</v>
      </c>
    </row>
    <row r="1119" spans="2:22" x14ac:dyDescent="0.25">
      <c r="B1119" s="12">
        <v>18</v>
      </c>
      <c r="C1119" s="12">
        <v>28</v>
      </c>
      <c r="D1119" s="12">
        <v>46.458333333333364</v>
      </c>
      <c r="E1119" s="12">
        <v>54.722222222222221</v>
      </c>
      <c r="F1119" s="12">
        <v>75</v>
      </c>
      <c r="H1119" s="103">
        <f>VLOOKUP($C1119,'Experiment Design'!$B$3:$H$66,'Experiment Results'!H$1,FALSE)</f>
        <v>8</v>
      </c>
      <c r="I1119" s="101" t="str">
        <f>VLOOKUP($C1119,'Experiment Design'!$B$3:$H$66,'Experiment Results'!I$1,FALSE)</f>
        <v>Exponential</v>
      </c>
      <c r="J1119" s="101">
        <f>VLOOKUP($C1119,'Experiment Design'!$B$3:$H$66,'Experiment Results'!J$1,FALSE)</f>
        <v>40</v>
      </c>
      <c r="K1119" s="101">
        <f>VLOOKUP($C1119,'Experiment Design'!$B$3:$H$66,'Experiment Results'!K$1,FALSE)</f>
        <v>60</v>
      </c>
      <c r="L1119" s="101">
        <f>VLOOKUP($C1119,'Experiment Design'!$B$3:$H$66,'Experiment Results'!L$1,FALSE)</f>
        <v>36</v>
      </c>
      <c r="M1119" s="101">
        <f>VLOOKUP($C1119,'Experiment Design'!$B$3:$H$66,'Experiment Results'!M$1,FALSE)</f>
        <v>10</v>
      </c>
      <c r="N1119" s="102">
        <f t="shared" si="139"/>
        <v>58.726851851851869</v>
      </c>
      <c r="P1119" s="103">
        <f t="shared" si="140"/>
        <v>1</v>
      </c>
      <c r="Q1119" s="101">
        <f t="shared" si="141"/>
        <v>1</v>
      </c>
      <c r="R1119" s="101">
        <f t="shared" si="142"/>
        <v>-1</v>
      </c>
      <c r="S1119" s="101">
        <f t="shared" si="143"/>
        <v>1</v>
      </c>
      <c r="T1119" s="101">
        <f t="shared" si="144"/>
        <v>1</v>
      </c>
      <c r="U1119" s="101">
        <f t="shared" si="145"/>
        <v>-1</v>
      </c>
      <c r="V1119" s="102">
        <f t="shared" si="146"/>
        <v>58.726851851851869</v>
      </c>
    </row>
    <row r="1120" spans="2:22" x14ac:dyDescent="0.25">
      <c r="B1120" s="12">
        <v>18</v>
      </c>
      <c r="C1120" s="12">
        <v>29</v>
      </c>
      <c r="D1120" s="12">
        <v>48.541666666666679</v>
      </c>
      <c r="E1120" s="12">
        <v>41.1111111111111</v>
      </c>
      <c r="F1120" s="12">
        <v>53.888888888888879</v>
      </c>
      <c r="H1120" s="103">
        <f>VLOOKUP($C1120,'Experiment Design'!$B$3:$H$66,'Experiment Results'!H$1,FALSE)</f>
        <v>3</v>
      </c>
      <c r="I1120" s="101" t="str">
        <f>VLOOKUP($C1120,'Experiment Design'!$B$3:$H$66,'Experiment Results'!I$1,FALSE)</f>
        <v>Normal</v>
      </c>
      <c r="J1120" s="101">
        <f>VLOOKUP($C1120,'Experiment Design'!$B$3:$H$66,'Experiment Results'!J$1,FALSE)</f>
        <v>100</v>
      </c>
      <c r="K1120" s="101">
        <f>VLOOKUP($C1120,'Experiment Design'!$B$3:$H$66,'Experiment Results'!K$1,FALSE)</f>
        <v>60</v>
      </c>
      <c r="L1120" s="101">
        <f>VLOOKUP($C1120,'Experiment Design'!$B$3:$H$66,'Experiment Results'!L$1,FALSE)</f>
        <v>36</v>
      </c>
      <c r="M1120" s="101">
        <f>VLOOKUP($C1120,'Experiment Design'!$B$3:$H$66,'Experiment Results'!M$1,FALSE)</f>
        <v>10</v>
      </c>
      <c r="N1120" s="102">
        <f t="shared" si="139"/>
        <v>47.847222222222221</v>
      </c>
      <c r="P1120" s="103">
        <f t="shared" si="140"/>
        <v>-1</v>
      </c>
      <c r="Q1120" s="101">
        <f t="shared" si="141"/>
        <v>-1</v>
      </c>
      <c r="R1120" s="101">
        <f t="shared" si="142"/>
        <v>1</v>
      </c>
      <c r="S1120" s="101">
        <f t="shared" si="143"/>
        <v>1</v>
      </c>
      <c r="T1120" s="101">
        <f t="shared" si="144"/>
        <v>1</v>
      </c>
      <c r="U1120" s="101">
        <f t="shared" si="145"/>
        <v>-1</v>
      </c>
      <c r="V1120" s="102">
        <f t="shared" si="146"/>
        <v>47.847222222222221</v>
      </c>
    </row>
    <row r="1121" spans="2:22" x14ac:dyDescent="0.25">
      <c r="B1121" s="12">
        <v>18</v>
      </c>
      <c r="C1121" s="12">
        <v>30</v>
      </c>
      <c r="D1121" s="12">
        <v>50.208333333333364</v>
      </c>
      <c r="E1121" s="12">
        <v>42.083333333333336</v>
      </c>
      <c r="F1121" s="12">
        <v>53.888888888888879</v>
      </c>
      <c r="H1121" s="103">
        <f>VLOOKUP($C1121,'Experiment Design'!$B$3:$H$66,'Experiment Results'!H$1,FALSE)</f>
        <v>8</v>
      </c>
      <c r="I1121" s="101" t="str">
        <f>VLOOKUP($C1121,'Experiment Design'!$B$3:$H$66,'Experiment Results'!I$1,FALSE)</f>
        <v>Normal</v>
      </c>
      <c r="J1121" s="101">
        <f>VLOOKUP($C1121,'Experiment Design'!$B$3:$H$66,'Experiment Results'!J$1,FALSE)</f>
        <v>100</v>
      </c>
      <c r="K1121" s="101">
        <f>VLOOKUP($C1121,'Experiment Design'!$B$3:$H$66,'Experiment Results'!K$1,FALSE)</f>
        <v>60</v>
      </c>
      <c r="L1121" s="101">
        <f>VLOOKUP($C1121,'Experiment Design'!$B$3:$H$66,'Experiment Results'!L$1,FALSE)</f>
        <v>36</v>
      </c>
      <c r="M1121" s="101">
        <f>VLOOKUP($C1121,'Experiment Design'!$B$3:$H$66,'Experiment Results'!M$1,FALSE)</f>
        <v>10</v>
      </c>
      <c r="N1121" s="102">
        <f t="shared" si="139"/>
        <v>48.726851851851855</v>
      </c>
      <c r="P1121" s="103">
        <f t="shared" si="140"/>
        <v>1</v>
      </c>
      <c r="Q1121" s="101">
        <f t="shared" si="141"/>
        <v>-1</v>
      </c>
      <c r="R1121" s="101">
        <f t="shared" si="142"/>
        <v>1</v>
      </c>
      <c r="S1121" s="101">
        <f t="shared" si="143"/>
        <v>1</v>
      </c>
      <c r="T1121" s="101">
        <f t="shared" si="144"/>
        <v>1</v>
      </c>
      <c r="U1121" s="101">
        <f t="shared" si="145"/>
        <v>-1</v>
      </c>
      <c r="V1121" s="102">
        <f t="shared" si="146"/>
        <v>48.726851851851855</v>
      </c>
    </row>
    <row r="1122" spans="2:22" x14ac:dyDescent="0.25">
      <c r="B1122" s="12">
        <v>18</v>
      </c>
      <c r="C1122" s="12">
        <v>31</v>
      </c>
      <c r="D1122" s="12">
        <v>50.416666666666679</v>
      </c>
      <c r="E1122" s="12">
        <v>54.722222222222221</v>
      </c>
      <c r="F1122" s="12">
        <v>66.111111111111001</v>
      </c>
      <c r="H1122" s="103">
        <f>VLOOKUP($C1122,'Experiment Design'!$B$3:$H$66,'Experiment Results'!H$1,FALSE)</f>
        <v>3</v>
      </c>
      <c r="I1122" s="101" t="str">
        <f>VLOOKUP($C1122,'Experiment Design'!$B$3:$H$66,'Experiment Results'!I$1,FALSE)</f>
        <v>Exponential</v>
      </c>
      <c r="J1122" s="101">
        <f>VLOOKUP($C1122,'Experiment Design'!$B$3:$H$66,'Experiment Results'!J$1,FALSE)</f>
        <v>100</v>
      </c>
      <c r="K1122" s="101">
        <f>VLOOKUP($C1122,'Experiment Design'!$B$3:$H$66,'Experiment Results'!K$1,FALSE)</f>
        <v>60</v>
      </c>
      <c r="L1122" s="101">
        <f>VLOOKUP($C1122,'Experiment Design'!$B$3:$H$66,'Experiment Results'!L$1,FALSE)</f>
        <v>36</v>
      </c>
      <c r="M1122" s="101">
        <f>VLOOKUP($C1122,'Experiment Design'!$B$3:$H$66,'Experiment Results'!M$1,FALSE)</f>
        <v>10</v>
      </c>
      <c r="N1122" s="102">
        <f t="shared" si="139"/>
        <v>57.083333333333293</v>
      </c>
      <c r="P1122" s="103">
        <f t="shared" si="140"/>
        <v>-1</v>
      </c>
      <c r="Q1122" s="101">
        <f t="shared" si="141"/>
        <v>1</v>
      </c>
      <c r="R1122" s="101">
        <f t="shared" si="142"/>
        <v>1</v>
      </c>
      <c r="S1122" s="101">
        <f t="shared" si="143"/>
        <v>1</v>
      </c>
      <c r="T1122" s="101">
        <f t="shared" si="144"/>
        <v>1</v>
      </c>
      <c r="U1122" s="101">
        <f t="shared" si="145"/>
        <v>-1</v>
      </c>
      <c r="V1122" s="102">
        <f t="shared" si="146"/>
        <v>57.083333333333293</v>
      </c>
    </row>
    <row r="1123" spans="2:22" x14ac:dyDescent="0.25">
      <c r="B1123" s="12">
        <v>18</v>
      </c>
      <c r="C1123" s="12">
        <v>32</v>
      </c>
      <c r="D1123" s="12">
        <v>46.458333333333364</v>
      </c>
      <c r="E1123" s="12">
        <v>54.722222222222221</v>
      </c>
      <c r="F1123" s="12">
        <v>75</v>
      </c>
      <c r="H1123" s="103">
        <f>VLOOKUP($C1123,'Experiment Design'!$B$3:$H$66,'Experiment Results'!H$1,FALSE)</f>
        <v>8</v>
      </c>
      <c r="I1123" s="101" t="str">
        <f>VLOOKUP($C1123,'Experiment Design'!$B$3:$H$66,'Experiment Results'!I$1,FALSE)</f>
        <v>Exponential</v>
      </c>
      <c r="J1123" s="101">
        <f>VLOOKUP($C1123,'Experiment Design'!$B$3:$H$66,'Experiment Results'!J$1,FALSE)</f>
        <v>100</v>
      </c>
      <c r="K1123" s="101">
        <f>VLOOKUP($C1123,'Experiment Design'!$B$3:$H$66,'Experiment Results'!K$1,FALSE)</f>
        <v>60</v>
      </c>
      <c r="L1123" s="101">
        <f>VLOOKUP($C1123,'Experiment Design'!$B$3:$H$66,'Experiment Results'!L$1,FALSE)</f>
        <v>36</v>
      </c>
      <c r="M1123" s="101">
        <f>VLOOKUP($C1123,'Experiment Design'!$B$3:$H$66,'Experiment Results'!M$1,FALSE)</f>
        <v>10</v>
      </c>
      <c r="N1123" s="102">
        <f t="shared" si="139"/>
        <v>58.726851851851869</v>
      </c>
      <c r="P1123" s="103">
        <f t="shared" si="140"/>
        <v>1</v>
      </c>
      <c r="Q1123" s="101">
        <f t="shared" si="141"/>
        <v>1</v>
      </c>
      <c r="R1123" s="101">
        <f t="shared" si="142"/>
        <v>1</v>
      </c>
      <c r="S1123" s="101">
        <f t="shared" si="143"/>
        <v>1</v>
      </c>
      <c r="T1123" s="101">
        <f t="shared" si="144"/>
        <v>1</v>
      </c>
      <c r="U1123" s="101">
        <f t="shared" si="145"/>
        <v>-1</v>
      </c>
      <c r="V1123" s="102">
        <f t="shared" si="146"/>
        <v>58.726851851851869</v>
      </c>
    </row>
    <row r="1124" spans="2:22" x14ac:dyDescent="0.25">
      <c r="B1124" s="12">
        <v>18</v>
      </c>
      <c r="C1124" s="12">
        <v>33</v>
      </c>
      <c r="D1124" s="12">
        <v>17.692307692307701</v>
      </c>
      <c r="E1124" s="12">
        <v>32.307692307692278</v>
      </c>
      <c r="F1124" s="12">
        <v>19.61538461538462</v>
      </c>
      <c r="H1124" s="103">
        <f>VLOOKUP($C1124,'Experiment Design'!$B$3:$H$66,'Experiment Results'!H$1,FALSE)</f>
        <v>3</v>
      </c>
      <c r="I1124" s="101" t="str">
        <f>VLOOKUP($C1124,'Experiment Design'!$B$3:$H$66,'Experiment Results'!I$1,FALSE)</f>
        <v>Normal</v>
      </c>
      <c r="J1124" s="101">
        <f>VLOOKUP($C1124,'Experiment Design'!$B$3:$H$66,'Experiment Results'!J$1,FALSE)</f>
        <v>40</v>
      </c>
      <c r="K1124" s="101">
        <f>VLOOKUP($C1124,'Experiment Design'!$B$3:$H$66,'Experiment Results'!K$1,FALSE)</f>
        <v>10</v>
      </c>
      <c r="L1124" s="101">
        <f>VLOOKUP($C1124,'Experiment Design'!$B$3:$H$66,'Experiment Results'!L$1,FALSE)</f>
        <v>26</v>
      </c>
      <c r="M1124" s="101">
        <f>VLOOKUP($C1124,'Experiment Design'!$B$3:$H$66,'Experiment Results'!M$1,FALSE)</f>
        <v>15</v>
      </c>
      <c r="N1124" s="102">
        <f t="shared" si="139"/>
        <v>23.205128205128201</v>
      </c>
      <c r="P1124" s="103">
        <f t="shared" si="140"/>
        <v>-1</v>
      </c>
      <c r="Q1124" s="101">
        <f t="shared" si="141"/>
        <v>-1</v>
      </c>
      <c r="R1124" s="101">
        <f t="shared" si="142"/>
        <v>-1</v>
      </c>
      <c r="S1124" s="101">
        <f t="shared" si="143"/>
        <v>-1</v>
      </c>
      <c r="T1124" s="101">
        <f t="shared" si="144"/>
        <v>-1</v>
      </c>
      <c r="U1124" s="101">
        <f t="shared" si="145"/>
        <v>1</v>
      </c>
      <c r="V1124" s="102">
        <f t="shared" si="146"/>
        <v>23.205128205128201</v>
      </c>
    </row>
    <row r="1125" spans="2:22" x14ac:dyDescent="0.25">
      <c r="B1125" s="12">
        <v>18</v>
      </c>
      <c r="C1125" s="12">
        <v>34</v>
      </c>
      <c r="D1125" s="12">
        <v>27.884615384615397</v>
      </c>
      <c r="E1125" s="12">
        <v>30.96153846153846</v>
      </c>
      <c r="F1125" s="12">
        <v>21.057692307692278</v>
      </c>
      <c r="H1125" s="103">
        <f>VLOOKUP($C1125,'Experiment Design'!$B$3:$H$66,'Experiment Results'!H$1,FALSE)</f>
        <v>8</v>
      </c>
      <c r="I1125" s="101" t="str">
        <f>VLOOKUP($C1125,'Experiment Design'!$B$3:$H$66,'Experiment Results'!I$1,FALSE)</f>
        <v>Normal</v>
      </c>
      <c r="J1125" s="101">
        <f>VLOOKUP($C1125,'Experiment Design'!$B$3:$H$66,'Experiment Results'!J$1,FALSE)</f>
        <v>40</v>
      </c>
      <c r="K1125" s="101">
        <f>VLOOKUP($C1125,'Experiment Design'!$B$3:$H$66,'Experiment Results'!K$1,FALSE)</f>
        <v>10</v>
      </c>
      <c r="L1125" s="101">
        <f>VLOOKUP($C1125,'Experiment Design'!$B$3:$H$66,'Experiment Results'!L$1,FALSE)</f>
        <v>26</v>
      </c>
      <c r="M1125" s="101">
        <f>VLOOKUP($C1125,'Experiment Design'!$B$3:$H$66,'Experiment Results'!M$1,FALSE)</f>
        <v>15</v>
      </c>
      <c r="N1125" s="102">
        <f t="shared" si="139"/>
        <v>26.634615384615376</v>
      </c>
      <c r="P1125" s="103">
        <f t="shared" si="140"/>
        <v>1</v>
      </c>
      <c r="Q1125" s="101">
        <f t="shared" si="141"/>
        <v>-1</v>
      </c>
      <c r="R1125" s="101">
        <f t="shared" si="142"/>
        <v>-1</v>
      </c>
      <c r="S1125" s="101">
        <f t="shared" si="143"/>
        <v>-1</v>
      </c>
      <c r="T1125" s="101">
        <f t="shared" si="144"/>
        <v>-1</v>
      </c>
      <c r="U1125" s="101">
        <f t="shared" si="145"/>
        <v>1</v>
      </c>
      <c r="V1125" s="102">
        <f t="shared" si="146"/>
        <v>26.634615384615376</v>
      </c>
    </row>
    <row r="1126" spans="2:22" x14ac:dyDescent="0.25">
      <c r="B1126" s="12">
        <v>18</v>
      </c>
      <c r="C1126" s="12">
        <v>35</v>
      </c>
      <c r="D1126" s="12">
        <v>27.307692307692299</v>
      </c>
      <c r="E1126" s="12">
        <v>23.076923076923102</v>
      </c>
      <c r="F1126" s="12">
        <v>30.769230769230781</v>
      </c>
      <c r="H1126" s="103">
        <f>VLOOKUP($C1126,'Experiment Design'!$B$3:$H$66,'Experiment Results'!H$1,FALSE)</f>
        <v>3</v>
      </c>
      <c r="I1126" s="101" t="str">
        <f>VLOOKUP($C1126,'Experiment Design'!$B$3:$H$66,'Experiment Results'!I$1,FALSE)</f>
        <v>Exponential</v>
      </c>
      <c r="J1126" s="101">
        <f>VLOOKUP($C1126,'Experiment Design'!$B$3:$H$66,'Experiment Results'!J$1,FALSE)</f>
        <v>40</v>
      </c>
      <c r="K1126" s="101">
        <f>VLOOKUP($C1126,'Experiment Design'!$B$3:$H$66,'Experiment Results'!K$1,FALSE)</f>
        <v>10</v>
      </c>
      <c r="L1126" s="101">
        <f>VLOOKUP($C1126,'Experiment Design'!$B$3:$H$66,'Experiment Results'!L$1,FALSE)</f>
        <v>26</v>
      </c>
      <c r="M1126" s="101">
        <f>VLOOKUP($C1126,'Experiment Design'!$B$3:$H$66,'Experiment Results'!M$1,FALSE)</f>
        <v>15</v>
      </c>
      <c r="N1126" s="102">
        <f t="shared" si="139"/>
        <v>27.051282051282062</v>
      </c>
      <c r="P1126" s="103">
        <f t="shared" si="140"/>
        <v>-1</v>
      </c>
      <c r="Q1126" s="101">
        <f t="shared" si="141"/>
        <v>1</v>
      </c>
      <c r="R1126" s="101">
        <f t="shared" si="142"/>
        <v>-1</v>
      </c>
      <c r="S1126" s="101">
        <f t="shared" si="143"/>
        <v>-1</v>
      </c>
      <c r="T1126" s="101">
        <f t="shared" si="144"/>
        <v>-1</v>
      </c>
      <c r="U1126" s="101">
        <f t="shared" si="145"/>
        <v>1</v>
      </c>
      <c r="V1126" s="102">
        <f t="shared" si="146"/>
        <v>27.051282051282062</v>
      </c>
    </row>
    <row r="1127" spans="2:22" x14ac:dyDescent="0.25">
      <c r="B1127" s="12">
        <v>18</v>
      </c>
      <c r="C1127" s="12">
        <v>36</v>
      </c>
      <c r="D1127" s="12">
        <v>22.747252747252741</v>
      </c>
      <c r="E1127" s="12">
        <v>21.730769230769219</v>
      </c>
      <c r="F1127" s="12">
        <v>26.208791208791219</v>
      </c>
      <c r="H1127" s="103">
        <f>VLOOKUP($C1127,'Experiment Design'!$B$3:$H$66,'Experiment Results'!H$1,FALSE)</f>
        <v>8</v>
      </c>
      <c r="I1127" s="101" t="str">
        <f>VLOOKUP($C1127,'Experiment Design'!$B$3:$H$66,'Experiment Results'!I$1,FALSE)</f>
        <v>Exponential</v>
      </c>
      <c r="J1127" s="101">
        <f>VLOOKUP($C1127,'Experiment Design'!$B$3:$H$66,'Experiment Results'!J$1,FALSE)</f>
        <v>40</v>
      </c>
      <c r="K1127" s="101">
        <f>VLOOKUP($C1127,'Experiment Design'!$B$3:$H$66,'Experiment Results'!K$1,FALSE)</f>
        <v>10</v>
      </c>
      <c r="L1127" s="101">
        <f>VLOOKUP($C1127,'Experiment Design'!$B$3:$H$66,'Experiment Results'!L$1,FALSE)</f>
        <v>26</v>
      </c>
      <c r="M1127" s="101">
        <f>VLOOKUP($C1127,'Experiment Design'!$B$3:$H$66,'Experiment Results'!M$1,FALSE)</f>
        <v>15</v>
      </c>
      <c r="N1127" s="102">
        <f t="shared" si="139"/>
        <v>23.562271062271055</v>
      </c>
      <c r="P1127" s="103">
        <f t="shared" si="140"/>
        <v>1</v>
      </c>
      <c r="Q1127" s="101">
        <f t="shared" si="141"/>
        <v>1</v>
      </c>
      <c r="R1127" s="101">
        <f t="shared" si="142"/>
        <v>-1</v>
      </c>
      <c r="S1127" s="101">
        <f t="shared" si="143"/>
        <v>-1</v>
      </c>
      <c r="T1127" s="101">
        <f t="shared" si="144"/>
        <v>-1</v>
      </c>
      <c r="U1127" s="101">
        <f t="shared" si="145"/>
        <v>1</v>
      </c>
      <c r="V1127" s="102">
        <f t="shared" si="146"/>
        <v>23.562271062271055</v>
      </c>
    </row>
    <row r="1128" spans="2:22" x14ac:dyDescent="0.25">
      <c r="B1128" s="12">
        <v>18</v>
      </c>
      <c r="C1128" s="12">
        <v>37</v>
      </c>
      <c r="D1128" s="12">
        <v>17.692307692307701</v>
      </c>
      <c r="E1128" s="12">
        <v>32.307692307692278</v>
      </c>
      <c r="F1128" s="12">
        <v>19.61538461538462</v>
      </c>
      <c r="H1128" s="103">
        <f>VLOOKUP($C1128,'Experiment Design'!$B$3:$H$66,'Experiment Results'!H$1,FALSE)</f>
        <v>3</v>
      </c>
      <c r="I1128" s="101" t="str">
        <f>VLOOKUP($C1128,'Experiment Design'!$B$3:$H$66,'Experiment Results'!I$1,FALSE)</f>
        <v>Normal</v>
      </c>
      <c r="J1128" s="101">
        <f>VLOOKUP($C1128,'Experiment Design'!$B$3:$H$66,'Experiment Results'!J$1,FALSE)</f>
        <v>100</v>
      </c>
      <c r="K1128" s="101">
        <f>VLOOKUP($C1128,'Experiment Design'!$B$3:$H$66,'Experiment Results'!K$1,FALSE)</f>
        <v>10</v>
      </c>
      <c r="L1128" s="101">
        <f>VLOOKUP($C1128,'Experiment Design'!$B$3:$H$66,'Experiment Results'!L$1,FALSE)</f>
        <v>26</v>
      </c>
      <c r="M1128" s="101">
        <f>VLOOKUP($C1128,'Experiment Design'!$B$3:$H$66,'Experiment Results'!M$1,FALSE)</f>
        <v>15</v>
      </c>
      <c r="N1128" s="102">
        <f t="shared" si="139"/>
        <v>23.205128205128201</v>
      </c>
      <c r="P1128" s="103">
        <f t="shared" si="140"/>
        <v>-1</v>
      </c>
      <c r="Q1128" s="101">
        <f t="shared" si="141"/>
        <v>-1</v>
      </c>
      <c r="R1128" s="101">
        <f t="shared" si="142"/>
        <v>1</v>
      </c>
      <c r="S1128" s="101">
        <f t="shared" si="143"/>
        <v>-1</v>
      </c>
      <c r="T1128" s="101">
        <f t="shared" si="144"/>
        <v>-1</v>
      </c>
      <c r="U1128" s="101">
        <f t="shared" si="145"/>
        <v>1</v>
      </c>
      <c r="V1128" s="102">
        <f t="shared" si="146"/>
        <v>23.205128205128201</v>
      </c>
    </row>
    <row r="1129" spans="2:22" x14ac:dyDescent="0.25">
      <c r="B1129" s="12">
        <v>18</v>
      </c>
      <c r="C1129" s="12">
        <v>38</v>
      </c>
      <c r="D1129" s="12">
        <v>31.153846153846143</v>
      </c>
      <c r="E1129" s="12">
        <v>28.461538461538439</v>
      </c>
      <c r="F1129" s="12">
        <v>20.769230769230759</v>
      </c>
      <c r="H1129" s="103">
        <f>VLOOKUP($C1129,'Experiment Design'!$B$3:$H$66,'Experiment Results'!H$1,FALSE)</f>
        <v>8</v>
      </c>
      <c r="I1129" s="101" t="str">
        <f>VLOOKUP($C1129,'Experiment Design'!$B$3:$H$66,'Experiment Results'!I$1,FALSE)</f>
        <v>Normal</v>
      </c>
      <c r="J1129" s="101">
        <f>VLOOKUP($C1129,'Experiment Design'!$B$3:$H$66,'Experiment Results'!J$1,FALSE)</f>
        <v>100</v>
      </c>
      <c r="K1129" s="101">
        <f>VLOOKUP($C1129,'Experiment Design'!$B$3:$H$66,'Experiment Results'!K$1,FALSE)</f>
        <v>10</v>
      </c>
      <c r="L1129" s="101">
        <f>VLOOKUP($C1129,'Experiment Design'!$B$3:$H$66,'Experiment Results'!L$1,FALSE)</f>
        <v>26</v>
      </c>
      <c r="M1129" s="101">
        <f>VLOOKUP($C1129,'Experiment Design'!$B$3:$H$66,'Experiment Results'!M$1,FALSE)</f>
        <v>15</v>
      </c>
      <c r="N1129" s="102">
        <f t="shared" si="139"/>
        <v>26.794871794871781</v>
      </c>
      <c r="P1129" s="103">
        <f t="shared" si="140"/>
        <v>1</v>
      </c>
      <c r="Q1129" s="101">
        <f t="shared" si="141"/>
        <v>-1</v>
      </c>
      <c r="R1129" s="101">
        <f t="shared" si="142"/>
        <v>1</v>
      </c>
      <c r="S1129" s="101">
        <f t="shared" si="143"/>
        <v>-1</v>
      </c>
      <c r="T1129" s="101">
        <f t="shared" si="144"/>
        <v>-1</v>
      </c>
      <c r="U1129" s="101">
        <f t="shared" si="145"/>
        <v>1</v>
      </c>
      <c r="V1129" s="102">
        <f t="shared" si="146"/>
        <v>26.794871794871781</v>
      </c>
    </row>
    <row r="1130" spans="2:22" x14ac:dyDescent="0.25">
      <c r="B1130" s="12">
        <v>18</v>
      </c>
      <c r="C1130" s="12">
        <v>39</v>
      </c>
      <c r="D1130" s="12">
        <v>35.1476355237684</v>
      </c>
      <c r="E1130" s="12">
        <v>23.076923076923102</v>
      </c>
      <c r="F1130" s="12">
        <v>30.769230769230781</v>
      </c>
      <c r="H1130" s="103">
        <f>VLOOKUP($C1130,'Experiment Design'!$B$3:$H$66,'Experiment Results'!H$1,FALSE)</f>
        <v>3</v>
      </c>
      <c r="I1130" s="101" t="str">
        <f>VLOOKUP($C1130,'Experiment Design'!$B$3:$H$66,'Experiment Results'!I$1,FALSE)</f>
        <v>Exponential</v>
      </c>
      <c r="J1130" s="101">
        <f>VLOOKUP($C1130,'Experiment Design'!$B$3:$H$66,'Experiment Results'!J$1,FALSE)</f>
        <v>100</v>
      </c>
      <c r="K1130" s="101">
        <f>VLOOKUP($C1130,'Experiment Design'!$B$3:$H$66,'Experiment Results'!K$1,FALSE)</f>
        <v>10</v>
      </c>
      <c r="L1130" s="101">
        <f>VLOOKUP($C1130,'Experiment Design'!$B$3:$H$66,'Experiment Results'!L$1,FALSE)</f>
        <v>26</v>
      </c>
      <c r="M1130" s="101">
        <f>VLOOKUP($C1130,'Experiment Design'!$B$3:$H$66,'Experiment Results'!M$1,FALSE)</f>
        <v>15</v>
      </c>
      <c r="N1130" s="102">
        <f t="shared" si="139"/>
        <v>29.664596456640762</v>
      </c>
      <c r="P1130" s="103">
        <f t="shared" si="140"/>
        <v>-1</v>
      </c>
      <c r="Q1130" s="101">
        <f t="shared" si="141"/>
        <v>1</v>
      </c>
      <c r="R1130" s="101">
        <f t="shared" si="142"/>
        <v>1</v>
      </c>
      <c r="S1130" s="101">
        <f t="shared" si="143"/>
        <v>-1</v>
      </c>
      <c r="T1130" s="101">
        <f t="shared" si="144"/>
        <v>-1</v>
      </c>
      <c r="U1130" s="101">
        <f t="shared" si="145"/>
        <v>1</v>
      </c>
      <c r="V1130" s="102">
        <f t="shared" si="146"/>
        <v>29.664596456640762</v>
      </c>
    </row>
    <row r="1131" spans="2:22" x14ac:dyDescent="0.25">
      <c r="B1131" s="12">
        <v>18</v>
      </c>
      <c r="C1131" s="12">
        <v>40</v>
      </c>
      <c r="D1131" s="12">
        <v>22.91208791208792</v>
      </c>
      <c r="E1131" s="12">
        <v>21.730769230769219</v>
      </c>
      <c r="F1131" s="12">
        <v>26.208791208791219</v>
      </c>
      <c r="H1131" s="103">
        <f>VLOOKUP($C1131,'Experiment Design'!$B$3:$H$66,'Experiment Results'!H$1,FALSE)</f>
        <v>8</v>
      </c>
      <c r="I1131" s="101" t="str">
        <f>VLOOKUP($C1131,'Experiment Design'!$B$3:$H$66,'Experiment Results'!I$1,FALSE)</f>
        <v>Exponential</v>
      </c>
      <c r="J1131" s="101">
        <f>VLOOKUP($C1131,'Experiment Design'!$B$3:$H$66,'Experiment Results'!J$1,FALSE)</f>
        <v>100</v>
      </c>
      <c r="K1131" s="101">
        <f>VLOOKUP($C1131,'Experiment Design'!$B$3:$H$66,'Experiment Results'!K$1,FALSE)</f>
        <v>10</v>
      </c>
      <c r="L1131" s="101">
        <f>VLOOKUP($C1131,'Experiment Design'!$B$3:$H$66,'Experiment Results'!L$1,FALSE)</f>
        <v>26</v>
      </c>
      <c r="M1131" s="101">
        <f>VLOOKUP($C1131,'Experiment Design'!$B$3:$H$66,'Experiment Results'!M$1,FALSE)</f>
        <v>15</v>
      </c>
      <c r="N1131" s="102">
        <f t="shared" si="139"/>
        <v>23.617216117216117</v>
      </c>
      <c r="P1131" s="103">
        <f t="shared" si="140"/>
        <v>1</v>
      </c>
      <c r="Q1131" s="101">
        <f t="shared" si="141"/>
        <v>1</v>
      </c>
      <c r="R1131" s="101">
        <f t="shared" si="142"/>
        <v>1</v>
      </c>
      <c r="S1131" s="101">
        <f t="shared" si="143"/>
        <v>-1</v>
      </c>
      <c r="T1131" s="101">
        <f t="shared" si="144"/>
        <v>-1</v>
      </c>
      <c r="U1131" s="101">
        <f t="shared" si="145"/>
        <v>1</v>
      </c>
      <c r="V1131" s="102">
        <f t="shared" si="146"/>
        <v>23.617216117216117</v>
      </c>
    </row>
    <row r="1132" spans="2:22" x14ac:dyDescent="0.25">
      <c r="B1132" s="12">
        <v>18</v>
      </c>
      <c r="C1132" s="12">
        <v>41</v>
      </c>
      <c r="D1132" s="12">
        <v>17.692307692307701</v>
      </c>
      <c r="E1132" s="12">
        <v>32.307692307692278</v>
      </c>
      <c r="F1132" s="12">
        <v>19.61538461538462</v>
      </c>
      <c r="H1132" s="103">
        <f>VLOOKUP($C1132,'Experiment Design'!$B$3:$H$66,'Experiment Results'!H$1,FALSE)</f>
        <v>3</v>
      </c>
      <c r="I1132" s="101" t="str">
        <f>VLOOKUP($C1132,'Experiment Design'!$B$3:$H$66,'Experiment Results'!I$1,FALSE)</f>
        <v>Normal</v>
      </c>
      <c r="J1132" s="101">
        <f>VLOOKUP($C1132,'Experiment Design'!$B$3:$H$66,'Experiment Results'!J$1,FALSE)</f>
        <v>40</v>
      </c>
      <c r="K1132" s="101">
        <f>VLOOKUP($C1132,'Experiment Design'!$B$3:$H$66,'Experiment Results'!K$1,FALSE)</f>
        <v>60</v>
      </c>
      <c r="L1132" s="101">
        <f>VLOOKUP($C1132,'Experiment Design'!$B$3:$H$66,'Experiment Results'!L$1,FALSE)</f>
        <v>26</v>
      </c>
      <c r="M1132" s="101">
        <f>VLOOKUP($C1132,'Experiment Design'!$B$3:$H$66,'Experiment Results'!M$1,FALSE)</f>
        <v>15</v>
      </c>
      <c r="N1132" s="102">
        <f t="shared" si="139"/>
        <v>23.205128205128201</v>
      </c>
      <c r="P1132" s="103">
        <f t="shared" si="140"/>
        <v>-1</v>
      </c>
      <c r="Q1132" s="101">
        <f t="shared" si="141"/>
        <v>-1</v>
      </c>
      <c r="R1132" s="101">
        <f t="shared" si="142"/>
        <v>-1</v>
      </c>
      <c r="S1132" s="101">
        <f t="shared" si="143"/>
        <v>1</v>
      </c>
      <c r="T1132" s="101">
        <f t="shared" si="144"/>
        <v>-1</v>
      </c>
      <c r="U1132" s="101">
        <f t="shared" si="145"/>
        <v>1</v>
      </c>
      <c r="V1132" s="102">
        <f t="shared" si="146"/>
        <v>23.205128205128201</v>
      </c>
    </row>
    <row r="1133" spans="2:22" x14ac:dyDescent="0.25">
      <c r="B1133" s="12">
        <v>18</v>
      </c>
      <c r="C1133" s="12">
        <v>42</v>
      </c>
      <c r="D1133" s="12">
        <v>31.153846153846143</v>
      </c>
      <c r="E1133" s="12">
        <v>28.461538461538439</v>
      </c>
      <c r="F1133" s="12">
        <v>20.769230769230759</v>
      </c>
      <c r="H1133" s="103">
        <f>VLOOKUP($C1133,'Experiment Design'!$B$3:$H$66,'Experiment Results'!H$1,FALSE)</f>
        <v>8</v>
      </c>
      <c r="I1133" s="101" t="str">
        <f>VLOOKUP($C1133,'Experiment Design'!$B$3:$H$66,'Experiment Results'!I$1,FALSE)</f>
        <v>Normal</v>
      </c>
      <c r="J1133" s="101">
        <f>VLOOKUP($C1133,'Experiment Design'!$B$3:$H$66,'Experiment Results'!J$1,FALSE)</f>
        <v>40</v>
      </c>
      <c r="K1133" s="101">
        <f>VLOOKUP($C1133,'Experiment Design'!$B$3:$H$66,'Experiment Results'!K$1,FALSE)</f>
        <v>60</v>
      </c>
      <c r="L1133" s="101">
        <f>VLOOKUP($C1133,'Experiment Design'!$B$3:$H$66,'Experiment Results'!L$1,FALSE)</f>
        <v>26</v>
      </c>
      <c r="M1133" s="101">
        <f>VLOOKUP($C1133,'Experiment Design'!$B$3:$H$66,'Experiment Results'!M$1,FALSE)</f>
        <v>15</v>
      </c>
      <c r="N1133" s="102">
        <f t="shared" si="139"/>
        <v>26.794871794871781</v>
      </c>
      <c r="P1133" s="103">
        <f t="shared" si="140"/>
        <v>1</v>
      </c>
      <c r="Q1133" s="101">
        <f t="shared" si="141"/>
        <v>-1</v>
      </c>
      <c r="R1133" s="101">
        <f t="shared" si="142"/>
        <v>-1</v>
      </c>
      <c r="S1133" s="101">
        <f t="shared" si="143"/>
        <v>1</v>
      </c>
      <c r="T1133" s="101">
        <f t="shared" si="144"/>
        <v>-1</v>
      </c>
      <c r="U1133" s="101">
        <f t="shared" si="145"/>
        <v>1</v>
      </c>
      <c r="V1133" s="102">
        <f t="shared" si="146"/>
        <v>26.794871794871781</v>
      </c>
    </row>
    <row r="1134" spans="2:22" x14ac:dyDescent="0.25">
      <c r="B1134" s="12">
        <v>18</v>
      </c>
      <c r="C1134" s="12">
        <v>43</v>
      </c>
      <c r="D1134" s="12">
        <v>27.307692307692299</v>
      </c>
      <c r="E1134" s="12">
        <v>23.076923076923102</v>
      </c>
      <c r="F1134" s="12">
        <v>30.769230769230781</v>
      </c>
      <c r="H1134" s="103">
        <f>VLOOKUP($C1134,'Experiment Design'!$B$3:$H$66,'Experiment Results'!H$1,FALSE)</f>
        <v>3</v>
      </c>
      <c r="I1134" s="101" t="str">
        <f>VLOOKUP($C1134,'Experiment Design'!$B$3:$H$66,'Experiment Results'!I$1,FALSE)</f>
        <v>Exponential</v>
      </c>
      <c r="J1134" s="101">
        <f>VLOOKUP($C1134,'Experiment Design'!$B$3:$H$66,'Experiment Results'!J$1,FALSE)</f>
        <v>40</v>
      </c>
      <c r="K1134" s="101">
        <f>VLOOKUP($C1134,'Experiment Design'!$B$3:$H$66,'Experiment Results'!K$1,FALSE)</f>
        <v>60</v>
      </c>
      <c r="L1134" s="101">
        <f>VLOOKUP($C1134,'Experiment Design'!$B$3:$H$66,'Experiment Results'!L$1,FALSE)</f>
        <v>26</v>
      </c>
      <c r="M1134" s="101">
        <f>VLOOKUP($C1134,'Experiment Design'!$B$3:$H$66,'Experiment Results'!M$1,FALSE)</f>
        <v>15</v>
      </c>
      <c r="N1134" s="102">
        <f t="shared" si="139"/>
        <v>27.051282051282062</v>
      </c>
      <c r="P1134" s="103">
        <f t="shared" si="140"/>
        <v>-1</v>
      </c>
      <c r="Q1134" s="101">
        <f t="shared" si="141"/>
        <v>1</v>
      </c>
      <c r="R1134" s="101">
        <f t="shared" si="142"/>
        <v>-1</v>
      </c>
      <c r="S1134" s="101">
        <f t="shared" si="143"/>
        <v>1</v>
      </c>
      <c r="T1134" s="101">
        <f t="shared" si="144"/>
        <v>-1</v>
      </c>
      <c r="U1134" s="101">
        <f t="shared" si="145"/>
        <v>1</v>
      </c>
      <c r="V1134" s="102">
        <f t="shared" si="146"/>
        <v>27.051282051282062</v>
      </c>
    </row>
    <row r="1135" spans="2:22" x14ac:dyDescent="0.25">
      <c r="B1135" s="12">
        <v>18</v>
      </c>
      <c r="C1135" s="12">
        <v>44</v>
      </c>
      <c r="D1135" s="12">
        <v>22.91208791208792</v>
      </c>
      <c r="E1135" s="12">
        <v>21.730769230769219</v>
      </c>
      <c r="F1135" s="12">
        <v>26.208791208791219</v>
      </c>
      <c r="H1135" s="103">
        <f>VLOOKUP($C1135,'Experiment Design'!$B$3:$H$66,'Experiment Results'!H$1,FALSE)</f>
        <v>8</v>
      </c>
      <c r="I1135" s="101" t="str">
        <f>VLOOKUP($C1135,'Experiment Design'!$B$3:$H$66,'Experiment Results'!I$1,FALSE)</f>
        <v>Exponential</v>
      </c>
      <c r="J1135" s="101">
        <f>VLOOKUP($C1135,'Experiment Design'!$B$3:$H$66,'Experiment Results'!J$1,FALSE)</f>
        <v>40</v>
      </c>
      <c r="K1135" s="101">
        <f>VLOOKUP($C1135,'Experiment Design'!$B$3:$H$66,'Experiment Results'!K$1,FALSE)</f>
        <v>60</v>
      </c>
      <c r="L1135" s="101">
        <f>VLOOKUP($C1135,'Experiment Design'!$B$3:$H$66,'Experiment Results'!L$1,FALSE)</f>
        <v>26</v>
      </c>
      <c r="M1135" s="101">
        <f>VLOOKUP($C1135,'Experiment Design'!$B$3:$H$66,'Experiment Results'!M$1,FALSE)</f>
        <v>15</v>
      </c>
      <c r="N1135" s="102">
        <f t="shared" si="139"/>
        <v>23.617216117216117</v>
      </c>
      <c r="P1135" s="103">
        <f t="shared" si="140"/>
        <v>1</v>
      </c>
      <c r="Q1135" s="101">
        <f t="shared" si="141"/>
        <v>1</v>
      </c>
      <c r="R1135" s="101">
        <f t="shared" si="142"/>
        <v>-1</v>
      </c>
      <c r="S1135" s="101">
        <f t="shared" si="143"/>
        <v>1</v>
      </c>
      <c r="T1135" s="101">
        <f t="shared" si="144"/>
        <v>-1</v>
      </c>
      <c r="U1135" s="101">
        <f t="shared" si="145"/>
        <v>1</v>
      </c>
      <c r="V1135" s="102">
        <f t="shared" si="146"/>
        <v>23.617216117216117</v>
      </c>
    </row>
    <row r="1136" spans="2:22" x14ac:dyDescent="0.25">
      <c r="B1136" s="12">
        <v>18</v>
      </c>
      <c r="C1136" s="12">
        <v>45</v>
      </c>
      <c r="D1136" s="12">
        <v>17.692307692307701</v>
      </c>
      <c r="E1136" s="12">
        <v>32.307692307692278</v>
      </c>
      <c r="F1136" s="12">
        <v>19.61538461538462</v>
      </c>
      <c r="H1136" s="103">
        <f>VLOOKUP($C1136,'Experiment Design'!$B$3:$H$66,'Experiment Results'!H$1,FALSE)</f>
        <v>3</v>
      </c>
      <c r="I1136" s="101" t="str">
        <f>VLOOKUP($C1136,'Experiment Design'!$B$3:$H$66,'Experiment Results'!I$1,FALSE)</f>
        <v>Normal</v>
      </c>
      <c r="J1136" s="101">
        <f>VLOOKUP($C1136,'Experiment Design'!$B$3:$H$66,'Experiment Results'!J$1,FALSE)</f>
        <v>100</v>
      </c>
      <c r="K1136" s="101">
        <f>VLOOKUP($C1136,'Experiment Design'!$B$3:$H$66,'Experiment Results'!K$1,FALSE)</f>
        <v>60</v>
      </c>
      <c r="L1136" s="101">
        <f>VLOOKUP($C1136,'Experiment Design'!$B$3:$H$66,'Experiment Results'!L$1,FALSE)</f>
        <v>26</v>
      </c>
      <c r="M1136" s="101">
        <f>VLOOKUP($C1136,'Experiment Design'!$B$3:$H$66,'Experiment Results'!M$1,FALSE)</f>
        <v>15</v>
      </c>
      <c r="N1136" s="102">
        <f t="shared" si="139"/>
        <v>23.205128205128201</v>
      </c>
      <c r="P1136" s="103">
        <f t="shared" si="140"/>
        <v>-1</v>
      </c>
      <c r="Q1136" s="101">
        <f t="shared" si="141"/>
        <v>-1</v>
      </c>
      <c r="R1136" s="101">
        <f t="shared" si="142"/>
        <v>1</v>
      </c>
      <c r="S1136" s="101">
        <f t="shared" si="143"/>
        <v>1</v>
      </c>
      <c r="T1136" s="101">
        <f t="shared" si="144"/>
        <v>-1</v>
      </c>
      <c r="U1136" s="101">
        <f t="shared" si="145"/>
        <v>1</v>
      </c>
      <c r="V1136" s="102">
        <f t="shared" si="146"/>
        <v>23.205128205128201</v>
      </c>
    </row>
    <row r="1137" spans="2:22" x14ac:dyDescent="0.25">
      <c r="B1137" s="12">
        <v>18</v>
      </c>
      <c r="C1137" s="12">
        <v>46</v>
      </c>
      <c r="D1137" s="12">
        <v>31.538461538461561</v>
      </c>
      <c r="E1137" s="12">
        <v>28.461538461538439</v>
      </c>
      <c r="F1137" s="12">
        <v>20.769230769230759</v>
      </c>
      <c r="H1137" s="103">
        <f>VLOOKUP($C1137,'Experiment Design'!$B$3:$H$66,'Experiment Results'!H$1,FALSE)</f>
        <v>8</v>
      </c>
      <c r="I1137" s="101" t="str">
        <f>VLOOKUP($C1137,'Experiment Design'!$B$3:$H$66,'Experiment Results'!I$1,FALSE)</f>
        <v>Normal</v>
      </c>
      <c r="J1137" s="101">
        <f>VLOOKUP($C1137,'Experiment Design'!$B$3:$H$66,'Experiment Results'!J$1,FALSE)</f>
        <v>100</v>
      </c>
      <c r="K1137" s="101">
        <f>VLOOKUP($C1137,'Experiment Design'!$B$3:$H$66,'Experiment Results'!K$1,FALSE)</f>
        <v>60</v>
      </c>
      <c r="L1137" s="101">
        <f>VLOOKUP($C1137,'Experiment Design'!$B$3:$H$66,'Experiment Results'!L$1,FALSE)</f>
        <v>26</v>
      </c>
      <c r="M1137" s="101">
        <f>VLOOKUP($C1137,'Experiment Design'!$B$3:$H$66,'Experiment Results'!M$1,FALSE)</f>
        <v>15</v>
      </c>
      <c r="N1137" s="102">
        <f t="shared" si="139"/>
        <v>26.92307692307692</v>
      </c>
      <c r="P1137" s="103">
        <f t="shared" si="140"/>
        <v>1</v>
      </c>
      <c r="Q1137" s="101">
        <f t="shared" si="141"/>
        <v>-1</v>
      </c>
      <c r="R1137" s="101">
        <f t="shared" si="142"/>
        <v>1</v>
      </c>
      <c r="S1137" s="101">
        <f t="shared" si="143"/>
        <v>1</v>
      </c>
      <c r="T1137" s="101">
        <f t="shared" si="144"/>
        <v>-1</v>
      </c>
      <c r="U1137" s="101">
        <f t="shared" si="145"/>
        <v>1</v>
      </c>
      <c r="V1137" s="102">
        <f t="shared" si="146"/>
        <v>26.92307692307692</v>
      </c>
    </row>
    <row r="1138" spans="2:22" x14ac:dyDescent="0.25">
      <c r="B1138" s="12">
        <v>18</v>
      </c>
      <c r="C1138" s="12">
        <v>47</v>
      </c>
      <c r="D1138" s="12">
        <v>35.1476355237684</v>
      </c>
      <c r="E1138" s="12">
        <v>23.076923076923102</v>
      </c>
      <c r="F1138" s="12">
        <v>30.769230769230781</v>
      </c>
      <c r="H1138" s="103">
        <f>VLOOKUP($C1138,'Experiment Design'!$B$3:$H$66,'Experiment Results'!H$1,FALSE)</f>
        <v>3</v>
      </c>
      <c r="I1138" s="101" t="str">
        <f>VLOOKUP($C1138,'Experiment Design'!$B$3:$H$66,'Experiment Results'!I$1,FALSE)</f>
        <v>Exponential</v>
      </c>
      <c r="J1138" s="101">
        <f>VLOOKUP($C1138,'Experiment Design'!$B$3:$H$66,'Experiment Results'!J$1,FALSE)</f>
        <v>100</v>
      </c>
      <c r="K1138" s="101">
        <f>VLOOKUP($C1138,'Experiment Design'!$B$3:$H$66,'Experiment Results'!K$1,FALSE)</f>
        <v>60</v>
      </c>
      <c r="L1138" s="101">
        <f>VLOOKUP($C1138,'Experiment Design'!$B$3:$H$66,'Experiment Results'!L$1,FALSE)</f>
        <v>26</v>
      </c>
      <c r="M1138" s="101">
        <f>VLOOKUP($C1138,'Experiment Design'!$B$3:$H$66,'Experiment Results'!M$1,FALSE)</f>
        <v>15</v>
      </c>
      <c r="N1138" s="102">
        <f t="shared" si="139"/>
        <v>29.664596456640762</v>
      </c>
      <c r="P1138" s="103">
        <f t="shared" si="140"/>
        <v>-1</v>
      </c>
      <c r="Q1138" s="101">
        <f t="shared" si="141"/>
        <v>1</v>
      </c>
      <c r="R1138" s="101">
        <f t="shared" si="142"/>
        <v>1</v>
      </c>
      <c r="S1138" s="101">
        <f t="shared" si="143"/>
        <v>1</v>
      </c>
      <c r="T1138" s="101">
        <f t="shared" si="144"/>
        <v>-1</v>
      </c>
      <c r="U1138" s="101">
        <f t="shared" si="145"/>
        <v>1</v>
      </c>
      <c r="V1138" s="102">
        <f t="shared" si="146"/>
        <v>29.664596456640762</v>
      </c>
    </row>
    <row r="1139" spans="2:22" x14ac:dyDescent="0.25">
      <c r="B1139" s="12">
        <v>18</v>
      </c>
      <c r="C1139" s="12">
        <v>48</v>
      </c>
      <c r="D1139" s="12">
        <v>23.24175824175822</v>
      </c>
      <c r="E1139" s="12">
        <v>21.730769230769219</v>
      </c>
      <c r="F1139" s="12">
        <v>26.208791208791219</v>
      </c>
      <c r="H1139" s="103">
        <f>VLOOKUP($C1139,'Experiment Design'!$B$3:$H$66,'Experiment Results'!H$1,FALSE)</f>
        <v>8</v>
      </c>
      <c r="I1139" s="101" t="str">
        <f>VLOOKUP($C1139,'Experiment Design'!$B$3:$H$66,'Experiment Results'!I$1,FALSE)</f>
        <v>Exponential</v>
      </c>
      <c r="J1139" s="101">
        <f>VLOOKUP($C1139,'Experiment Design'!$B$3:$H$66,'Experiment Results'!J$1,FALSE)</f>
        <v>100</v>
      </c>
      <c r="K1139" s="101">
        <f>VLOOKUP($C1139,'Experiment Design'!$B$3:$H$66,'Experiment Results'!K$1,FALSE)</f>
        <v>60</v>
      </c>
      <c r="L1139" s="101">
        <f>VLOOKUP($C1139,'Experiment Design'!$B$3:$H$66,'Experiment Results'!L$1,FALSE)</f>
        <v>26</v>
      </c>
      <c r="M1139" s="101">
        <f>VLOOKUP($C1139,'Experiment Design'!$B$3:$H$66,'Experiment Results'!M$1,FALSE)</f>
        <v>15</v>
      </c>
      <c r="N1139" s="102">
        <f t="shared" si="139"/>
        <v>23.727106227106219</v>
      </c>
      <c r="P1139" s="103">
        <f t="shared" si="140"/>
        <v>1</v>
      </c>
      <c r="Q1139" s="101">
        <f t="shared" si="141"/>
        <v>1</v>
      </c>
      <c r="R1139" s="101">
        <f t="shared" si="142"/>
        <v>1</v>
      </c>
      <c r="S1139" s="101">
        <f t="shared" si="143"/>
        <v>1</v>
      </c>
      <c r="T1139" s="101">
        <f t="shared" si="144"/>
        <v>-1</v>
      </c>
      <c r="U1139" s="101">
        <f t="shared" si="145"/>
        <v>1</v>
      </c>
      <c r="V1139" s="102">
        <f t="shared" si="146"/>
        <v>23.727106227106219</v>
      </c>
    </row>
    <row r="1140" spans="2:22" x14ac:dyDescent="0.25">
      <c r="B1140" s="12">
        <v>18</v>
      </c>
      <c r="C1140" s="12">
        <v>49</v>
      </c>
      <c r="D1140" s="12">
        <v>30.208333333333318</v>
      </c>
      <c r="E1140" s="12">
        <v>35.416666666666679</v>
      </c>
      <c r="F1140" s="12">
        <v>35.833333333333321</v>
      </c>
      <c r="H1140" s="103">
        <f>VLOOKUP($C1140,'Experiment Design'!$B$3:$H$66,'Experiment Results'!H$1,FALSE)</f>
        <v>3</v>
      </c>
      <c r="I1140" s="101" t="str">
        <f>VLOOKUP($C1140,'Experiment Design'!$B$3:$H$66,'Experiment Results'!I$1,FALSE)</f>
        <v>Normal</v>
      </c>
      <c r="J1140" s="101">
        <f>VLOOKUP($C1140,'Experiment Design'!$B$3:$H$66,'Experiment Results'!J$1,FALSE)</f>
        <v>40</v>
      </c>
      <c r="K1140" s="101">
        <f>VLOOKUP($C1140,'Experiment Design'!$B$3:$H$66,'Experiment Results'!K$1,FALSE)</f>
        <v>10</v>
      </c>
      <c r="L1140" s="101">
        <f>VLOOKUP($C1140,'Experiment Design'!$B$3:$H$66,'Experiment Results'!L$1,FALSE)</f>
        <v>36</v>
      </c>
      <c r="M1140" s="101">
        <f>VLOOKUP($C1140,'Experiment Design'!$B$3:$H$66,'Experiment Results'!M$1,FALSE)</f>
        <v>15</v>
      </c>
      <c r="N1140" s="102">
        <f t="shared" si="139"/>
        <v>33.819444444444436</v>
      </c>
      <c r="P1140" s="103">
        <f t="shared" si="140"/>
        <v>-1</v>
      </c>
      <c r="Q1140" s="101">
        <f t="shared" si="141"/>
        <v>-1</v>
      </c>
      <c r="R1140" s="101">
        <f t="shared" si="142"/>
        <v>-1</v>
      </c>
      <c r="S1140" s="101">
        <f t="shared" si="143"/>
        <v>-1</v>
      </c>
      <c r="T1140" s="101">
        <f t="shared" si="144"/>
        <v>1</v>
      </c>
      <c r="U1140" s="101">
        <f t="shared" si="145"/>
        <v>1</v>
      </c>
      <c r="V1140" s="102">
        <f t="shared" si="146"/>
        <v>33.819444444444436</v>
      </c>
    </row>
    <row r="1141" spans="2:22" x14ac:dyDescent="0.25">
      <c r="B1141" s="12">
        <v>18</v>
      </c>
      <c r="C1141" s="12">
        <v>50</v>
      </c>
      <c r="D1141" s="12">
        <v>38.125000000000014</v>
      </c>
      <c r="E1141" s="12">
        <v>29.166666666666661</v>
      </c>
      <c r="F1141" s="12">
        <v>30.333333333333357</v>
      </c>
      <c r="H1141" s="103">
        <f>VLOOKUP($C1141,'Experiment Design'!$B$3:$H$66,'Experiment Results'!H$1,FALSE)</f>
        <v>8</v>
      </c>
      <c r="I1141" s="101" t="str">
        <f>VLOOKUP($C1141,'Experiment Design'!$B$3:$H$66,'Experiment Results'!I$1,FALSE)</f>
        <v>Normal</v>
      </c>
      <c r="J1141" s="101">
        <f>VLOOKUP($C1141,'Experiment Design'!$B$3:$H$66,'Experiment Results'!J$1,FALSE)</f>
        <v>40</v>
      </c>
      <c r="K1141" s="101">
        <f>VLOOKUP($C1141,'Experiment Design'!$B$3:$H$66,'Experiment Results'!K$1,FALSE)</f>
        <v>10</v>
      </c>
      <c r="L1141" s="101">
        <f>VLOOKUP($C1141,'Experiment Design'!$B$3:$H$66,'Experiment Results'!L$1,FALSE)</f>
        <v>36</v>
      </c>
      <c r="M1141" s="101">
        <f>VLOOKUP($C1141,'Experiment Design'!$B$3:$H$66,'Experiment Results'!M$1,FALSE)</f>
        <v>15</v>
      </c>
      <c r="N1141" s="102">
        <f t="shared" si="139"/>
        <v>32.541666666666679</v>
      </c>
      <c r="P1141" s="103">
        <f t="shared" si="140"/>
        <v>1</v>
      </c>
      <c r="Q1141" s="101">
        <f t="shared" si="141"/>
        <v>-1</v>
      </c>
      <c r="R1141" s="101">
        <f t="shared" si="142"/>
        <v>-1</v>
      </c>
      <c r="S1141" s="101">
        <f t="shared" si="143"/>
        <v>-1</v>
      </c>
      <c r="T1141" s="101">
        <f t="shared" si="144"/>
        <v>1</v>
      </c>
      <c r="U1141" s="101">
        <f t="shared" si="145"/>
        <v>1</v>
      </c>
      <c r="V1141" s="102">
        <f t="shared" si="146"/>
        <v>32.541666666666679</v>
      </c>
    </row>
    <row r="1142" spans="2:22" x14ac:dyDescent="0.25">
      <c r="B1142" s="12">
        <v>18</v>
      </c>
      <c r="C1142" s="12">
        <v>51</v>
      </c>
      <c r="D1142" s="12">
        <v>38.541666666666664</v>
      </c>
      <c r="E1142" s="12">
        <v>30</v>
      </c>
      <c r="F1142" s="12">
        <v>30.625000000000018</v>
      </c>
      <c r="H1142" s="103">
        <f>VLOOKUP($C1142,'Experiment Design'!$B$3:$H$66,'Experiment Results'!H$1,FALSE)</f>
        <v>3</v>
      </c>
      <c r="I1142" s="101" t="str">
        <f>VLOOKUP($C1142,'Experiment Design'!$B$3:$H$66,'Experiment Results'!I$1,FALSE)</f>
        <v>Exponential</v>
      </c>
      <c r="J1142" s="101">
        <f>VLOOKUP($C1142,'Experiment Design'!$B$3:$H$66,'Experiment Results'!J$1,FALSE)</f>
        <v>40</v>
      </c>
      <c r="K1142" s="101">
        <f>VLOOKUP($C1142,'Experiment Design'!$B$3:$H$66,'Experiment Results'!K$1,FALSE)</f>
        <v>10</v>
      </c>
      <c r="L1142" s="101">
        <f>VLOOKUP($C1142,'Experiment Design'!$B$3:$H$66,'Experiment Results'!L$1,FALSE)</f>
        <v>36</v>
      </c>
      <c r="M1142" s="101">
        <f>VLOOKUP($C1142,'Experiment Design'!$B$3:$H$66,'Experiment Results'!M$1,FALSE)</f>
        <v>15</v>
      </c>
      <c r="N1142" s="102">
        <f t="shared" si="139"/>
        <v>33.055555555555557</v>
      </c>
      <c r="P1142" s="103">
        <f t="shared" si="140"/>
        <v>-1</v>
      </c>
      <c r="Q1142" s="101">
        <f t="shared" si="141"/>
        <v>1</v>
      </c>
      <c r="R1142" s="101">
        <f t="shared" si="142"/>
        <v>-1</v>
      </c>
      <c r="S1142" s="101">
        <f t="shared" si="143"/>
        <v>-1</v>
      </c>
      <c r="T1142" s="101">
        <f t="shared" si="144"/>
        <v>1</v>
      </c>
      <c r="U1142" s="101">
        <f t="shared" si="145"/>
        <v>1</v>
      </c>
      <c r="V1142" s="102">
        <f t="shared" si="146"/>
        <v>33.055555555555557</v>
      </c>
    </row>
    <row r="1143" spans="2:22" x14ac:dyDescent="0.25">
      <c r="B1143" s="12">
        <v>18</v>
      </c>
      <c r="C1143" s="12">
        <v>52</v>
      </c>
      <c r="D1143" s="12">
        <v>40.333333333333321</v>
      </c>
      <c r="E1143" s="12">
        <v>33.333333333333364</v>
      </c>
      <c r="F1143" s="12">
        <v>36.041666666666636</v>
      </c>
      <c r="H1143" s="103">
        <f>VLOOKUP($C1143,'Experiment Design'!$B$3:$H$66,'Experiment Results'!H$1,FALSE)</f>
        <v>8</v>
      </c>
      <c r="I1143" s="101" t="str">
        <f>VLOOKUP($C1143,'Experiment Design'!$B$3:$H$66,'Experiment Results'!I$1,FALSE)</f>
        <v>Exponential</v>
      </c>
      <c r="J1143" s="101">
        <f>VLOOKUP($C1143,'Experiment Design'!$B$3:$H$66,'Experiment Results'!J$1,FALSE)</f>
        <v>40</v>
      </c>
      <c r="K1143" s="101">
        <f>VLOOKUP($C1143,'Experiment Design'!$B$3:$H$66,'Experiment Results'!K$1,FALSE)</f>
        <v>10</v>
      </c>
      <c r="L1143" s="101">
        <f>VLOOKUP($C1143,'Experiment Design'!$B$3:$H$66,'Experiment Results'!L$1,FALSE)</f>
        <v>36</v>
      </c>
      <c r="M1143" s="101">
        <f>VLOOKUP($C1143,'Experiment Design'!$B$3:$H$66,'Experiment Results'!M$1,FALSE)</f>
        <v>15</v>
      </c>
      <c r="N1143" s="102">
        <f t="shared" si="139"/>
        <v>36.569444444444436</v>
      </c>
      <c r="P1143" s="103">
        <f t="shared" si="140"/>
        <v>1</v>
      </c>
      <c r="Q1143" s="101">
        <f t="shared" si="141"/>
        <v>1</v>
      </c>
      <c r="R1143" s="101">
        <f t="shared" si="142"/>
        <v>-1</v>
      </c>
      <c r="S1143" s="101">
        <f t="shared" si="143"/>
        <v>-1</v>
      </c>
      <c r="T1143" s="101">
        <f t="shared" si="144"/>
        <v>1</v>
      </c>
      <c r="U1143" s="101">
        <f t="shared" si="145"/>
        <v>1</v>
      </c>
      <c r="V1143" s="102">
        <f t="shared" si="146"/>
        <v>36.569444444444436</v>
      </c>
    </row>
    <row r="1144" spans="2:22" x14ac:dyDescent="0.25">
      <c r="B1144" s="12">
        <v>18</v>
      </c>
      <c r="C1144" s="12">
        <v>53</v>
      </c>
      <c r="D1144" s="12">
        <v>30.208333333333318</v>
      </c>
      <c r="E1144" s="12">
        <v>35.416666666666679</v>
      </c>
      <c r="F1144" s="12">
        <v>35.833333333333321</v>
      </c>
      <c r="H1144" s="103">
        <f>VLOOKUP($C1144,'Experiment Design'!$B$3:$H$66,'Experiment Results'!H$1,FALSE)</f>
        <v>3</v>
      </c>
      <c r="I1144" s="101" t="str">
        <f>VLOOKUP($C1144,'Experiment Design'!$B$3:$H$66,'Experiment Results'!I$1,FALSE)</f>
        <v>Normal</v>
      </c>
      <c r="J1144" s="101">
        <f>VLOOKUP($C1144,'Experiment Design'!$B$3:$H$66,'Experiment Results'!J$1,FALSE)</f>
        <v>100</v>
      </c>
      <c r="K1144" s="101">
        <f>VLOOKUP($C1144,'Experiment Design'!$B$3:$H$66,'Experiment Results'!K$1,FALSE)</f>
        <v>10</v>
      </c>
      <c r="L1144" s="101">
        <f>VLOOKUP($C1144,'Experiment Design'!$B$3:$H$66,'Experiment Results'!L$1,FALSE)</f>
        <v>36</v>
      </c>
      <c r="M1144" s="101">
        <f>VLOOKUP($C1144,'Experiment Design'!$B$3:$H$66,'Experiment Results'!M$1,FALSE)</f>
        <v>15</v>
      </c>
      <c r="N1144" s="102">
        <f t="shared" si="139"/>
        <v>33.819444444444436</v>
      </c>
      <c r="P1144" s="103">
        <f t="shared" si="140"/>
        <v>-1</v>
      </c>
      <c r="Q1144" s="101">
        <f t="shared" si="141"/>
        <v>-1</v>
      </c>
      <c r="R1144" s="101">
        <f t="shared" si="142"/>
        <v>1</v>
      </c>
      <c r="S1144" s="101">
        <f t="shared" si="143"/>
        <v>-1</v>
      </c>
      <c r="T1144" s="101">
        <f t="shared" si="144"/>
        <v>1</v>
      </c>
      <c r="U1144" s="101">
        <f t="shared" si="145"/>
        <v>1</v>
      </c>
      <c r="V1144" s="102">
        <f t="shared" si="146"/>
        <v>33.819444444444436</v>
      </c>
    </row>
    <row r="1145" spans="2:22" x14ac:dyDescent="0.25">
      <c r="B1145" s="12">
        <v>18</v>
      </c>
      <c r="C1145" s="12">
        <v>54</v>
      </c>
      <c r="D1145" s="12">
        <v>38.541666666666664</v>
      </c>
      <c r="E1145" s="12">
        <v>29.500000000000018</v>
      </c>
      <c r="F1145" s="12">
        <v>30.166666666666679</v>
      </c>
      <c r="H1145" s="103">
        <f>VLOOKUP($C1145,'Experiment Design'!$B$3:$H$66,'Experiment Results'!H$1,FALSE)</f>
        <v>8</v>
      </c>
      <c r="I1145" s="101" t="str">
        <f>VLOOKUP($C1145,'Experiment Design'!$B$3:$H$66,'Experiment Results'!I$1,FALSE)</f>
        <v>Normal</v>
      </c>
      <c r="J1145" s="101">
        <f>VLOOKUP($C1145,'Experiment Design'!$B$3:$H$66,'Experiment Results'!J$1,FALSE)</f>
        <v>100</v>
      </c>
      <c r="K1145" s="101">
        <f>VLOOKUP($C1145,'Experiment Design'!$B$3:$H$66,'Experiment Results'!K$1,FALSE)</f>
        <v>10</v>
      </c>
      <c r="L1145" s="101">
        <f>VLOOKUP($C1145,'Experiment Design'!$B$3:$H$66,'Experiment Results'!L$1,FALSE)</f>
        <v>36</v>
      </c>
      <c r="M1145" s="101">
        <f>VLOOKUP($C1145,'Experiment Design'!$B$3:$H$66,'Experiment Results'!M$1,FALSE)</f>
        <v>15</v>
      </c>
      <c r="N1145" s="102">
        <f t="shared" si="139"/>
        <v>32.736111111111121</v>
      </c>
      <c r="P1145" s="103">
        <f t="shared" si="140"/>
        <v>1</v>
      </c>
      <c r="Q1145" s="101">
        <f t="shared" si="141"/>
        <v>-1</v>
      </c>
      <c r="R1145" s="101">
        <f t="shared" si="142"/>
        <v>1</v>
      </c>
      <c r="S1145" s="101">
        <f t="shared" si="143"/>
        <v>-1</v>
      </c>
      <c r="T1145" s="101">
        <f t="shared" si="144"/>
        <v>1</v>
      </c>
      <c r="U1145" s="101">
        <f t="shared" si="145"/>
        <v>1</v>
      </c>
      <c r="V1145" s="102">
        <f t="shared" si="146"/>
        <v>32.736111111111121</v>
      </c>
    </row>
    <row r="1146" spans="2:22" x14ac:dyDescent="0.25">
      <c r="B1146" s="12">
        <v>18</v>
      </c>
      <c r="C1146" s="12">
        <v>55</v>
      </c>
      <c r="D1146" s="12">
        <v>38.541666666666664</v>
      </c>
      <c r="E1146" s="12">
        <v>30</v>
      </c>
      <c r="F1146" s="12">
        <v>30.625000000000018</v>
      </c>
      <c r="H1146" s="103">
        <f>VLOOKUP($C1146,'Experiment Design'!$B$3:$H$66,'Experiment Results'!H$1,FALSE)</f>
        <v>3</v>
      </c>
      <c r="I1146" s="101" t="str">
        <f>VLOOKUP($C1146,'Experiment Design'!$B$3:$H$66,'Experiment Results'!I$1,FALSE)</f>
        <v>Exponential</v>
      </c>
      <c r="J1146" s="101">
        <f>VLOOKUP($C1146,'Experiment Design'!$B$3:$H$66,'Experiment Results'!J$1,FALSE)</f>
        <v>100</v>
      </c>
      <c r="K1146" s="101">
        <f>VLOOKUP($C1146,'Experiment Design'!$B$3:$H$66,'Experiment Results'!K$1,FALSE)</f>
        <v>10</v>
      </c>
      <c r="L1146" s="101">
        <f>VLOOKUP($C1146,'Experiment Design'!$B$3:$H$66,'Experiment Results'!L$1,FALSE)</f>
        <v>36</v>
      </c>
      <c r="M1146" s="101">
        <f>VLOOKUP($C1146,'Experiment Design'!$B$3:$H$66,'Experiment Results'!M$1,FALSE)</f>
        <v>15</v>
      </c>
      <c r="N1146" s="102">
        <f t="shared" si="139"/>
        <v>33.055555555555557</v>
      </c>
      <c r="P1146" s="103">
        <f t="shared" si="140"/>
        <v>-1</v>
      </c>
      <c r="Q1146" s="101">
        <f t="shared" si="141"/>
        <v>1</v>
      </c>
      <c r="R1146" s="101">
        <f t="shared" si="142"/>
        <v>1</v>
      </c>
      <c r="S1146" s="101">
        <f t="shared" si="143"/>
        <v>-1</v>
      </c>
      <c r="T1146" s="101">
        <f t="shared" si="144"/>
        <v>1</v>
      </c>
      <c r="U1146" s="101">
        <f t="shared" si="145"/>
        <v>1</v>
      </c>
      <c r="V1146" s="102">
        <f t="shared" si="146"/>
        <v>33.055555555555557</v>
      </c>
    </row>
    <row r="1147" spans="2:22" x14ac:dyDescent="0.25">
      <c r="B1147" s="12">
        <v>18</v>
      </c>
      <c r="C1147" s="12">
        <v>56</v>
      </c>
      <c r="D1147" s="12">
        <v>40.333333333333321</v>
      </c>
      <c r="E1147" s="12">
        <v>33.333333333333364</v>
      </c>
      <c r="F1147" s="12">
        <v>36.041666666666636</v>
      </c>
      <c r="H1147" s="103">
        <f>VLOOKUP($C1147,'Experiment Design'!$B$3:$H$66,'Experiment Results'!H$1,FALSE)</f>
        <v>8</v>
      </c>
      <c r="I1147" s="101" t="str">
        <f>VLOOKUP($C1147,'Experiment Design'!$B$3:$H$66,'Experiment Results'!I$1,FALSE)</f>
        <v>Exponential</v>
      </c>
      <c r="J1147" s="101">
        <f>VLOOKUP($C1147,'Experiment Design'!$B$3:$H$66,'Experiment Results'!J$1,FALSE)</f>
        <v>100</v>
      </c>
      <c r="K1147" s="101">
        <f>VLOOKUP($C1147,'Experiment Design'!$B$3:$H$66,'Experiment Results'!K$1,FALSE)</f>
        <v>10</v>
      </c>
      <c r="L1147" s="101">
        <f>VLOOKUP($C1147,'Experiment Design'!$B$3:$H$66,'Experiment Results'!L$1,FALSE)</f>
        <v>36</v>
      </c>
      <c r="M1147" s="101">
        <f>VLOOKUP($C1147,'Experiment Design'!$B$3:$H$66,'Experiment Results'!M$1,FALSE)</f>
        <v>15</v>
      </c>
      <c r="N1147" s="102">
        <f t="shared" si="139"/>
        <v>36.569444444444436</v>
      </c>
      <c r="P1147" s="103">
        <f t="shared" si="140"/>
        <v>1</v>
      </c>
      <c r="Q1147" s="101">
        <f t="shared" si="141"/>
        <v>1</v>
      </c>
      <c r="R1147" s="101">
        <f t="shared" si="142"/>
        <v>1</v>
      </c>
      <c r="S1147" s="101">
        <f t="shared" si="143"/>
        <v>-1</v>
      </c>
      <c r="T1147" s="101">
        <f t="shared" si="144"/>
        <v>1</v>
      </c>
      <c r="U1147" s="101">
        <f t="shared" si="145"/>
        <v>1</v>
      </c>
      <c r="V1147" s="102">
        <f t="shared" si="146"/>
        <v>36.569444444444436</v>
      </c>
    </row>
    <row r="1148" spans="2:22" x14ac:dyDescent="0.25">
      <c r="B1148" s="12">
        <v>18</v>
      </c>
      <c r="C1148" s="12">
        <v>57</v>
      </c>
      <c r="D1148" s="12">
        <v>30.208333333333318</v>
      </c>
      <c r="E1148" s="12">
        <v>35.416666666666679</v>
      </c>
      <c r="F1148" s="12">
        <v>35.833333333333321</v>
      </c>
      <c r="H1148" s="103">
        <f>VLOOKUP($C1148,'Experiment Design'!$B$3:$H$66,'Experiment Results'!H$1,FALSE)</f>
        <v>3</v>
      </c>
      <c r="I1148" s="101" t="str">
        <f>VLOOKUP($C1148,'Experiment Design'!$B$3:$H$66,'Experiment Results'!I$1,FALSE)</f>
        <v>Normal</v>
      </c>
      <c r="J1148" s="101">
        <f>VLOOKUP($C1148,'Experiment Design'!$B$3:$H$66,'Experiment Results'!J$1,FALSE)</f>
        <v>40</v>
      </c>
      <c r="K1148" s="101">
        <f>VLOOKUP($C1148,'Experiment Design'!$B$3:$H$66,'Experiment Results'!K$1,FALSE)</f>
        <v>60</v>
      </c>
      <c r="L1148" s="101">
        <f>VLOOKUP($C1148,'Experiment Design'!$B$3:$H$66,'Experiment Results'!L$1,FALSE)</f>
        <v>36</v>
      </c>
      <c r="M1148" s="101">
        <f>VLOOKUP($C1148,'Experiment Design'!$B$3:$H$66,'Experiment Results'!M$1,FALSE)</f>
        <v>15</v>
      </c>
      <c r="N1148" s="102">
        <f t="shared" si="139"/>
        <v>33.819444444444436</v>
      </c>
      <c r="P1148" s="103">
        <f t="shared" si="140"/>
        <v>-1</v>
      </c>
      <c r="Q1148" s="101">
        <f t="shared" si="141"/>
        <v>-1</v>
      </c>
      <c r="R1148" s="101">
        <f t="shared" si="142"/>
        <v>-1</v>
      </c>
      <c r="S1148" s="101">
        <f t="shared" si="143"/>
        <v>1</v>
      </c>
      <c r="T1148" s="101">
        <f t="shared" si="144"/>
        <v>1</v>
      </c>
      <c r="U1148" s="101">
        <f t="shared" si="145"/>
        <v>1</v>
      </c>
      <c r="V1148" s="102">
        <f t="shared" si="146"/>
        <v>33.819444444444436</v>
      </c>
    </row>
    <row r="1149" spans="2:22" x14ac:dyDescent="0.25">
      <c r="B1149" s="12">
        <v>18</v>
      </c>
      <c r="C1149" s="12">
        <v>58</v>
      </c>
      <c r="D1149" s="12">
        <v>38.541666666666664</v>
      </c>
      <c r="E1149" s="12">
        <v>29.500000000000018</v>
      </c>
      <c r="F1149" s="12">
        <v>30.166666666666679</v>
      </c>
      <c r="H1149" s="103">
        <f>VLOOKUP($C1149,'Experiment Design'!$B$3:$H$66,'Experiment Results'!H$1,FALSE)</f>
        <v>8</v>
      </c>
      <c r="I1149" s="101" t="str">
        <f>VLOOKUP($C1149,'Experiment Design'!$B$3:$H$66,'Experiment Results'!I$1,FALSE)</f>
        <v>Normal</v>
      </c>
      <c r="J1149" s="101">
        <f>VLOOKUP($C1149,'Experiment Design'!$B$3:$H$66,'Experiment Results'!J$1,FALSE)</f>
        <v>40</v>
      </c>
      <c r="K1149" s="101">
        <f>VLOOKUP($C1149,'Experiment Design'!$B$3:$H$66,'Experiment Results'!K$1,FALSE)</f>
        <v>60</v>
      </c>
      <c r="L1149" s="101">
        <f>VLOOKUP($C1149,'Experiment Design'!$B$3:$H$66,'Experiment Results'!L$1,FALSE)</f>
        <v>36</v>
      </c>
      <c r="M1149" s="101">
        <f>VLOOKUP($C1149,'Experiment Design'!$B$3:$H$66,'Experiment Results'!M$1,FALSE)</f>
        <v>15</v>
      </c>
      <c r="N1149" s="102">
        <f t="shared" si="139"/>
        <v>32.736111111111121</v>
      </c>
      <c r="P1149" s="103">
        <f t="shared" si="140"/>
        <v>1</v>
      </c>
      <c r="Q1149" s="101">
        <f t="shared" si="141"/>
        <v>-1</v>
      </c>
      <c r="R1149" s="101">
        <f t="shared" si="142"/>
        <v>-1</v>
      </c>
      <c r="S1149" s="101">
        <f t="shared" si="143"/>
        <v>1</v>
      </c>
      <c r="T1149" s="101">
        <f t="shared" si="144"/>
        <v>1</v>
      </c>
      <c r="U1149" s="101">
        <f t="shared" si="145"/>
        <v>1</v>
      </c>
      <c r="V1149" s="102">
        <f t="shared" si="146"/>
        <v>32.736111111111121</v>
      </c>
    </row>
    <row r="1150" spans="2:22" x14ac:dyDescent="0.25">
      <c r="B1150" s="12">
        <v>18</v>
      </c>
      <c r="C1150" s="12">
        <v>59</v>
      </c>
      <c r="D1150" s="12">
        <v>38.541666666666664</v>
      </c>
      <c r="E1150" s="12">
        <v>30</v>
      </c>
      <c r="F1150" s="12">
        <v>30.625000000000018</v>
      </c>
      <c r="H1150" s="103">
        <f>VLOOKUP($C1150,'Experiment Design'!$B$3:$H$66,'Experiment Results'!H$1,FALSE)</f>
        <v>3</v>
      </c>
      <c r="I1150" s="101" t="str">
        <f>VLOOKUP($C1150,'Experiment Design'!$B$3:$H$66,'Experiment Results'!I$1,FALSE)</f>
        <v>Exponential</v>
      </c>
      <c r="J1150" s="101">
        <f>VLOOKUP($C1150,'Experiment Design'!$B$3:$H$66,'Experiment Results'!J$1,FALSE)</f>
        <v>40</v>
      </c>
      <c r="K1150" s="101">
        <f>VLOOKUP($C1150,'Experiment Design'!$B$3:$H$66,'Experiment Results'!K$1,FALSE)</f>
        <v>60</v>
      </c>
      <c r="L1150" s="101">
        <f>VLOOKUP($C1150,'Experiment Design'!$B$3:$H$66,'Experiment Results'!L$1,FALSE)</f>
        <v>36</v>
      </c>
      <c r="M1150" s="101">
        <f>VLOOKUP($C1150,'Experiment Design'!$B$3:$H$66,'Experiment Results'!M$1,FALSE)</f>
        <v>15</v>
      </c>
      <c r="N1150" s="102">
        <f t="shared" si="139"/>
        <v>33.055555555555557</v>
      </c>
      <c r="P1150" s="103">
        <f t="shared" si="140"/>
        <v>-1</v>
      </c>
      <c r="Q1150" s="101">
        <f t="shared" si="141"/>
        <v>1</v>
      </c>
      <c r="R1150" s="101">
        <f t="shared" si="142"/>
        <v>-1</v>
      </c>
      <c r="S1150" s="101">
        <f t="shared" si="143"/>
        <v>1</v>
      </c>
      <c r="T1150" s="101">
        <f t="shared" si="144"/>
        <v>1</v>
      </c>
      <c r="U1150" s="101">
        <f t="shared" si="145"/>
        <v>1</v>
      </c>
      <c r="V1150" s="102">
        <f t="shared" si="146"/>
        <v>33.055555555555557</v>
      </c>
    </row>
    <row r="1151" spans="2:22" x14ac:dyDescent="0.25">
      <c r="B1151" s="12">
        <v>18</v>
      </c>
      <c r="C1151" s="12">
        <v>60</v>
      </c>
      <c r="D1151" s="12">
        <v>40.333333333333321</v>
      </c>
      <c r="E1151" s="12">
        <v>33.333333333333364</v>
      </c>
      <c r="F1151" s="12">
        <v>36.041666666666636</v>
      </c>
      <c r="H1151" s="103">
        <f>VLOOKUP($C1151,'Experiment Design'!$B$3:$H$66,'Experiment Results'!H$1,FALSE)</f>
        <v>8</v>
      </c>
      <c r="I1151" s="101" t="str">
        <f>VLOOKUP($C1151,'Experiment Design'!$B$3:$H$66,'Experiment Results'!I$1,FALSE)</f>
        <v>Exponential</v>
      </c>
      <c r="J1151" s="101">
        <f>VLOOKUP($C1151,'Experiment Design'!$B$3:$H$66,'Experiment Results'!J$1,FALSE)</f>
        <v>40</v>
      </c>
      <c r="K1151" s="101">
        <f>VLOOKUP($C1151,'Experiment Design'!$B$3:$H$66,'Experiment Results'!K$1,FALSE)</f>
        <v>60</v>
      </c>
      <c r="L1151" s="101">
        <f>VLOOKUP($C1151,'Experiment Design'!$B$3:$H$66,'Experiment Results'!L$1,FALSE)</f>
        <v>36</v>
      </c>
      <c r="M1151" s="101">
        <f>VLOOKUP($C1151,'Experiment Design'!$B$3:$H$66,'Experiment Results'!M$1,FALSE)</f>
        <v>15</v>
      </c>
      <c r="N1151" s="102">
        <f t="shared" si="139"/>
        <v>36.569444444444436</v>
      </c>
      <c r="P1151" s="103">
        <f t="shared" si="140"/>
        <v>1</v>
      </c>
      <c r="Q1151" s="101">
        <f t="shared" si="141"/>
        <v>1</v>
      </c>
      <c r="R1151" s="101">
        <f t="shared" si="142"/>
        <v>-1</v>
      </c>
      <c r="S1151" s="101">
        <f t="shared" si="143"/>
        <v>1</v>
      </c>
      <c r="T1151" s="101">
        <f t="shared" si="144"/>
        <v>1</v>
      </c>
      <c r="U1151" s="101">
        <f t="shared" si="145"/>
        <v>1</v>
      </c>
      <c r="V1151" s="102">
        <f t="shared" si="146"/>
        <v>36.569444444444436</v>
      </c>
    </row>
    <row r="1152" spans="2:22" x14ac:dyDescent="0.25">
      <c r="B1152" s="12">
        <v>18</v>
      </c>
      <c r="C1152" s="12">
        <v>61</v>
      </c>
      <c r="D1152" s="12">
        <v>30.208333333333318</v>
      </c>
      <c r="E1152" s="12">
        <v>35.416666666666679</v>
      </c>
      <c r="F1152" s="12">
        <v>35.833333333333321</v>
      </c>
      <c r="H1152" s="103">
        <f>VLOOKUP($C1152,'Experiment Design'!$B$3:$H$66,'Experiment Results'!H$1,FALSE)</f>
        <v>3</v>
      </c>
      <c r="I1152" s="101" t="str">
        <f>VLOOKUP($C1152,'Experiment Design'!$B$3:$H$66,'Experiment Results'!I$1,FALSE)</f>
        <v>Normal</v>
      </c>
      <c r="J1152" s="101">
        <f>VLOOKUP($C1152,'Experiment Design'!$B$3:$H$66,'Experiment Results'!J$1,FALSE)</f>
        <v>100</v>
      </c>
      <c r="K1152" s="101">
        <f>VLOOKUP($C1152,'Experiment Design'!$B$3:$H$66,'Experiment Results'!K$1,FALSE)</f>
        <v>60</v>
      </c>
      <c r="L1152" s="101">
        <f>VLOOKUP($C1152,'Experiment Design'!$B$3:$H$66,'Experiment Results'!L$1,FALSE)</f>
        <v>36</v>
      </c>
      <c r="M1152" s="101">
        <f>VLOOKUP($C1152,'Experiment Design'!$B$3:$H$66,'Experiment Results'!M$1,FALSE)</f>
        <v>15</v>
      </c>
      <c r="N1152" s="102">
        <f t="shared" si="139"/>
        <v>33.819444444444436</v>
      </c>
      <c r="P1152" s="103">
        <f t="shared" si="140"/>
        <v>-1</v>
      </c>
      <c r="Q1152" s="101">
        <f t="shared" si="141"/>
        <v>-1</v>
      </c>
      <c r="R1152" s="101">
        <f t="shared" si="142"/>
        <v>1</v>
      </c>
      <c r="S1152" s="101">
        <f t="shared" si="143"/>
        <v>1</v>
      </c>
      <c r="T1152" s="101">
        <f t="shared" si="144"/>
        <v>1</v>
      </c>
      <c r="U1152" s="101">
        <f t="shared" si="145"/>
        <v>1</v>
      </c>
      <c r="V1152" s="102">
        <f t="shared" si="146"/>
        <v>33.819444444444436</v>
      </c>
    </row>
    <row r="1153" spans="2:22" x14ac:dyDescent="0.25">
      <c r="B1153" s="12">
        <v>18</v>
      </c>
      <c r="C1153" s="12">
        <v>62</v>
      </c>
      <c r="D1153" s="12">
        <v>38.541666666666664</v>
      </c>
      <c r="E1153" s="12">
        <v>29.166666666666661</v>
      </c>
      <c r="F1153" s="12">
        <v>30.333333333333357</v>
      </c>
      <c r="H1153" s="103">
        <f>VLOOKUP($C1153,'Experiment Design'!$B$3:$H$66,'Experiment Results'!H$1,FALSE)</f>
        <v>8</v>
      </c>
      <c r="I1153" s="101" t="str">
        <f>VLOOKUP($C1153,'Experiment Design'!$B$3:$H$66,'Experiment Results'!I$1,FALSE)</f>
        <v>Normal</v>
      </c>
      <c r="J1153" s="101">
        <f>VLOOKUP($C1153,'Experiment Design'!$B$3:$H$66,'Experiment Results'!J$1,FALSE)</f>
        <v>100</v>
      </c>
      <c r="K1153" s="101">
        <f>VLOOKUP($C1153,'Experiment Design'!$B$3:$H$66,'Experiment Results'!K$1,FALSE)</f>
        <v>60</v>
      </c>
      <c r="L1153" s="101">
        <f>VLOOKUP($C1153,'Experiment Design'!$B$3:$H$66,'Experiment Results'!L$1,FALSE)</f>
        <v>36</v>
      </c>
      <c r="M1153" s="101">
        <f>VLOOKUP($C1153,'Experiment Design'!$B$3:$H$66,'Experiment Results'!M$1,FALSE)</f>
        <v>15</v>
      </c>
      <c r="N1153" s="102">
        <f t="shared" si="139"/>
        <v>32.680555555555564</v>
      </c>
      <c r="P1153" s="103">
        <f t="shared" si="140"/>
        <v>1</v>
      </c>
      <c r="Q1153" s="101">
        <f t="shared" si="141"/>
        <v>-1</v>
      </c>
      <c r="R1153" s="101">
        <f t="shared" si="142"/>
        <v>1</v>
      </c>
      <c r="S1153" s="101">
        <f t="shared" si="143"/>
        <v>1</v>
      </c>
      <c r="T1153" s="101">
        <f t="shared" si="144"/>
        <v>1</v>
      </c>
      <c r="U1153" s="101">
        <f t="shared" si="145"/>
        <v>1</v>
      </c>
      <c r="V1153" s="102">
        <f t="shared" si="146"/>
        <v>32.680555555555564</v>
      </c>
    </row>
    <row r="1154" spans="2:22" x14ac:dyDescent="0.25">
      <c r="B1154" s="12">
        <v>18</v>
      </c>
      <c r="C1154" s="12">
        <v>63</v>
      </c>
      <c r="D1154" s="12">
        <v>38.541666666666664</v>
      </c>
      <c r="E1154" s="12">
        <v>30</v>
      </c>
      <c r="F1154" s="12">
        <v>30.625000000000018</v>
      </c>
      <c r="H1154" s="103">
        <f>VLOOKUP($C1154,'Experiment Design'!$B$3:$H$66,'Experiment Results'!H$1,FALSE)</f>
        <v>3</v>
      </c>
      <c r="I1154" s="101" t="str">
        <f>VLOOKUP($C1154,'Experiment Design'!$B$3:$H$66,'Experiment Results'!I$1,FALSE)</f>
        <v>Exponential</v>
      </c>
      <c r="J1154" s="101">
        <f>VLOOKUP($C1154,'Experiment Design'!$B$3:$H$66,'Experiment Results'!J$1,FALSE)</f>
        <v>100</v>
      </c>
      <c r="K1154" s="101">
        <f>VLOOKUP($C1154,'Experiment Design'!$B$3:$H$66,'Experiment Results'!K$1,FALSE)</f>
        <v>60</v>
      </c>
      <c r="L1154" s="101">
        <f>VLOOKUP($C1154,'Experiment Design'!$B$3:$H$66,'Experiment Results'!L$1,FALSE)</f>
        <v>36</v>
      </c>
      <c r="M1154" s="101">
        <f>VLOOKUP($C1154,'Experiment Design'!$B$3:$H$66,'Experiment Results'!M$1,FALSE)</f>
        <v>15</v>
      </c>
      <c r="N1154" s="102">
        <f t="shared" si="139"/>
        <v>33.055555555555557</v>
      </c>
      <c r="P1154" s="103">
        <f t="shared" si="140"/>
        <v>-1</v>
      </c>
      <c r="Q1154" s="101">
        <f t="shared" si="141"/>
        <v>1</v>
      </c>
      <c r="R1154" s="101">
        <f t="shared" si="142"/>
        <v>1</v>
      </c>
      <c r="S1154" s="101">
        <f t="shared" si="143"/>
        <v>1</v>
      </c>
      <c r="T1154" s="101">
        <f t="shared" si="144"/>
        <v>1</v>
      </c>
      <c r="U1154" s="101">
        <f t="shared" si="145"/>
        <v>1</v>
      </c>
      <c r="V1154" s="102">
        <f t="shared" si="146"/>
        <v>33.055555555555557</v>
      </c>
    </row>
    <row r="1155" spans="2:22" x14ac:dyDescent="0.25">
      <c r="B1155" s="12">
        <v>18</v>
      </c>
      <c r="C1155" s="12">
        <v>64</v>
      </c>
      <c r="D1155" s="12">
        <v>40.333333333333321</v>
      </c>
      <c r="E1155" s="12">
        <v>33.333333333333364</v>
      </c>
      <c r="F1155" s="12">
        <v>36.041666666666636</v>
      </c>
      <c r="H1155" s="103">
        <f>VLOOKUP($C1155,'Experiment Design'!$B$3:$H$66,'Experiment Results'!H$1,FALSE)</f>
        <v>8</v>
      </c>
      <c r="I1155" s="101" t="str">
        <f>VLOOKUP($C1155,'Experiment Design'!$B$3:$H$66,'Experiment Results'!I$1,FALSE)</f>
        <v>Exponential</v>
      </c>
      <c r="J1155" s="101">
        <f>VLOOKUP($C1155,'Experiment Design'!$B$3:$H$66,'Experiment Results'!J$1,FALSE)</f>
        <v>100</v>
      </c>
      <c r="K1155" s="101">
        <f>VLOOKUP($C1155,'Experiment Design'!$B$3:$H$66,'Experiment Results'!K$1,FALSE)</f>
        <v>60</v>
      </c>
      <c r="L1155" s="101">
        <f>VLOOKUP($C1155,'Experiment Design'!$B$3:$H$66,'Experiment Results'!L$1,FALSE)</f>
        <v>36</v>
      </c>
      <c r="M1155" s="101">
        <f>VLOOKUP($C1155,'Experiment Design'!$B$3:$H$66,'Experiment Results'!M$1,FALSE)</f>
        <v>15</v>
      </c>
      <c r="N1155" s="102">
        <f t="shared" si="139"/>
        <v>36.569444444444436</v>
      </c>
      <c r="P1155" s="103">
        <f t="shared" si="140"/>
        <v>1</v>
      </c>
      <c r="Q1155" s="101">
        <f t="shared" si="141"/>
        <v>1</v>
      </c>
      <c r="R1155" s="101">
        <f t="shared" si="142"/>
        <v>1</v>
      </c>
      <c r="S1155" s="101">
        <f t="shared" si="143"/>
        <v>1</v>
      </c>
      <c r="T1155" s="101">
        <f t="shared" si="144"/>
        <v>1</v>
      </c>
      <c r="U1155" s="101">
        <f t="shared" si="145"/>
        <v>1</v>
      </c>
      <c r="V1155" s="102">
        <f t="shared" si="146"/>
        <v>36.569444444444436</v>
      </c>
    </row>
    <row r="1156" spans="2:22" x14ac:dyDescent="0.25">
      <c r="B1156" s="12">
        <v>19</v>
      </c>
      <c r="C1156" s="12">
        <v>1</v>
      </c>
      <c r="D1156" s="12">
        <v>27.980769230769241</v>
      </c>
      <c r="E1156" s="12">
        <v>46.442307692307722</v>
      </c>
      <c r="F1156" s="12">
        <v>36.923076923076898</v>
      </c>
      <c r="H1156" s="103">
        <f>VLOOKUP($C1156,'Experiment Design'!$B$3:$H$66,'Experiment Results'!H$1,FALSE)</f>
        <v>3</v>
      </c>
      <c r="I1156" s="101" t="str">
        <f>VLOOKUP($C1156,'Experiment Design'!$B$3:$H$66,'Experiment Results'!I$1,FALSE)</f>
        <v>Normal</v>
      </c>
      <c r="J1156" s="101">
        <f>VLOOKUP($C1156,'Experiment Design'!$B$3:$H$66,'Experiment Results'!J$1,FALSE)</f>
        <v>40</v>
      </c>
      <c r="K1156" s="101">
        <f>VLOOKUP($C1156,'Experiment Design'!$B$3:$H$66,'Experiment Results'!K$1,FALSE)</f>
        <v>10</v>
      </c>
      <c r="L1156" s="101">
        <f>VLOOKUP($C1156,'Experiment Design'!$B$3:$H$66,'Experiment Results'!L$1,FALSE)</f>
        <v>26</v>
      </c>
      <c r="M1156" s="101">
        <f>VLOOKUP($C1156,'Experiment Design'!$B$3:$H$66,'Experiment Results'!M$1,FALSE)</f>
        <v>10</v>
      </c>
      <c r="N1156" s="102">
        <f t="shared" si="139"/>
        <v>37.11538461538462</v>
      </c>
      <c r="P1156" s="103">
        <f t="shared" si="140"/>
        <v>-1</v>
      </c>
      <c r="Q1156" s="101">
        <f t="shared" si="141"/>
        <v>-1</v>
      </c>
      <c r="R1156" s="101">
        <f t="shared" si="142"/>
        <v>-1</v>
      </c>
      <c r="S1156" s="101">
        <f t="shared" si="143"/>
        <v>-1</v>
      </c>
      <c r="T1156" s="101">
        <f t="shared" si="144"/>
        <v>-1</v>
      </c>
      <c r="U1156" s="101">
        <f t="shared" si="145"/>
        <v>-1</v>
      </c>
      <c r="V1156" s="102">
        <f t="shared" si="146"/>
        <v>37.11538461538462</v>
      </c>
    </row>
    <row r="1157" spans="2:22" x14ac:dyDescent="0.25">
      <c r="B1157" s="12">
        <v>19</v>
      </c>
      <c r="C1157" s="12">
        <v>2</v>
      </c>
      <c r="D1157" s="12">
        <v>32.307692307692278</v>
      </c>
      <c r="E1157" s="12">
        <v>45</v>
      </c>
      <c r="F1157" s="12">
        <v>37.788461538461519</v>
      </c>
      <c r="H1157" s="103">
        <f>VLOOKUP($C1157,'Experiment Design'!$B$3:$H$66,'Experiment Results'!H$1,FALSE)</f>
        <v>8</v>
      </c>
      <c r="I1157" s="101" t="str">
        <f>VLOOKUP($C1157,'Experiment Design'!$B$3:$H$66,'Experiment Results'!I$1,FALSE)</f>
        <v>Normal</v>
      </c>
      <c r="J1157" s="101">
        <f>VLOOKUP($C1157,'Experiment Design'!$B$3:$H$66,'Experiment Results'!J$1,FALSE)</f>
        <v>40</v>
      </c>
      <c r="K1157" s="101">
        <f>VLOOKUP($C1157,'Experiment Design'!$B$3:$H$66,'Experiment Results'!K$1,FALSE)</f>
        <v>10</v>
      </c>
      <c r="L1157" s="101">
        <f>VLOOKUP($C1157,'Experiment Design'!$B$3:$H$66,'Experiment Results'!L$1,FALSE)</f>
        <v>26</v>
      </c>
      <c r="M1157" s="101">
        <f>VLOOKUP($C1157,'Experiment Design'!$B$3:$H$66,'Experiment Results'!M$1,FALSE)</f>
        <v>10</v>
      </c>
      <c r="N1157" s="102">
        <f t="shared" ref="N1157:N1220" si="147">AVERAGE(D1157:F1157)</f>
        <v>38.365384615384599</v>
      </c>
      <c r="P1157" s="103">
        <f t="shared" ref="P1157:P1220" si="148">IF(H1157=H$4,-1,1)</f>
        <v>1</v>
      </c>
      <c r="Q1157" s="101">
        <f t="shared" ref="Q1157:Q1220" si="149">IF(I1157=I$4,-1,1)</f>
        <v>-1</v>
      </c>
      <c r="R1157" s="101">
        <f t="shared" ref="R1157:R1220" si="150">IF(J1157=J$4,-1,1)</f>
        <v>-1</v>
      </c>
      <c r="S1157" s="101">
        <f t="shared" ref="S1157:S1220" si="151">IF(K1157=K$4,-1,1)</f>
        <v>-1</v>
      </c>
      <c r="T1157" s="101">
        <f t="shared" ref="T1157:T1220" si="152">IF(L1157=L$4,-1,1)</f>
        <v>-1</v>
      </c>
      <c r="U1157" s="101">
        <f t="shared" ref="U1157:U1220" si="153">IF(M1157=M$4,-1,1)</f>
        <v>-1</v>
      </c>
      <c r="V1157" s="102">
        <f t="shared" ref="V1157:V1220" si="154">N1157</f>
        <v>38.365384615384599</v>
      </c>
    </row>
    <row r="1158" spans="2:22" x14ac:dyDescent="0.25">
      <c r="B1158" s="12">
        <v>19</v>
      </c>
      <c r="C1158" s="12">
        <v>3</v>
      </c>
      <c r="D1158" s="12">
        <v>44.13461538461538</v>
      </c>
      <c r="E1158" s="12">
        <v>33.461538461538481</v>
      </c>
      <c r="F1158" s="12">
        <v>45.576923076923102</v>
      </c>
      <c r="H1158" s="103">
        <f>VLOOKUP($C1158,'Experiment Design'!$B$3:$H$66,'Experiment Results'!H$1,FALSE)</f>
        <v>3</v>
      </c>
      <c r="I1158" s="101" t="str">
        <f>VLOOKUP($C1158,'Experiment Design'!$B$3:$H$66,'Experiment Results'!I$1,FALSE)</f>
        <v>Exponential</v>
      </c>
      <c r="J1158" s="101">
        <f>VLOOKUP($C1158,'Experiment Design'!$B$3:$H$66,'Experiment Results'!J$1,FALSE)</f>
        <v>40</v>
      </c>
      <c r="K1158" s="101">
        <f>VLOOKUP($C1158,'Experiment Design'!$B$3:$H$66,'Experiment Results'!K$1,FALSE)</f>
        <v>10</v>
      </c>
      <c r="L1158" s="101">
        <f>VLOOKUP($C1158,'Experiment Design'!$B$3:$H$66,'Experiment Results'!L$1,FALSE)</f>
        <v>26</v>
      </c>
      <c r="M1158" s="101">
        <f>VLOOKUP($C1158,'Experiment Design'!$B$3:$H$66,'Experiment Results'!M$1,FALSE)</f>
        <v>10</v>
      </c>
      <c r="N1158" s="102">
        <f t="shared" si="147"/>
        <v>41.057692307692321</v>
      </c>
      <c r="P1158" s="103">
        <f t="shared" si="148"/>
        <v>-1</v>
      </c>
      <c r="Q1158" s="101">
        <f t="shared" si="149"/>
        <v>1</v>
      </c>
      <c r="R1158" s="101">
        <f t="shared" si="150"/>
        <v>-1</v>
      </c>
      <c r="S1158" s="101">
        <f t="shared" si="151"/>
        <v>-1</v>
      </c>
      <c r="T1158" s="101">
        <f t="shared" si="152"/>
        <v>-1</v>
      </c>
      <c r="U1158" s="101">
        <f t="shared" si="153"/>
        <v>-1</v>
      </c>
      <c r="V1158" s="102">
        <f t="shared" si="154"/>
        <v>41.057692307692321</v>
      </c>
    </row>
    <row r="1159" spans="2:22" x14ac:dyDescent="0.25">
      <c r="B1159" s="12">
        <v>19</v>
      </c>
      <c r="C1159" s="12">
        <v>4</v>
      </c>
      <c r="D1159" s="12">
        <v>37.5</v>
      </c>
      <c r="E1159" s="12">
        <v>36.923076923076898</v>
      </c>
      <c r="F1159" s="12">
        <v>49.61538461538462</v>
      </c>
      <c r="H1159" s="103">
        <f>VLOOKUP($C1159,'Experiment Design'!$B$3:$H$66,'Experiment Results'!H$1,FALSE)</f>
        <v>8</v>
      </c>
      <c r="I1159" s="101" t="str">
        <f>VLOOKUP($C1159,'Experiment Design'!$B$3:$H$66,'Experiment Results'!I$1,FALSE)</f>
        <v>Exponential</v>
      </c>
      <c r="J1159" s="101">
        <f>VLOOKUP($C1159,'Experiment Design'!$B$3:$H$66,'Experiment Results'!J$1,FALSE)</f>
        <v>40</v>
      </c>
      <c r="K1159" s="101">
        <f>VLOOKUP($C1159,'Experiment Design'!$B$3:$H$66,'Experiment Results'!K$1,FALSE)</f>
        <v>10</v>
      </c>
      <c r="L1159" s="101">
        <f>VLOOKUP($C1159,'Experiment Design'!$B$3:$H$66,'Experiment Results'!L$1,FALSE)</f>
        <v>26</v>
      </c>
      <c r="M1159" s="101">
        <f>VLOOKUP($C1159,'Experiment Design'!$B$3:$H$66,'Experiment Results'!M$1,FALSE)</f>
        <v>10</v>
      </c>
      <c r="N1159" s="102">
        <f t="shared" si="147"/>
        <v>41.34615384615384</v>
      </c>
      <c r="P1159" s="103">
        <f t="shared" si="148"/>
        <v>1</v>
      </c>
      <c r="Q1159" s="101">
        <f t="shared" si="149"/>
        <v>1</v>
      </c>
      <c r="R1159" s="101">
        <f t="shared" si="150"/>
        <v>-1</v>
      </c>
      <c r="S1159" s="101">
        <f t="shared" si="151"/>
        <v>-1</v>
      </c>
      <c r="T1159" s="101">
        <f t="shared" si="152"/>
        <v>-1</v>
      </c>
      <c r="U1159" s="101">
        <f t="shared" si="153"/>
        <v>-1</v>
      </c>
      <c r="V1159" s="102">
        <f t="shared" si="154"/>
        <v>41.34615384615384</v>
      </c>
    </row>
    <row r="1160" spans="2:22" x14ac:dyDescent="0.25">
      <c r="B1160" s="12">
        <v>19</v>
      </c>
      <c r="C1160" s="12">
        <v>5</v>
      </c>
      <c r="D1160" s="12">
        <v>27.980769230769241</v>
      </c>
      <c r="E1160" s="12">
        <v>46.442307692307722</v>
      </c>
      <c r="F1160" s="12">
        <v>36.923076923076898</v>
      </c>
      <c r="H1160" s="103">
        <f>VLOOKUP($C1160,'Experiment Design'!$B$3:$H$66,'Experiment Results'!H$1,FALSE)</f>
        <v>3</v>
      </c>
      <c r="I1160" s="101" t="str">
        <f>VLOOKUP($C1160,'Experiment Design'!$B$3:$H$66,'Experiment Results'!I$1,FALSE)</f>
        <v>Normal</v>
      </c>
      <c r="J1160" s="101">
        <f>VLOOKUP($C1160,'Experiment Design'!$B$3:$H$66,'Experiment Results'!J$1,FALSE)</f>
        <v>100</v>
      </c>
      <c r="K1160" s="101">
        <f>VLOOKUP($C1160,'Experiment Design'!$B$3:$H$66,'Experiment Results'!K$1,FALSE)</f>
        <v>10</v>
      </c>
      <c r="L1160" s="101">
        <f>VLOOKUP($C1160,'Experiment Design'!$B$3:$H$66,'Experiment Results'!L$1,FALSE)</f>
        <v>26</v>
      </c>
      <c r="M1160" s="101">
        <f>VLOOKUP($C1160,'Experiment Design'!$B$3:$H$66,'Experiment Results'!M$1,FALSE)</f>
        <v>10</v>
      </c>
      <c r="N1160" s="102">
        <f t="shared" si="147"/>
        <v>37.11538461538462</v>
      </c>
      <c r="P1160" s="103">
        <f t="shared" si="148"/>
        <v>-1</v>
      </c>
      <c r="Q1160" s="101">
        <f t="shared" si="149"/>
        <v>-1</v>
      </c>
      <c r="R1160" s="101">
        <f t="shared" si="150"/>
        <v>1</v>
      </c>
      <c r="S1160" s="101">
        <f t="shared" si="151"/>
        <v>-1</v>
      </c>
      <c r="T1160" s="101">
        <f t="shared" si="152"/>
        <v>-1</v>
      </c>
      <c r="U1160" s="101">
        <f t="shared" si="153"/>
        <v>-1</v>
      </c>
      <c r="V1160" s="102">
        <f t="shared" si="154"/>
        <v>37.11538461538462</v>
      </c>
    </row>
    <row r="1161" spans="2:22" x14ac:dyDescent="0.25">
      <c r="B1161" s="12">
        <v>19</v>
      </c>
      <c r="C1161" s="12">
        <v>6</v>
      </c>
      <c r="D1161" s="12">
        <v>30.923076923076898</v>
      </c>
      <c r="E1161" s="12">
        <v>43.461538461538439</v>
      </c>
      <c r="F1161" s="12">
        <v>32.019230769230759</v>
      </c>
      <c r="H1161" s="103">
        <f>VLOOKUP($C1161,'Experiment Design'!$B$3:$H$66,'Experiment Results'!H$1,FALSE)</f>
        <v>8</v>
      </c>
      <c r="I1161" s="101" t="str">
        <f>VLOOKUP($C1161,'Experiment Design'!$B$3:$H$66,'Experiment Results'!I$1,FALSE)</f>
        <v>Normal</v>
      </c>
      <c r="J1161" s="101">
        <f>VLOOKUP($C1161,'Experiment Design'!$B$3:$H$66,'Experiment Results'!J$1,FALSE)</f>
        <v>100</v>
      </c>
      <c r="K1161" s="101">
        <f>VLOOKUP($C1161,'Experiment Design'!$B$3:$H$66,'Experiment Results'!K$1,FALSE)</f>
        <v>10</v>
      </c>
      <c r="L1161" s="101">
        <f>VLOOKUP($C1161,'Experiment Design'!$B$3:$H$66,'Experiment Results'!L$1,FALSE)</f>
        <v>26</v>
      </c>
      <c r="M1161" s="101">
        <f>VLOOKUP($C1161,'Experiment Design'!$B$3:$H$66,'Experiment Results'!M$1,FALSE)</f>
        <v>10</v>
      </c>
      <c r="N1161" s="102">
        <f t="shared" si="147"/>
        <v>35.467948717948694</v>
      </c>
      <c r="P1161" s="103">
        <f t="shared" si="148"/>
        <v>1</v>
      </c>
      <c r="Q1161" s="101">
        <f t="shared" si="149"/>
        <v>-1</v>
      </c>
      <c r="R1161" s="101">
        <f t="shared" si="150"/>
        <v>1</v>
      </c>
      <c r="S1161" s="101">
        <f t="shared" si="151"/>
        <v>-1</v>
      </c>
      <c r="T1161" s="101">
        <f t="shared" si="152"/>
        <v>-1</v>
      </c>
      <c r="U1161" s="101">
        <f t="shared" si="153"/>
        <v>-1</v>
      </c>
      <c r="V1161" s="102">
        <f t="shared" si="154"/>
        <v>35.467948717948694</v>
      </c>
    </row>
    <row r="1162" spans="2:22" x14ac:dyDescent="0.25">
      <c r="B1162" s="12">
        <v>19</v>
      </c>
      <c r="C1162" s="12">
        <v>7</v>
      </c>
      <c r="D1162" s="12">
        <v>44.13461538461538</v>
      </c>
      <c r="E1162" s="12">
        <v>33.461538461538481</v>
      </c>
      <c r="F1162" s="12">
        <v>45.576923076923102</v>
      </c>
      <c r="H1162" s="103">
        <f>VLOOKUP($C1162,'Experiment Design'!$B$3:$H$66,'Experiment Results'!H$1,FALSE)</f>
        <v>3</v>
      </c>
      <c r="I1162" s="101" t="str">
        <f>VLOOKUP($C1162,'Experiment Design'!$B$3:$H$66,'Experiment Results'!I$1,FALSE)</f>
        <v>Exponential</v>
      </c>
      <c r="J1162" s="101">
        <f>VLOOKUP($C1162,'Experiment Design'!$B$3:$H$66,'Experiment Results'!J$1,FALSE)</f>
        <v>100</v>
      </c>
      <c r="K1162" s="101">
        <f>VLOOKUP($C1162,'Experiment Design'!$B$3:$H$66,'Experiment Results'!K$1,FALSE)</f>
        <v>10</v>
      </c>
      <c r="L1162" s="101">
        <f>VLOOKUP($C1162,'Experiment Design'!$B$3:$H$66,'Experiment Results'!L$1,FALSE)</f>
        <v>26</v>
      </c>
      <c r="M1162" s="101">
        <f>VLOOKUP($C1162,'Experiment Design'!$B$3:$H$66,'Experiment Results'!M$1,FALSE)</f>
        <v>10</v>
      </c>
      <c r="N1162" s="102">
        <f t="shared" si="147"/>
        <v>41.057692307692321</v>
      </c>
      <c r="P1162" s="103">
        <f t="shared" si="148"/>
        <v>-1</v>
      </c>
      <c r="Q1162" s="101">
        <f t="shared" si="149"/>
        <v>1</v>
      </c>
      <c r="R1162" s="101">
        <f t="shared" si="150"/>
        <v>1</v>
      </c>
      <c r="S1162" s="101">
        <f t="shared" si="151"/>
        <v>-1</v>
      </c>
      <c r="T1162" s="101">
        <f t="shared" si="152"/>
        <v>-1</v>
      </c>
      <c r="U1162" s="101">
        <f t="shared" si="153"/>
        <v>-1</v>
      </c>
      <c r="V1162" s="102">
        <f t="shared" si="154"/>
        <v>41.057692307692321</v>
      </c>
    </row>
    <row r="1163" spans="2:22" x14ac:dyDescent="0.25">
      <c r="B1163" s="12">
        <v>19</v>
      </c>
      <c r="C1163" s="12">
        <v>8</v>
      </c>
      <c r="D1163" s="12">
        <v>37.5</v>
      </c>
      <c r="E1163" s="12">
        <v>37.5</v>
      </c>
      <c r="F1163" s="12">
        <v>49.61538461538462</v>
      </c>
      <c r="H1163" s="103">
        <f>VLOOKUP($C1163,'Experiment Design'!$B$3:$H$66,'Experiment Results'!H$1,FALSE)</f>
        <v>8</v>
      </c>
      <c r="I1163" s="101" t="str">
        <f>VLOOKUP($C1163,'Experiment Design'!$B$3:$H$66,'Experiment Results'!I$1,FALSE)</f>
        <v>Exponential</v>
      </c>
      <c r="J1163" s="101">
        <f>VLOOKUP($C1163,'Experiment Design'!$B$3:$H$66,'Experiment Results'!J$1,FALSE)</f>
        <v>100</v>
      </c>
      <c r="K1163" s="101">
        <f>VLOOKUP($C1163,'Experiment Design'!$B$3:$H$66,'Experiment Results'!K$1,FALSE)</f>
        <v>10</v>
      </c>
      <c r="L1163" s="101">
        <f>VLOOKUP($C1163,'Experiment Design'!$B$3:$H$66,'Experiment Results'!L$1,FALSE)</f>
        <v>26</v>
      </c>
      <c r="M1163" s="101">
        <f>VLOOKUP($C1163,'Experiment Design'!$B$3:$H$66,'Experiment Results'!M$1,FALSE)</f>
        <v>10</v>
      </c>
      <c r="N1163" s="102">
        <f t="shared" si="147"/>
        <v>41.53846153846154</v>
      </c>
      <c r="P1163" s="103">
        <f t="shared" si="148"/>
        <v>1</v>
      </c>
      <c r="Q1163" s="101">
        <f t="shared" si="149"/>
        <v>1</v>
      </c>
      <c r="R1163" s="101">
        <f t="shared" si="150"/>
        <v>1</v>
      </c>
      <c r="S1163" s="101">
        <f t="shared" si="151"/>
        <v>-1</v>
      </c>
      <c r="T1163" s="101">
        <f t="shared" si="152"/>
        <v>-1</v>
      </c>
      <c r="U1163" s="101">
        <f t="shared" si="153"/>
        <v>-1</v>
      </c>
      <c r="V1163" s="102">
        <f t="shared" si="154"/>
        <v>41.53846153846154</v>
      </c>
    </row>
    <row r="1164" spans="2:22" x14ac:dyDescent="0.25">
      <c r="B1164" s="12">
        <v>19</v>
      </c>
      <c r="C1164" s="12">
        <v>9</v>
      </c>
      <c r="D1164" s="12">
        <v>27.980769230769241</v>
      </c>
      <c r="E1164" s="12">
        <v>46.442307692307722</v>
      </c>
      <c r="F1164" s="12">
        <v>36.923076923076898</v>
      </c>
      <c r="H1164" s="103">
        <f>VLOOKUP($C1164,'Experiment Design'!$B$3:$H$66,'Experiment Results'!H$1,FALSE)</f>
        <v>3</v>
      </c>
      <c r="I1164" s="101" t="str">
        <f>VLOOKUP($C1164,'Experiment Design'!$B$3:$H$66,'Experiment Results'!I$1,FALSE)</f>
        <v>Normal</v>
      </c>
      <c r="J1164" s="101">
        <f>VLOOKUP($C1164,'Experiment Design'!$B$3:$H$66,'Experiment Results'!J$1,FALSE)</f>
        <v>40</v>
      </c>
      <c r="K1164" s="101">
        <f>VLOOKUP($C1164,'Experiment Design'!$B$3:$H$66,'Experiment Results'!K$1,FALSE)</f>
        <v>60</v>
      </c>
      <c r="L1164" s="101">
        <f>VLOOKUP($C1164,'Experiment Design'!$B$3:$H$66,'Experiment Results'!L$1,FALSE)</f>
        <v>26</v>
      </c>
      <c r="M1164" s="101">
        <f>VLOOKUP($C1164,'Experiment Design'!$B$3:$H$66,'Experiment Results'!M$1,FALSE)</f>
        <v>10</v>
      </c>
      <c r="N1164" s="102">
        <f t="shared" si="147"/>
        <v>37.11538461538462</v>
      </c>
      <c r="P1164" s="103">
        <f t="shared" si="148"/>
        <v>-1</v>
      </c>
      <c r="Q1164" s="101">
        <f t="shared" si="149"/>
        <v>-1</v>
      </c>
      <c r="R1164" s="101">
        <f t="shared" si="150"/>
        <v>-1</v>
      </c>
      <c r="S1164" s="101">
        <f t="shared" si="151"/>
        <v>1</v>
      </c>
      <c r="T1164" s="101">
        <f t="shared" si="152"/>
        <v>-1</v>
      </c>
      <c r="U1164" s="101">
        <f t="shared" si="153"/>
        <v>-1</v>
      </c>
      <c r="V1164" s="102">
        <f t="shared" si="154"/>
        <v>37.11538461538462</v>
      </c>
    </row>
    <row r="1165" spans="2:22" x14ac:dyDescent="0.25">
      <c r="B1165" s="12">
        <v>19</v>
      </c>
      <c r="C1165" s="12">
        <v>10</v>
      </c>
      <c r="D1165" s="12">
        <v>30.923076923076898</v>
      </c>
      <c r="E1165" s="12">
        <v>43.461538461538439</v>
      </c>
      <c r="F1165" s="12">
        <v>32.019230769230759</v>
      </c>
      <c r="H1165" s="103">
        <f>VLOOKUP($C1165,'Experiment Design'!$B$3:$H$66,'Experiment Results'!H$1,FALSE)</f>
        <v>8</v>
      </c>
      <c r="I1165" s="101" t="str">
        <f>VLOOKUP($C1165,'Experiment Design'!$B$3:$H$66,'Experiment Results'!I$1,FALSE)</f>
        <v>Normal</v>
      </c>
      <c r="J1165" s="101">
        <f>VLOOKUP($C1165,'Experiment Design'!$B$3:$H$66,'Experiment Results'!J$1,FALSE)</f>
        <v>40</v>
      </c>
      <c r="K1165" s="101">
        <f>VLOOKUP($C1165,'Experiment Design'!$B$3:$H$66,'Experiment Results'!K$1,FALSE)</f>
        <v>60</v>
      </c>
      <c r="L1165" s="101">
        <f>VLOOKUP($C1165,'Experiment Design'!$B$3:$H$66,'Experiment Results'!L$1,FALSE)</f>
        <v>26</v>
      </c>
      <c r="M1165" s="101">
        <f>VLOOKUP($C1165,'Experiment Design'!$B$3:$H$66,'Experiment Results'!M$1,FALSE)</f>
        <v>10</v>
      </c>
      <c r="N1165" s="102">
        <f t="shared" si="147"/>
        <v>35.467948717948694</v>
      </c>
      <c r="P1165" s="103">
        <f t="shared" si="148"/>
        <v>1</v>
      </c>
      <c r="Q1165" s="101">
        <f t="shared" si="149"/>
        <v>-1</v>
      </c>
      <c r="R1165" s="101">
        <f t="shared" si="150"/>
        <v>-1</v>
      </c>
      <c r="S1165" s="101">
        <f t="shared" si="151"/>
        <v>1</v>
      </c>
      <c r="T1165" s="101">
        <f t="shared" si="152"/>
        <v>-1</v>
      </c>
      <c r="U1165" s="101">
        <f t="shared" si="153"/>
        <v>-1</v>
      </c>
      <c r="V1165" s="102">
        <f t="shared" si="154"/>
        <v>35.467948717948694</v>
      </c>
    </row>
    <row r="1166" spans="2:22" x14ac:dyDescent="0.25">
      <c r="B1166" s="12">
        <v>19</v>
      </c>
      <c r="C1166" s="12">
        <v>11</v>
      </c>
      <c r="D1166" s="12">
        <v>44.13461538461538</v>
      </c>
      <c r="E1166" s="12">
        <v>33.461538461538481</v>
      </c>
      <c r="F1166" s="12">
        <v>45.576923076923102</v>
      </c>
      <c r="H1166" s="103">
        <f>VLOOKUP($C1166,'Experiment Design'!$B$3:$H$66,'Experiment Results'!H$1,FALSE)</f>
        <v>3</v>
      </c>
      <c r="I1166" s="101" t="str">
        <f>VLOOKUP($C1166,'Experiment Design'!$B$3:$H$66,'Experiment Results'!I$1,FALSE)</f>
        <v>Exponential</v>
      </c>
      <c r="J1166" s="101">
        <f>VLOOKUP($C1166,'Experiment Design'!$B$3:$H$66,'Experiment Results'!J$1,FALSE)</f>
        <v>40</v>
      </c>
      <c r="K1166" s="101">
        <f>VLOOKUP($C1166,'Experiment Design'!$B$3:$H$66,'Experiment Results'!K$1,FALSE)</f>
        <v>60</v>
      </c>
      <c r="L1166" s="101">
        <f>VLOOKUP($C1166,'Experiment Design'!$B$3:$H$66,'Experiment Results'!L$1,FALSE)</f>
        <v>26</v>
      </c>
      <c r="M1166" s="101">
        <f>VLOOKUP($C1166,'Experiment Design'!$B$3:$H$66,'Experiment Results'!M$1,FALSE)</f>
        <v>10</v>
      </c>
      <c r="N1166" s="102">
        <f t="shared" si="147"/>
        <v>41.057692307692321</v>
      </c>
      <c r="P1166" s="103">
        <f t="shared" si="148"/>
        <v>-1</v>
      </c>
      <c r="Q1166" s="101">
        <f t="shared" si="149"/>
        <v>1</v>
      </c>
      <c r="R1166" s="101">
        <f t="shared" si="150"/>
        <v>-1</v>
      </c>
      <c r="S1166" s="101">
        <f t="shared" si="151"/>
        <v>1</v>
      </c>
      <c r="T1166" s="101">
        <f t="shared" si="152"/>
        <v>-1</v>
      </c>
      <c r="U1166" s="101">
        <f t="shared" si="153"/>
        <v>-1</v>
      </c>
      <c r="V1166" s="102">
        <f t="shared" si="154"/>
        <v>41.057692307692321</v>
      </c>
    </row>
    <row r="1167" spans="2:22" x14ac:dyDescent="0.25">
      <c r="B1167" s="12">
        <v>19</v>
      </c>
      <c r="C1167" s="12">
        <v>12</v>
      </c>
      <c r="D1167" s="12">
        <v>37.5</v>
      </c>
      <c r="E1167" s="12">
        <v>37.5</v>
      </c>
      <c r="F1167" s="12">
        <v>49.61538461538462</v>
      </c>
      <c r="H1167" s="103">
        <f>VLOOKUP($C1167,'Experiment Design'!$B$3:$H$66,'Experiment Results'!H$1,FALSE)</f>
        <v>8</v>
      </c>
      <c r="I1167" s="101" t="str">
        <f>VLOOKUP($C1167,'Experiment Design'!$B$3:$H$66,'Experiment Results'!I$1,FALSE)</f>
        <v>Exponential</v>
      </c>
      <c r="J1167" s="101">
        <f>VLOOKUP($C1167,'Experiment Design'!$B$3:$H$66,'Experiment Results'!J$1,FALSE)</f>
        <v>40</v>
      </c>
      <c r="K1167" s="101">
        <f>VLOOKUP($C1167,'Experiment Design'!$B$3:$H$66,'Experiment Results'!K$1,FALSE)</f>
        <v>60</v>
      </c>
      <c r="L1167" s="101">
        <f>VLOOKUP($C1167,'Experiment Design'!$B$3:$H$66,'Experiment Results'!L$1,FALSE)</f>
        <v>26</v>
      </c>
      <c r="M1167" s="101">
        <f>VLOOKUP($C1167,'Experiment Design'!$B$3:$H$66,'Experiment Results'!M$1,FALSE)</f>
        <v>10</v>
      </c>
      <c r="N1167" s="102">
        <f t="shared" si="147"/>
        <v>41.53846153846154</v>
      </c>
      <c r="P1167" s="103">
        <f t="shared" si="148"/>
        <v>1</v>
      </c>
      <c r="Q1167" s="101">
        <f t="shared" si="149"/>
        <v>1</v>
      </c>
      <c r="R1167" s="101">
        <f t="shared" si="150"/>
        <v>-1</v>
      </c>
      <c r="S1167" s="101">
        <f t="shared" si="151"/>
        <v>1</v>
      </c>
      <c r="T1167" s="101">
        <f t="shared" si="152"/>
        <v>-1</v>
      </c>
      <c r="U1167" s="101">
        <f t="shared" si="153"/>
        <v>-1</v>
      </c>
      <c r="V1167" s="102">
        <f t="shared" si="154"/>
        <v>41.53846153846154</v>
      </c>
    </row>
    <row r="1168" spans="2:22" x14ac:dyDescent="0.25">
      <c r="B1168" s="12">
        <v>19</v>
      </c>
      <c r="C1168" s="12">
        <v>13</v>
      </c>
      <c r="D1168" s="12">
        <v>27.980769230769241</v>
      </c>
      <c r="E1168" s="12">
        <v>46.442307692307722</v>
      </c>
      <c r="F1168" s="12">
        <v>36.923076923076898</v>
      </c>
      <c r="H1168" s="103">
        <f>VLOOKUP($C1168,'Experiment Design'!$B$3:$H$66,'Experiment Results'!H$1,FALSE)</f>
        <v>3</v>
      </c>
      <c r="I1168" s="101" t="str">
        <f>VLOOKUP($C1168,'Experiment Design'!$B$3:$H$66,'Experiment Results'!I$1,FALSE)</f>
        <v>Normal</v>
      </c>
      <c r="J1168" s="101">
        <f>VLOOKUP($C1168,'Experiment Design'!$B$3:$H$66,'Experiment Results'!J$1,FALSE)</f>
        <v>100</v>
      </c>
      <c r="K1168" s="101">
        <f>VLOOKUP($C1168,'Experiment Design'!$B$3:$H$66,'Experiment Results'!K$1,FALSE)</f>
        <v>60</v>
      </c>
      <c r="L1168" s="101">
        <f>VLOOKUP($C1168,'Experiment Design'!$B$3:$H$66,'Experiment Results'!L$1,FALSE)</f>
        <v>26</v>
      </c>
      <c r="M1168" s="101">
        <f>VLOOKUP($C1168,'Experiment Design'!$B$3:$H$66,'Experiment Results'!M$1,FALSE)</f>
        <v>10</v>
      </c>
      <c r="N1168" s="102">
        <f t="shared" si="147"/>
        <v>37.11538461538462</v>
      </c>
      <c r="P1168" s="103">
        <f t="shared" si="148"/>
        <v>-1</v>
      </c>
      <c r="Q1168" s="101">
        <f t="shared" si="149"/>
        <v>-1</v>
      </c>
      <c r="R1168" s="101">
        <f t="shared" si="150"/>
        <v>1</v>
      </c>
      <c r="S1168" s="101">
        <f t="shared" si="151"/>
        <v>1</v>
      </c>
      <c r="T1168" s="101">
        <f t="shared" si="152"/>
        <v>-1</v>
      </c>
      <c r="U1168" s="101">
        <f t="shared" si="153"/>
        <v>-1</v>
      </c>
      <c r="V1168" s="102">
        <f t="shared" si="154"/>
        <v>37.11538461538462</v>
      </c>
    </row>
    <row r="1169" spans="2:22" x14ac:dyDescent="0.25">
      <c r="B1169" s="12">
        <v>19</v>
      </c>
      <c r="C1169" s="12">
        <v>14</v>
      </c>
      <c r="D1169" s="12">
        <v>30.923076923076898</v>
      </c>
      <c r="E1169" s="12">
        <v>43.461538461538439</v>
      </c>
      <c r="F1169" s="12">
        <v>32.019230769230759</v>
      </c>
      <c r="H1169" s="103">
        <f>VLOOKUP($C1169,'Experiment Design'!$B$3:$H$66,'Experiment Results'!H$1,FALSE)</f>
        <v>8</v>
      </c>
      <c r="I1169" s="101" t="str">
        <f>VLOOKUP($C1169,'Experiment Design'!$B$3:$H$66,'Experiment Results'!I$1,FALSE)</f>
        <v>Normal</v>
      </c>
      <c r="J1169" s="101">
        <f>VLOOKUP($C1169,'Experiment Design'!$B$3:$H$66,'Experiment Results'!J$1,FALSE)</f>
        <v>100</v>
      </c>
      <c r="K1169" s="101">
        <f>VLOOKUP($C1169,'Experiment Design'!$B$3:$H$66,'Experiment Results'!K$1,FALSE)</f>
        <v>60</v>
      </c>
      <c r="L1169" s="101">
        <f>VLOOKUP($C1169,'Experiment Design'!$B$3:$H$66,'Experiment Results'!L$1,FALSE)</f>
        <v>26</v>
      </c>
      <c r="M1169" s="101">
        <f>VLOOKUP($C1169,'Experiment Design'!$B$3:$H$66,'Experiment Results'!M$1,FALSE)</f>
        <v>10</v>
      </c>
      <c r="N1169" s="102">
        <f t="shared" si="147"/>
        <v>35.467948717948694</v>
      </c>
      <c r="P1169" s="103">
        <f t="shared" si="148"/>
        <v>1</v>
      </c>
      <c r="Q1169" s="101">
        <f t="shared" si="149"/>
        <v>-1</v>
      </c>
      <c r="R1169" s="101">
        <f t="shared" si="150"/>
        <v>1</v>
      </c>
      <c r="S1169" s="101">
        <f t="shared" si="151"/>
        <v>1</v>
      </c>
      <c r="T1169" s="101">
        <f t="shared" si="152"/>
        <v>-1</v>
      </c>
      <c r="U1169" s="101">
        <f t="shared" si="153"/>
        <v>-1</v>
      </c>
      <c r="V1169" s="102">
        <f t="shared" si="154"/>
        <v>35.467948717948694</v>
      </c>
    </row>
    <row r="1170" spans="2:22" x14ac:dyDescent="0.25">
      <c r="B1170" s="12">
        <v>19</v>
      </c>
      <c r="C1170" s="12">
        <v>15</v>
      </c>
      <c r="D1170" s="12">
        <v>44.13461538461538</v>
      </c>
      <c r="E1170" s="12">
        <v>33.461538461538481</v>
      </c>
      <c r="F1170" s="12">
        <v>45.576923076923102</v>
      </c>
      <c r="H1170" s="103">
        <f>VLOOKUP($C1170,'Experiment Design'!$B$3:$H$66,'Experiment Results'!H$1,FALSE)</f>
        <v>3</v>
      </c>
      <c r="I1170" s="101" t="str">
        <f>VLOOKUP($C1170,'Experiment Design'!$B$3:$H$66,'Experiment Results'!I$1,FALSE)</f>
        <v>Exponential</v>
      </c>
      <c r="J1170" s="101">
        <f>VLOOKUP($C1170,'Experiment Design'!$B$3:$H$66,'Experiment Results'!J$1,FALSE)</f>
        <v>100</v>
      </c>
      <c r="K1170" s="101">
        <f>VLOOKUP($C1170,'Experiment Design'!$B$3:$H$66,'Experiment Results'!K$1,FALSE)</f>
        <v>60</v>
      </c>
      <c r="L1170" s="101">
        <f>VLOOKUP($C1170,'Experiment Design'!$B$3:$H$66,'Experiment Results'!L$1,FALSE)</f>
        <v>26</v>
      </c>
      <c r="M1170" s="101">
        <f>VLOOKUP($C1170,'Experiment Design'!$B$3:$H$66,'Experiment Results'!M$1,FALSE)</f>
        <v>10</v>
      </c>
      <c r="N1170" s="102">
        <f t="shared" si="147"/>
        <v>41.057692307692321</v>
      </c>
      <c r="P1170" s="103">
        <f t="shared" si="148"/>
        <v>-1</v>
      </c>
      <c r="Q1170" s="101">
        <f t="shared" si="149"/>
        <v>1</v>
      </c>
      <c r="R1170" s="101">
        <f t="shared" si="150"/>
        <v>1</v>
      </c>
      <c r="S1170" s="101">
        <f t="shared" si="151"/>
        <v>1</v>
      </c>
      <c r="T1170" s="101">
        <f t="shared" si="152"/>
        <v>-1</v>
      </c>
      <c r="U1170" s="101">
        <f t="shared" si="153"/>
        <v>-1</v>
      </c>
      <c r="V1170" s="102">
        <f t="shared" si="154"/>
        <v>41.057692307692321</v>
      </c>
    </row>
    <row r="1171" spans="2:22" x14ac:dyDescent="0.25">
      <c r="B1171" s="12">
        <v>19</v>
      </c>
      <c r="C1171" s="12">
        <v>16</v>
      </c>
      <c r="D1171" s="12">
        <v>37.5</v>
      </c>
      <c r="E1171" s="12">
        <v>37.5</v>
      </c>
      <c r="F1171" s="12">
        <v>49.61538461538462</v>
      </c>
      <c r="H1171" s="103">
        <f>VLOOKUP($C1171,'Experiment Design'!$B$3:$H$66,'Experiment Results'!H$1,FALSE)</f>
        <v>8</v>
      </c>
      <c r="I1171" s="101" t="str">
        <f>VLOOKUP($C1171,'Experiment Design'!$B$3:$H$66,'Experiment Results'!I$1,FALSE)</f>
        <v>Exponential</v>
      </c>
      <c r="J1171" s="101">
        <f>VLOOKUP($C1171,'Experiment Design'!$B$3:$H$66,'Experiment Results'!J$1,FALSE)</f>
        <v>100</v>
      </c>
      <c r="K1171" s="101">
        <f>VLOOKUP($C1171,'Experiment Design'!$B$3:$H$66,'Experiment Results'!K$1,FALSE)</f>
        <v>60</v>
      </c>
      <c r="L1171" s="101">
        <f>VLOOKUP($C1171,'Experiment Design'!$B$3:$H$66,'Experiment Results'!L$1,FALSE)</f>
        <v>26</v>
      </c>
      <c r="M1171" s="101">
        <f>VLOOKUP($C1171,'Experiment Design'!$B$3:$H$66,'Experiment Results'!M$1,FALSE)</f>
        <v>10</v>
      </c>
      <c r="N1171" s="102">
        <f t="shared" si="147"/>
        <v>41.53846153846154</v>
      </c>
      <c r="P1171" s="103">
        <f t="shared" si="148"/>
        <v>1</v>
      </c>
      <c r="Q1171" s="101">
        <f t="shared" si="149"/>
        <v>1</v>
      </c>
      <c r="R1171" s="101">
        <f t="shared" si="150"/>
        <v>1</v>
      </c>
      <c r="S1171" s="101">
        <f t="shared" si="151"/>
        <v>1</v>
      </c>
      <c r="T1171" s="101">
        <f t="shared" si="152"/>
        <v>-1</v>
      </c>
      <c r="U1171" s="101">
        <f t="shared" si="153"/>
        <v>-1</v>
      </c>
      <c r="V1171" s="102">
        <f t="shared" si="154"/>
        <v>41.53846153846154</v>
      </c>
    </row>
    <row r="1172" spans="2:22" x14ac:dyDescent="0.25">
      <c r="B1172" s="12">
        <v>19</v>
      </c>
      <c r="C1172" s="12">
        <v>17</v>
      </c>
      <c r="D1172" s="12">
        <v>47.708333333333336</v>
      </c>
      <c r="E1172" s="12">
        <v>53.611111111111086</v>
      </c>
      <c r="F1172" s="12">
        <v>67.2222222222222</v>
      </c>
      <c r="H1172" s="103">
        <f>VLOOKUP($C1172,'Experiment Design'!$B$3:$H$66,'Experiment Results'!H$1,FALSE)</f>
        <v>3</v>
      </c>
      <c r="I1172" s="101" t="str">
        <f>VLOOKUP($C1172,'Experiment Design'!$B$3:$H$66,'Experiment Results'!I$1,FALSE)</f>
        <v>Normal</v>
      </c>
      <c r="J1172" s="101">
        <f>VLOOKUP($C1172,'Experiment Design'!$B$3:$H$66,'Experiment Results'!J$1,FALSE)</f>
        <v>40</v>
      </c>
      <c r="K1172" s="101">
        <f>VLOOKUP($C1172,'Experiment Design'!$B$3:$H$66,'Experiment Results'!K$1,FALSE)</f>
        <v>10</v>
      </c>
      <c r="L1172" s="101">
        <f>VLOOKUP($C1172,'Experiment Design'!$B$3:$H$66,'Experiment Results'!L$1,FALSE)</f>
        <v>36</v>
      </c>
      <c r="M1172" s="101">
        <f>VLOOKUP($C1172,'Experiment Design'!$B$3:$H$66,'Experiment Results'!M$1,FALSE)</f>
        <v>10</v>
      </c>
      <c r="N1172" s="102">
        <f t="shared" si="147"/>
        <v>56.180555555555543</v>
      </c>
      <c r="P1172" s="103">
        <f t="shared" si="148"/>
        <v>-1</v>
      </c>
      <c r="Q1172" s="101">
        <f t="shared" si="149"/>
        <v>-1</v>
      </c>
      <c r="R1172" s="101">
        <f t="shared" si="150"/>
        <v>-1</v>
      </c>
      <c r="S1172" s="101">
        <f t="shared" si="151"/>
        <v>-1</v>
      </c>
      <c r="T1172" s="101">
        <f t="shared" si="152"/>
        <v>1</v>
      </c>
      <c r="U1172" s="101">
        <f t="shared" si="153"/>
        <v>-1</v>
      </c>
      <c r="V1172" s="102">
        <f t="shared" si="154"/>
        <v>56.180555555555543</v>
      </c>
    </row>
    <row r="1173" spans="2:22" x14ac:dyDescent="0.25">
      <c r="B1173" s="12">
        <v>19</v>
      </c>
      <c r="C1173" s="12">
        <v>18</v>
      </c>
      <c r="D1173" s="12">
        <v>47.083333333333321</v>
      </c>
      <c r="E1173" s="12">
        <v>53.611111111111086</v>
      </c>
      <c r="F1173" s="12">
        <v>67.2222222222222</v>
      </c>
      <c r="H1173" s="103">
        <f>VLOOKUP($C1173,'Experiment Design'!$B$3:$H$66,'Experiment Results'!H$1,FALSE)</f>
        <v>8</v>
      </c>
      <c r="I1173" s="101" t="str">
        <f>VLOOKUP($C1173,'Experiment Design'!$B$3:$H$66,'Experiment Results'!I$1,FALSE)</f>
        <v>Normal</v>
      </c>
      <c r="J1173" s="101">
        <f>VLOOKUP($C1173,'Experiment Design'!$B$3:$H$66,'Experiment Results'!J$1,FALSE)</f>
        <v>40</v>
      </c>
      <c r="K1173" s="101">
        <f>VLOOKUP($C1173,'Experiment Design'!$B$3:$H$66,'Experiment Results'!K$1,FALSE)</f>
        <v>10</v>
      </c>
      <c r="L1173" s="101">
        <f>VLOOKUP($C1173,'Experiment Design'!$B$3:$H$66,'Experiment Results'!L$1,FALSE)</f>
        <v>36</v>
      </c>
      <c r="M1173" s="101">
        <f>VLOOKUP($C1173,'Experiment Design'!$B$3:$H$66,'Experiment Results'!M$1,FALSE)</f>
        <v>10</v>
      </c>
      <c r="N1173" s="102">
        <f t="shared" si="147"/>
        <v>55.9722222222222</v>
      </c>
      <c r="P1173" s="103">
        <f t="shared" si="148"/>
        <v>1</v>
      </c>
      <c r="Q1173" s="101">
        <f t="shared" si="149"/>
        <v>-1</v>
      </c>
      <c r="R1173" s="101">
        <f t="shared" si="150"/>
        <v>-1</v>
      </c>
      <c r="S1173" s="101">
        <f t="shared" si="151"/>
        <v>-1</v>
      </c>
      <c r="T1173" s="101">
        <f t="shared" si="152"/>
        <v>1</v>
      </c>
      <c r="U1173" s="101">
        <f t="shared" si="153"/>
        <v>-1</v>
      </c>
      <c r="V1173" s="102">
        <f t="shared" si="154"/>
        <v>55.9722222222222</v>
      </c>
    </row>
    <row r="1174" spans="2:22" x14ac:dyDescent="0.25">
      <c r="B1174" s="12">
        <v>19</v>
      </c>
      <c r="C1174" s="12">
        <v>19</v>
      </c>
      <c r="D1174" s="12">
        <v>53.125000000000014</v>
      </c>
      <c r="E1174" s="12">
        <v>65.555555555555401</v>
      </c>
      <c r="F1174" s="12">
        <v>63.333333333333599</v>
      </c>
      <c r="H1174" s="103">
        <f>VLOOKUP($C1174,'Experiment Design'!$B$3:$H$66,'Experiment Results'!H$1,FALSE)</f>
        <v>3</v>
      </c>
      <c r="I1174" s="101" t="str">
        <f>VLOOKUP($C1174,'Experiment Design'!$B$3:$H$66,'Experiment Results'!I$1,FALSE)</f>
        <v>Exponential</v>
      </c>
      <c r="J1174" s="101">
        <f>VLOOKUP($C1174,'Experiment Design'!$B$3:$H$66,'Experiment Results'!J$1,FALSE)</f>
        <v>40</v>
      </c>
      <c r="K1174" s="101">
        <f>VLOOKUP($C1174,'Experiment Design'!$B$3:$H$66,'Experiment Results'!K$1,FALSE)</f>
        <v>10</v>
      </c>
      <c r="L1174" s="101">
        <f>VLOOKUP($C1174,'Experiment Design'!$B$3:$H$66,'Experiment Results'!L$1,FALSE)</f>
        <v>36</v>
      </c>
      <c r="M1174" s="101">
        <f>VLOOKUP($C1174,'Experiment Design'!$B$3:$H$66,'Experiment Results'!M$1,FALSE)</f>
        <v>10</v>
      </c>
      <c r="N1174" s="102">
        <f t="shared" si="147"/>
        <v>60.67129629629634</v>
      </c>
      <c r="P1174" s="103">
        <f t="shared" si="148"/>
        <v>-1</v>
      </c>
      <c r="Q1174" s="101">
        <f t="shared" si="149"/>
        <v>1</v>
      </c>
      <c r="R1174" s="101">
        <f t="shared" si="150"/>
        <v>-1</v>
      </c>
      <c r="S1174" s="101">
        <f t="shared" si="151"/>
        <v>-1</v>
      </c>
      <c r="T1174" s="101">
        <f t="shared" si="152"/>
        <v>1</v>
      </c>
      <c r="U1174" s="101">
        <f t="shared" si="153"/>
        <v>-1</v>
      </c>
      <c r="V1174" s="102">
        <f t="shared" si="154"/>
        <v>60.67129629629634</v>
      </c>
    </row>
    <row r="1175" spans="2:22" x14ac:dyDescent="0.25">
      <c r="B1175" s="12">
        <v>19</v>
      </c>
      <c r="C1175" s="12">
        <v>20</v>
      </c>
      <c r="D1175" s="12">
        <v>46.041666666666664</v>
      </c>
      <c r="E1175" s="12">
        <v>65.555555555555401</v>
      </c>
      <c r="F1175" s="12">
        <v>62.777777777778006</v>
      </c>
      <c r="H1175" s="103">
        <f>VLOOKUP($C1175,'Experiment Design'!$B$3:$H$66,'Experiment Results'!H$1,FALSE)</f>
        <v>8</v>
      </c>
      <c r="I1175" s="101" t="str">
        <f>VLOOKUP($C1175,'Experiment Design'!$B$3:$H$66,'Experiment Results'!I$1,FALSE)</f>
        <v>Exponential</v>
      </c>
      <c r="J1175" s="101">
        <f>VLOOKUP($C1175,'Experiment Design'!$B$3:$H$66,'Experiment Results'!J$1,FALSE)</f>
        <v>40</v>
      </c>
      <c r="K1175" s="101">
        <f>VLOOKUP($C1175,'Experiment Design'!$B$3:$H$66,'Experiment Results'!K$1,FALSE)</f>
        <v>10</v>
      </c>
      <c r="L1175" s="101">
        <f>VLOOKUP($C1175,'Experiment Design'!$B$3:$H$66,'Experiment Results'!L$1,FALSE)</f>
        <v>36</v>
      </c>
      <c r="M1175" s="101">
        <f>VLOOKUP($C1175,'Experiment Design'!$B$3:$H$66,'Experiment Results'!M$1,FALSE)</f>
        <v>10</v>
      </c>
      <c r="N1175" s="102">
        <f t="shared" si="147"/>
        <v>58.125000000000021</v>
      </c>
      <c r="P1175" s="103">
        <f t="shared" si="148"/>
        <v>1</v>
      </c>
      <c r="Q1175" s="101">
        <f t="shared" si="149"/>
        <v>1</v>
      </c>
      <c r="R1175" s="101">
        <f t="shared" si="150"/>
        <v>-1</v>
      </c>
      <c r="S1175" s="101">
        <f t="shared" si="151"/>
        <v>-1</v>
      </c>
      <c r="T1175" s="101">
        <f t="shared" si="152"/>
        <v>1</v>
      </c>
      <c r="U1175" s="101">
        <f t="shared" si="153"/>
        <v>-1</v>
      </c>
      <c r="V1175" s="102">
        <f t="shared" si="154"/>
        <v>58.125000000000021</v>
      </c>
    </row>
    <row r="1176" spans="2:22" x14ac:dyDescent="0.25">
      <c r="B1176" s="12">
        <v>19</v>
      </c>
      <c r="C1176" s="12">
        <v>21</v>
      </c>
      <c r="D1176" s="12">
        <v>47.708333333333336</v>
      </c>
      <c r="E1176" s="12">
        <v>53.611111111111086</v>
      </c>
      <c r="F1176" s="12">
        <v>67.2222222222222</v>
      </c>
      <c r="H1176" s="103">
        <f>VLOOKUP($C1176,'Experiment Design'!$B$3:$H$66,'Experiment Results'!H$1,FALSE)</f>
        <v>3</v>
      </c>
      <c r="I1176" s="101" t="str">
        <f>VLOOKUP($C1176,'Experiment Design'!$B$3:$H$66,'Experiment Results'!I$1,FALSE)</f>
        <v>Normal</v>
      </c>
      <c r="J1176" s="101">
        <f>VLOOKUP($C1176,'Experiment Design'!$B$3:$H$66,'Experiment Results'!J$1,FALSE)</f>
        <v>100</v>
      </c>
      <c r="K1176" s="101">
        <f>VLOOKUP($C1176,'Experiment Design'!$B$3:$H$66,'Experiment Results'!K$1,FALSE)</f>
        <v>10</v>
      </c>
      <c r="L1176" s="101">
        <f>VLOOKUP($C1176,'Experiment Design'!$B$3:$H$66,'Experiment Results'!L$1,FALSE)</f>
        <v>36</v>
      </c>
      <c r="M1176" s="101">
        <f>VLOOKUP($C1176,'Experiment Design'!$B$3:$H$66,'Experiment Results'!M$1,FALSE)</f>
        <v>10</v>
      </c>
      <c r="N1176" s="102">
        <f t="shared" si="147"/>
        <v>56.180555555555543</v>
      </c>
      <c r="P1176" s="103">
        <f t="shared" si="148"/>
        <v>-1</v>
      </c>
      <c r="Q1176" s="101">
        <f t="shared" si="149"/>
        <v>-1</v>
      </c>
      <c r="R1176" s="101">
        <f t="shared" si="150"/>
        <v>1</v>
      </c>
      <c r="S1176" s="101">
        <f t="shared" si="151"/>
        <v>-1</v>
      </c>
      <c r="T1176" s="101">
        <f t="shared" si="152"/>
        <v>1</v>
      </c>
      <c r="U1176" s="101">
        <f t="shared" si="153"/>
        <v>-1</v>
      </c>
      <c r="V1176" s="102">
        <f t="shared" si="154"/>
        <v>56.180555555555543</v>
      </c>
    </row>
    <row r="1177" spans="2:22" x14ac:dyDescent="0.25">
      <c r="B1177" s="12">
        <v>19</v>
      </c>
      <c r="C1177" s="12">
        <v>22</v>
      </c>
      <c r="D1177" s="12">
        <v>47.083333333333321</v>
      </c>
      <c r="E1177" s="12">
        <v>53.611111111111086</v>
      </c>
      <c r="F1177" s="12">
        <v>67.2222222222222</v>
      </c>
      <c r="H1177" s="103">
        <f>VLOOKUP($C1177,'Experiment Design'!$B$3:$H$66,'Experiment Results'!H$1,FALSE)</f>
        <v>8</v>
      </c>
      <c r="I1177" s="101" t="str">
        <f>VLOOKUP($C1177,'Experiment Design'!$B$3:$H$66,'Experiment Results'!I$1,FALSE)</f>
        <v>Normal</v>
      </c>
      <c r="J1177" s="101">
        <f>VLOOKUP($C1177,'Experiment Design'!$B$3:$H$66,'Experiment Results'!J$1,FALSE)</f>
        <v>100</v>
      </c>
      <c r="K1177" s="101">
        <f>VLOOKUP($C1177,'Experiment Design'!$B$3:$H$66,'Experiment Results'!K$1,FALSE)</f>
        <v>10</v>
      </c>
      <c r="L1177" s="101">
        <f>VLOOKUP($C1177,'Experiment Design'!$B$3:$H$66,'Experiment Results'!L$1,FALSE)</f>
        <v>36</v>
      </c>
      <c r="M1177" s="101">
        <f>VLOOKUP($C1177,'Experiment Design'!$B$3:$H$66,'Experiment Results'!M$1,FALSE)</f>
        <v>10</v>
      </c>
      <c r="N1177" s="102">
        <f t="shared" si="147"/>
        <v>55.9722222222222</v>
      </c>
      <c r="P1177" s="103">
        <f t="shared" si="148"/>
        <v>1</v>
      </c>
      <c r="Q1177" s="101">
        <f t="shared" si="149"/>
        <v>-1</v>
      </c>
      <c r="R1177" s="101">
        <f t="shared" si="150"/>
        <v>1</v>
      </c>
      <c r="S1177" s="101">
        <f t="shared" si="151"/>
        <v>-1</v>
      </c>
      <c r="T1177" s="101">
        <f t="shared" si="152"/>
        <v>1</v>
      </c>
      <c r="U1177" s="101">
        <f t="shared" si="153"/>
        <v>-1</v>
      </c>
      <c r="V1177" s="102">
        <f t="shared" si="154"/>
        <v>55.9722222222222</v>
      </c>
    </row>
    <row r="1178" spans="2:22" x14ac:dyDescent="0.25">
      <c r="B1178" s="12">
        <v>19</v>
      </c>
      <c r="C1178" s="12">
        <v>23</v>
      </c>
      <c r="D1178" s="12">
        <v>53.125000000000014</v>
      </c>
      <c r="E1178" s="12">
        <v>65.555555555555401</v>
      </c>
      <c r="F1178" s="12">
        <v>63.333333333333599</v>
      </c>
      <c r="H1178" s="103">
        <f>VLOOKUP($C1178,'Experiment Design'!$B$3:$H$66,'Experiment Results'!H$1,FALSE)</f>
        <v>3</v>
      </c>
      <c r="I1178" s="101" t="str">
        <f>VLOOKUP($C1178,'Experiment Design'!$B$3:$H$66,'Experiment Results'!I$1,FALSE)</f>
        <v>Exponential</v>
      </c>
      <c r="J1178" s="101">
        <f>VLOOKUP($C1178,'Experiment Design'!$B$3:$H$66,'Experiment Results'!J$1,FALSE)</f>
        <v>100</v>
      </c>
      <c r="K1178" s="101">
        <f>VLOOKUP($C1178,'Experiment Design'!$B$3:$H$66,'Experiment Results'!K$1,FALSE)</f>
        <v>10</v>
      </c>
      <c r="L1178" s="101">
        <f>VLOOKUP($C1178,'Experiment Design'!$B$3:$H$66,'Experiment Results'!L$1,FALSE)</f>
        <v>36</v>
      </c>
      <c r="M1178" s="101">
        <f>VLOOKUP($C1178,'Experiment Design'!$B$3:$H$66,'Experiment Results'!M$1,FALSE)</f>
        <v>10</v>
      </c>
      <c r="N1178" s="102">
        <f t="shared" si="147"/>
        <v>60.67129629629634</v>
      </c>
      <c r="P1178" s="103">
        <f t="shared" si="148"/>
        <v>-1</v>
      </c>
      <c r="Q1178" s="101">
        <f t="shared" si="149"/>
        <v>1</v>
      </c>
      <c r="R1178" s="101">
        <f t="shared" si="150"/>
        <v>1</v>
      </c>
      <c r="S1178" s="101">
        <f t="shared" si="151"/>
        <v>-1</v>
      </c>
      <c r="T1178" s="101">
        <f t="shared" si="152"/>
        <v>1</v>
      </c>
      <c r="U1178" s="101">
        <f t="shared" si="153"/>
        <v>-1</v>
      </c>
      <c r="V1178" s="102">
        <f t="shared" si="154"/>
        <v>60.67129629629634</v>
      </c>
    </row>
    <row r="1179" spans="2:22" x14ac:dyDescent="0.25">
      <c r="B1179" s="12">
        <v>19</v>
      </c>
      <c r="C1179" s="12">
        <v>24</v>
      </c>
      <c r="D1179" s="12">
        <v>46.041666666666664</v>
      </c>
      <c r="E1179" s="12">
        <v>65.555555555555401</v>
      </c>
      <c r="F1179" s="12">
        <v>62.777777777778006</v>
      </c>
      <c r="H1179" s="103">
        <f>VLOOKUP($C1179,'Experiment Design'!$B$3:$H$66,'Experiment Results'!H$1,FALSE)</f>
        <v>8</v>
      </c>
      <c r="I1179" s="101" t="str">
        <f>VLOOKUP($C1179,'Experiment Design'!$B$3:$H$66,'Experiment Results'!I$1,FALSE)</f>
        <v>Exponential</v>
      </c>
      <c r="J1179" s="101">
        <f>VLOOKUP($C1179,'Experiment Design'!$B$3:$H$66,'Experiment Results'!J$1,FALSE)</f>
        <v>100</v>
      </c>
      <c r="K1179" s="101">
        <f>VLOOKUP($C1179,'Experiment Design'!$B$3:$H$66,'Experiment Results'!K$1,FALSE)</f>
        <v>10</v>
      </c>
      <c r="L1179" s="101">
        <f>VLOOKUP($C1179,'Experiment Design'!$B$3:$H$66,'Experiment Results'!L$1,FALSE)</f>
        <v>36</v>
      </c>
      <c r="M1179" s="101">
        <f>VLOOKUP($C1179,'Experiment Design'!$B$3:$H$66,'Experiment Results'!M$1,FALSE)</f>
        <v>10</v>
      </c>
      <c r="N1179" s="102">
        <f t="shared" si="147"/>
        <v>58.125000000000021</v>
      </c>
      <c r="P1179" s="103">
        <f t="shared" si="148"/>
        <v>1</v>
      </c>
      <c r="Q1179" s="101">
        <f t="shared" si="149"/>
        <v>1</v>
      </c>
      <c r="R1179" s="101">
        <f t="shared" si="150"/>
        <v>1</v>
      </c>
      <c r="S1179" s="101">
        <f t="shared" si="151"/>
        <v>-1</v>
      </c>
      <c r="T1179" s="101">
        <f t="shared" si="152"/>
        <v>1</v>
      </c>
      <c r="U1179" s="101">
        <f t="shared" si="153"/>
        <v>-1</v>
      </c>
      <c r="V1179" s="102">
        <f t="shared" si="154"/>
        <v>58.125000000000021</v>
      </c>
    </row>
    <row r="1180" spans="2:22" x14ac:dyDescent="0.25">
      <c r="B1180" s="12">
        <v>19</v>
      </c>
      <c r="C1180" s="12">
        <v>25</v>
      </c>
      <c r="D1180" s="12">
        <v>47.708333333333336</v>
      </c>
      <c r="E1180" s="12">
        <v>53.611111111111086</v>
      </c>
      <c r="F1180" s="12">
        <v>67.2222222222222</v>
      </c>
      <c r="H1180" s="103">
        <f>VLOOKUP($C1180,'Experiment Design'!$B$3:$H$66,'Experiment Results'!H$1,FALSE)</f>
        <v>3</v>
      </c>
      <c r="I1180" s="101" t="str">
        <f>VLOOKUP($C1180,'Experiment Design'!$B$3:$H$66,'Experiment Results'!I$1,FALSE)</f>
        <v>Normal</v>
      </c>
      <c r="J1180" s="101">
        <f>VLOOKUP($C1180,'Experiment Design'!$B$3:$H$66,'Experiment Results'!J$1,FALSE)</f>
        <v>40</v>
      </c>
      <c r="K1180" s="101">
        <f>VLOOKUP($C1180,'Experiment Design'!$B$3:$H$66,'Experiment Results'!K$1,FALSE)</f>
        <v>60</v>
      </c>
      <c r="L1180" s="101">
        <f>VLOOKUP($C1180,'Experiment Design'!$B$3:$H$66,'Experiment Results'!L$1,FALSE)</f>
        <v>36</v>
      </c>
      <c r="M1180" s="101">
        <f>VLOOKUP($C1180,'Experiment Design'!$B$3:$H$66,'Experiment Results'!M$1,FALSE)</f>
        <v>10</v>
      </c>
      <c r="N1180" s="102">
        <f t="shared" si="147"/>
        <v>56.180555555555543</v>
      </c>
      <c r="P1180" s="103">
        <f t="shared" si="148"/>
        <v>-1</v>
      </c>
      <c r="Q1180" s="101">
        <f t="shared" si="149"/>
        <v>-1</v>
      </c>
      <c r="R1180" s="101">
        <f t="shared" si="150"/>
        <v>-1</v>
      </c>
      <c r="S1180" s="101">
        <f t="shared" si="151"/>
        <v>1</v>
      </c>
      <c r="T1180" s="101">
        <f t="shared" si="152"/>
        <v>1</v>
      </c>
      <c r="U1180" s="101">
        <f t="shared" si="153"/>
        <v>-1</v>
      </c>
      <c r="V1180" s="102">
        <f t="shared" si="154"/>
        <v>56.180555555555543</v>
      </c>
    </row>
    <row r="1181" spans="2:22" x14ac:dyDescent="0.25">
      <c r="B1181" s="12">
        <v>19</v>
      </c>
      <c r="C1181" s="12">
        <v>26</v>
      </c>
      <c r="D1181" s="12">
        <v>47.083333333333321</v>
      </c>
      <c r="E1181" s="12">
        <v>53.611111111111086</v>
      </c>
      <c r="F1181" s="12">
        <v>67.2222222222222</v>
      </c>
      <c r="H1181" s="103">
        <f>VLOOKUP($C1181,'Experiment Design'!$B$3:$H$66,'Experiment Results'!H$1,FALSE)</f>
        <v>8</v>
      </c>
      <c r="I1181" s="101" t="str">
        <f>VLOOKUP($C1181,'Experiment Design'!$B$3:$H$66,'Experiment Results'!I$1,FALSE)</f>
        <v>Normal</v>
      </c>
      <c r="J1181" s="101">
        <f>VLOOKUP($C1181,'Experiment Design'!$B$3:$H$66,'Experiment Results'!J$1,FALSE)</f>
        <v>40</v>
      </c>
      <c r="K1181" s="101">
        <f>VLOOKUP($C1181,'Experiment Design'!$B$3:$H$66,'Experiment Results'!K$1,FALSE)</f>
        <v>60</v>
      </c>
      <c r="L1181" s="101">
        <f>VLOOKUP($C1181,'Experiment Design'!$B$3:$H$66,'Experiment Results'!L$1,FALSE)</f>
        <v>36</v>
      </c>
      <c r="M1181" s="101">
        <f>VLOOKUP($C1181,'Experiment Design'!$B$3:$H$66,'Experiment Results'!M$1,FALSE)</f>
        <v>10</v>
      </c>
      <c r="N1181" s="102">
        <f t="shared" si="147"/>
        <v>55.9722222222222</v>
      </c>
      <c r="P1181" s="103">
        <f t="shared" si="148"/>
        <v>1</v>
      </c>
      <c r="Q1181" s="101">
        <f t="shared" si="149"/>
        <v>-1</v>
      </c>
      <c r="R1181" s="101">
        <f t="shared" si="150"/>
        <v>-1</v>
      </c>
      <c r="S1181" s="101">
        <f t="shared" si="151"/>
        <v>1</v>
      </c>
      <c r="T1181" s="101">
        <f t="shared" si="152"/>
        <v>1</v>
      </c>
      <c r="U1181" s="101">
        <f t="shared" si="153"/>
        <v>-1</v>
      </c>
      <c r="V1181" s="102">
        <f t="shared" si="154"/>
        <v>55.9722222222222</v>
      </c>
    </row>
    <row r="1182" spans="2:22" x14ac:dyDescent="0.25">
      <c r="B1182" s="12">
        <v>19</v>
      </c>
      <c r="C1182" s="12">
        <v>27</v>
      </c>
      <c r="D1182" s="12">
        <v>53.125000000000014</v>
      </c>
      <c r="E1182" s="12">
        <v>65.555555555555401</v>
      </c>
      <c r="F1182" s="12">
        <v>63.333333333333599</v>
      </c>
      <c r="H1182" s="103">
        <f>VLOOKUP($C1182,'Experiment Design'!$B$3:$H$66,'Experiment Results'!H$1,FALSE)</f>
        <v>3</v>
      </c>
      <c r="I1182" s="101" t="str">
        <f>VLOOKUP($C1182,'Experiment Design'!$B$3:$H$66,'Experiment Results'!I$1,FALSE)</f>
        <v>Exponential</v>
      </c>
      <c r="J1182" s="101">
        <f>VLOOKUP($C1182,'Experiment Design'!$B$3:$H$66,'Experiment Results'!J$1,FALSE)</f>
        <v>40</v>
      </c>
      <c r="K1182" s="101">
        <f>VLOOKUP($C1182,'Experiment Design'!$B$3:$H$66,'Experiment Results'!K$1,FALSE)</f>
        <v>60</v>
      </c>
      <c r="L1182" s="101">
        <f>VLOOKUP($C1182,'Experiment Design'!$B$3:$H$66,'Experiment Results'!L$1,FALSE)</f>
        <v>36</v>
      </c>
      <c r="M1182" s="101">
        <f>VLOOKUP($C1182,'Experiment Design'!$B$3:$H$66,'Experiment Results'!M$1,FALSE)</f>
        <v>10</v>
      </c>
      <c r="N1182" s="102">
        <f t="shared" si="147"/>
        <v>60.67129629629634</v>
      </c>
      <c r="P1182" s="103">
        <f t="shared" si="148"/>
        <v>-1</v>
      </c>
      <c r="Q1182" s="101">
        <f t="shared" si="149"/>
        <v>1</v>
      </c>
      <c r="R1182" s="101">
        <f t="shared" si="150"/>
        <v>-1</v>
      </c>
      <c r="S1182" s="101">
        <f t="shared" si="151"/>
        <v>1</v>
      </c>
      <c r="T1182" s="101">
        <f t="shared" si="152"/>
        <v>1</v>
      </c>
      <c r="U1182" s="101">
        <f t="shared" si="153"/>
        <v>-1</v>
      </c>
      <c r="V1182" s="102">
        <f t="shared" si="154"/>
        <v>60.67129629629634</v>
      </c>
    </row>
    <row r="1183" spans="2:22" x14ac:dyDescent="0.25">
      <c r="B1183" s="12">
        <v>19</v>
      </c>
      <c r="C1183" s="12">
        <v>28</v>
      </c>
      <c r="D1183" s="12">
        <v>46.041666666666664</v>
      </c>
      <c r="E1183" s="12">
        <v>65.555555555555401</v>
      </c>
      <c r="F1183" s="12">
        <v>62.777777777778006</v>
      </c>
      <c r="H1183" s="103">
        <f>VLOOKUP($C1183,'Experiment Design'!$B$3:$H$66,'Experiment Results'!H$1,FALSE)</f>
        <v>8</v>
      </c>
      <c r="I1183" s="101" t="str">
        <f>VLOOKUP($C1183,'Experiment Design'!$B$3:$H$66,'Experiment Results'!I$1,FALSE)</f>
        <v>Exponential</v>
      </c>
      <c r="J1183" s="101">
        <f>VLOOKUP($C1183,'Experiment Design'!$B$3:$H$66,'Experiment Results'!J$1,FALSE)</f>
        <v>40</v>
      </c>
      <c r="K1183" s="101">
        <f>VLOOKUP($C1183,'Experiment Design'!$B$3:$H$66,'Experiment Results'!K$1,FALSE)</f>
        <v>60</v>
      </c>
      <c r="L1183" s="101">
        <f>VLOOKUP($C1183,'Experiment Design'!$B$3:$H$66,'Experiment Results'!L$1,FALSE)</f>
        <v>36</v>
      </c>
      <c r="M1183" s="101">
        <f>VLOOKUP($C1183,'Experiment Design'!$B$3:$H$66,'Experiment Results'!M$1,FALSE)</f>
        <v>10</v>
      </c>
      <c r="N1183" s="102">
        <f t="shared" si="147"/>
        <v>58.125000000000021</v>
      </c>
      <c r="P1183" s="103">
        <f t="shared" si="148"/>
        <v>1</v>
      </c>
      <c r="Q1183" s="101">
        <f t="shared" si="149"/>
        <v>1</v>
      </c>
      <c r="R1183" s="101">
        <f t="shared" si="150"/>
        <v>-1</v>
      </c>
      <c r="S1183" s="101">
        <f t="shared" si="151"/>
        <v>1</v>
      </c>
      <c r="T1183" s="101">
        <f t="shared" si="152"/>
        <v>1</v>
      </c>
      <c r="U1183" s="101">
        <f t="shared" si="153"/>
        <v>-1</v>
      </c>
      <c r="V1183" s="102">
        <f t="shared" si="154"/>
        <v>58.125000000000021</v>
      </c>
    </row>
    <row r="1184" spans="2:22" x14ac:dyDescent="0.25">
      <c r="B1184" s="12">
        <v>19</v>
      </c>
      <c r="C1184" s="12">
        <v>29</v>
      </c>
      <c r="D1184" s="12">
        <v>47.708333333333336</v>
      </c>
      <c r="E1184" s="12">
        <v>53.611111111111086</v>
      </c>
      <c r="F1184" s="12">
        <v>67.2222222222222</v>
      </c>
      <c r="H1184" s="103">
        <f>VLOOKUP($C1184,'Experiment Design'!$B$3:$H$66,'Experiment Results'!H$1,FALSE)</f>
        <v>3</v>
      </c>
      <c r="I1184" s="101" t="str">
        <f>VLOOKUP($C1184,'Experiment Design'!$B$3:$H$66,'Experiment Results'!I$1,FALSE)</f>
        <v>Normal</v>
      </c>
      <c r="J1184" s="101">
        <f>VLOOKUP($C1184,'Experiment Design'!$B$3:$H$66,'Experiment Results'!J$1,FALSE)</f>
        <v>100</v>
      </c>
      <c r="K1184" s="101">
        <f>VLOOKUP($C1184,'Experiment Design'!$B$3:$H$66,'Experiment Results'!K$1,FALSE)</f>
        <v>60</v>
      </c>
      <c r="L1184" s="101">
        <f>VLOOKUP($C1184,'Experiment Design'!$B$3:$H$66,'Experiment Results'!L$1,FALSE)</f>
        <v>36</v>
      </c>
      <c r="M1184" s="101">
        <f>VLOOKUP($C1184,'Experiment Design'!$B$3:$H$66,'Experiment Results'!M$1,FALSE)</f>
        <v>10</v>
      </c>
      <c r="N1184" s="102">
        <f t="shared" si="147"/>
        <v>56.180555555555543</v>
      </c>
      <c r="P1184" s="103">
        <f t="shared" si="148"/>
        <v>-1</v>
      </c>
      <c r="Q1184" s="101">
        <f t="shared" si="149"/>
        <v>-1</v>
      </c>
      <c r="R1184" s="101">
        <f t="shared" si="150"/>
        <v>1</v>
      </c>
      <c r="S1184" s="101">
        <f t="shared" si="151"/>
        <v>1</v>
      </c>
      <c r="T1184" s="101">
        <f t="shared" si="152"/>
        <v>1</v>
      </c>
      <c r="U1184" s="101">
        <f t="shared" si="153"/>
        <v>-1</v>
      </c>
      <c r="V1184" s="102">
        <f t="shared" si="154"/>
        <v>56.180555555555543</v>
      </c>
    </row>
    <row r="1185" spans="2:22" x14ac:dyDescent="0.25">
      <c r="B1185" s="12">
        <v>19</v>
      </c>
      <c r="C1185" s="12">
        <v>30</v>
      </c>
      <c r="D1185" s="12">
        <v>47.083333333333321</v>
      </c>
      <c r="E1185" s="12">
        <v>53.611111111111086</v>
      </c>
      <c r="F1185" s="12">
        <v>67.2222222222222</v>
      </c>
      <c r="H1185" s="103">
        <f>VLOOKUP($C1185,'Experiment Design'!$B$3:$H$66,'Experiment Results'!H$1,FALSE)</f>
        <v>8</v>
      </c>
      <c r="I1185" s="101" t="str">
        <f>VLOOKUP($C1185,'Experiment Design'!$B$3:$H$66,'Experiment Results'!I$1,FALSE)</f>
        <v>Normal</v>
      </c>
      <c r="J1185" s="101">
        <f>VLOOKUP($C1185,'Experiment Design'!$B$3:$H$66,'Experiment Results'!J$1,FALSE)</f>
        <v>100</v>
      </c>
      <c r="K1185" s="101">
        <f>VLOOKUP($C1185,'Experiment Design'!$B$3:$H$66,'Experiment Results'!K$1,FALSE)</f>
        <v>60</v>
      </c>
      <c r="L1185" s="101">
        <f>VLOOKUP($C1185,'Experiment Design'!$B$3:$H$66,'Experiment Results'!L$1,FALSE)</f>
        <v>36</v>
      </c>
      <c r="M1185" s="101">
        <f>VLOOKUP($C1185,'Experiment Design'!$B$3:$H$66,'Experiment Results'!M$1,FALSE)</f>
        <v>10</v>
      </c>
      <c r="N1185" s="102">
        <f t="shared" si="147"/>
        <v>55.9722222222222</v>
      </c>
      <c r="P1185" s="103">
        <f t="shared" si="148"/>
        <v>1</v>
      </c>
      <c r="Q1185" s="101">
        <f t="shared" si="149"/>
        <v>-1</v>
      </c>
      <c r="R1185" s="101">
        <f t="shared" si="150"/>
        <v>1</v>
      </c>
      <c r="S1185" s="101">
        <f t="shared" si="151"/>
        <v>1</v>
      </c>
      <c r="T1185" s="101">
        <f t="shared" si="152"/>
        <v>1</v>
      </c>
      <c r="U1185" s="101">
        <f t="shared" si="153"/>
        <v>-1</v>
      </c>
      <c r="V1185" s="102">
        <f t="shared" si="154"/>
        <v>55.9722222222222</v>
      </c>
    </row>
    <row r="1186" spans="2:22" x14ac:dyDescent="0.25">
      <c r="B1186" s="12">
        <v>19</v>
      </c>
      <c r="C1186" s="12">
        <v>31</v>
      </c>
      <c r="D1186" s="12">
        <v>53.125000000000014</v>
      </c>
      <c r="E1186" s="12">
        <v>65.555555555555401</v>
      </c>
      <c r="F1186" s="12">
        <v>63.333333333333599</v>
      </c>
      <c r="H1186" s="103">
        <f>VLOOKUP($C1186,'Experiment Design'!$B$3:$H$66,'Experiment Results'!H$1,FALSE)</f>
        <v>3</v>
      </c>
      <c r="I1186" s="101" t="str">
        <f>VLOOKUP($C1186,'Experiment Design'!$B$3:$H$66,'Experiment Results'!I$1,FALSE)</f>
        <v>Exponential</v>
      </c>
      <c r="J1186" s="101">
        <f>VLOOKUP($C1186,'Experiment Design'!$B$3:$H$66,'Experiment Results'!J$1,FALSE)</f>
        <v>100</v>
      </c>
      <c r="K1186" s="101">
        <f>VLOOKUP($C1186,'Experiment Design'!$B$3:$H$66,'Experiment Results'!K$1,FALSE)</f>
        <v>60</v>
      </c>
      <c r="L1186" s="101">
        <f>VLOOKUP($C1186,'Experiment Design'!$B$3:$H$66,'Experiment Results'!L$1,FALSE)</f>
        <v>36</v>
      </c>
      <c r="M1186" s="101">
        <f>VLOOKUP($C1186,'Experiment Design'!$B$3:$H$66,'Experiment Results'!M$1,FALSE)</f>
        <v>10</v>
      </c>
      <c r="N1186" s="102">
        <f t="shared" si="147"/>
        <v>60.67129629629634</v>
      </c>
      <c r="P1186" s="103">
        <f t="shared" si="148"/>
        <v>-1</v>
      </c>
      <c r="Q1186" s="101">
        <f t="shared" si="149"/>
        <v>1</v>
      </c>
      <c r="R1186" s="101">
        <f t="shared" si="150"/>
        <v>1</v>
      </c>
      <c r="S1186" s="101">
        <f t="shared" si="151"/>
        <v>1</v>
      </c>
      <c r="T1186" s="101">
        <f t="shared" si="152"/>
        <v>1</v>
      </c>
      <c r="U1186" s="101">
        <f t="shared" si="153"/>
        <v>-1</v>
      </c>
      <c r="V1186" s="102">
        <f t="shared" si="154"/>
        <v>60.67129629629634</v>
      </c>
    </row>
    <row r="1187" spans="2:22" x14ac:dyDescent="0.25">
      <c r="B1187" s="12">
        <v>19</v>
      </c>
      <c r="C1187" s="12">
        <v>32</v>
      </c>
      <c r="D1187" s="12">
        <v>46.041666666666664</v>
      </c>
      <c r="E1187" s="12">
        <v>65.555555555555401</v>
      </c>
      <c r="F1187" s="12">
        <v>62.777777777778006</v>
      </c>
      <c r="H1187" s="103">
        <f>VLOOKUP($C1187,'Experiment Design'!$B$3:$H$66,'Experiment Results'!H$1,FALSE)</f>
        <v>8</v>
      </c>
      <c r="I1187" s="101" t="str">
        <f>VLOOKUP($C1187,'Experiment Design'!$B$3:$H$66,'Experiment Results'!I$1,FALSE)</f>
        <v>Exponential</v>
      </c>
      <c r="J1187" s="101">
        <f>VLOOKUP($C1187,'Experiment Design'!$B$3:$H$66,'Experiment Results'!J$1,FALSE)</f>
        <v>100</v>
      </c>
      <c r="K1187" s="101">
        <f>VLOOKUP($C1187,'Experiment Design'!$B$3:$H$66,'Experiment Results'!K$1,FALSE)</f>
        <v>60</v>
      </c>
      <c r="L1187" s="101">
        <f>VLOOKUP($C1187,'Experiment Design'!$B$3:$H$66,'Experiment Results'!L$1,FALSE)</f>
        <v>36</v>
      </c>
      <c r="M1187" s="101">
        <f>VLOOKUP($C1187,'Experiment Design'!$B$3:$H$66,'Experiment Results'!M$1,FALSE)</f>
        <v>10</v>
      </c>
      <c r="N1187" s="102">
        <f t="shared" si="147"/>
        <v>58.125000000000021</v>
      </c>
      <c r="P1187" s="103">
        <f t="shared" si="148"/>
        <v>1</v>
      </c>
      <c r="Q1187" s="101">
        <f t="shared" si="149"/>
        <v>1</v>
      </c>
      <c r="R1187" s="101">
        <f t="shared" si="150"/>
        <v>1</v>
      </c>
      <c r="S1187" s="101">
        <f t="shared" si="151"/>
        <v>1</v>
      </c>
      <c r="T1187" s="101">
        <f t="shared" si="152"/>
        <v>1</v>
      </c>
      <c r="U1187" s="101">
        <f t="shared" si="153"/>
        <v>-1</v>
      </c>
      <c r="V1187" s="102">
        <f t="shared" si="154"/>
        <v>58.125000000000021</v>
      </c>
    </row>
    <row r="1188" spans="2:22" x14ac:dyDescent="0.25">
      <c r="B1188" s="12">
        <v>19</v>
      </c>
      <c r="C1188" s="12">
        <v>33</v>
      </c>
      <c r="D1188" s="12">
        <v>29.423076923076898</v>
      </c>
      <c r="E1188" s="12">
        <v>37.5</v>
      </c>
      <c r="F1188" s="12">
        <v>21.153846153846178</v>
      </c>
      <c r="H1188" s="103">
        <f>VLOOKUP($C1188,'Experiment Design'!$B$3:$H$66,'Experiment Results'!H$1,FALSE)</f>
        <v>3</v>
      </c>
      <c r="I1188" s="101" t="str">
        <f>VLOOKUP($C1188,'Experiment Design'!$B$3:$H$66,'Experiment Results'!I$1,FALSE)</f>
        <v>Normal</v>
      </c>
      <c r="J1188" s="101">
        <f>VLOOKUP($C1188,'Experiment Design'!$B$3:$H$66,'Experiment Results'!J$1,FALSE)</f>
        <v>40</v>
      </c>
      <c r="K1188" s="101">
        <f>VLOOKUP($C1188,'Experiment Design'!$B$3:$H$66,'Experiment Results'!K$1,FALSE)</f>
        <v>10</v>
      </c>
      <c r="L1188" s="101">
        <f>VLOOKUP($C1188,'Experiment Design'!$B$3:$H$66,'Experiment Results'!L$1,FALSE)</f>
        <v>26</v>
      </c>
      <c r="M1188" s="101">
        <f>VLOOKUP($C1188,'Experiment Design'!$B$3:$H$66,'Experiment Results'!M$1,FALSE)</f>
        <v>15</v>
      </c>
      <c r="N1188" s="102">
        <f t="shared" si="147"/>
        <v>29.358974358974361</v>
      </c>
      <c r="P1188" s="103">
        <f t="shared" si="148"/>
        <v>-1</v>
      </c>
      <c r="Q1188" s="101">
        <f t="shared" si="149"/>
        <v>-1</v>
      </c>
      <c r="R1188" s="101">
        <f t="shared" si="150"/>
        <v>-1</v>
      </c>
      <c r="S1188" s="101">
        <f t="shared" si="151"/>
        <v>-1</v>
      </c>
      <c r="T1188" s="101">
        <f t="shared" si="152"/>
        <v>-1</v>
      </c>
      <c r="U1188" s="101">
        <f t="shared" si="153"/>
        <v>1</v>
      </c>
      <c r="V1188" s="102">
        <f t="shared" si="154"/>
        <v>29.358974358974361</v>
      </c>
    </row>
    <row r="1189" spans="2:22" x14ac:dyDescent="0.25">
      <c r="B1189" s="12">
        <v>19</v>
      </c>
      <c r="C1189" s="12">
        <v>34</v>
      </c>
      <c r="D1189" s="12">
        <v>24.038461538461561</v>
      </c>
      <c r="E1189" s="12">
        <v>31.8131868131868</v>
      </c>
      <c r="F1189" s="12">
        <v>25.576923076923059</v>
      </c>
      <c r="H1189" s="103">
        <f>VLOOKUP($C1189,'Experiment Design'!$B$3:$H$66,'Experiment Results'!H$1,FALSE)</f>
        <v>8</v>
      </c>
      <c r="I1189" s="101" t="str">
        <f>VLOOKUP($C1189,'Experiment Design'!$B$3:$H$66,'Experiment Results'!I$1,FALSE)</f>
        <v>Normal</v>
      </c>
      <c r="J1189" s="101">
        <f>VLOOKUP($C1189,'Experiment Design'!$B$3:$H$66,'Experiment Results'!J$1,FALSE)</f>
        <v>40</v>
      </c>
      <c r="K1189" s="101">
        <f>VLOOKUP($C1189,'Experiment Design'!$B$3:$H$66,'Experiment Results'!K$1,FALSE)</f>
        <v>10</v>
      </c>
      <c r="L1189" s="101">
        <f>VLOOKUP($C1189,'Experiment Design'!$B$3:$H$66,'Experiment Results'!L$1,FALSE)</f>
        <v>26</v>
      </c>
      <c r="M1189" s="101">
        <f>VLOOKUP($C1189,'Experiment Design'!$B$3:$H$66,'Experiment Results'!M$1,FALSE)</f>
        <v>15</v>
      </c>
      <c r="N1189" s="102">
        <f t="shared" si="147"/>
        <v>27.142857142857139</v>
      </c>
      <c r="P1189" s="103">
        <f t="shared" si="148"/>
        <v>1</v>
      </c>
      <c r="Q1189" s="101">
        <f t="shared" si="149"/>
        <v>-1</v>
      </c>
      <c r="R1189" s="101">
        <f t="shared" si="150"/>
        <v>-1</v>
      </c>
      <c r="S1189" s="101">
        <f t="shared" si="151"/>
        <v>-1</v>
      </c>
      <c r="T1189" s="101">
        <f t="shared" si="152"/>
        <v>-1</v>
      </c>
      <c r="U1189" s="101">
        <f t="shared" si="153"/>
        <v>1</v>
      </c>
      <c r="V1189" s="102">
        <f t="shared" si="154"/>
        <v>27.142857142857139</v>
      </c>
    </row>
    <row r="1190" spans="2:22" x14ac:dyDescent="0.25">
      <c r="B1190" s="12">
        <v>19</v>
      </c>
      <c r="C1190" s="12">
        <v>35</v>
      </c>
      <c r="D1190" s="12">
        <v>24.807692307692278</v>
      </c>
      <c r="E1190" s="12">
        <v>17.307692307692278</v>
      </c>
      <c r="F1190" s="12">
        <v>16.153846153846139</v>
      </c>
      <c r="H1190" s="103">
        <f>VLOOKUP($C1190,'Experiment Design'!$B$3:$H$66,'Experiment Results'!H$1,FALSE)</f>
        <v>3</v>
      </c>
      <c r="I1190" s="101" t="str">
        <f>VLOOKUP($C1190,'Experiment Design'!$B$3:$H$66,'Experiment Results'!I$1,FALSE)</f>
        <v>Exponential</v>
      </c>
      <c r="J1190" s="101">
        <f>VLOOKUP($C1190,'Experiment Design'!$B$3:$H$66,'Experiment Results'!J$1,FALSE)</f>
        <v>40</v>
      </c>
      <c r="K1190" s="101">
        <f>VLOOKUP($C1190,'Experiment Design'!$B$3:$H$66,'Experiment Results'!K$1,FALSE)</f>
        <v>10</v>
      </c>
      <c r="L1190" s="101">
        <f>VLOOKUP($C1190,'Experiment Design'!$B$3:$H$66,'Experiment Results'!L$1,FALSE)</f>
        <v>26</v>
      </c>
      <c r="M1190" s="101">
        <f>VLOOKUP($C1190,'Experiment Design'!$B$3:$H$66,'Experiment Results'!M$1,FALSE)</f>
        <v>15</v>
      </c>
      <c r="N1190" s="102">
        <f t="shared" si="147"/>
        <v>19.423076923076898</v>
      </c>
      <c r="P1190" s="103">
        <f t="shared" si="148"/>
        <v>-1</v>
      </c>
      <c r="Q1190" s="101">
        <f t="shared" si="149"/>
        <v>1</v>
      </c>
      <c r="R1190" s="101">
        <f t="shared" si="150"/>
        <v>-1</v>
      </c>
      <c r="S1190" s="101">
        <f t="shared" si="151"/>
        <v>-1</v>
      </c>
      <c r="T1190" s="101">
        <f t="shared" si="152"/>
        <v>-1</v>
      </c>
      <c r="U1190" s="101">
        <f t="shared" si="153"/>
        <v>1</v>
      </c>
      <c r="V1190" s="102">
        <f t="shared" si="154"/>
        <v>19.423076923076898</v>
      </c>
    </row>
    <row r="1191" spans="2:22" x14ac:dyDescent="0.25">
      <c r="B1191" s="12">
        <v>19</v>
      </c>
      <c r="C1191" s="12">
        <v>36</v>
      </c>
      <c r="D1191" s="12">
        <v>23.653846153846139</v>
      </c>
      <c r="E1191" s="12">
        <v>20.384615384615397</v>
      </c>
      <c r="F1191" s="12">
        <v>19.807692307692299</v>
      </c>
      <c r="H1191" s="103">
        <f>VLOOKUP($C1191,'Experiment Design'!$B$3:$H$66,'Experiment Results'!H$1,FALSE)</f>
        <v>8</v>
      </c>
      <c r="I1191" s="101" t="str">
        <f>VLOOKUP($C1191,'Experiment Design'!$B$3:$H$66,'Experiment Results'!I$1,FALSE)</f>
        <v>Exponential</v>
      </c>
      <c r="J1191" s="101">
        <f>VLOOKUP($C1191,'Experiment Design'!$B$3:$H$66,'Experiment Results'!J$1,FALSE)</f>
        <v>40</v>
      </c>
      <c r="K1191" s="101">
        <f>VLOOKUP($C1191,'Experiment Design'!$B$3:$H$66,'Experiment Results'!K$1,FALSE)</f>
        <v>10</v>
      </c>
      <c r="L1191" s="101">
        <f>VLOOKUP($C1191,'Experiment Design'!$B$3:$H$66,'Experiment Results'!L$1,FALSE)</f>
        <v>26</v>
      </c>
      <c r="M1191" s="101">
        <f>VLOOKUP($C1191,'Experiment Design'!$B$3:$H$66,'Experiment Results'!M$1,FALSE)</f>
        <v>15</v>
      </c>
      <c r="N1191" s="102">
        <f t="shared" si="147"/>
        <v>21.282051282051277</v>
      </c>
      <c r="P1191" s="103">
        <f t="shared" si="148"/>
        <v>1</v>
      </c>
      <c r="Q1191" s="101">
        <f t="shared" si="149"/>
        <v>1</v>
      </c>
      <c r="R1191" s="101">
        <f t="shared" si="150"/>
        <v>-1</v>
      </c>
      <c r="S1191" s="101">
        <f t="shared" si="151"/>
        <v>-1</v>
      </c>
      <c r="T1191" s="101">
        <f t="shared" si="152"/>
        <v>-1</v>
      </c>
      <c r="U1191" s="101">
        <f t="shared" si="153"/>
        <v>1</v>
      </c>
      <c r="V1191" s="102">
        <f t="shared" si="154"/>
        <v>21.282051282051277</v>
      </c>
    </row>
    <row r="1192" spans="2:22" x14ac:dyDescent="0.25">
      <c r="B1192" s="12">
        <v>19</v>
      </c>
      <c r="C1192" s="12">
        <v>37</v>
      </c>
      <c r="D1192" s="12">
        <v>29.423076923076898</v>
      </c>
      <c r="E1192" s="12">
        <v>37.5</v>
      </c>
      <c r="F1192" s="12">
        <v>21.153846153846178</v>
      </c>
      <c r="H1192" s="103">
        <f>VLOOKUP($C1192,'Experiment Design'!$B$3:$H$66,'Experiment Results'!H$1,FALSE)</f>
        <v>3</v>
      </c>
      <c r="I1192" s="101" t="str">
        <f>VLOOKUP($C1192,'Experiment Design'!$B$3:$H$66,'Experiment Results'!I$1,FALSE)</f>
        <v>Normal</v>
      </c>
      <c r="J1192" s="101">
        <f>VLOOKUP($C1192,'Experiment Design'!$B$3:$H$66,'Experiment Results'!J$1,FALSE)</f>
        <v>100</v>
      </c>
      <c r="K1192" s="101">
        <f>VLOOKUP($C1192,'Experiment Design'!$B$3:$H$66,'Experiment Results'!K$1,FALSE)</f>
        <v>10</v>
      </c>
      <c r="L1192" s="101">
        <f>VLOOKUP($C1192,'Experiment Design'!$B$3:$H$66,'Experiment Results'!L$1,FALSE)</f>
        <v>26</v>
      </c>
      <c r="M1192" s="101">
        <f>VLOOKUP($C1192,'Experiment Design'!$B$3:$H$66,'Experiment Results'!M$1,FALSE)</f>
        <v>15</v>
      </c>
      <c r="N1192" s="102">
        <f t="shared" si="147"/>
        <v>29.358974358974361</v>
      </c>
      <c r="P1192" s="103">
        <f t="shared" si="148"/>
        <v>-1</v>
      </c>
      <c r="Q1192" s="101">
        <f t="shared" si="149"/>
        <v>-1</v>
      </c>
      <c r="R1192" s="101">
        <f t="shared" si="150"/>
        <v>1</v>
      </c>
      <c r="S1192" s="101">
        <f t="shared" si="151"/>
        <v>-1</v>
      </c>
      <c r="T1192" s="101">
        <f t="shared" si="152"/>
        <v>-1</v>
      </c>
      <c r="U1192" s="101">
        <f t="shared" si="153"/>
        <v>1</v>
      </c>
      <c r="V1192" s="102">
        <f t="shared" si="154"/>
        <v>29.358974358974361</v>
      </c>
    </row>
    <row r="1193" spans="2:22" x14ac:dyDescent="0.25">
      <c r="B1193" s="12">
        <v>19</v>
      </c>
      <c r="C1193" s="12">
        <v>38</v>
      </c>
      <c r="D1193" s="12">
        <v>22.884615384615358</v>
      </c>
      <c r="E1193" s="12">
        <v>28.681318681318679</v>
      </c>
      <c r="F1193" s="12">
        <v>25.576923076923059</v>
      </c>
      <c r="H1193" s="103">
        <f>VLOOKUP($C1193,'Experiment Design'!$B$3:$H$66,'Experiment Results'!H$1,FALSE)</f>
        <v>8</v>
      </c>
      <c r="I1193" s="101" t="str">
        <f>VLOOKUP($C1193,'Experiment Design'!$B$3:$H$66,'Experiment Results'!I$1,FALSE)</f>
        <v>Normal</v>
      </c>
      <c r="J1193" s="101">
        <f>VLOOKUP($C1193,'Experiment Design'!$B$3:$H$66,'Experiment Results'!J$1,FALSE)</f>
        <v>100</v>
      </c>
      <c r="K1193" s="101">
        <f>VLOOKUP($C1193,'Experiment Design'!$B$3:$H$66,'Experiment Results'!K$1,FALSE)</f>
        <v>10</v>
      </c>
      <c r="L1193" s="101">
        <f>VLOOKUP($C1193,'Experiment Design'!$B$3:$H$66,'Experiment Results'!L$1,FALSE)</f>
        <v>26</v>
      </c>
      <c r="M1193" s="101">
        <f>VLOOKUP($C1193,'Experiment Design'!$B$3:$H$66,'Experiment Results'!M$1,FALSE)</f>
        <v>15</v>
      </c>
      <c r="N1193" s="102">
        <f t="shared" si="147"/>
        <v>25.714285714285698</v>
      </c>
      <c r="P1193" s="103">
        <f t="shared" si="148"/>
        <v>1</v>
      </c>
      <c r="Q1193" s="101">
        <f t="shared" si="149"/>
        <v>-1</v>
      </c>
      <c r="R1193" s="101">
        <f t="shared" si="150"/>
        <v>1</v>
      </c>
      <c r="S1193" s="101">
        <f t="shared" si="151"/>
        <v>-1</v>
      </c>
      <c r="T1193" s="101">
        <f t="shared" si="152"/>
        <v>-1</v>
      </c>
      <c r="U1193" s="101">
        <f t="shared" si="153"/>
        <v>1</v>
      </c>
      <c r="V1193" s="102">
        <f t="shared" si="154"/>
        <v>25.714285714285698</v>
      </c>
    </row>
    <row r="1194" spans="2:22" x14ac:dyDescent="0.25">
      <c r="B1194" s="12">
        <v>19</v>
      </c>
      <c r="C1194" s="12">
        <v>39</v>
      </c>
      <c r="D1194" s="12">
        <v>24.807692307692278</v>
      </c>
      <c r="E1194" s="12">
        <v>17.307692307692278</v>
      </c>
      <c r="F1194" s="12">
        <v>84.417918592671001</v>
      </c>
      <c r="H1194" s="103">
        <f>VLOOKUP($C1194,'Experiment Design'!$B$3:$H$66,'Experiment Results'!H$1,FALSE)</f>
        <v>3</v>
      </c>
      <c r="I1194" s="101" t="str">
        <f>VLOOKUP($C1194,'Experiment Design'!$B$3:$H$66,'Experiment Results'!I$1,FALSE)</f>
        <v>Exponential</v>
      </c>
      <c r="J1194" s="101">
        <f>VLOOKUP($C1194,'Experiment Design'!$B$3:$H$66,'Experiment Results'!J$1,FALSE)</f>
        <v>100</v>
      </c>
      <c r="K1194" s="101">
        <f>VLOOKUP($C1194,'Experiment Design'!$B$3:$H$66,'Experiment Results'!K$1,FALSE)</f>
        <v>10</v>
      </c>
      <c r="L1194" s="101">
        <f>VLOOKUP($C1194,'Experiment Design'!$B$3:$H$66,'Experiment Results'!L$1,FALSE)</f>
        <v>26</v>
      </c>
      <c r="M1194" s="101">
        <f>VLOOKUP($C1194,'Experiment Design'!$B$3:$H$66,'Experiment Results'!M$1,FALSE)</f>
        <v>15</v>
      </c>
      <c r="N1194" s="102">
        <f t="shared" si="147"/>
        <v>42.177767736018517</v>
      </c>
      <c r="P1194" s="103">
        <f t="shared" si="148"/>
        <v>-1</v>
      </c>
      <c r="Q1194" s="101">
        <f t="shared" si="149"/>
        <v>1</v>
      </c>
      <c r="R1194" s="101">
        <f t="shared" si="150"/>
        <v>1</v>
      </c>
      <c r="S1194" s="101">
        <f t="shared" si="151"/>
        <v>-1</v>
      </c>
      <c r="T1194" s="101">
        <f t="shared" si="152"/>
        <v>-1</v>
      </c>
      <c r="U1194" s="101">
        <f t="shared" si="153"/>
        <v>1</v>
      </c>
      <c r="V1194" s="102">
        <f t="shared" si="154"/>
        <v>42.177767736018517</v>
      </c>
    </row>
    <row r="1195" spans="2:22" x14ac:dyDescent="0.25">
      <c r="B1195" s="12">
        <v>19</v>
      </c>
      <c r="C1195" s="12">
        <v>40</v>
      </c>
      <c r="D1195" s="12">
        <v>20.961538461538439</v>
      </c>
      <c r="E1195" s="12">
        <v>21.153846153846178</v>
      </c>
      <c r="F1195" s="12">
        <v>17.307692307692278</v>
      </c>
      <c r="H1195" s="103">
        <f>VLOOKUP($C1195,'Experiment Design'!$B$3:$H$66,'Experiment Results'!H$1,FALSE)</f>
        <v>8</v>
      </c>
      <c r="I1195" s="101" t="str">
        <f>VLOOKUP($C1195,'Experiment Design'!$B$3:$H$66,'Experiment Results'!I$1,FALSE)</f>
        <v>Exponential</v>
      </c>
      <c r="J1195" s="101">
        <f>VLOOKUP($C1195,'Experiment Design'!$B$3:$H$66,'Experiment Results'!J$1,FALSE)</f>
        <v>100</v>
      </c>
      <c r="K1195" s="101">
        <f>VLOOKUP($C1195,'Experiment Design'!$B$3:$H$66,'Experiment Results'!K$1,FALSE)</f>
        <v>10</v>
      </c>
      <c r="L1195" s="101">
        <f>VLOOKUP($C1195,'Experiment Design'!$B$3:$H$66,'Experiment Results'!L$1,FALSE)</f>
        <v>26</v>
      </c>
      <c r="M1195" s="101">
        <f>VLOOKUP($C1195,'Experiment Design'!$B$3:$H$66,'Experiment Results'!M$1,FALSE)</f>
        <v>15</v>
      </c>
      <c r="N1195" s="102">
        <f t="shared" si="147"/>
        <v>19.807692307692296</v>
      </c>
      <c r="P1195" s="103">
        <f t="shared" si="148"/>
        <v>1</v>
      </c>
      <c r="Q1195" s="101">
        <f t="shared" si="149"/>
        <v>1</v>
      </c>
      <c r="R1195" s="101">
        <f t="shared" si="150"/>
        <v>1</v>
      </c>
      <c r="S1195" s="101">
        <f t="shared" si="151"/>
        <v>-1</v>
      </c>
      <c r="T1195" s="101">
        <f t="shared" si="152"/>
        <v>-1</v>
      </c>
      <c r="U1195" s="101">
        <f t="shared" si="153"/>
        <v>1</v>
      </c>
      <c r="V1195" s="102">
        <f t="shared" si="154"/>
        <v>19.807692307692296</v>
      </c>
    </row>
    <row r="1196" spans="2:22" x14ac:dyDescent="0.25">
      <c r="B1196" s="12">
        <v>19</v>
      </c>
      <c r="C1196" s="12">
        <v>41</v>
      </c>
      <c r="D1196" s="12">
        <v>29.423076923076898</v>
      </c>
      <c r="E1196" s="12">
        <v>37.5</v>
      </c>
      <c r="F1196" s="12">
        <v>21.153846153846178</v>
      </c>
      <c r="H1196" s="103">
        <f>VLOOKUP($C1196,'Experiment Design'!$B$3:$H$66,'Experiment Results'!H$1,FALSE)</f>
        <v>3</v>
      </c>
      <c r="I1196" s="101" t="str">
        <f>VLOOKUP($C1196,'Experiment Design'!$B$3:$H$66,'Experiment Results'!I$1,FALSE)</f>
        <v>Normal</v>
      </c>
      <c r="J1196" s="101">
        <f>VLOOKUP($C1196,'Experiment Design'!$B$3:$H$66,'Experiment Results'!J$1,FALSE)</f>
        <v>40</v>
      </c>
      <c r="K1196" s="101">
        <f>VLOOKUP($C1196,'Experiment Design'!$B$3:$H$66,'Experiment Results'!K$1,FALSE)</f>
        <v>60</v>
      </c>
      <c r="L1196" s="101">
        <f>VLOOKUP($C1196,'Experiment Design'!$B$3:$H$66,'Experiment Results'!L$1,FALSE)</f>
        <v>26</v>
      </c>
      <c r="M1196" s="101">
        <f>VLOOKUP($C1196,'Experiment Design'!$B$3:$H$66,'Experiment Results'!M$1,FALSE)</f>
        <v>15</v>
      </c>
      <c r="N1196" s="102">
        <f t="shared" si="147"/>
        <v>29.358974358974361</v>
      </c>
      <c r="P1196" s="103">
        <f t="shared" si="148"/>
        <v>-1</v>
      </c>
      <c r="Q1196" s="101">
        <f t="shared" si="149"/>
        <v>-1</v>
      </c>
      <c r="R1196" s="101">
        <f t="shared" si="150"/>
        <v>-1</v>
      </c>
      <c r="S1196" s="101">
        <f t="shared" si="151"/>
        <v>1</v>
      </c>
      <c r="T1196" s="101">
        <f t="shared" si="152"/>
        <v>-1</v>
      </c>
      <c r="U1196" s="101">
        <f t="shared" si="153"/>
        <v>1</v>
      </c>
      <c r="V1196" s="102">
        <f t="shared" si="154"/>
        <v>29.358974358974361</v>
      </c>
    </row>
    <row r="1197" spans="2:22" x14ac:dyDescent="0.25">
      <c r="B1197" s="12">
        <v>19</v>
      </c>
      <c r="C1197" s="12">
        <v>42</v>
      </c>
      <c r="D1197" s="12">
        <v>22.884615384615358</v>
      </c>
      <c r="E1197" s="12">
        <v>28.681318681318679</v>
      </c>
      <c r="F1197" s="12">
        <v>25.576923076923059</v>
      </c>
      <c r="H1197" s="103">
        <f>VLOOKUP($C1197,'Experiment Design'!$B$3:$H$66,'Experiment Results'!H$1,FALSE)</f>
        <v>8</v>
      </c>
      <c r="I1197" s="101" t="str">
        <f>VLOOKUP($C1197,'Experiment Design'!$B$3:$H$66,'Experiment Results'!I$1,FALSE)</f>
        <v>Normal</v>
      </c>
      <c r="J1197" s="101">
        <f>VLOOKUP($C1197,'Experiment Design'!$B$3:$H$66,'Experiment Results'!J$1,FALSE)</f>
        <v>40</v>
      </c>
      <c r="K1197" s="101">
        <f>VLOOKUP($C1197,'Experiment Design'!$B$3:$H$66,'Experiment Results'!K$1,FALSE)</f>
        <v>60</v>
      </c>
      <c r="L1197" s="101">
        <f>VLOOKUP($C1197,'Experiment Design'!$B$3:$H$66,'Experiment Results'!L$1,FALSE)</f>
        <v>26</v>
      </c>
      <c r="M1197" s="101">
        <f>VLOOKUP($C1197,'Experiment Design'!$B$3:$H$66,'Experiment Results'!M$1,FALSE)</f>
        <v>15</v>
      </c>
      <c r="N1197" s="102">
        <f t="shared" si="147"/>
        <v>25.714285714285698</v>
      </c>
      <c r="P1197" s="103">
        <f t="shared" si="148"/>
        <v>1</v>
      </c>
      <c r="Q1197" s="101">
        <f t="shared" si="149"/>
        <v>-1</v>
      </c>
      <c r="R1197" s="101">
        <f t="shared" si="150"/>
        <v>-1</v>
      </c>
      <c r="S1197" s="101">
        <f t="shared" si="151"/>
        <v>1</v>
      </c>
      <c r="T1197" s="101">
        <f t="shared" si="152"/>
        <v>-1</v>
      </c>
      <c r="U1197" s="101">
        <f t="shared" si="153"/>
        <v>1</v>
      </c>
      <c r="V1197" s="102">
        <f t="shared" si="154"/>
        <v>25.714285714285698</v>
      </c>
    </row>
    <row r="1198" spans="2:22" x14ac:dyDescent="0.25">
      <c r="B1198" s="12">
        <v>19</v>
      </c>
      <c r="C1198" s="12">
        <v>43</v>
      </c>
      <c r="D1198" s="12">
        <v>24.807692307692278</v>
      </c>
      <c r="E1198" s="12">
        <v>17.307692307692278</v>
      </c>
      <c r="F1198" s="12">
        <v>16.153846153846139</v>
      </c>
      <c r="H1198" s="103">
        <f>VLOOKUP($C1198,'Experiment Design'!$B$3:$H$66,'Experiment Results'!H$1,FALSE)</f>
        <v>3</v>
      </c>
      <c r="I1198" s="101" t="str">
        <f>VLOOKUP($C1198,'Experiment Design'!$B$3:$H$66,'Experiment Results'!I$1,FALSE)</f>
        <v>Exponential</v>
      </c>
      <c r="J1198" s="101">
        <f>VLOOKUP($C1198,'Experiment Design'!$B$3:$H$66,'Experiment Results'!J$1,FALSE)</f>
        <v>40</v>
      </c>
      <c r="K1198" s="101">
        <f>VLOOKUP($C1198,'Experiment Design'!$B$3:$H$66,'Experiment Results'!K$1,FALSE)</f>
        <v>60</v>
      </c>
      <c r="L1198" s="101">
        <f>VLOOKUP($C1198,'Experiment Design'!$B$3:$H$66,'Experiment Results'!L$1,FALSE)</f>
        <v>26</v>
      </c>
      <c r="M1198" s="101">
        <f>VLOOKUP($C1198,'Experiment Design'!$B$3:$H$66,'Experiment Results'!M$1,FALSE)</f>
        <v>15</v>
      </c>
      <c r="N1198" s="102">
        <f t="shared" si="147"/>
        <v>19.423076923076898</v>
      </c>
      <c r="P1198" s="103">
        <f t="shared" si="148"/>
        <v>-1</v>
      </c>
      <c r="Q1198" s="101">
        <f t="shared" si="149"/>
        <v>1</v>
      </c>
      <c r="R1198" s="101">
        <f t="shared" si="150"/>
        <v>-1</v>
      </c>
      <c r="S1198" s="101">
        <f t="shared" si="151"/>
        <v>1</v>
      </c>
      <c r="T1198" s="101">
        <f t="shared" si="152"/>
        <v>-1</v>
      </c>
      <c r="U1198" s="101">
        <f t="shared" si="153"/>
        <v>1</v>
      </c>
      <c r="V1198" s="102">
        <f t="shared" si="154"/>
        <v>19.423076923076898</v>
      </c>
    </row>
    <row r="1199" spans="2:22" x14ac:dyDescent="0.25">
      <c r="B1199" s="12">
        <v>19</v>
      </c>
      <c r="C1199" s="12">
        <v>44</v>
      </c>
      <c r="D1199" s="12">
        <v>25.192307692307701</v>
      </c>
      <c r="E1199" s="12">
        <v>21.153846153846178</v>
      </c>
      <c r="F1199" s="12">
        <v>18.076923076923059</v>
      </c>
      <c r="H1199" s="103">
        <f>VLOOKUP($C1199,'Experiment Design'!$B$3:$H$66,'Experiment Results'!H$1,FALSE)</f>
        <v>8</v>
      </c>
      <c r="I1199" s="101" t="str">
        <f>VLOOKUP($C1199,'Experiment Design'!$B$3:$H$66,'Experiment Results'!I$1,FALSE)</f>
        <v>Exponential</v>
      </c>
      <c r="J1199" s="101">
        <f>VLOOKUP($C1199,'Experiment Design'!$B$3:$H$66,'Experiment Results'!J$1,FALSE)</f>
        <v>40</v>
      </c>
      <c r="K1199" s="101">
        <f>VLOOKUP($C1199,'Experiment Design'!$B$3:$H$66,'Experiment Results'!K$1,FALSE)</f>
        <v>60</v>
      </c>
      <c r="L1199" s="101">
        <f>VLOOKUP($C1199,'Experiment Design'!$B$3:$H$66,'Experiment Results'!L$1,FALSE)</f>
        <v>26</v>
      </c>
      <c r="M1199" s="101">
        <f>VLOOKUP($C1199,'Experiment Design'!$B$3:$H$66,'Experiment Results'!M$1,FALSE)</f>
        <v>15</v>
      </c>
      <c r="N1199" s="102">
        <f t="shared" si="147"/>
        <v>21.474358974358978</v>
      </c>
      <c r="P1199" s="103">
        <f t="shared" si="148"/>
        <v>1</v>
      </c>
      <c r="Q1199" s="101">
        <f t="shared" si="149"/>
        <v>1</v>
      </c>
      <c r="R1199" s="101">
        <f t="shared" si="150"/>
        <v>-1</v>
      </c>
      <c r="S1199" s="101">
        <f t="shared" si="151"/>
        <v>1</v>
      </c>
      <c r="T1199" s="101">
        <f t="shared" si="152"/>
        <v>-1</v>
      </c>
      <c r="U1199" s="101">
        <f t="shared" si="153"/>
        <v>1</v>
      </c>
      <c r="V1199" s="102">
        <f t="shared" si="154"/>
        <v>21.474358974358978</v>
      </c>
    </row>
    <row r="1200" spans="2:22" x14ac:dyDescent="0.25">
      <c r="B1200" s="12">
        <v>19</v>
      </c>
      <c r="C1200" s="12">
        <v>45</v>
      </c>
      <c r="D1200" s="12">
        <v>29.423076923076898</v>
      </c>
      <c r="E1200" s="12">
        <v>37.5</v>
      </c>
      <c r="F1200" s="12">
        <v>21.153846153846178</v>
      </c>
      <c r="H1200" s="103">
        <f>VLOOKUP($C1200,'Experiment Design'!$B$3:$H$66,'Experiment Results'!H$1,FALSE)</f>
        <v>3</v>
      </c>
      <c r="I1200" s="101" t="str">
        <f>VLOOKUP($C1200,'Experiment Design'!$B$3:$H$66,'Experiment Results'!I$1,FALSE)</f>
        <v>Normal</v>
      </c>
      <c r="J1200" s="101">
        <f>VLOOKUP($C1200,'Experiment Design'!$B$3:$H$66,'Experiment Results'!J$1,FALSE)</f>
        <v>100</v>
      </c>
      <c r="K1200" s="101">
        <f>VLOOKUP($C1200,'Experiment Design'!$B$3:$H$66,'Experiment Results'!K$1,FALSE)</f>
        <v>60</v>
      </c>
      <c r="L1200" s="101">
        <f>VLOOKUP($C1200,'Experiment Design'!$B$3:$H$66,'Experiment Results'!L$1,FALSE)</f>
        <v>26</v>
      </c>
      <c r="M1200" s="101">
        <f>VLOOKUP($C1200,'Experiment Design'!$B$3:$H$66,'Experiment Results'!M$1,FALSE)</f>
        <v>15</v>
      </c>
      <c r="N1200" s="102">
        <f t="shared" si="147"/>
        <v>29.358974358974361</v>
      </c>
      <c r="P1200" s="103">
        <f t="shared" si="148"/>
        <v>-1</v>
      </c>
      <c r="Q1200" s="101">
        <f t="shared" si="149"/>
        <v>-1</v>
      </c>
      <c r="R1200" s="101">
        <f t="shared" si="150"/>
        <v>1</v>
      </c>
      <c r="S1200" s="101">
        <f t="shared" si="151"/>
        <v>1</v>
      </c>
      <c r="T1200" s="101">
        <f t="shared" si="152"/>
        <v>-1</v>
      </c>
      <c r="U1200" s="101">
        <f t="shared" si="153"/>
        <v>1</v>
      </c>
      <c r="V1200" s="102">
        <f t="shared" si="154"/>
        <v>29.358974358974361</v>
      </c>
    </row>
    <row r="1201" spans="2:22" x14ac:dyDescent="0.25">
      <c r="B1201" s="12">
        <v>19</v>
      </c>
      <c r="C1201" s="12">
        <v>46</v>
      </c>
      <c r="D1201" s="12">
        <v>22.307692307692317</v>
      </c>
      <c r="E1201" s="12">
        <v>27.197802197802183</v>
      </c>
      <c r="F1201" s="12">
        <v>33.269230769230795</v>
      </c>
      <c r="H1201" s="103">
        <f>VLOOKUP($C1201,'Experiment Design'!$B$3:$H$66,'Experiment Results'!H$1,FALSE)</f>
        <v>8</v>
      </c>
      <c r="I1201" s="101" t="str">
        <f>VLOOKUP($C1201,'Experiment Design'!$B$3:$H$66,'Experiment Results'!I$1,FALSE)</f>
        <v>Normal</v>
      </c>
      <c r="J1201" s="101">
        <f>VLOOKUP($C1201,'Experiment Design'!$B$3:$H$66,'Experiment Results'!J$1,FALSE)</f>
        <v>100</v>
      </c>
      <c r="K1201" s="101">
        <f>VLOOKUP($C1201,'Experiment Design'!$B$3:$H$66,'Experiment Results'!K$1,FALSE)</f>
        <v>60</v>
      </c>
      <c r="L1201" s="101">
        <f>VLOOKUP($C1201,'Experiment Design'!$B$3:$H$66,'Experiment Results'!L$1,FALSE)</f>
        <v>26</v>
      </c>
      <c r="M1201" s="101">
        <f>VLOOKUP($C1201,'Experiment Design'!$B$3:$H$66,'Experiment Results'!M$1,FALSE)</f>
        <v>15</v>
      </c>
      <c r="N1201" s="102">
        <f t="shared" si="147"/>
        <v>27.591575091575095</v>
      </c>
      <c r="P1201" s="103">
        <f t="shared" si="148"/>
        <v>1</v>
      </c>
      <c r="Q1201" s="101">
        <f t="shared" si="149"/>
        <v>-1</v>
      </c>
      <c r="R1201" s="101">
        <f t="shared" si="150"/>
        <v>1</v>
      </c>
      <c r="S1201" s="101">
        <f t="shared" si="151"/>
        <v>1</v>
      </c>
      <c r="T1201" s="101">
        <f t="shared" si="152"/>
        <v>-1</v>
      </c>
      <c r="U1201" s="101">
        <f t="shared" si="153"/>
        <v>1</v>
      </c>
      <c r="V1201" s="102">
        <f t="shared" si="154"/>
        <v>27.591575091575095</v>
      </c>
    </row>
    <row r="1202" spans="2:22" x14ac:dyDescent="0.25">
      <c r="B1202" s="12">
        <v>19</v>
      </c>
      <c r="C1202" s="12">
        <v>47</v>
      </c>
      <c r="D1202" s="12">
        <v>24.807692307692278</v>
      </c>
      <c r="E1202" s="12">
        <v>17.307692307692278</v>
      </c>
      <c r="F1202" s="12">
        <v>84.417918592671001</v>
      </c>
      <c r="H1202" s="103">
        <f>VLOOKUP($C1202,'Experiment Design'!$B$3:$H$66,'Experiment Results'!H$1,FALSE)</f>
        <v>3</v>
      </c>
      <c r="I1202" s="101" t="str">
        <f>VLOOKUP($C1202,'Experiment Design'!$B$3:$H$66,'Experiment Results'!I$1,FALSE)</f>
        <v>Exponential</v>
      </c>
      <c r="J1202" s="101">
        <f>VLOOKUP($C1202,'Experiment Design'!$B$3:$H$66,'Experiment Results'!J$1,FALSE)</f>
        <v>100</v>
      </c>
      <c r="K1202" s="101">
        <f>VLOOKUP($C1202,'Experiment Design'!$B$3:$H$66,'Experiment Results'!K$1,FALSE)</f>
        <v>60</v>
      </c>
      <c r="L1202" s="101">
        <f>VLOOKUP($C1202,'Experiment Design'!$B$3:$H$66,'Experiment Results'!L$1,FALSE)</f>
        <v>26</v>
      </c>
      <c r="M1202" s="101">
        <f>VLOOKUP($C1202,'Experiment Design'!$B$3:$H$66,'Experiment Results'!M$1,FALSE)</f>
        <v>15</v>
      </c>
      <c r="N1202" s="102">
        <f t="shared" si="147"/>
        <v>42.177767736018517</v>
      </c>
      <c r="P1202" s="103">
        <f t="shared" si="148"/>
        <v>-1</v>
      </c>
      <c r="Q1202" s="101">
        <f t="shared" si="149"/>
        <v>1</v>
      </c>
      <c r="R1202" s="101">
        <f t="shared" si="150"/>
        <v>1</v>
      </c>
      <c r="S1202" s="101">
        <f t="shared" si="151"/>
        <v>1</v>
      </c>
      <c r="T1202" s="101">
        <f t="shared" si="152"/>
        <v>-1</v>
      </c>
      <c r="U1202" s="101">
        <f t="shared" si="153"/>
        <v>1</v>
      </c>
      <c r="V1202" s="102">
        <f t="shared" si="154"/>
        <v>42.177767736018517</v>
      </c>
    </row>
    <row r="1203" spans="2:22" x14ac:dyDescent="0.25">
      <c r="B1203" s="12">
        <v>19</v>
      </c>
      <c r="C1203" s="12">
        <v>48</v>
      </c>
      <c r="D1203" s="12">
        <v>25.192307692307701</v>
      </c>
      <c r="E1203" s="12">
        <v>21.153846153846178</v>
      </c>
      <c r="F1203" s="12">
        <v>18.076923076923059</v>
      </c>
      <c r="H1203" s="103">
        <f>VLOOKUP($C1203,'Experiment Design'!$B$3:$H$66,'Experiment Results'!H$1,FALSE)</f>
        <v>8</v>
      </c>
      <c r="I1203" s="101" t="str">
        <f>VLOOKUP($C1203,'Experiment Design'!$B$3:$H$66,'Experiment Results'!I$1,FALSE)</f>
        <v>Exponential</v>
      </c>
      <c r="J1203" s="101">
        <f>VLOOKUP($C1203,'Experiment Design'!$B$3:$H$66,'Experiment Results'!J$1,FALSE)</f>
        <v>100</v>
      </c>
      <c r="K1203" s="101">
        <f>VLOOKUP($C1203,'Experiment Design'!$B$3:$H$66,'Experiment Results'!K$1,FALSE)</f>
        <v>60</v>
      </c>
      <c r="L1203" s="101">
        <f>VLOOKUP($C1203,'Experiment Design'!$B$3:$H$66,'Experiment Results'!L$1,FALSE)</f>
        <v>26</v>
      </c>
      <c r="M1203" s="101">
        <f>VLOOKUP($C1203,'Experiment Design'!$B$3:$H$66,'Experiment Results'!M$1,FALSE)</f>
        <v>15</v>
      </c>
      <c r="N1203" s="102">
        <f t="shared" si="147"/>
        <v>21.474358974358978</v>
      </c>
      <c r="P1203" s="103">
        <f t="shared" si="148"/>
        <v>1</v>
      </c>
      <c r="Q1203" s="101">
        <f t="shared" si="149"/>
        <v>1</v>
      </c>
      <c r="R1203" s="101">
        <f t="shared" si="150"/>
        <v>1</v>
      </c>
      <c r="S1203" s="101">
        <f t="shared" si="151"/>
        <v>1</v>
      </c>
      <c r="T1203" s="101">
        <f t="shared" si="152"/>
        <v>-1</v>
      </c>
      <c r="U1203" s="101">
        <f t="shared" si="153"/>
        <v>1</v>
      </c>
      <c r="V1203" s="102">
        <f t="shared" si="154"/>
        <v>21.474358974358978</v>
      </c>
    </row>
    <row r="1204" spans="2:22" x14ac:dyDescent="0.25">
      <c r="B1204" s="12">
        <v>19</v>
      </c>
      <c r="C1204" s="12">
        <v>49</v>
      </c>
      <c r="D1204" s="12">
        <v>32.500000000000014</v>
      </c>
      <c r="E1204" s="12">
        <v>36.874999999999986</v>
      </c>
      <c r="F1204" s="12">
        <v>33.958333333333321</v>
      </c>
      <c r="H1204" s="103">
        <f>VLOOKUP($C1204,'Experiment Design'!$B$3:$H$66,'Experiment Results'!H$1,FALSE)</f>
        <v>3</v>
      </c>
      <c r="I1204" s="101" t="str">
        <f>VLOOKUP($C1204,'Experiment Design'!$B$3:$H$66,'Experiment Results'!I$1,FALSE)</f>
        <v>Normal</v>
      </c>
      <c r="J1204" s="101">
        <f>VLOOKUP($C1204,'Experiment Design'!$B$3:$H$66,'Experiment Results'!J$1,FALSE)</f>
        <v>40</v>
      </c>
      <c r="K1204" s="101">
        <f>VLOOKUP($C1204,'Experiment Design'!$B$3:$H$66,'Experiment Results'!K$1,FALSE)</f>
        <v>10</v>
      </c>
      <c r="L1204" s="101">
        <f>VLOOKUP($C1204,'Experiment Design'!$B$3:$H$66,'Experiment Results'!L$1,FALSE)</f>
        <v>36</v>
      </c>
      <c r="M1204" s="101">
        <f>VLOOKUP($C1204,'Experiment Design'!$B$3:$H$66,'Experiment Results'!M$1,FALSE)</f>
        <v>15</v>
      </c>
      <c r="N1204" s="102">
        <f t="shared" si="147"/>
        <v>34.444444444444436</v>
      </c>
      <c r="P1204" s="103">
        <f t="shared" si="148"/>
        <v>-1</v>
      </c>
      <c r="Q1204" s="101">
        <f t="shared" si="149"/>
        <v>-1</v>
      </c>
      <c r="R1204" s="101">
        <f t="shared" si="150"/>
        <v>-1</v>
      </c>
      <c r="S1204" s="101">
        <f t="shared" si="151"/>
        <v>-1</v>
      </c>
      <c r="T1204" s="101">
        <f t="shared" si="152"/>
        <v>1</v>
      </c>
      <c r="U1204" s="101">
        <f t="shared" si="153"/>
        <v>1</v>
      </c>
      <c r="V1204" s="102">
        <f t="shared" si="154"/>
        <v>34.444444444444436</v>
      </c>
    </row>
    <row r="1205" spans="2:22" x14ac:dyDescent="0.25">
      <c r="B1205" s="12">
        <v>19</v>
      </c>
      <c r="C1205" s="12">
        <v>50</v>
      </c>
      <c r="D1205" s="12">
        <v>38.333333333333336</v>
      </c>
      <c r="E1205" s="12">
        <v>31.666666666666682</v>
      </c>
      <c r="F1205" s="12">
        <v>32.916666666666664</v>
      </c>
      <c r="H1205" s="103">
        <f>VLOOKUP($C1205,'Experiment Design'!$B$3:$H$66,'Experiment Results'!H$1,FALSE)</f>
        <v>8</v>
      </c>
      <c r="I1205" s="101" t="str">
        <f>VLOOKUP($C1205,'Experiment Design'!$B$3:$H$66,'Experiment Results'!I$1,FALSE)</f>
        <v>Normal</v>
      </c>
      <c r="J1205" s="101">
        <f>VLOOKUP($C1205,'Experiment Design'!$B$3:$H$66,'Experiment Results'!J$1,FALSE)</f>
        <v>40</v>
      </c>
      <c r="K1205" s="101">
        <f>VLOOKUP($C1205,'Experiment Design'!$B$3:$H$66,'Experiment Results'!K$1,FALSE)</f>
        <v>10</v>
      </c>
      <c r="L1205" s="101">
        <f>VLOOKUP($C1205,'Experiment Design'!$B$3:$H$66,'Experiment Results'!L$1,FALSE)</f>
        <v>36</v>
      </c>
      <c r="M1205" s="101">
        <f>VLOOKUP($C1205,'Experiment Design'!$B$3:$H$66,'Experiment Results'!M$1,FALSE)</f>
        <v>15</v>
      </c>
      <c r="N1205" s="102">
        <f t="shared" si="147"/>
        <v>34.305555555555564</v>
      </c>
      <c r="P1205" s="103">
        <f t="shared" si="148"/>
        <v>1</v>
      </c>
      <c r="Q1205" s="101">
        <f t="shared" si="149"/>
        <v>-1</v>
      </c>
      <c r="R1205" s="101">
        <f t="shared" si="150"/>
        <v>-1</v>
      </c>
      <c r="S1205" s="101">
        <f t="shared" si="151"/>
        <v>-1</v>
      </c>
      <c r="T1205" s="101">
        <f t="shared" si="152"/>
        <v>1</v>
      </c>
      <c r="U1205" s="101">
        <f t="shared" si="153"/>
        <v>1</v>
      </c>
      <c r="V1205" s="102">
        <f t="shared" si="154"/>
        <v>34.305555555555564</v>
      </c>
    </row>
    <row r="1206" spans="2:22" x14ac:dyDescent="0.25">
      <c r="B1206" s="12">
        <v>19</v>
      </c>
      <c r="C1206" s="12">
        <v>51</v>
      </c>
      <c r="D1206" s="12">
        <v>36.388888888888914</v>
      </c>
      <c r="E1206" s="12">
        <v>34.791666666666664</v>
      </c>
      <c r="F1206" s="12">
        <v>33.333333333333364</v>
      </c>
      <c r="H1206" s="103">
        <f>VLOOKUP($C1206,'Experiment Design'!$B$3:$H$66,'Experiment Results'!H$1,FALSE)</f>
        <v>3</v>
      </c>
      <c r="I1206" s="101" t="str">
        <f>VLOOKUP($C1206,'Experiment Design'!$B$3:$H$66,'Experiment Results'!I$1,FALSE)</f>
        <v>Exponential</v>
      </c>
      <c r="J1206" s="101">
        <f>VLOOKUP($C1206,'Experiment Design'!$B$3:$H$66,'Experiment Results'!J$1,FALSE)</f>
        <v>40</v>
      </c>
      <c r="K1206" s="101">
        <f>VLOOKUP($C1206,'Experiment Design'!$B$3:$H$66,'Experiment Results'!K$1,FALSE)</f>
        <v>10</v>
      </c>
      <c r="L1206" s="101">
        <f>VLOOKUP($C1206,'Experiment Design'!$B$3:$H$66,'Experiment Results'!L$1,FALSE)</f>
        <v>36</v>
      </c>
      <c r="M1206" s="101">
        <f>VLOOKUP($C1206,'Experiment Design'!$B$3:$H$66,'Experiment Results'!M$1,FALSE)</f>
        <v>15</v>
      </c>
      <c r="N1206" s="102">
        <f t="shared" si="147"/>
        <v>34.837962962962983</v>
      </c>
      <c r="P1206" s="103">
        <f t="shared" si="148"/>
        <v>-1</v>
      </c>
      <c r="Q1206" s="101">
        <f t="shared" si="149"/>
        <v>1</v>
      </c>
      <c r="R1206" s="101">
        <f t="shared" si="150"/>
        <v>-1</v>
      </c>
      <c r="S1206" s="101">
        <f t="shared" si="151"/>
        <v>-1</v>
      </c>
      <c r="T1206" s="101">
        <f t="shared" si="152"/>
        <v>1</v>
      </c>
      <c r="U1206" s="101">
        <f t="shared" si="153"/>
        <v>1</v>
      </c>
      <c r="V1206" s="102">
        <f t="shared" si="154"/>
        <v>34.837962962962983</v>
      </c>
    </row>
    <row r="1207" spans="2:22" x14ac:dyDescent="0.25">
      <c r="B1207" s="12">
        <v>19</v>
      </c>
      <c r="C1207" s="12">
        <v>52</v>
      </c>
      <c r="D1207" s="12">
        <v>32.500000000000014</v>
      </c>
      <c r="E1207" s="12">
        <v>42.083333333333336</v>
      </c>
      <c r="F1207" s="12">
        <v>34.666666666666679</v>
      </c>
      <c r="H1207" s="103">
        <f>VLOOKUP($C1207,'Experiment Design'!$B$3:$H$66,'Experiment Results'!H$1,FALSE)</f>
        <v>8</v>
      </c>
      <c r="I1207" s="101" t="str">
        <f>VLOOKUP($C1207,'Experiment Design'!$B$3:$H$66,'Experiment Results'!I$1,FALSE)</f>
        <v>Exponential</v>
      </c>
      <c r="J1207" s="101">
        <f>VLOOKUP($C1207,'Experiment Design'!$B$3:$H$66,'Experiment Results'!J$1,FALSE)</f>
        <v>40</v>
      </c>
      <c r="K1207" s="101">
        <f>VLOOKUP($C1207,'Experiment Design'!$B$3:$H$66,'Experiment Results'!K$1,FALSE)</f>
        <v>10</v>
      </c>
      <c r="L1207" s="101">
        <f>VLOOKUP($C1207,'Experiment Design'!$B$3:$H$66,'Experiment Results'!L$1,FALSE)</f>
        <v>36</v>
      </c>
      <c r="M1207" s="101">
        <f>VLOOKUP($C1207,'Experiment Design'!$B$3:$H$66,'Experiment Results'!M$1,FALSE)</f>
        <v>15</v>
      </c>
      <c r="N1207" s="102">
        <f t="shared" si="147"/>
        <v>36.416666666666679</v>
      </c>
      <c r="P1207" s="103">
        <f t="shared" si="148"/>
        <v>1</v>
      </c>
      <c r="Q1207" s="101">
        <f t="shared" si="149"/>
        <v>1</v>
      </c>
      <c r="R1207" s="101">
        <f t="shared" si="150"/>
        <v>-1</v>
      </c>
      <c r="S1207" s="101">
        <f t="shared" si="151"/>
        <v>-1</v>
      </c>
      <c r="T1207" s="101">
        <f t="shared" si="152"/>
        <v>1</v>
      </c>
      <c r="U1207" s="101">
        <f t="shared" si="153"/>
        <v>1</v>
      </c>
      <c r="V1207" s="102">
        <f t="shared" si="154"/>
        <v>36.416666666666679</v>
      </c>
    </row>
    <row r="1208" spans="2:22" x14ac:dyDescent="0.25">
      <c r="B1208" s="12">
        <v>19</v>
      </c>
      <c r="C1208" s="12">
        <v>53</v>
      </c>
      <c r="D1208" s="12">
        <v>32.500000000000014</v>
      </c>
      <c r="E1208" s="12">
        <v>36.874999999999986</v>
      </c>
      <c r="F1208" s="12">
        <v>33.958333333333321</v>
      </c>
      <c r="H1208" s="103">
        <f>VLOOKUP($C1208,'Experiment Design'!$B$3:$H$66,'Experiment Results'!H$1,FALSE)</f>
        <v>3</v>
      </c>
      <c r="I1208" s="101" t="str">
        <f>VLOOKUP($C1208,'Experiment Design'!$B$3:$H$66,'Experiment Results'!I$1,FALSE)</f>
        <v>Normal</v>
      </c>
      <c r="J1208" s="101">
        <f>VLOOKUP($C1208,'Experiment Design'!$B$3:$H$66,'Experiment Results'!J$1,FALSE)</f>
        <v>100</v>
      </c>
      <c r="K1208" s="101">
        <f>VLOOKUP($C1208,'Experiment Design'!$B$3:$H$66,'Experiment Results'!K$1,FALSE)</f>
        <v>10</v>
      </c>
      <c r="L1208" s="101">
        <f>VLOOKUP($C1208,'Experiment Design'!$B$3:$H$66,'Experiment Results'!L$1,FALSE)</f>
        <v>36</v>
      </c>
      <c r="M1208" s="101">
        <f>VLOOKUP($C1208,'Experiment Design'!$B$3:$H$66,'Experiment Results'!M$1,FALSE)</f>
        <v>15</v>
      </c>
      <c r="N1208" s="102">
        <f t="shared" si="147"/>
        <v>34.444444444444436</v>
      </c>
      <c r="P1208" s="103">
        <f t="shared" si="148"/>
        <v>-1</v>
      </c>
      <c r="Q1208" s="101">
        <f t="shared" si="149"/>
        <v>-1</v>
      </c>
      <c r="R1208" s="101">
        <f t="shared" si="150"/>
        <v>1</v>
      </c>
      <c r="S1208" s="101">
        <f t="shared" si="151"/>
        <v>-1</v>
      </c>
      <c r="T1208" s="101">
        <f t="shared" si="152"/>
        <v>1</v>
      </c>
      <c r="U1208" s="101">
        <f t="shared" si="153"/>
        <v>1</v>
      </c>
      <c r="V1208" s="102">
        <f t="shared" si="154"/>
        <v>34.444444444444436</v>
      </c>
    </row>
    <row r="1209" spans="2:22" x14ac:dyDescent="0.25">
      <c r="B1209" s="12">
        <v>19</v>
      </c>
      <c r="C1209" s="12">
        <v>54</v>
      </c>
      <c r="D1209" s="12">
        <v>38.333333333333336</v>
      </c>
      <c r="E1209" s="12">
        <v>36.458333333333336</v>
      </c>
      <c r="F1209" s="12">
        <v>33.75</v>
      </c>
      <c r="H1209" s="103">
        <f>VLOOKUP($C1209,'Experiment Design'!$B$3:$H$66,'Experiment Results'!H$1,FALSE)</f>
        <v>8</v>
      </c>
      <c r="I1209" s="101" t="str">
        <f>VLOOKUP($C1209,'Experiment Design'!$B$3:$H$66,'Experiment Results'!I$1,FALSE)</f>
        <v>Normal</v>
      </c>
      <c r="J1209" s="101">
        <f>VLOOKUP($C1209,'Experiment Design'!$B$3:$H$66,'Experiment Results'!J$1,FALSE)</f>
        <v>100</v>
      </c>
      <c r="K1209" s="101">
        <f>VLOOKUP($C1209,'Experiment Design'!$B$3:$H$66,'Experiment Results'!K$1,FALSE)</f>
        <v>10</v>
      </c>
      <c r="L1209" s="101">
        <f>VLOOKUP($C1209,'Experiment Design'!$B$3:$H$66,'Experiment Results'!L$1,FALSE)</f>
        <v>36</v>
      </c>
      <c r="M1209" s="101">
        <f>VLOOKUP($C1209,'Experiment Design'!$B$3:$H$66,'Experiment Results'!M$1,FALSE)</f>
        <v>15</v>
      </c>
      <c r="N1209" s="102">
        <f t="shared" si="147"/>
        <v>36.180555555555557</v>
      </c>
      <c r="P1209" s="103">
        <f t="shared" si="148"/>
        <v>1</v>
      </c>
      <c r="Q1209" s="101">
        <f t="shared" si="149"/>
        <v>-1</v>
      </c>
      <c r="R1209" s="101">
        <f t="shared" si="150"/>
        <v>1</v>
      </c>
      <c r="S1209" s="101">
        <f t="shared" si="151"/>
        <v>-1</v>
      </c>
      <c r="T1209" s="101">
        <f t="shared" si="152"/>
        <v>1</v>
      </c>
      <c r="U1209" s="101">
        <f t="shared" si="153"/>
        <v>1</v>
      </c>
      <c r="V1209" s="102">
        <f t="shared" si="154"/>
        <v>36.180555555555557</v>
      </c>
    </row>
    <row r="1210" spans="2:22" x14ac:dyDescent="0.25">
      <c r="B1210" s="12">
        <v>19</v>
      </c>
      <c r="C1210" s="12">
        <v>55</v>
      </c>
      <c r="D1210" s="12">
        <v>36.388888888888914</v>
      </c>
      <c r="E1210" s="12">
        <v>82.708516883269198</v>
      </c>
      <c r="F1210" s="12">
        <v>33.333333333333364</v>
      </c>
      <c r="H1210" s="103">
        <f>VLOOKUP($C1210,'Experiment Design'!$B$3:$H$66,'Experiment Results'!H$1,FALSE)</f>
        <v>3</v>
      </c>
      <c r="I1210" s="101" t="str">
        <f>VLOOKUP($C1210,'Experiment Design'!$B$3:$H$66,'Experiment Results'!I$1,FALSE)</f>
        <v>Exponential</v>
      </c>
      <c r="J1210" s="101">
        <f>VLOOKUP($C1210,'Experiment Design'!$B$3:$H$66,'Experiment Results'!J$1,FALSE)</f>
        <v>100</v>
      </c>
      <c r="K1210" s="101">
        <f>VLOOKUP($C1210,'Experiment Design'!$B$3:$H$66,'Experiment Results'!K$1,FALSE)</f>
        <v>10</v>
      </c>
      <c r="L1210" s="101">
        <f>VLOOKUP($C1210,'Experiment Design'!$B$3:$H$66,'Experiment Results'!L$1,FALSE)</f>
        <v>36</v>
      </c>
      <c r="M1210" s="101">
        <f>VLOOKUP($C1210,'Experiment Design'!$B$3:$H$66,'Experiment Results'!M$1,FALSE)</f>
        <v>15</v>
      </c>
      <c r="N1210" s="102">
        <f t="shared" si="147"/>
        <v>50.810246368497161</v>
      </c>
      <c r="P1210" s="103">
        <f t="shared" si="148"/>
        <v>-1</v>
      </c>
      <c r="Q1210" s="101">
        <f t="shared" si="149"/>
        <v>1</v>
      </c>
      <c r="R1210" s="101">
        <f t="shared" si="150"/>
        <v>1</v>
      </c>
      <c r="S1210" s="101">
        <f t="shared" si="151"/>
        <v>-1</v>
      </c>
      <c r="T1210" s="101">
        <f t="shared" si="152"/>
        <v>1</v>
      </c>
      <c r="U1210" s="101">
        <f t="shared" si="153"/>
        <v>1</v>
      </c>
      <c r="V1210" s="102">
        <f t="shared" si="154"/>
        <v>50.810246368497161</v>
      </c>
    </row>
    <row r="1211" spans="2:22" x14ac:dyDescent="0.25">
      <c r="B1211" s="12">
        <v>19</v>
      </c>
      <c r="C1211" s="12">
        <v>56</v>
      </c>
      <c r="D1211" s="12">
        <v>32.500000000000014</v>
      </c>
      <c r="E1211" s="12">
        <v>42.083333333333336</v>
      </c>
      <c r="F1211" s="12">
        <v>34.666666666666679</v>
      </c>
      <c r="H1211" s="103">
        <f>VLOOKUP($C1211,'Experiment Design'!$B$3:$H$66,'Experiment Results'!H$1,FALSE)</f>
        <v>8</v>
      </c>
      <c r="I1211" s="101" t="str">
        <f>VLOOKUP($C1211,'Experiment Design'!$B$3:$H$66,'Experiment Results'!I$1,FALSE)</f>
        <v>Exponential</v>
      </c>
      <c r="J1211" s="101">
        <f>VLOOKUP($C1211,'Experiment Design'!$B$3:$H$66,'Experiment Results'!J$1,FALSE)</f>
        <v>100</v>
      </c>
      <c r="K1211" s="101">
        <f>VLOOKUP($C1211,'Experiment Design'!$B$3:$H$66,'Experiment Results'!K$1,FALSE)</f>
        <v>10</v>
      </c>
      <c r="L1211" s="101">
        <f>VLOOKUP($C1211,'Experiment Design'!$B$3:$H$66,'Experiment Results'!L$1,FALSE)</f>
        <v>36</v>
      </c>
      <c r="M1211" s="101">
        <f>VLOOKUP($C1211,'Experiment Design'!$B$3:$H$66,'Experiment Results'!M$1,FALSE)</f>
        <v>15</v>
      </c>
      <c r="N1211" s="102">
        <f t="shared" si="147"/>
        <v>36.416666666666679</v>
      </c>
      <c r="P1211" s="103">
        <f t="shared" si="148"/>
        <v>1</v>
      </c>
      <c r="Q1211" s="101">
        <f t="shared" si="149"/>
        <v>1</v>
      </c>
      <c r="R1211" s="101">
        <f t="shared" si="150"/>
        <v>1</v>
      </c>
      <c r="S1211" s="101">
        <f t="shared" si="151"/>
        <v>-1</v>
      </c>
      <c r="T1211" s="101">
        <f t="shared" si="152"/>
        <v>1</v>
      </c>
      <c r="U1211" s="101">
        <f t="shared" si="153"/>
        <v>1</v>
      </c>
      <c r="V1211" s="102">
        <f t="shared" si="154"/>
        <v>36.416666666666679</v>
      </c>
    </row>
    <row r="1212" spans="2:22" x14ac:dyDescent="0.25">
      <c r="B1212" s="12">
        <v>19</v>
      </c>
      <c r="C1212" s="12">
        <v>57</v>
      </c>
      <c r="D1212" s="12">
        <v>32.500000000000014</v>
      </c>
      <c r="E1212" s="12">
        <v>36.874999999999986</v>
      </c>
      <c r="F1212" s="12">
        <v>33.958333333333321</v>
      </c>
      <c r="H1212" s="103">
        <f>VLOOKUP($C1212,'Experiment Design'!$B$3:$H$66,'Experiment Results'!H$1,FALSE)</f>
        <v>3</v>
      </c>
      <c r="I1212" s="101" t="str">
        <f>VLOOKUP($C1212,'Experiment Design'!$B$3:$H$66,'Experiment Results'!I$1,FALSE)</f>
        <v>Normal</v>
      </c>
      <c r="J1212" s="101">
        <f>VLOOKUP($C1212,'Experiment Design'!$B$3:$H$66,'Experiment Results'!J$1,FALSE)</f>
        <v>40</v>
      </c>
      <c r="K1212" s="101">
        <f>VLOOKUP($C1212,'Experiment Design'!$B$3:$H$66,'Experiment Results'!K$1,FALSE)</f>
        <v>60</v>
      </c>
      <c r="L1212" s="101">
        <f>VLOOKUP($C1212,'Experiment Design'!$B$3:$H$66,'Experiment Results'!L$1,FALSE)</f>
        <v>36</v>
      </c>
      <c r="M1212" s="101">
        <f>VLOOKUP($C1212,'Experiment Design'!$B$3:$H$66,'Experiment Results'!M$1,FALSE)</f>
        <v>15</v>
      </c>
      <c r="N1212" s="102">
        <f t="shared" si="147"/>
        <v>34.444444444444436</v>
      </c>
      <c r="P1212" s="103">
        <f t="shared" si="148"/>
        <v>-1</v>
      </c>
      <c r="Q1212" s="101">
        <f t="shared" si="149"/>
        <v>-1</v>
      </c>
      <c r="R1212" s="101">
        <f t="shared" si="150"/>
        <v>-1</v>
      </c>
      <c r="S1212" s="101">
        <f t="shared" si="151"/>
        <v>1</v>
      </c>
      <c r="T1212" s="101">
        <f t="shared" si="152"/>
        <v>1</v>
      </c>
      <c r="U1212" s="101">
        <f t="shared" si="153"/>
        <v>1</v>
      </c>
      <c r="V1212" s="102">
        <f t="shared" si="154"/>
        <v>34.444444444444436</v>
      </c>
    </row>
    <row r="1213" spans="2:22" x14ac:dyDescent="0.25">
      <c r="B1213" s="12">
        <v>19</v>
      </c>
      <c r="C1213" s="12">
        <v>58</v>
      </c>
      <c r="D1213" s="12">
        <v>38.333333333333336</v>
      </c>
      <c r="E1213" s="12">
        <v>36.458333333333336</v>
      </c>
      <c r="F1213" s="12">
        <v>33.75</v>
      </c>
      <c r="H1213" s="103">
        <f>VLOOKUP($C1213,'Experiment Design'!$B$3:$H$66,'Experiment Results'!H$1,FALSE)</f>
        <v>8</v>
      </c>
      <c r="I1213" s="101" t="str">
        <f>VLOOKUP($C1213,'Experiment Design'!$B$3:$H$66,'Experiment Results'!I$1,FALSE)</f>
        <v>Normal</v>
      </c>
      <c r="J1213" s="101">
        <f>VLOOKUP($C1213,'Experiment Design'!$B$3:$H$66,'Experiment Results'!J$1,FALSE)</f>
        <v>40</v>
      </c>
      <c r="K1213" s="101">
        <f>VLOOKUP($C1213,'Experiment Design'!$B$3:$H$66,'Experiment Results'!K$1,FALSE)</f>
        <v>60</v>
      </c>
      <c r="L1213" s="101">
        <f>VLOOKUP($C1213,'Experiment Design'!$B$3:$H$66,'Experiment Results'!L$1,FALSE)</f>
        <v>36</v>
      </c>
      <c r="M1213" s="101">
        <f>VLOOKUP($C1213,'Experiment Design'!$B$3:$H$66,'Experiment Results'!M$1,FALSE)</f>
        <v>15</v>
      </c>
      <c r="N1213" s="102">
        <f t="shared" si="147"/>
        <v>36.180555555555557</v>
      </c>
      <c r="P1213" s="103">
        <f t="shared" si="148"/>
        <v>1</v>
      </c>
      <c r="Q1213" s="101">
        <f t="shared" si="149"/>
        <v>-1</v>
      </c>
      <c r="R1213" s="101">
        <f t="shared" si="150"/>
        <v>-1</v>
      </c>
      <c r="S1213" s="101">
        <f t="shared" si="151"/>
        <v>1</v>
      </c>
      <c r="T1213" s="101">
        <f t="shared" si="152"/>
        <v>1</v>
      </c>
      <c r="U1213" s="101">
        <f t="shared" si="153"/>
        <v>1</v>
      </c>
      <c r="V1213" s="102">
        <f t="shared" si="154"/>
        <v>36.180555555555557</v>
      </c>
    </row>
    <row r="1214" spans="2:22" x14ac:dyDescent="0.25">
      <c r="B1214" s="12">
        <v>19</v>
      </c>
      <c r="C1214" s="12">
        <v>59</v>
      </c>
      <c r="D1214" s="12">
        <v>36.388888888888914</v>
      </c>
      <c r="E1214" s="12">
        <v>34.791666666666664</v>
      </c>
      <c r="F1214" s="12">
        <v>33.333333333333364</v>
      </c>
      <c r="H1214" s="103">
        <f>VLOOKUP($C1214,'Experiment Design'!$B$3:$H$66,'Experiment Results'!H$1,FALSE)</f>
        <v>3</v>
      </c>
      <c r="I1214" s="101" t="str">
        <f>VLOOKUP($C1214,'Experiment Design'!$B$3:$H$66,'Experiment Results'!I$1,FALSE)</f>
        <v>Exponential</v>
      </c>
      <c r="J1214" s="101">
        <f>VLOOKUP($C1214,'Experiment Design'!$B$3:$H$66,'Experiment Results'!J$1,FALSE)</f>
        <v>40</v>
      </c>
      <c r="K1214" s="101">
        <f>VLOOKUP($C1214,'Experiment Design'!$B$3:$H$66,'Experiment Results'!K$1,FALSE)</f>
        <v>60</v>
      </c>
      <c r="L1214" s="101">
        <f>VLOOKUP($C1214,'Experiment Design'!$B$3:$H$66,'Experiment Results'!L$1,FALSE)</f>
        <v>36</v>
      </c>
      <c r="M1214" s="101">
        <f>VLOOKUP($C1214,'Experiment Design'!$B$3:$H$66,'Experiment Results'!M$1,FALSE)</f>
        <v>15</v>
      </c>
      <c r="N1214" s="102">
        <f t="shared" si="147"/>
        <v>34.837962962962983</v>
      </c>
      <c r="P1214" s="103">
        <f t="shared" si="148"/>
        <v>-1</v>
      </c>
      <c r="Q1214" s="101">
        <f t="shared" si="149"/>
        <v>1</v>
      </c>
      <c r="R1214" s="101">
        <f t="shared" si="150"/>
        <v>-1</v>
      </c>
      <c r="S1214" s="101">
        <f t="shared" si="151"/>
        <v>1</v>
      </c>
      <c r="T1214" s="101">
        <f t="shared" si="152"/>
        <v>1</v>
      </c>
      <c r="U1214" s="101">
        <f t="shared" si="153"/>
        <v>1</v>
      </c>
      <c r="V1214" s="102">
        <f t="shared" si="154"/>
        <v>34.837962962962983</v>
      </c>
    </row>
    <row r="1215" spans="2:22" x14ac:dyDescent="0.25">
      <c r="B1215" s="12">
        <v>19</v>
      </c>
      <c r="C1215" s="12">
        <v>60</v>
      </c>
      <c r="D1215" s="12">
        <v>31.666666666666682</v>
      </c>
      <c r="E1215" s="12">
        <v>42.916666666666679</v>
      </c>
      <c r="F1215" s="12">
        <v>35.333333333333343</v>
      </c>
      <c r="H1215" s="103">
        <f>VLOOKUP($C1215,'Experiment Design'!$B$3:$H$66,'Experiment Results'!H$1,FALSE)</f>
        <v>8</v>
      </c>
      <c r="I1215" s="101" t="str">
        <f>VLOOKUP($C1215,'Experiment Design'!$B$3:$H$66,'Experiment Results'!I$1,FALSE)</f>
        <v>Exponential</v>
      </c>
      <c r="J1215" s="101">
        <f>VLOOKUP($C1215,'Experiment Design'!$B$3:$H$66,'Experiment Results'!J$1,FALSE)</f>
        <v>40</v>
      </c>
      <c r="K1215" s="101">
        <f>VLOOKUP($C1215,'Experiment Design'!$B$3:$H$66,'Experiment Results'!K$1,FALSE)</f>
        <v>60</v>
      </c>
      <c r="L1215" s="101">
        <f>VLOOKUP($C1215,'Experiment Design'!$B$3:$H$66,'Experiment Results'!L$1,FALSE)</f>
        <v>36</v>
      </c>
      <c r="M1215" s="101">
        <f>VLOOKUP($C1215,'Experiment Design'!$B$3:$H$66,'Experiment Results'!M$1,FALSE)</f>
        <v>15</v>
      </c>
      <c r="N1215" s="102">
        <f t="shared" si="147"/>
        <v>36.6388888888889</v>
      </c>
      <c r="P1215" s="103">
        <f t="shared" si="148"/>
        <v>1</v>
      </c>
      <c r="Q1215" s="101">
        <f t="shared" si="149"/>
        <v>1</v>
      </c>
      <c r="R1215" s="101">
        <f t="shared" si="150"/>
        <v>-1</v>
      </c>
      <c r="S1215" s="101">
        <f t="shared" si="151"/>
        <v>1</v>
      </c>
      <c r="T1215" s="101">
        <f t="shared" si="152"/>
        <v>1</v>
      </c>
      <c r="U1215" s="101">
        <f t="shared" si="153"/>
        <v>1</v>
      </c>
      <c r="V1215" s="102">
        <f t="shared" si="154"/>
        <v>36.6388888888889</v>
      </c>
    </row>
    <row r="1216" spans="2:22" x14ac:dyDescent="0.25">
      <c r="B1216" s="12">
        <v>19</v>
      </c>
      <c r="C1216" s="12">
        <v>61</v>
      </c>
      <c r="D1216" s="12">
        <v>32.500000000000014</v>
      </c>
      <c r="E1216" s="12">
        <v>36.874999999999986</v>
      </c>
      <c r="F1216" s="12">
        <v>33.958333333333321</v>
      </c>
      <c r="H1216" s="103">
        <f>VLOOKUP($C1216,'Experiment Design'!$B$3:$H$66,'Experiment Results'!H$1,FALSE)</f>
        <v>3</v>
      </c>
      <c r="I1216" s="101" t="str">
        <f>VLOOKUP($C1216,'Experiment Design'!$B$3:$H$66,'Experiment Results'!I$1,FALSE)</f>
        <v>Normal</v>
      </c>
      <c r="J1216" s="101">
        <f>VLOOKUP($C1216,'Experiment Design'!$B$3:$H$66,'Experiment Results'!J$1,FALSE)</f>
        <v>100</v>
      </c>
      <c r="K1216" s="101">
        <f>VLOOKUP($C1216,'Experiment Design'!$B$3:$H$66,'Experiment Results'!K$1,FALSE)</f>
        <v>60</v>
      </c>
      <c r="L1216" s="101">
        <f>VLOOKUP($C1216,'Experiment Design'!$B$3:$H$66,'Experiment Results'!L$1,FALSE)</f>
        <v>36</v>
      </c>
      <c r="M1216" s="101">
        <f>VLOOKUP($C1216,'Experiment Design'!$B$3:$H$66,'Experiment Results'!M$1,FALSE)</f>
        <v>15</v>
      </c>
      <c r="N1216" s="102">
        <f t="shared" si="147"/>
        <v>34.444444444444436</v>
      </c>
      <c r="P1216" s="103">
        <f t="shared" si="148"/>
        <v>-1</v>
      </c>
      <c r="Q1216" s="101">
        <f t="shared" si="149"/>
        <v>-1</v>
      </c>
      <c r="R1216" s="101">
        <f t="shared" si="150"/>
        <v>1</v>
      </c>
      <c r="S1216" s="101">
        <f t="shared" si="151"/>
        <v>1</v>
      </c>
      <c r="T1216" s="101">
        <f t="shared" si="152"/>
        <v>1</v>
      </c>
      <c r="U1216" s="101">
        <f t="shared" si="153"/>
        <v>1</v>
      </c>
      <c r="V1216" s="102">
        <f t="shared" si="154"/>
        <v>34.444444444444436</v>
      </c>
    </row>
    <row r="1217" spans="2:22" x14ac:dyDescent="0.25">
      <c r="B1217" s="12">
        <v>19</v>
      </c>
      <c r="C1217" s="12">
        <v>62</v>
      </c>
      <c r="D1217" s="12">
        <v>38.541666666666664</v>
      </c>
      <c r="E1217" s="12">
        <v>36.458333333333336</v>
      </c>
      <c r="F1217" s="12">
        <v>33.75</v>
      </c>
      <c r="H1217" s="103">
        <f>VLOOKUP($C1217,'Experiment Design'!$B$3:$H$66,'Experiment Results'!H$1,FALSE)</f>
        <v>8</v>
      </c>
      <c r="I1217" s="101" t="str">
        <f>VLOOKUP($C1217,'Experiment Design'!$B$3:$H$66,'Experiment Results'!I$1,FALSE)</f>
        <v>Normal</v>
      </c>
      <c r="J1217" s="101">
        <f>VLOOKUP($C1217,'Experiment Design'!$B$3:$H$66,'Experiment Results'!J$1,FALSE)</f>
        <v>100</v>
      </c>
      <c r="K1217" s="101">
        <f>VLOOKUP($C1217,'Experiment Design'!$B$3:$H$66,'Experiment Results'!K$1,FALSE)</f>
        <v>60</v>
      </c>
      <c r="L1217" s="101">
        <f>VLOOKUP($C1217,'Experiment Design'!$B$3:$H$66,'Experiment Results'!L$1,FALSE)</f>
        <v>36</v>
      </c>
      <c r="M1217" s="101">
        <f>VLOOKUP($C1217,'Experiment Design'!$B$3:$H$66,'Experiment Results'!M$1,FALSE)</f>
        <v>15</v>
      </c>
      <c r="N1217" s="102">
        <f t="shared" si="147"/>
        <v>36.25</v>
      </c>
      <c r="P1217" s="103">
        <f t="shared" si="148"/>
        <v>1</v>
      </c>
      <c r="Q1217" s="101">
        <f t="shared" si="149"/>
        <v>-1</v>
      </c>
      <c r="R1217" s="101">
        <f t="shared" si="150"/>
        <v>1</v>
      </c>
      <c r="S1217" s="101">
        <f t="shared" si="151"/>
        <v>1</v>
      </c>
      <c r="T1217" s="101">
        <f t="shared" si="152"/>
        <v>1</v>
      </c>
      <c r="U1217" s="101">
        <f t="shared" si="153"/>
        <v>1</v>
      </c>
      <c r="V1217" s="102">
        <f t="shared" si="154"/>
        <v>36.25</v>
      </c>
    </row>
    <row r="1218" spans="2:22" x14ac:dyDescent="0.25">
      <c r="B1218" s="12">
        <v>19</v>
      </c>
      <c r="C1218" s="12">
        <v>63</v>
      </c>
      <c r="D1218" s="12">
        <v>36.388888888888914</v>
      </c>
      <c r="E1218" s="12">
        <v>82.708516883269198</v>
      </c>
      <c r="F1218" s="12">
        <v>33.333333333333364</v>
      </c>
      <c r="H1218" s="103">
        <f>VLOOKUP($C1218,'Experiment Design'!$B$3:$H$66,'Experiment Results'!H$1,FALSE)</f>
        <v>3</v>
      </c>
      <c r="I1218" s="101" t="str">
        <f>VLOOKUP($C1218,'Experiment Design'!$B$3:$H$66,'Experiment Results'!I$1,FALSE)</f>
        <v>Exponential</v>
      </c>
      <c r="J1218" s="101">
        <f>VLOOKUP($C1218,'Experiment Design'!$B$3:$H$66,'Experiment Results'!J$1,FALSE)</f>
        <v>100</v>
      </c>
      <c r="K1218" s="101">
        <f>VLOOKUP($C1218,'Experiment Design'!$B$3:$H$66,'Experiment Results'!K$1,FALSE)</f>
        <v>60</v>
      </c>
      <c r="L1218" s="101">
        <f>VLOOKUP($C1218,'Experiment Design'!$B$3:$H$66,'Experiment Results'!L$1,FALSE)</f>
        <v>36</v>
      </c>
      <c r="M1218" s="101">
        <f>VLOOKUP($C1218,'Experiment Design'!$B$3:$H$66,'Experiment Results'!M$1,FALSE)</f>
        <v>15</v>
      </c>
      <c r="N1218" s="102">
        <f t="shared" si="147"/>
        <v>50.810246368497161</v>
      </c>
      <c r="P1218" s="103">
        <f t="shared" si="148"/>
        <v>-1</v>
      </c>
      <c r="Q1218" s="101">
        <f t="shared" si="149"/>
        <v>1</v>
      </c>
      <c r="R1218" s="101">
        <f t="shared" si="150"/>
        <v>1</v>
      </c>
      <c r="S1218" s="101">
        <f t="shared" si="151"/>
        <v>1</v>
      </c>
      <c r="T1218" s="101">
        <f t="shared" si="152"/>
        <v>1</v>
      </c>
      <c r="U1218" s="101">
        <f t="shared" si="153"/>
        <v>1</v>
      </c>
      <c r="V1218" s="102">
        <f t="shared" si="154"/>
        <v>50.810246368497161</v>
      </c>
    </row>
    <row r="1219" spans="2:22" x14ac:dyDescent="0.25">
      <c r="B1219" s="12">
        <v>19</v>
      </c>
      <c r="C1219" s="12">
        <v>64</v>
      </c>
      <c r="D1219" s="12">
        <v>31.666666666666682</v>
      </c>
      <c r="E1219" s="12">
        <v>42.916666666666679</v>
      </c>
      <c r="F1219" s="12">
        <v>35.333333333333343</v>
      </c>
      <c r="H1219" s="103">
        <f>VLOOKUP($C1219,'Experiment Design'!$B$3:$H$66,'Experiment Results'!H$1,FALSE)</f>
        <v>8</v>
      </c>
      <c r="I1219" s="101" t="str">
        <f>VLOOKUP($C1219,'Experiment Design'!$B$3:$H$66,'Experiment Results'!I$1,FALSE)</f>
        <v>Exponential</v>
      </c>
      <c r="J1219" s="101">
        <f>VLOOKUP($C1219,'Experiment Design'!$B$3:$H$66,'Experiment Results'!J$1,FALSE)</f>
        <v>100</v>
      </c>
      <c r="K1219" s="101">
        <f>VLOOKUP($C1219,'Experiment Design'!$B$3:$H$66,'Experiment Results'!K$1,FALSE)</f>
        <v>60</v>
      </c>
      <c r="L1219" s="101">
        <f>VLOOKUP($C1219,'Experiment Design'!$B$3:$H$66,'Experiment Results'!L$1,FALSE)</f>
        <v>36</v>
      </c>
      <c r="M1219" s="101">
        <f>VLOOKUP($C1219,'Experiment Design'!$B$3:$H$66,'Experiment Results'!M$1,FALSE)</f>
        <v>15</v>
      </c>
      <c r="N1219" s="102">
        <f t="shared" si="147"/>
        <v>36.6388888888889</v>
      </c>
      <c r="P1219" s="103">
        <f t="shared" si="148"/>
        <v>1</v>
      </c>
      <c r="Q1219" s="101">
        <f t="shared" si="149"/>
        <v>1</v>
      </c>
      <c r="R1219" s="101">
        <f t="shared" si="150"/>
        <v>1</v>
      </c>
      <c r="S1219" s="101">
        <f t="shared" si="151"/>
        <v>1</v>
      </c>
      <c r="T1219" s="101">
        <f t="shared" si="152"/>
        <v>1</v>
      </c>
      <c r="U1219" s="101">
        <f t="shared" si="153"/>
        <v>1</v>
      </c>
      <c r="V1219" s="102">
        <f t="shared" si="154"/>
        <v>36.6388888888889</v>
      </c>
    </row>
    <row r="1220" spans="2:22" x14ac:dyDescent="0.25">
      <c r="B1220" s="12">
        <v>20</v>
      </c>
      <c r="C1220" s="12">
        <v>1</v>
      </c>
      <c r="D1220" s="12">
        <v>31.153846153846143</v>
      </c>
      <c r="E1220" s="12">
        <v>44.423076923076898</v>
      </c>
      <c r="F1220" s="12">
        <v>47.692307692307701</v>
      </c>
      <c r="H1220" s="103">
        <f>VLOOKUP($C1220,'Experiment Design'!$B$3:$H$66,'Experiment Results'!H$1,FALSE)</f>
        <v>3</v>
      </c>
      <c r="I1220" s="101" t="str">
        <f>VLOOKUP($C1220,'Experiment Design'!$B$3:$H$66,'Experiment Results'!I$1,FALSE)</f>
        <v>Normal</v>
      </c>
      <c r="J1220" s="101">
        <f>VLOOKUP($C1220,'Experiment Design'!$B$3:$H$66,'Experiment Results'!J$1,FALSE)</f>
        <v>40</v>
      </c>
      <c r="K1220" s="101">
        <f>VLOOKUP($C1220,'Experiment Design'!$B$3:$H$66,'Experiment Results'!K$1,FALSE)</f>
        <v>10</v>
      </c>
      <c r="L1220" s="101">
        <f>VLOOKUP($C1220,'Experiment Design'!$B$3:$H$66,'Experiment Results'!L$1,FALSE)</f>
        <v>26</v>
      </c>
      <c r="M1220" s="101">
        <f>VLOOKUP($C1220,'Experiment Design'!$B$3:$H$66,'Experiment Results'!M$1,FALSE)</f>
        <v>10</v>
      </c>
      <c r="N1220" s="102">
        <f t="shared" si="147"/>
        <v>41.089743589743584</v>
      </c>
      <c r="P1220" s="103">
        <f t="shared" si="148"/>
        <v>-1</v>
      </c>
      <c r="Q1220" s="101">
        <f t="shared" si="149"/>
        <v>-1</v>
      </c>
      <c r="R1220" s="101">
        <f t="shared" si="150"/>
        <v>-1</v>
      </c>
      <c r="S1220" s="101">
        <f t="shared" si="151"/>
        <v>-1</v>
      </c>
      <c r="T1220" s="101">
        <f t="shared" si="152"/>
        <v>-1</v>
      </c>
      <c r="U1220" s="101">
        <f t="shared" si="153"/>
        <v>-1</v>
      </c>
      <c r="V1220" s="102">
        <f t="shared" si="154"/>
        <v>41.089743589743584</v>
      </c>
    </row>
    <row r="1221" spans="2:22" x14ac:dyDescent="0.25">
      <c r="B1221" s="12">
        <v>20</v>
      </c>
      <c r="C1221" s="12">
        <v>2</v>
      </c>
      <c r="D1221" s="12">
        <v>39</v>
      </c>
      <c r="E1221" s="12">
        <v>38.36538461538462</v>
      </c>
      <c r="F1221" s="12">
        <v>38.653846153846146</v>
      </c>
      <c r="H1221" s="103">
        <f>VLOOKUP($C1221,'Experiment Design'!$B$3:$H$66,'Experiment Results'!H$1,FALSE)</f>
        <v>8</v>
      </c>
      <c r="I1221" s="101" t="str">
        <f>VLOOKUP($C1221,'Experiment Design'!$B$3:$H$66,'Experiment Results'!I$1,FALSE)</f>
        <v>Normal</v>
      </c>
      <c r="J1221" s="101">
        <f>VLOOKUP($C1221,'Experiment Design'!$B$3:$H$66,'Experiment Results'!J$1,FALSE)</f>
        <v>40</v>
      </c>
      <c r="K1221" s="101">
        <f>VLOOKUP($C1221,'Experiment Design'!$B$3:$H$66,'Experiment Results'!K$1,FALSE)</f>
        <v>10</v>
      </c>
      <c r="L1221" s="101">
        <f>VLOOKUP($C1221,'Experiment Design'!$B$3:$H$66,'Experiment Results'!L$1,FALSE)</f>
        <v>26</v>
      </c>
      <c r="M1221" s="101">
        <f>VLOOKUP($C1221,'Experiment Design'!$B$3:$H$66,'Experiment Results'!M$1,FALSE)</f>
        <v>10</v>
      </c>
      <c r="N1221" s="102">
        <f t="shared" ref="N1221:N1284" si="155">AVERAGE(D1221:F1221)</f>
        <v>38.67307692307692</v>
      </c>
      <c r="P1221" s="103">
        <f t="shared" ref="P1221:P1284" si="156">IF(H1221=H$4,-1,1)</f>
        <v>1</v>
      </c>
      <c r="Q1221" s="101">
        <f t="shared" ref="Q1221:Q1284" si="157">IF(I1221=I$4,-1,1)</f>
        <v>-1</v>
      </c>
      <c r="R1221" s="101">
        <f t="shared" ref="R1221:R1284" si="158">IF(J1221=J$4,-1,1)</f>
        <v>-1</v>
      </c>
      <c r="S1221" s="101">
        <f t="shared" ref="S1221:S1284" si="159">IF(K1221=K$4,-1,1)</f>
        <v>-1</v>
      </c>
      <c r="T1221" s="101">
        <f t="shared" ref="T1221:T1284" si="160">IF(L1221=L$4,-1,1)</f>
        <v>-1</v>
      </c>
      <c r="U1221" s="101">
        <f t="shared" ref="U1221:U1284" si="161">IF(M1221=M$4,-1,1)</f>
        <v>-1</v>
      </c>
      <c r="V1221" s="102">
        <f t="shared" ref="V1221:V1284" si="162">N1221</f>
        <v>38.67307692307692</v>
      </c>
    </row>
    <row r="1222" spans="2:22" x14ac:dyDescent="0.25">
      <c r="B1222" s="12">
        <v>20</v>
      </c>
      <c r="C1222" s="12">
        <v>3</v>
      </c>
      <c r="D1222" s="12">
        <v>37.788461538461519</v>
      </c>
      <c r="E1222" s="12">
        <v>38.36538461538462</v>
      </c>
      <c r="F1222" s="12">
        <v>32.307692307692278</v>
      </c>
      <c r="H1222" s="103">
        <f>VLOOKUP($C1222,'Experiment Design'!$B$3:$H$66,'Experiment Results'!H$1,FALSE)</f>
        <v>3</v>
      </c>
      <c r="I1222" s="101" t="str">
        <f>VLOOKUP($C1222,'Experiment Design'!$B$3:$H$66,'Experiment Results'!I$1,FALSE)</f>
        <v>Exponential</v>
      </c>
      <c r="J1222" s="101">
        <f>VLOOKUP($C1222,'Experiment Design'!$B$3:$H$66,'Experiment Results'!J$1,FALSE)</f>
        <v>40</v>
      </c>
      <c r="K1222" s="101">
        <f>VLOOKUP($C1222,'Experiment Design'!$B$3:$H$66,'Experiment Results'!K$1,FALSE)</f>
        <v>10</v>
      </c>
      <c r="L1222" s="101">
        <f>VLOOKUP($C1222,'Experiment Design'!$B$3:$H$66,'Experiment Results'!L$1,FALSE)</f>
        <v>26</v>
      </c>
      <c r="M1222" s="101">
        <f>VLOOKUP($C1222,'Experiment Design'!$B$3:$H$66,'Experiment Results'!M$1,FALSE)</f>
        <v>10</v>
      </c>
      <c r="N1222" s="102">
        <f t="shared" si="155"/>
        <v>36.153846153846139</v>
      </c>
      <c r="P1222" s="103">
        <f t="shared" si="156"/>
        <v>-1</v>
      </c>
      <c r="Q1222" s="101">
        <f t="shared" si="157"/>
        <v>1</v>
      </c>
      <c r="R1222" s="101">
        <f t="shared" si="158"/>
        <v>-1</v>
      </c>
      <c r="S1222" s="101">
        <f t="shared" si="159"/>
        <v>-1</v>
      </c>
      <c r="T1222" s="101">
        <f t="shared" si="160"/>
        <v>-1</v>
      </c>
      <c r="U1222" s="101">
        <f t="shared" si="161"/>
        <v>-1</v>
      </c>
      <c r="V1222" s="102">
        <f t="shared" si="162"/>
        <v>36.153846153846139</v>
      </c>
    </row>
    <row r="1223" spans="2:22" x14ac:dyDescent="0.25">
      <c r="B1223" s="12">
        <v>20</v>
      </c>
      <c r="C1223" s="12">
        <v>4</v>
      </c>
      <c r="D1223" s="12">
        <v>40.38461538461538</v>
      </c>
      <c r="E1223" s="12">
        <v>36.057692307692278</v>
      </c>
      <c r="F1223" s="12">
        <v>32.307692307692278</v>
      </c>
      <c r="H1223" s="103">
        <f>VLOOKUP($C1223,'Experiment Design'!$B$3:$H$66,'Experiment Results'!H$1,FALSE)</f>
        <v>8</v>
      </c>
      <c r="I1223" s="101" t="str">
        <f>VLOOKUP($C1223,'Experiment Design'!$B$3:$H$66,'Experiment Results'!I$1,FALSE)</f>
        <v>Exponential</v>
      </c>
      <c r="J1223" s="101">
        <f>VLOOKUP($C1223,'Experiment Design'!$B$3:$H$66,'Experiment Results'!J$1,FALSE)</f>
        <v>40</v>
      </c>
      <c r="K1223" s="101">
        <f>VLOOKUP($C1223,'Experiment Design'!$B$3:$H$66,'Experiment Results'!K$1,FALSE)</f>
        <v>10</v>
      </c>
      <c r="L1223" s="101">
        <f>VLOOKUP($C1223,'Experiment Design'!$B$3:$H$66,'Experiment Results'!L$1,FALSE)</f>
        <v>26</v>
      </c>
      <c r="M1223" s="101">
        <f>VLOOKUP($C1223,'Experiment Design'!$B$3:$H$66,'Experiment Results'!M$1,FALSE)</f>
        <v>10</v>
      </c>
      <c r="N1223" s="102">
        <f t="shared" si="155"/>
        <v>36.249999999999979</v>
      </c>
      <c r="P1223" s="103">
        <f t="shared" si="156"/>
        <v>1</v>
      </c>
      <c r="Q1223" s="101">
        <f t="shared" si="157"/>
        <v>1</v>
      </c>
      <c r="R1223" s="101">
        <f t="shared" si="158"/>
        <v>-1</v>
      </c>
      <c r="S1223" s="101">
        <f t="shared" si="159"/>
        <v>-1</v>
      </c>
      <c r="T1223" s="101">
        <f t="shared" si="160"/>
        <v>-1</v>
      </c>
      <c r="U1223" s="101">
        <f t="shared" si="161"/>
        <v>-1</v>
      </c>
      <c r="V1223" s="102">
        <f t="shared" si="162"/>
        <v>36.249999999999979</v>
      </c>
    </row>
    <row r="1224" spans="2:22" x14ac:dyDescent="0.25">
      <c r="B1224" s="12">
        <v>20</v>
      </c>
      <c r="C1224" s="12">
        <v>5</v>
      </c>
      <c r="D1224" s="12">
        <v>31.153846153846143</v>
      </c>
      <c r="E1224" s="12">
        <v>44.423076923076898</v>
      </c>
      <c r="F1224" s="12">
        <v>47.692307692307701</v>
      </c>
      <c r="H1224" s="103">
        <f>VLOOKUP($C1224,'Experiment Design'!$B$3:$H$66,'Experiment Results'!H$1,FALSE)</f>
        <v>3</v>
      </c>
      <c r="I1224" s="101" t="str">
        <f>VLOOKUP($C1224,'Experiment Design'!$B$3:$H$66,'Experiment Results'!I$1,FALSE)</f>
        <v>Normal</v>
      </c>
      <c r="J1224" s="101">
        <f>VLOOKUP($C1224,'Experiment Design'!$B$3:$H$66,'Experiment Results'!J$1,FALSE)</f>
        <v>100</v>
      </c>
      <c r="K1224" s="101">
        <f>VLOOKUP($C1224,'Experiment Design'!$B$3:$H$66,'Experiment Results'!K$1,FALSE)</f>
        <v>10</v>
      </c>
      <c r="L1224" s="101">
        <f>VLOOKUP($C1224,'Experiment Design'!$B$3:$H$66,'Experiment Results'!L$1,FALSE)</f>
        <v>26</v>
      </c>
      <c r="M1224" s="101">
        <f>VLOOKUP($C1224,'Experiment Design'!$B$3:$H$66,'Experiment Results'!M$1,FALSE)</f>
        <v>10</v>
      </c>
      <c r="N1224" s="102">
        <f t="shared" si="155"/>
        <v>41.089743589743584</v>
      </c>
      <c r="P1224" s="103">
        <f t="shared" si="156"/>
        <v>-1</v>
      </c>
      <c r="Q1224" s="101">
        <f t="shared" si="157"/>
        <v>-1</v>
      </c>
      <c r="R1224" s="101">
        <f t="shared" si="158"/>
        <v>1</v>
      </c>
      <c r="S1224" s="101">
        <f t="shared" si="159"/>
        <v>-1</v>
      </c>
      <c r="T1224" s="101">
        <f t="shared" si="160"/>
        <v>-1</v>
      </c>
      <c r="U1224" s="101">
        <f t="shared" si="161"/>
        <v>-1</v>
      </c>
      <c r="V1224" s="102">
        <f t="shared" si="162"/>
        <v>41.089743589743584</v>
      </c>
    </row>
    <row r="1225" spans="2:22" x14ac:dyDescent="0.25">
      <c r="B1225" s="12">
        <v>20</v>
      </c>
      <c r="C1225" s="12">
        <v>6</v>
      </c>
      <c r="D1225" s="12">
        <v>39</v>
      </c>
      <c r="E1225" s="12">
        <v>38.653846153846146</v>
      </c>
      <c r="F1225" s="12">
        <v>38.653846153846146</v>
      </c>
      <c r="H1225" s="103">
        <f>VLOOKUP($C1225,'Experiment Design'!$B$3:$H$66,'Experiment Results'!H$1,FALSE)</f>
        <v>8</v>
      </c>
      <c r="I1225" s="101" t="str">
        <f>VLOOKUP($C1225,'Experiment Design'!$B$3:$H$66,'Experiment Results'!I$1,FALSE)</f>
        <v>Normal</v>
      </c>
      <c r="J1225" s="101">
        <f>VLOOKUP($C1225,'Experiment Design'!$B$3:$H$66,'Experiment Results'!J$1,FALSE)</f>
        <v>100</v>
      </c>
      <c r="K1225" s="101">
        <f>VLOOKUP($C1225,'Experiment Design'!$B$3:$H$66,'Experiment Results'!K$1,FALSE)</f>
        <v>10</v>
      </c>
      <c r="L1225" s="101">
        <f>VLOOKUP($C1225,'Experiment Design'!$B$3:$H$66,'Experiment Results'!L$1,FALSE)</f>
        <v>26</v>
      </c>
      <c r="M1225" s="101">
        <f>VLOOKUP($C1225,'Experiment Design'!$B$3:$H$66,'Experiment Results'!M$1,FALSE)</f>
        <v>10</v>
      </c>
      <c r="N1225" s="102">
        <f t="shared" si="155"/>
        <v>38.769230769230766</v>
      </c>
      <c r="P1225" s="103">
        <f t="shared" si="156"/>
        <v>1</v>
      </c>
      <c r="Q1225" s="101">
        <f t="shared" si="157"/>
        <v>-1</v>
      </c>
      <c r="R1225" s="101">
        <f t="shared" si="158"/>
        <v>1</v>
      </c>
      <c r="S1225" s="101">
        <f t="shared" si="159"/>
        <v>-1</v>
      </c>
      <c r="T1225" s="101">
        <f t="shared" si="160"/>
        <v>-1</v>
      </c>
      <c r="U1225" s="101">
        <f t="shared" si="161"/>
        <v>-1</v>
      </c>
      <c r="V1225" s="102">
        <f t="shared" si="162"/>
        <v>38.769230769230766</v>
      </c>
    </row>
    <row r="1226" spans="2:22" x14ac:dyDescent="0.25">
      <c r="B1226" s="12">
        <v>20</v>
      </c>
      <c r="C1226" s="12">
        <v>7</v>
      </c>
      <c r="D1226" s="12">
        <v>37.788461538461519</v>
      </c>
      <c r="E1226" s="12">
        <v>38.36538461538462</v>
      </c>
      <c r="F1226" s="12">
        <v>49.116043359102001</v>
      </c>
      <c r="H1226" s="103">
        <f>VLOOKUP($C1226,'Experiment Design'!$B$3:$H$66,'Experiment Results'!H$1,FALSE)</f>
        <v>3</v>
      </c>
      <c r="I1226" s="101" t="str">
        <f>VLOOKUP($C1226,'Experiment Design'!$B$3:$H$66,'Experiment Results'!I$1,FALSE)</f>
        <v>Exponential</v>
      </c>
      <c r="J1226" s="101">
        <f>VLOOKUP($C1226,'Experiment Design'!$B$3:$H$66,'Experiment Results'!J$1,FALSE)</f>
        <v>100</v>
      </c>
      <c r="K1226" s="101">
        <f>VLOOKUP($C1226,'Experiment Design'!$B$3:$H$66,'Experiment Results'!K$1,FALSE)</f>
        <v>10</v>
      </c>
      <c r="L1226" s="101">
        <f>VLOOKUP($C1226,'Experiment Design'!$B$3:$H$66,'Experiment Results'!L$1,FALSE)</f>
        <v>26</v>
      </c>
      <c r="M1226" s="101">
        <f>VLOOKUP($C1226,'Experiment Design'!$B$3:$H$66,'Experiment Results'!M$1,FALSE)</f>
        <v>10</v>
      </c>
      <c r="N1226" s="102">
        <f t="shared" si="155"/>
        <v>41.756629837649378</v>
      </c>
      <c r="P1226" s="103">
        <f t="shared" si="156"/>
        <v>-1</v>
      </c>
      <c r="Q1226" s="101">
        <f t="shared" si="157"/>
        <v>1</v>
      </c>
      <c r="R1226" s="101">
        <f t="shared" si="158"/>
        <v>1</v>
      </c>
      <c r="S1226" s="101">
        <f t="shared" si="159"/>
        <v>-1</v>
      </c>
      <c r="T1226" s="101">
        <f t="shared" si="160"/>
        <v>-1</v>
      </c>
      <c r="U1226" s="101">
        <f t="shared" si="161"/>
        <v>-1</v>
      </c>
      <c r="V1226" s="102">
        <f t="shared" si="162"/>
        <v>41.756629837649378</v>
      </c>
    </row>
    <row r="1227" spans="2:22" x14ac:dyDescent="0.25">
      <c r="B1227" s="12">
        <v>20</v>
      </c>
      <c r="C1227" s="12">
        <v>8</v>
      </c>
      <c r="D1227" s="12">
        <v>47.596153846153854</v>
      </c>
      <c r="E1227" s="12">
        <v>36.057692307692278</v>
      </c>
      <c r="F1227" s="12">
        <v>32.307692307692278</v>
      </c>
      <c r="H1227" s="103">
        <f>VLOOKUP($C1227,'Experiment Design'!$B$3:$H$66,'Experiment Results'!H$1,FALSE)</f>
        <v>8</v>
      </c>
      <c r="I1227" s="101" t="str">
        <f>VLOOKUP($C1227,'Experiment Design'!$B$3:$H$66,'Experiment Results'!I$1,FALSE)</f>
        <v>Exponential</v>
      </c>
      <c r="J1227" s="101">
        <f>VLOOKUP($C1227,'Experiment Design'!$B$3:$H$66,'Experiment Results'!J$1,FALSE)</f>
        <v>100</v>
      </c>
      <c r="K1227" s="101">
        <f>VLOOKUP($C1227,'Experiment Design'!$B$3:$H$66,'Experiment Results'!K$1,FALSE)</f>
        <v>10</v>
      </c>
      <c r="L1227" s="101">
        <f>VLOOKUP($C1227,'Experiment Design'!$B$3:$H$66,'Experiment Results'!L$1,FALSE)</f>
        <v>26</v>
      </c>
      <c r="M1227" s="101">
        <f>VLOOKUP($C1227,'Experiment Design'!$B$3:$H$66,'Experiment Results'!M$1,FALSE)</f>
        <v>10</v>
      </c>
      <c r="N1227" s="102">
        <f t="shared" si="155"/>
        <v>38.653846153846139</v>
      </c>
      <c r="P1227" s="103">
        <f t="shared" si="156"/>
        <v>1</v>
      </c>
      <c r="Q1227" s="101">
        <f t="shared" si="157"/>
        <v>1</v>
      </c>
      <c r="R1227" s="101">
        <f t="shared" si="158"/>
        <v>1</v>
      </c>
      <c r="S1227" s="101">
        <f t="shared" si="159"/>
        <v>-1</v>
      </c>
      <c r="T1227" s="101">
        <f t="shared" si="160"/>
        <v>-1</v>
      </c>
      <c r="U1227" s="101">
        <f t="shared" si="161"/>
        <v>-1</v>
      </c>
      <c r="V1227" s="102">
        <f t="shared" si="162"/>
        <v>38.653846153846139</v>
      </c>
    </row>
    <row r="1228" spans="2:22" x14ac:dyDescent="0.25">
      <c r="B1228" s="12">
        <v>20</v>
      </c>
      <c r="C1228" s="12">
        <v>9</v>
      </c>
      <c r="D1228" s="12">
        <v>31.153846153846143</v>
      </c>
      <c r="E1228" s="12">
        <v>44.423076923076898</v>
      </c>
      <c r="F1228" s="12">
        <v>47.692307692307701</v>
      </c>
      <c r="H1228" s="103">
        <f>VLOOKUP($C1228,'Experiment Design'!$B$3:$H$66,'Experiment Results'!H$1,FALSE)</f>
        <v>3</v>
      </c>
      <c r="I1228" s="101" t="str">
        <f>VLOOKUP($C1228,'Experiment Design'!$B$3:$H$66,'Experiment Results'!I$1,FALSE)</f>
        <v>Normal</v>
      </c>
      <c r="J1228" s="101">
        <f>VLOOKUP($C1228,'Experiment Design'!$B$3:$H$66,'Experiment Results'!J$1,FALSE)</f>
        <v>40</v>
      </c>
      <c r="K1228" s="101">
        <f>VLOOKUP($C1228,'Experiment Design'!$B$3:$H$66,'Experiment Results'!K$1,FALSE)</f>
        <v>60</v>
      </c>
      <c r="L1228" s="101">
        <f>VLOOKUP($C1228,'Experiment Design'!$B$3:$H$66,'Experiment Results'!L$1,FALSE)</f>
        <v>26</v>
      </c>
      <c r="M1228" s="101">
        <f>VLOOKUP($C1228,'Experiment Design'!$B$3:$H$66,'Experiment Results'!M$1,FALSE)</f>
        <v>10</v>
      </c>
      <c r="N1228" s="102">
        <f t="shared" si="155"/>
        <v>41.089743589743584</v>
      </c>
      <c r="P1228" s="103">
        <f t="shared" si="156"/>
        <v>-1</v>
      </c>
      <c r="Q1228" s="101">
        <f t="shared" si="157"/>
        <v>-1</v>
      </c>
      <c r="R1228" s="101">
        <f t="shared" si="158"/>
        <v>-1</v>
      </c>
      <c r="S1228" s="101">
        <f t="shared" si="159"/>
        <v>1</v>
      </c>
      <c r="T1228" s="101">
        <f t="shared" si="160"/>
        <v>-1</v>
      </c>
      <c r="U1228" s="101">
        <f t="shared" si="161"/>
        <v>-1</v>
      </c>
      <c r="V1228" s="102">
        <f t="shared" si="162"/>
        <v>41.089743589743584</v>
      </c>
    </row>
    <row r="1229" spans="2:22" x14ac:dyDescent="0.25">
      <c r="B1229" s="12">
        <v>20</v>
      </c>
      <c r="C1229" s="12">
        <v>10</v>
      </c>
      <c r="D1229" s="12">
        <v>39</v>
      </c>
      <c r="E1229" s="12">
        <v>38.653846153846146</v>
      </c>
      <c r="F1229" s="12">
        <v>38.653846153846146</v>
      </c>
      <c r="H1229" s="103">
        <f>VLOOKUP($C1229,'Experiment Design'!$B$3:$H$66,'Experiment Results'!H$1,FALSE)</f>
        <v>8</v>
      </c>
      <c r="I1229" s="101" t="str">
        <f>VLOOKUP($C1229,'Experiment Design'!$B$3:$H$66,'Experiment Results'!I$1,FALSE)</f>
        <v>Normal</v>
      </c>
      <c r="J1229" s="101">
        <f>VLOOKUP($C1229,'Experiment Design'!$B$3:$H$66,'Experiment Results'!J$1,FALSE)</f>
        <v>40</v>
      </c>
      <c r="K1229" s="101">
        <f>VLOOKUP($C1229,'Experiment Design'!$B$3:$H$66,'Experiment Results'!K$1,FALSE)</f>
        <v>60</v>
      </c>
      <c r="L1229" s="101">
        <f>VLOOKUP($C1229,'Experiment Design'!$B$3:$H$66,'Experiment Results'!L$1,FALSE)</f>
        <v>26</v>
      </c>
      <c r="M1229" s="101">
        <f>VLOOKUP($C1229,'Experiment Design'!$B$3:$H$66,'Experiment Results'!M$1,FALSE)</f>
        <v>10</v>
      </c>
      <c r="N1229" s="102">
        <f t="shared" si="155"/>
        <v>38.769230769230766</v>
      </c>
      <c r="P1229" s="103">
        <f t="shared" si="156"/>
        <v>1</v>
      </c>
      <c r="Q1229" s="101">
        <f t="shared" si="157"/>
        <v>-1</v>
      </c>
      <c r="R1229" s="101">
        <f t="shared" si="158"/>
        <v>-1</v>
      </c>
      <c r="S1229" s="101">
        <f t="shared" si="159"/>
        <v>1</v>
      </c>
      <c r="T1229" s="101">
        <f t="shared" si="160"/>
        <v>-1</v>
      </c>
      <c r="U1229" s="101">
        <f t="shared" si="161"/>
        <v>-1</v>
      </c>
      <c r="V1229" s="102">
        <f t="shared" si="162"/>
        <v>38.769230769230766</v>
      </c>
    </row>
    <row r="1230" spans="2:22" x14ac:dyDescent="0.25">
      <c r="B1230" s="12">
        <v>20</v>
      </c>
      <c r="C1230" s="12">
        <v>11</v>
      </c>
      <c r="D1230" s="12">
        <v>37.788461538461519</v>
      </c>
      <c r="E1230" s="12">
        <v>38.36538461538462</v>
      </c>
      <c r="F1230" s="12">
        <v>32.307692307692278</v>
      </c>
      <c r="H1230" s="103">
        <f>VLOOKUP($C1230,'Experiment Design'!$B$3:$H$66,'Experiment Results'!H$1,FALSE)</f>
        <v>3</v>
      </c>
      <c r="I1230" s="101" t="str">
        <f>VLOOKUP($C1230,'Experiment Design'!$B$3:$H$66,'Experiment Results'!I$1,FALSE)</f>
        <v>Exponential</v>
      </c>
      <c r="J1230" s="101">
        <f>VLOOKUP($C1230,'Experiment Design'!$B$3:$H$66,'Experiment Results'!J$1,FALSE)</f>
        <v>40</v>
      </c>
      <c r="K1230" s="101">
        <f>VLOOKUP($C1230,'Experiment Design'!$B$3:$H$66,'Experiment Results'!K$1,FALSE)</f>
        <v>60</v>
      </c>
      <c r="L1230" s="101">
        <f>VLOOKUP($C1230,'Experiment Design'!$B$3:$H$66,'Experiment Results'!L$1,FALSE)</f>
        <v>26</v>
      </c>
      <c r="M1230" s="101">
        <f>VLOOKUP($C1230,'Experiment Design'!$B$3:$H$66,'Experiment Results'!M$1,FALSE)</f>
        <v>10</v>
      </c>
      <c r="N1230" s="102">
        <f t="shared" si="155"/>
        <v>36.153846153846139</v>
      </c>
      <c r="P1230" s="103">
        <f t="shared" si="156"/>
        <v>-1</v>
      </c>
      <c r="Q1230" s="101">
        <f t="shared" si="157"/>
        <v>1</v>
      </c>
      <c r="R1230" s="101">
        <f t="shared" si="158"/>
        <v>-1</v>
      </c>
      <c r="S1230" s="101">
        <f t="shared" si="159"/>
        <v>1</v>
      </c>
      <c r="T1230" s="101">
        <f t="shared" si="160"/>
        <v>-1</v>
      </c>
      <c r="U1230" s="101">
        <f t="shared" si="161"/>
        <v>-1</v>
      </c>
      <c r="V1230" s="102">
        <f t="shared" si="162"/>
        <v>36.153846153846139</v>
      </c>
    </row>
    <row r="1231" spans="2:22" x14ac:dyDescent="0.25">
      <c r="B1231" s="12">
        <v>20</v>
      </c>
      <c r="C1231" s="12">
        <v>12</v>
      </c>
      <c r="D1231" s="12">
        <v>47.596153846153854</v>
      </c>
      <c r="E1231" s="12">
        <v>36.057692307692278</v>
      </c>
      <c r="F1231" s="12">
        <v>32.307692307692278</v>
      </c>
      <c r="H1231" s="103">
        <f>VLOOKUP($C1231,'Experiment Design'!$B$3:$H$66,'Experiment Results'!H$1,FALSE)</f>
        <v>8</v>
      </c>
      <c r="I1231" s="101" t="str">
        <f>VLOOKUP($C1231,'Experiment Design'!$B$3:$H$66,'Experiment Results'!I$1,FALSE)</f>
        <v>Exponential</v>
      </c>
      <c r="J1231" s="101">
        <f>VLOOKUP($C1231,'Experiment Design'!$B$3:$H$66,'Experiment Results'!J$1,FALSE)</f>
        <v>40</v>
      </c>
      <c r="K1231" s="101">
        <f>VLOOKUP($C1231,'Experiment Design'!$B$3:$H$66,'Experiment Results'!K$1,FALSE)</f>
        <v>60</v>
      </c>
      <c r="L1231" s="101">
        <f>VLOOKUP($C1231,'Experiment Design'!$B$3:$H$66,'Experiment Results'!L$1,FALSE)</f>
        <v>26</v>
      </c>
      <c r="M1231" s="101">
        <f>VLOOKUP($C1231,'Experiment Design'!$B$3:$H$66,'Experiment Results'!M$1,FALSE)</f>
        <v>10</v>
      </c>
      <c r="N1231" s="102">
        <f t="shared" si="155"/>
        <v>38.653846153846139</v>
      </c>
      <c r="P1231" s="103">
        <f t="shared" si="156"/>
        <v>1</v>
      </c>
      <c r="Q1231" s="101">
        <f t="shared" si="157"/>
        <v>1</v>
      </c>
      <c r="R1231" s="101">
        <f t="shared" si="158"/>
        <v>-1</v>
      </c>
      <c r="S1231" s="101">
        <f t="shared" si="159"/>
        <v>1</v>
      </c>
      <c r="T1231" s="101">
        <f t="shared" si="160"/>
        <v>-1</v>
      </c>
      <c r="U1231" s="101">
        <f t="shared" si="161"/>
        <v>-1</v>
      </c>
      <c r="V1231" s="102">
        <f t="shared" si="162"/>
        <v>38.653846153846139</v>
      </c>
    </row>
    <row r="1232" spans="2:22" x14ac:dyDescent="0.25">
      <c r="B1232" s="12">
        <v>20</v>
      </c>
      <c r="C1232" s="12">
        <v>13</v>
      </c>
      <c r="D1232" s="12">
        <v>31.153846153846143</v>
      </c>
      <c r="E1232" s="12">
        <v>44.423076923076898</v>
      </c>
      <c r="F1232" s="12">
        <v>47.692307692307701</v>
      </c>
      <c r="H1232" s="103">
        <f>VLOOKUP($C1232,'Experiment Design'!$B$3:$H$66,'Experiment Results'!H$1,FALSE)</f>
        <v>3</v>
      </c>
      <c r="I1232" s="101" t="str">
        <f>VLOOKUP($C1232,'Experiment Design'!$B$3:$H$66,'Experiment Results'!I$1,FALSE)</f>
        <v>Normal</v>
      </c>
      <c r="J1232" s="101">
        <f>VLOOKUP($C1232,'Experiment Design'!$B$3:$H$66,'Experiment Results'!J$1,FALSE)</f>
        <v>100</v>
      </c>
      <c r="K1232" s="101">
        <f>VLOOKUP($C1232,'Experiment Design'!$B$3:$H$66,'Experiment Results'!K$1,FALSE)</f>
        <v>60</v>
      </c>
      <c r="L1232" s="101">
        <f>VLOOKUP($C1232,'Experiment Design'!$B$3:$H$66,'Experiment Results'!L$1,FALSE)</f>
        <v>26</v>
      </c>
      <c r="M1232" s="101">
        <f>VLOOKUP($C1232,'Experiment Design'!$B$3:$H$66,'Experiment Results'!M$1,FALSE)</f>
        <v>10</v>
      </c>
      <c r="N1232" s="102">
        <f t="shared" si="155"/>
        <v>41.089743589743584</v>
      </c>
      <c r="P1232" s="103">
        <f t="shared" si="156"/>
        <v>-1</v>
      </c>
      <c r="Q1232" s="101">
        <f t="shared" si="157"/>
        <v>-1</v>
      </c>
      <c r="R1232" s="101">
        <f t="shared" si="158"/>
        <v>1</v>
      </c>
      <c r="S1232" s="101">
        <f t="shared" si="159"/>
        <v>1</v>
      </c>
      <c r="T1232" s="101">
        <f t="shared" si="160"/>
        <v>-1</v>
      </c>
      <c r="U1232" s="101">
        <f t="shared" si="161"/>
        <v>-1</v>
      </c>
      <c r="V1232" s="102">
        <f t="shared" si="162"/>
        <v>41.089743589743584</v>
      </c>
    </row>
    <row r="1233" spans="2:22" x14ac:dyDescent="0.25">
      <c r="B1233" s="12">
        <v>20</v>
      </c>
      <c r="C1233" s="12">
        <v>14</v>
      </c>
      <c r="D1233" s="12">
        <v>39</v>
      </c>
      <c r="E1233" s="12">
        <v>38.653846153846146</v>
      </c>
      <c r="F1233" s="12">
        <v>38.653846153846146</v>
      </c>
      <c r="H1233" s="103">
        <f>VLOOKUP($C1233,'Experiment Design'!$B$3:$H$66,'Experiment Results'!H$1,FALSE)</f>
        <v>8</v>
      </c>
      <c r="I1233" s="101" t="str">
        <f>VLOOKUP($C1233,'Experiment Design'!$B$3:$H$66,'Experiment Results'!I$1,FALSE)</f>
        <v>Normal</v>
      </c>
      <c r="J1233" s="101">
        <f>VLOOKUP($C1233,'Experiment Design'!$B$3:$H$66,'Experiment Results'!J$1,FALSE)</f>
        <v>100</v>
      </c>
      <c r="K1233" s="101">
        <f>VLOOKUP($C1233,'Experiment Design'!$B$3:$H$66,'Experiment Results'!K$1,FALSE)</f>
        <v>60</v>
      </c>
      <c r="L1233" s="101">
        <f>VLOOKUP($C1233,'Experiment Design'!$B$3:$H$66,'Experiment Results'!L$1,FALSE)</f>
        <v>26</v>
      </c>
      <c r="M1233" s="101">
        <f>VLOOKUP($C1233,'Experiment Design'!$B$3:$H$66,'Experiment Results'!M$1,FALSE)</f>
        <v>10</v>
      </c>
      <c r="N1233" s="102">
        <f t="shared" si="155"/>
        <v>38.769230769230766</v>
      </c>
      <c r="P1233" s="103">
        <f t="shared" si="156"/>
        <v>1</v>
      </c>
      <c r="Q1233" s="101">
        <f t="shared" si="157"/>
        <v>-1</v>
      </c>
      <c r="R1233" s="101">
        <f t="shared" si="158"/>
        <v>1</v>
      </c>
      <c r="S1233" s="101">
        <f t="shared" si="159"/>
        <v>1</v>
      </c>
      <c r="T1233" s="101">
        <f t="shared" si="160"/>
        <v>-1</v>
      </c>
      <c r="U1233" s="101">
        <f t="shared" si="161"/>
        <v>-1</v>
      </c>
      <c r="V1233" s="102">
        <f t="shared" si="162"/>
        <v>38.769230769230766</v>
      </c>
    </row>
    <row r="1234" spans="2:22" x14ac:dyDescent="0.25">
      <c r="B1234" s="12">
        <v>20</v>
      </c>
      <c r="C1234" s="12">
        <v>15</v>
      </c>
      <c r="D1234" s="12">
        <v>37.788461538461519</v>
      </c>
      <c r="E1234" s="12">
        <v>38.36538461538462</v>
      </c>
      <c r="F1234" s="12">
        <v>49.116043359102001</v>
      </c>
      <c r="H1234" s="103">
        <f>VLOOKUP($C1234,'Experiment Design'!$B$3:$H$66,'Experiment Results'!H$1,FALSE)</f>
        <v>3</v>
      </c>
      <c r="I1234" s="101" t="str">
        <f>VLOOKUP($C1234,'Experiment Design'!$B$3:$H$66,'Experiment Results'!I$1,FALSE)</f>
        <v>Exponential</v>
      </c>
      <c r="J1234" s="101">
        <f>VLOOKUP($C1234,'Experiment Design'!$B$3:$H$66,'Experiment Results'!J$1,FALSE)</f>
        <v>100</v>
      </c>
      <c r="K1234" s="101">
        <f>VLOOKUP($C1234,'Experiment Design'!$B$3:$H$66,'Experiment Results'!K$1,FALSE)</f>
        <v>60</v>
      </c>
      <c r="L1234" s="101">
        <f>VLOOKUP($C1234,'Experiment Design'!$B$3:$H$66,'Experiment Results'!L$1,FALSE)</f>
        <v>26</v>
      </c>
      <c r="M1234" s="101">
        <f>VLOOKUP($C1234,'Experiment Design'!$B$3:$H$66,'Experiment Results'!M$1,FALSE)</f>
        <v>10</v>
      </c>
      <c r="N1234" s="102">
        <f t="shared" si="155"/>
        <v>41.756629837649378</v>
      </c>
      <c r="P1234" s="103">
        <f t="shared" si="156"/>
        <v>-1</v>
      </c>
      <c r="Q1234" s="101">
        <f t="shared" si="157"/>
        <v>1</v>
      </c>
      <c r="R1234" s="101">
        <f t="shared" si="158"/>
        <v>1</v>
      </c>
      <c r="S1234" s="101">
        <f t="shared" si="159"/>
        <v>1</v>
      </c>
      <c r="T1234" s="101">
        <f t="shared" si="160"/>
        <v>-1</v>
      </c>
      <c r="U1234" s="101">
        <f t="shared" si="161"/>
        <v>-1</v>
      </c>
      <c r="V1234" s="102">
        <f t="shared" si="162"/>
        <v>41.756629837649378</v>
      </c>
    </row>
    <row r="1235" spans="2:22" x14ac:dyDescent="0.25">
      <c r="B1235" s="12">
        <v>20</v>
      </c>
      <c r="C1235" s="12">
        <v>16</v>
      </c>
      <c r="D1235" s="12">
        <v>47.596153846153854</v>
      </c>
      <c r="E1235" s="12">
        <v>36.057692307692278</v>
      </c>
      <c r="F1235" s="12">
        <v>32.307692307692278</v>
      </c>
      <c r="H1235" s="103">
        <f>VLOOKUP($C1235,'Experiment Design'!$B$3:$H$66,'Experiment Results'!H$1,FALSE)</f>
        <v>8</v>
      </c>
      <c r="I1235" s="101" t="str">
        <f>VLOOKUP($C1235,'Experiment Design'!$B$3:$H$66,'Experiment Results'!I$1,FALSE)</f>
        <v>Exponential</v>
      </c>
      <c r="J1235" s="101">
        <f>VLOOKUP($C1235,'Experiment Design'!$B$3:$H$66,'Experiment Results'!J$1,FALSE)</f>
        <v>100</v>
      </c>
      <c r="K1235" s="101">
        <f>VLOOKUP($C1235,'Experiment Design'!$B$3:$H$66,'Experiment Results'!K$1,FALSE)</f>
        <v>60</v>
      </c>
      <c r="L1235" s="101">
        <f>VLOOKUP($C1235,'Experiment Design'!$B$3:$H$66,'Experiment Results'!L$1,FALSE)</f>
        <v>26</v>
      </c>
      <c r="M1235" s="101">
        <f>VLOOKUP($C1235,'Experiment Design'!$B$3:$H$66,'Experiment Results'!M$1,FALSE)</f>
        <v>10</v>
      </c>
      <c r="N1235" s="102">
        <f t="shared" si="155"/>
        <v>38.653846153846139</v>
      </c>
      <c r="P1235" s="103">
        <f t="shared" si="156"/>
        <v>1</v>
      </c>
      <c r="Q1235" s="101">
        <f t="shared" si="157"/>
        <v>1</v>
      </c>
      <c r="R1235" s="101">
        <f t="shared" si="158"/>
        <v>1</v>
      </c>
      <c r="S1235" s="101">
        <f t="shared" si="159"/>
        <v>1</v>
      </c>
      <c r="T1235" s="101">
        <f t="shared" si="160"/>
        <v>-1</v>
      </c>
      <c r="U1235" s="101">
        <f t="shared" si="161"/>
        <v>-1</v>
      </c>
      <c r="V1235" s="102">
        <f t="shared" si="162"/>
        <v>38.653846153846139</v>
      </c>
    </row>
    <row r="1236" spans="2:22" x14ac:dyDescent="0.25">
      <c r="B1236" s="12">
        <v>20</v>
      </c>
      <c r="C1236" s="12">
        <v>17</v>
      </c>
      <c r="D1236" s="12">
        <v>51.666666666666664</v>
      </c>
      <c r="E1236" s="12">
        <v>52.291666666666679</v>
      </c>
      <c r="F1236" s="12">
        <v>40.000000000000014</v>
      </c>
      <c r="H1236" s="103">
        <f>VLOOKUP($C1236,'Experiment Design'!$B$3:$H$66,'Experiment Results'!H$1,FALSE)</f>
        <v>3</v>
      </c>
      <c r="I1236" s="101" t="str">
        <f>VLOOKUP($C1236,'Experiment Design'!$B$3:$H$66,'Experiment Results'!I$1,FALSE)</f>
        <v>Normal</v>
      </c>
      <c r="J1236" s="101">
        <f>VLOOKUP($C1236,'Experiment Design'!$B$3:$H$66,'Experiment Results'!J$1,FALSE)</f>
        <v>40</v>
      </c>
      <c r="K1236" s="101">
        <f>VLOOKUP($C1236,'Experiment Design'!$B$3:$H$66,'Experiment Results'!K$1,FALSE)</f>
        <v>10</v>
      </c>
      <c r="L1236" s="101">
        <f>VLOOKUP($C1236,'Experiment Design'!$B$3:$H$66,'Experiment Results'!L$1,FALSE)</f>
        <v>36</v>
      </c>
      <c r="M1236" s="101">
        <f>VLOOKUP($C1236,'Experiment Design'!$B$3:$H$66,'Experiment Results'!M$1,FALSE)</f>
        <v>10</v>
      </c>
      <c r="N1236" s="102">
        <f t="shared" si="155"/>
        <v>47.986111111111121</v>
      </c>
      <c r="P1236" s="103">
        <f t="shared" si="156"/>
        <v>-1</v>
      </c>
      <c r="Q1236" s="101">
        <f t="shared" si="157"/>
        <v>-1</v>
      </c>
      <c r="R1236" s="101">
        <f t="shared" si="158"/>
        <v>-1</v>
      </c>
      <c r="S1236" s="101">
        <f t="shared" si="159"/>
        <v>-1</v>
      </c>
      <c r="T1236" s="101">
        <f t="shared" si="160"/>
        <v>1</v>
      </c>
      <c r="U1236" s="101">
        <f t="shared" si="161"/>
        <v>-1</v>
      </c>
      <c r="V1236" s="102">
        <f t="shared" si="162"/>
        <v>47.986111111111121</v>
      </c>
    </row>
    <row r="1237" spans="2:22" x14ac:dyDescent="0.25">
      <c r="B1237" s="12">
        <v>20</v>
      </c>
      <c r="C1237" s="12">
        <v>18</v>
      </c>
      <c r="D1237" s="12">
        <v>50.555555555555578</v>
      </c>
      <c r="E1237" s="12">
        <v>52.5</v>
      </c>
      <c r="F1237" s="12">
        <v>40.000000000000014</v>
      </c>
      <c r="H1237" s="103">
        <f>VLOOKUP($C1237,'Experiment Design'!$B$3:$H$66,'Experiment Results'!H$1,FALSE)</f>
        <v>8</v>
      </c>
      <c r="I1237" s="101" t="str">
        <f>VLOOKUP($C1237,'Experiment Design'!$B$3:$H$66,'Experiment Results'!I$1,FALSE)</f>
        <v>Normal</v>
      </c>
      <c r="J1237" s="101">
        <f>VLOOKUP($C1237,'Experiment Design'!$B$3:$H$66,'Experiment Results'!J$1,FALSE)</f>
        <v>40</v>
      </c>
      <c r="K1237" s="101">
        <f>VLOOKUP($C1237,'Experiment Design'!$B$3:$H$66,'Experiment Results'!K$1,FALSE)</f>
        <v>10</v>
      </c>
      <c r="L1237" s="101">
        <f>VLOOKUP($C1237,'Experiment Design'!$B$3:$H$66,'Experiment Results'!L$1,FALSE)</f>
        <v>36</v>
      </c>
      <c r="M1237" s="101">
        <f>VLOOKUP($C1237,'Experiment Design'!$B$3:$H$66,'Experiment Results'!M$1,FALSE)</f>
        <v>10</v>
      </c>
      <c r="N1237" s="102">
        <f t="shared" si="155"/>
        <v>47.685185185185198</v>
      </c>
      <c r="P1237" s="103">
        <f t="shared" si="156"/>
        <v>1</v>
      </c>
      <c r="Q1237" s="101">
        <f t="shared" si="157"/>
        <v>-1</v>
      </c>
      <c r="R1237" s="101">
        <f t="shared" si="158"/>
        <v>-1</v>
      </c>
      <c r="S1237" s="101">
        <f t="shared" si="159"/>
        <v>-1</v>
      </c>
      <c r="T1237" s="101">
        <f t="shared" si="160"/>
        <v>1</v>
      </c>
      <c r="U1237" s="101">
        <f t="shared" si="161"/>
        <v>-1</v>
      </c>
      <c r="V1237" s="102">
        <f t="shared" si="162"/>
        <v>47.685185185185198</v>
      </c>
    </row>
    <row r="1238" spans="2:22" x14ac:dyDescent="0.25">
      <c r="B1238" s="12">
        <v>20</v>
      </c>
      <c r="C1238" s="12">
        <v>19</v>
      </c>
      <c r="D1238" s="12">
        <v>49.999999999999986</v>
      </c>
      <c r="E1238" s="12">
        <v>59.166666666666664</v>
      </c>
      <c r="F1238" s="12">
        <v>56.944444444444436</v>
      </c>
      <c r="H1238" s="103">
        <f>VLOOKUP($C1238,'Experiment Design'!$B$3:$H$66,'Experiment Results'!H$1,FALSE)</f>
        <v>3</v>
      </c>
      <c r="I1238" s="101" t="str">
        <f>VLOOKUP($C1238,'Experiment Design'!$B$3:$H$66,'Experiment Results'!I$1,FALSE)</f>
        <v>Exponential</v>
      </c>
      <c r="J1238" s="101">
        <f>VLOOKUP($C1238,'Experiment Design'!$B$3:$H$66,'Experiment Results'!J$1,FALSE)</f>
        <v>40</v>
      </c>
      <c r="K1238" s="101">
        <f>VLOOKUP($C1238,'Experiment Design'!$B$3:$H$66,'Experiment Results'!K$1,FALSE)</f>
        <v>10</v>
      </c>
      <c r="L1238" s="101">
        <f>VLOOKUP($C1238,'Experiment Design'!$B$3:$H$66,'Experiment Results'!L$1,FALSE)</f>
        <v>36</v>
      </c>
      <c r="M1238" s="101">
        <f>VLOOKUP($C1238,'Experiment Design'!$B$3:$H$66,'Experiment Results'!M$1,FALSE)</f>
        <v>10</v>
      </c>
      <c r="N1238" s="102">
        <f t="shared" si="155"/>
        <v>55.37037037037036</v>
      </c>
      <c r="P1238" s="103">
        <f t="shared" si="156"/>
        <v>-1</v>
      </c>
      <c r="Q1238" s="101">
        <f t="shared" si="157"/>
        <v>1</v>
      </c>
      <c r="R1238" s="101">
        <f t="shared" si="158"/>
        <v>-1</v>
      </c>
      <c r="S1238" s="101">
        <f t="shared" si="159"/>
        <v>-1</v>
      </c>
      <c r="T1238" s="101">
        <f t="shared" si="160"/>
        <v>1</v>
      </c>
      <c r="U1238" s="101">
        <f t="shared" si="161"/>
        <v>-1</v>
      </c>
      <c r="V1238" s="102">
        <f t="shared" si="162"/>
        <v>55.37037037037036</v>
      </c>
    </row>
    <row r="1239" spans="2:22" x14ac:dyDescent="0.25">
      <c r="B1239" s="12">
        <v>20</v>
      </c>
      <c r="C1239" s="12">
        <v>20</v>
      </c>
      <c r="D1239" s="12">
        <v>49.583333333333336</v>
      </c>
      <c r="E1239" s="12">
        <v>59.166666666666664</v>
      </c>
      <c r="F1239" s="12">
        <v>56.944444444444436</v>
      </c>
      <c r="H1239" s="103">
        <f>VLOOKUP($C1239,'Experiment Design'!$B$3:$H$66,'Experiment Results'!H$1,FALSE)</f>
        <v>8</v>
      </c>
      <c r="I1239" s="101" t="str">
        <f>VLOOKUP($C1239,'Experiment Design'!$B$3:$H$66,'Experiment Results'!I$1,FALSE)</f>
        <v>Exponential</v>
      </c>
      <c r="J1239" s="101">
        <f>VLOOKUP($C1239,'Experiment Design'!$B$3:$H$66,'Experiment Results'!J$1,FALSE)</f>
        <v>40</v>
      </c>
      <c r="K1239" s="101">
        <f>VLOOKUP($C1239,'Experiment Design'!$B$3:$H$66,'Experiment Results'!K$1,FALSE)</f>
        <v>10</v>
      </c>
      <c r="L1239" s="101">
        <f>VLOOKUP($C1239,'Experiment Design'!$B$3:$H$66,'Experiment Results'!L$1,FALSE)</f>
        <v>36</v>
      </c>
      <c r="M1239" s="101">
        <f>VLOOKUP($C1239,'Experiment Design'!$B$3:$H$66,'Experiment Results'!M$1,FALSE)</f>
        <v>10</v>
      </c>
      <c r="N1239" s="102">
        <f t="shared" si="155"/>
        <v>55.231481481481474</v>
      </c>
      <c r="P1239" s="103">
        <f t="shared" si="156"/>
        <v>1</v>
      </c>
      <c r="Q1239" s="101">
        <f t="shared" si="157"/>
        <v>1</v>
      </c>
      <c r="R1239" s="101">
        <f t="shared" si="158"/>
        <v>-1</v>
      </c>
      <c r="S1239" s="101">
        <f t="shared" si="159"/>
        <v>-1</v>
      </c>
      <c r="T1239" s="101">
        <f t="shared" si="160"/>
        <v>1</v>
      </c>
      <c r="U1239" s="101">
        <f t="shared" si="161"/>
        <v>-1</v>
      </c>
      <c r="V1239" s="102">
        <f t="shared" si="162"/>
        <v>55.231481481481474</v>
      </c>
    </row>
    <row r="1240" spans="2:22" x14ac:dyDescent="0.25">
      <c r="B1240" s="12">
        <v>20</v>
      </c>
      <c r="C1240" s="12">
        <v>21</v>
      </c>
      <c r="D1240" s="12">
        <v>51.666666666666664</v>
      </c>
      <c r="E1240" s="12">
        <v>52.291666666666679</v>
      </c>
      <c r="F1240" s="12">
        <v>40.000000000000014</v>
      </c>
      <c r="H1240" s="103">
        <f>VLOOKUP($C1240,'Experiment Design'!$B$3:$H$66,'Experiment Results'!H$1,FALSE)</f>
        <v>3</v>
      </c>
      <c r="I1240" s="101" t="str">
        <f>VLOOKUP($C1240,'Experiment Design'!$B$3:$H$66,'Experiment Results'!I$1,FALSE)</f>
        <v>Normal</v>
      </c>
      <c r="J1240" s="101">
        <f>VLOOKUP($C1240,'Experiment Design'!$B$3:$H$66,'Experiment Results'!J$1,FALSE)</f>
        <v>100</v>
      </c>
      <c r="K1240" s="101">
        <f>VLOOKUP($C1240,'Experiment Design'!$B$3:$H$66,'Experiment Results'!K$1,FALSE)</f>
        <v>10</v>
      </c>
      <c r="L1240" s="101">
        <f>VLOOKUP($C1240,'Experiment Design'!$B$3:$H$66,'Experiment Results'!L$1,FALSE)</f>
        <v>36</v>
      </c>
      <c r="M1240" s="101">
        <f>VLOOKUP($C1240,'Experiment Design'!$B$3:$H$66,'Experiment Results'!M$1,FALSE)</f>
        <v>10</v>
      </c>
      <c r="N1240" s="102">
        <f t="shared" si="155"/>
        <v>47.986111111111121</v>
      </c>
      <c r="P1240" s="103">
        <f t="shared" si="156"/>
        <v>-1</v>
      </c>
      <c r="Q1240" s="101">
        <f t="shared" si="157"/>
        <v>-1</v>
      </c>
      <c r="R1240" s="101">
        <f t="shared" si="158"/>
        <v>1</v>
      </c>
      <c r="S1240" s="101">
        <f t="shared" si="159"/>
        <v>-1</v>
      </c>
      <c r="T1240" s="101">
        <f t="shared" si="160"/>
        <v>1</v>
      </c>
      <c r="U1240" s="101">
        <f t="shared" si="161"/>
        <v>-1</v>
      </c>
      <c r="V1240" s="102">
        <f t="shared" si="162"/>
        <v>47.986111111111121</v>
      </c>
    </row>
    <row r="1241" spans="2:22" x14ac:dyDescent="0.25">
      <c r="B1241" s="12">
        <v>20</v>
      </c>
      <c r="C1241" s="12">
        <v>22</v>
      </c>
      <c r="D1241" s="12">
        <v>50.555555555555578</v>
      </c>
      <c r="E1241" s="12">
        <v>52.5</v>
      </c>
      <c r="F1241" s="12">
        <v>40.000000000000014</v>
      </c>
      <c r="H1241" s="103">
        <f>VLOOKUP($C1241,'Experiment Design'!$B$3:$H$66,'Experiment Results'!H$1,FALSE)</f>
        <v>8</v>
      </c>
      <c r="I1241" s="101" t="str">
        <f>VLOOKUP($C1241,'Experiment Design'!$B$3:$H$66,'Experiment Results'!I$1,FALSE)</f>
        <v>Normal</v>
      </c>
      <c r="J1241" s="101">
        <f>VLOOKUP($C1241,'Experiment Design'!$B$3:$H$66,'Experiment Results'!J$1,FALSE)</f>
        <v>100</v>
      </c>
      <c r="K1241" s="101">
        <f>VLOOKUP($C1241,'Experiment Design'!$B$3:$H$66,'Experiment Results'!K$1,FALSE)</f>
        <v>10</v>
      </c>
      <c r="L1241" s="101">
        <f>VLOOKUP($C1241,'Experiment Design'!$B$3:$H$66,'Experiment Results'!L$1,FALSE)</f>
        <v>36</v>
      </c>
      <c r="M1241" s="101">
        <f>VLOOKUP($C1241,'Experiment Design'!$B$3:$H$66,'Experiment Results'!M$1,FALSE)</f>
        <v>10</v>
      </c>
      <c r="N1241" s="102">
        <f t="shared" si="155"/>
        <v>47.685185185185198</v>
      </c>
      <c r="P1241" s="103">
        <f t="shared" si="156"/>
        <v>1</v>
      </c>
      <c r="Q1241" s="101">
        <f t="shared" si="157"/>
        <v>-1</v>
      </c>
      <c r="R1241" s="101">
        <f t="shared" si="158"/>
        <v>1</v>
      </c>
      <c r="S1241" s="101">
        <f t="shared" si="159"/>
        <v>-1</v>
      </c>
      <c r="T1241" s="101">
        <f t="shared" si="160"/>
        <v>1</v>
      </c>
      <c r="U1241" s="101">
        <f t="shared" si="161"/>
        <v>-1</v>
      </c>
      <c r="V1241" s="102">
        <f t="shared" si="162"/>
        <v>47.685185185185198</v>
      </c>
    </row>
    <row r="1242" spans="2:22" x14ac:dyDescent="0.25">
      <c r="B1242" s="12">
        <v>20</v>
      </c>
      <c r="C1242" s="12">
        <v>23</v>
      </c>
      <c r="D1242" s="12">
        <v>49.999999999999986</v>
      </c>
      <c r="E1242" s="12">
        <v>59.166666666666664</v>
      </c>
      <c r="F1242" s="12">
        <v>56.944444444444436</v>
      </c>
      <c r="H1242" s="103">
        <f>VLOOKUP($C1242,'Experiment Design'!$B$3:$H$66,'Experiment Results'!H$1,FALSE)</f>
        <v>3</v>
      </c>
      <c r="I1242" s="101" t="str">
        <f>VLOOKUP($C1242,'Experiment Design'!$B$3:$H$66,'Experiment Results'!I$1,FALSE)</f>
        <v>Exponential</v>
      </c>
      <c r="J1242" s="101">
        <f>VLOOKUP($C1242,'Experiment Design'!$B$3:$H$66,'Experiment Results'!J$1,FALSE)</f>
        <v>100</v>
      </c>
      <c r="K1242" s="101">
        <f>VLOOKUP($C1242,'Experiment Design'!$B$3:$H$66,'Experiment Results'!K$1,FALSE)</f>
        <v>10</v>
      </c>
      <c r="L1242" s="101">
        <f>VLOOKUP($C1242,'Experiment Design'!$B$3:$H$66,'Experiment Results'!L$1,FALSE)</f>
        <v>36</v>
      </c>
      <c r="M1242" s="101">
        <f>VLOOKUP($C1242,'Experiment Design'!$B$3:$H$66,'Experiment Results'!M$1,FALSE)</f>
        <v>10</v>
      </c>
      <c r="N1242" s="102">
        <f t="shared" si="155"/>
        <v>55.37037037037036</v>
      </c>
      <c r="P1242" s="103">
        <f t="shared" si="156"/>
        <v>-1</v>
      </c>
      <c r="Q1242" s="101">
        <f t="shared" si="157"/>
        <v>1</v>
      </c>
      <c r="R1242" s="101">
        <f t="shared" si="158"/>
        <v>1</v>
      </c>
      <c r="S1242" s="101">
        <f t="shared" si="159"/>
        <v>-1</v>
      </c>
      <c r="T1242" s="101">
        <f t="shared" si="160"/>
        <v>1</v>
      </c>
      <c r="U1242" s="101">
        <f t="shared" si="161"/>
        <v>-1</v>
      </c>
      <c r="V1242" s="102">
        <f t="shared" si="162"/>
        <v>55.37037037037036</v>
      </c>
    </row>
    <row r="1243" spans="2:22" x14ac:dyDescent="0.25">
      <c r="B1243" s="12">
        <v>20</v>
      </c>
      <c r="C1243" s="12">
        <v>24</v>
      </c>
      <c r="D1243" s="12">
        <v>49.583333333333336</v>
      </c>
      <c r="E1243" s="12">
        <v>59.166666666666664</v>
      </c>
      <c r="F1243" s="12">
        <v>56.944444444444436</v>
      </c>
      <c r="H1243" s="103">
        <f>VLOOKUP($C1243,'Experiment Design'!$B$3:$H$66,'Experiment Results'!H$1,FALSE)</f>
        <v>8</v>
      </c>
      <c r="I1243" s="101" t="str">
        <f>VLOOKUP($C1243,'Experiment Design'!$B$3:$H$66,'Experiment Results'!I$1,FALSE)</f>
        <v>Exponential</v>
      </c>
      <c r="J1243" s="101">
        <f>VLOOKUP($C1243,'Experiment Design'!$B$3:$H$66,'Experiment Results'!J$1,FALSE)</f>
        <v>100</v>
      </c>
      <c r="K1243" s="101">
        <f>VLOOKUP($C1243,'Experiment Design'!$B$3:$H$66,'Experiment Results'!K$1,FALSE)</f>
        <v>10</v>
      </c>
      <c r="L1243" s="101">
        <f>VLOOKUP($C1243,'Experiment Design'!$B$3:$H$66,'Experiment Results'!L$1,FALSE)</f>
        <v>36</v>
      </c>
      <c r="M1243" s="101">
        <f>VLOOKUP($C1243,'Experiment Design'!$B$3:$H$66,'Experiment Results'!M$1,FALSE)</f>
        <v>10</v>
      </c>
      <c r="N1243" s="102">
        <f t="shared" si="155"/>
        <v>55.231481481481474</v>
      </c>
      <c r="P1243" s="103">
        <f t="shared" si="156"/>
        <v>1</v>
      </c>
      <c r="Q1243" s="101">
        <f t="shared" si="157"/>
        <v>1</v>
      </c>
      <c r="R1243" s="101">
        <f t="shared" si="158"/>
        <v>1</v>
      </c>
      <c r="S1243" s="101">
        <f t="shared" si="159"/>
        <v>-1</v>
      </c>
      <c r="T1243" s="101">
        <f t="shared" si="160"/>
        <v>1</v>
      </c>
      <c r="U1243" s="101">
        <f t="shared" si="161"/>
        <v>-1</v>
      </c>
      <c r="V1243" s="102">
        <f t="shared" si="162"/>
        <v>55.231481481481474</v>
      </c>
    </row>
    <row r="1244" spans="2:22" x14ac:dyDescent="0.25">
      <c r="B1244" s="12">
        <v>20</v>
      </c>
      <c r="C1244" s="12">
        <v>25</v>
      </c>
      <c r="D1244" s="12">
        <v>51.666666666666664</v>
      </c>
      <c r="E1244" s="12">
        <v>52.291666666666679</v>
      </c>
      <c r="F1244" s="12">
        <v>40.000000000000014</v>
      </c>
      <c r="H1244" s="103">
        <f>VLOOKUP($C1244,'Experiment Design'!$B$3:$H$66,'Experiment Results'!H$1,FALSE)</f>
        <v>3</v>
      </c>
      <c r="I1244" s="101" t="str">
        <f>VLOOKUP($C1244,'Experiment Design'!$B$3:$H$66,'Experiment Results'!I$1,FALSE)</f>
        <v>Normal</v>
      </c>
      <c r="J1244" s="101">
        <f>VLOOKUP($C1244,'Experiment Design'!$B$3:$H$66,'Experiment Results'!J$1,FALSE)</f>
        <v>40</v>
      </c>
      <c r="K1244" s="101">
        <f>VLOOKUP($C1244,'Experiment Design'!$B$3:$H$66,'Experiment Results'!K$1,FALSE)</f>
        <v>60</v>
      </c>
      <c r="L1244" s="101">
        <f>VLOOKUP($C1244,'Experiment Design'!$B$3:$H$66,'Experiment Results'!L$1,FALSE)</f>
        <v>36</v>
      </c>
      <c r="M1244" s="101">
        <f>VLOOKUP($C1244,'Experiment Design'!$B$3:$H$66,'Experiment Results'!M$1,FALSE)</f>
        <v>10</v>
      </c>
      <c r="N1244" s="102">
        <f t="shared" si="155"/>
        <v>47.986111111111121</v>
      </c>
      <c r="P1244" s="103">
        <f t="shared" si="156"/>
        <v>-1</v>
      </c>
      <c r="Q1244" s="101">
        <f t="shared" si="157"/>
        <v>-1</v>
      </c>
      <c r="R1244" s="101">
        <f t="shared" si="158"/>
        <v>-1</v>
      </c>
      <c r="S1244" s="101">
        <f t="shared" si="159"/>
        <v>1</v>
      </c>
      <c r="T1244" s="101">
        <f t="shared" si="160"/>
        <v>1</v>
      </c>
      <c r="U1244" s="101">
        <f t="shared" si="161"/>
        <v>-1</v>
      </c>
      <c r="V1244" s="102">
        <f t="shared" si="162"/>
        <v>47.986111111111121</v>
      </c>
    </row>
    <row r="1245" spans="2:22" x14ac:dyDescent="0.25">
      <c r="B1245" s="12">
        <v>20</v>
      </c>
      <c r="C1245" s="12">
        <v>26</v>
      </c>
      <c r="D1245" s="12">
        <v>50.555555555555578</v>
      </c>
      <c r="E1245" s="12">
        <v>52.5</v>
      </c>
      <c r="F1245" s="12">
        <v>40.000000000000014</v>
      </c>
      <c r="H1245" s="103">
        <f>VLOOKUP($C1245,'Experiment Design'!$B$3:$H$66,'Experiment Results'!H$1,FALSE)</f>
        <v>8</v>
      </c>
      <c r="I1245" s="101" t="str">
        <f>VLOOKUP($C1245,'Experiment Design'!$B$3:$H$66,'Experiment Results'!I$1,FALSE)</f>
        <v>Normal</v>
      </c>
      <c r="J1245" s="101">
        <f>VLOOKUP($C1245,'Experiment Design'!$B$3:$H$66,'Experiment Results'!J$1,FALSE)</f>
        <v>40</v>
      </c>
      <c r="K1245" s="101">
        <f>VLOOKUP($C1245,'Experiment Design'!$B$3:$H$66,'Experiment Results'!K$1,FALSE)</f>
        <v>60</v>
      </c>
      <c r="L1245" s="101">
        <f>VLOOKUP($C1245,'Experiment Design'!$B$3:$H$66,'Experiment Results'!L$1,FALSE)</f>
        <v>36</v>
      </c>
      <c r="M1245" s="101">
        <f>VLOOKUP($C1245,'Experiment Design'!$B$3:$H$66,'Experiment Results'!M$1,FALSE)</f>
        <v>10</v>
      </c>
      <c r="N1245" s="102">
        <f t="shared" si="155"/>
        <v>47.685185185185198</v>
      </c>
      <c r="P1245" s="103">
        <f t="shared" si="156"/>
        <v>1</v>
      </c>
      <c r="Q1245" s="101">
        <f t="shared" si="157"/>
        <v>-1</v>
      </c>
      <c r="R1245" s="101">
        <f t="shared" si="158"/>
        <v>-1</v>
      </c>
      <c r="S1245" s="101">
        <f t="shared" si="159"/>
        <v>1</v>
      </c>
      <c r="T1245" s="101">
        <f t="shared" si="160"/>
        <v>1</v>
      </c>
      <c r="U1245" s="101">
        <f t="shared" si="161"/>
        <v>-1</v>
      </c>
      <c r="V1245" s="102">
        <f t="shared" si="162"/>
        <v>47.685185185185198</v>
      </c>
    </row>
    <row r="1246" spans="2:22" x14ac:dyDescent="0.25">
      <c r="B1246" s="12">
        <v>20</v>
      </c>
      <c r="C1246" s="12">
        <v>27</v>
      </c>
      <c r="D1246" s="12">
        <v>49.999999999999986</v>
      </c>
      <c r="E1246" s="12">
        <v>59.166666666666664</v>
      </c>
      <c r="F1246" s="12">
        <v>56.944444444444436</v>
      </c>
      <c r="H1246" s="103">
        <f>VLOOKUP($C1246,'Experiment Design'!$B$3:$H$66,'Experiment Results'!H$1,FALSE)</f>
        <v>3</v>
      </c>
      <c r="I1246" s="101" t="str">
        <f>VLOOKUP($C1246,'Experiment Design'!$B$3:$H$66,'Experiment Results'!I$1,FALSE)</f>
        <v>Exponential</v>
      </c>
      <c r="J1246" s="101">
        <f>VLOOKUP($C1246,'Experiment Design'!$B$3:$H$66,'Experiment Results'!J$1,FALSE)</f>
        <v>40</v>
      </c>
      <c r="K1246" s="101">
        <f>VLOOKUP($C1246,'Experiment Design'!$B$3:$H$66,'Experiment Results'!K$1,FALSE)</f>
        <v>60</v>
      </c>
      <c r="L1246" s="101">
        <f>VLOOKUP($C1246,'Experiment Design'!$B$3:$H$66,'Experiment Results'!L$1,FALSE)</f>
        <v>36</v>
      </c>
      <c r="M1246" s="101">
        <f>VLOOKUP($C1246,'Experiment Design'!$B$3:$H$66,'Experiment Results'!M$1,FALSE)</f>
        <v>10</v>
      </c>
      <c r="N1246" s="102">
        <f t="shared" si="155"/>
        <v>55.37037037037036</v>
      </c>
      <c r="P1246" s="103">
        <f t="shared" si="156"/>
        <v>-1</v>
      </c>
      <c r="Q1246" s="101">
        <f t="shared" si="157"/>
        <v>1</v>
      </c>
      <c r="R1246" s="101">
        <f t="shared" si="158"/>
        <v>-1</v>
      </c>
      <c r="S1246" s="101">
        <f t="shared" si="159"/>
        <v>1</v>
      </c>
      <c r="T1246" s="101">
        <f t="shared" si="160"/>
        <v>1</v>
      </c>
      <c r="U1246" s="101">
        <f t="shared" si="161"/>
        <v>-1</v>
      </c>
      <c r="V1246" s="102">
        <f t="shared" si="162"/>
        <v>55.37037037037036</v>
      </c>
    </row>
    <row r="1247" spans="2:22" x14ac:dyDescent="0.25">
      <c r="B1247" s="12">
        <v>20</v>
      </c>
      <c r="C1247" s="12">
        <v>28</v>
      </c>
      <c r="D1247" s="12">
        <v>49.583333333333336</v>
      </c>
      <c r="E1247" s="12">
        <v>59.166666666666664</v>
      </c>
      <c r="F1247" s="12">
        <v>56.944444444444436</v>
      </c>
      <c r="H1247" s="103">
        <f>VLOOKUP($C1247,'Experiment Design'!$B$3:$H$66,'Experiment Results'!H$1,FALSE)</f>
        <v>8</v>
      </c>
      <c r="I1247" s="101" t="str">
        <f>VLOOKUP($C1247,'Experiment Design'!$B$3:$H$66,'Experiment Results'!I$1,FALSE)</f>
        <v>Exponential</v>
      </c>
      <c r="J1247" s="101">
        <f>VLOOKUP($C1247,'Experiment Design'!$B$3:$H$66,'Experiment Results'!J$1,FALSE)</f>
        <v>40</v>
      </c>
      <c r="K1247" s="101">
        <f>VLOOKUP($C1247,'Experiment Design'!$B$3:$H$66,'Experiment Results'!K$1,FALSE)</f>
        <v>60</v>
      </c>
      <c r="L1247" s="101">
        <f>VLOOKUP($C1247,'Experiment Design'!$B$3:$H$66,'Experiment Results'!L$1,FALSE)</f>
        <v>36</v>
      </c>
      <c r="M1247" s="101">
        <f>VLOOKUP($C1247,'Experiment Design'!$B$3:$H$66,'Experiment Results'!M$1,FALSE)</f>
        <v>10</v>
      </c>
      <c r="N1247" s="102">
        <f t="shared" si="155"/>
        <v>55.231481481481474</v>
      </c>
      <c r="P1247" s="103">
        <f t="shared" si="156"/>
        <v>1</v>
      </c>
      <c r="Q1247" s="101">
        <f t="shared" si="157"/>
        <v>1</v>
      </c>
      <c r="R1247" s="101">
        <f t="shared" si="158"/>
        <v>-1</v>
      </c>
      <c r="S1247" s="101">
        <f t="shared" si="159"/>
        <v>1</v>
      </c>
      <c r="T1247" s="101">
        <f t="shared" si="160"/>
        <v>1</v>
      </c>
      <c r="U1247" s="101">
        <f t="shared" si="161"/>
        <v>-1</v>
      </c>
      <c r="V1247" s="102">
        <f t="shared" si="162"/>
        <v>55.231481481481474</v>
      </c>
    </row>
    <row r="1248" spans="2:22" x14ac:dyDescent="0.25">
      <c r="B1248" s="12">
        <v>20</v>
      </c>
      <c r="C1248" s="12">
        <v>29</v>
      </c>
      <c r="D1248" s="12">
        <v>51.666666666666664</v>
      </c>
      <c r="E1248" s="12">
        <v>52.291666666666679</v>
      </c>
      <c r="F1248" s="12">
        <v>40.000000000000014</v>
      </c>
      <c r="H1248" s="103">
        <f>VLOOKUP($C1248,'Experiment Design'!$B$3:$H$66,'Experiment Results'!H$1,FALSE)</f>
        <v>3</v>
      </c>
      <c r="I1248" s="101" t="str">
        <f>VLOOKUP($C1248,'Experiment Design'!$B$3:$H$66,'Experiment Results'!I$1,FALSE)</f>
        <v>Normal</v>
      </c>
      <c r="J1248" s="101">
        <f>VLOOKUP($C1248,'Experiment Design'!$B$3:$H$66,'Experiment Results'!J$1,FALSE)</f>
        <v>100</v>
      </c>
      <c r="K1248" s="101">
        <f>VLOOKUP($C1248,'Experiment Design'!$B$3:$H$66,'Experiment Results'!K$1,FALSE)</f>
        <v>60</v>
      </c>
      <c r="L1248" s="101">
        <f>VLOOKUP($C1248,'Experiment Design'!$B$3:$H$66,'Experiment Results'!L$1,FALSE)</f>
        <v>36</v>
      </c>
      <c r="M1248" s="101">
        <f>VLOOKUP($C1248,'Experiment Design'!$B$3:$H$66,'Experiment Results'!M$1,FALSE)</f>
        <v>10</v>
      </c>
      <c r="N1248" s="102">
        <f t="shared" si="155"/>
        <v>47.986111111111121</v>
      </c>
      <c r="P1248" s="103">
        <f t="shared" si="156"/>
        <v>-1</v>
      </c>
      <c r="Q1248" s="101">
        <f t="shared" si="157"/>
        <v>-1</v>
      </c>
      <c r="R1248" s="101">
        <f t="shared" si="158"/>
        <v>1</v>
      </c>
      <c r="S1248" s="101">
        <f t="shared" si="159"/>
        <v>1</v>
      </c>
      <c r="T1248" s="101">
        <f t="shared" si="160"/>
        <v>1</v>
      </c>
      <c r="U1248" s="101">
        <f t="shared" si="161"/>
        <v>-1</v>
      </c>
      <c r="V1248" s="102">
        <f t="shared" si="162"/>
        <v>47.986111111111121</v>
      </c>
    </row>
    <row r="1249" spans="2:22" x14ac:dyDescent="0.25">
      <c r="B1249" s="12">
        <v>20</v>
      </c>
      <c r="C1249" s="12">
        <v>30</v>
      </c>
      <c r="D1249" s="12">
        <v>50.555555555555578</v>
      </c>
      <c r="E1249" s="12">
        <v>52.5</v>
      </c>
      <c r="F1249" s="12">
        <v>40.000000000000014</v>
      </c>
      <c r="H1249" s="103">
        <f>VLOOKUP($C1249,'Experiment Design'!$B$3:$H$66,'Experiment Results'!H$1,FALSE)</f>
        <v>8</v>
      </c>
      <c r="I1249" s="101" t="str">
        <f>VLOOKUP($C1249,'Experiment Design'!$B$3:$H$66,'Experiment Results'!I$1,FALSE)</f>
        <v>Normal</v>
      </c>
      <c r="J1249" s="101">
        <f>VLOOKUP($C1249,'Experiment Design'!$B$3:$H$66,'Experiment Results'!J$1,FALSE)</f>
        <v>100</v>
      </c>
      <c r="K1249" s="101">
        <f>VLOOKUP($C1249,'Experiment Design'!$B$3:$H$66,'Experiment Results'!K$1,FALSE)</f>
        <v>60</v>
      </c>
      <c r="L1249" s="101">
        <f>VLOOKUP($C1249,'Experiment Design'!$B$3:$H$66,'Experiment Results'!L$1,FALSE)</f>
        <v>36</v>
      </c>
      <c r="M1249" s="101">
        <f>VLOOKUP($C1249,'Experiment Design'!$B$3:$H$66,'Experiment Results'!M$1,FALSE)</f>
        <v>10</v>
      </c>
      <c r="N1249" s="102">
        <f t="shared" si="155"/>
        <v>47.685185185185198</v>
      </c>
      <c r="P1249" s="103">
        <f t="shared" si="156"/>
        <v>1</v>
      </c>
      <c r="Q1249" s="101">
        <f t="shared" si="157"/>
        <v>-1</v>
      </c>
      <c r="R1249" s="101">
        <f t="shared" si="158"/>
        <v>1</v>
      </c>
      <c r="S1249" s="101">
        <f t="shared" si="159"/>
        <v>1</v>
      </c>
      <c r="T1249" s="101">
        <f t="shared" si="160"/>
        <v>1</v>
      </c>
      <c r="U1249" s="101">
        <f t="shared" si="161"/>
        <v>-1</v>
      </c>
      <c r="V1249" s="102">
        <f t="shared" si="162"/>
        <v>47.685185185185198</v>
      </c>
    </row>
    <row r="1250" spans="2:22" x14ac:dyDescent="0.25">
      <c r="B1250" s="12">
        <v>20</v>
      </c>
      <c r="C1250" s="12">
        <v>31</v>
      </c>
      <c r="D1250" s="12">
        <v>49.999999999999986</v>
      </c>
      <c r="E1250" s="12">
        <v>59.166666666666664</v>
      </c>
      <c r="F1250" s="12">
        <v>56.944444444444436</v>
      </c>
      <c r="H1250" s="103">
        <f>VLOOKUP($C1250,'Experiment Design'!$B$3:$H$66,'Experiment Results'!H$1,FALSE)</f>
        <v>3</v>
      </c>
      <c r="I1250" s="101" t="str">
        <f>VLOOKUP($C1250,'Experiment Design'!$B$3:$H$66,'Experiment Results'!I$1,FALSE)</f>
        <v>Exponential</v>
      </c>
      <c r="J1250" s="101">
        <f>VLOOKUP($C1250,'Experiment Design'!$B$3:$H$66,'Experiment Results'!J$1,FALSE)</f>
        <v>100</v>
      </c>
      <c r="K1250" s="101">
        <f>VLOOKUP($C1250,'Experiment Design'!$B$3:$H$66,'Experiment Results'!K$1,FALSE)</f>
        <v>60</v>
      </c>
      <c r="L1250" s="101">
        <f>VLOOKUP($C1250,'Experiment Design'!$B$3:$H$66,'Experiment Results'!L$1,FALSE)</f>
        <v>36</v>
      </c>
      <c r="M1250" s="101">
        <f>VLOOKUP($C1250,'Experiment Design'!$B$3:$H$66,'Experiment Results'!M$1,FALSE)</f>
        <v>10</v>
      </c>
      <c r="N1250" s="102">
        <f t="shared" si="155"/>
        <v>55.37037037037036</v>
      </c>
      <c r="P1250" s="103">
        <f t="shared" si="156"/>
        <v>-1</v>
      </c>
      <c r="Q1250" s="101">
        <f t="shared" si="157"/>
        <v>1</v>
      </c>
      <c r="R1250" s="101">
        <f t="shared" si="158"/>
        <v>1</v>
      </c>
      <c r="S1250" s="101">
        <f t="shared" si="159"/>
        <v>1</v>
      </c>
      <c r="T1250" s="101">
        <f t="shared" si="160"/>
        <v>1</v>
      </c>
      <c r="U1250" s="101">
        <f t="shared" si="161"/>
        <v>-1</v>
      </c>
      <c r="V1250" s="102">
        <f t="shared" si="162"/>
        <v>55.37037037037036</v>
      </c>
    </row>
    <row r="1251" spans="2:22" x14ac:dyDescent="0.25">
      <c r="B1251" s="12">
        <v>20</v>
      </c>
      <c r="C1251" s="12">
        <v>32</v>
      </c>
      <c r="D1251" s="12">
        <v>49.583333333333336</v>
      </c>
      <c r="E1251" s="12">
        <v>59.166666666666664</v>
      </c>
      <c r="F1251" s="12">
        <v>56.944444444444436</v>
      </c>
      <c r="H1251" s="103">
        <f>VLOOKUP($C1251,'Experiment Design'!$B$3:$H$66,'Experiment Results'!H$1,FALSE)</f>
        <v>8</v>
      </c>
      <c r="I1251" s="101" t="str">
        <f>VLOOKUP($C1251,'Experiment Design'!$B$3:$H$66,'Experiment Results'!I$1,FALSE)</f>
        <v>Exponential</v>
      </c>
      <c r="J1251" s="101">
        <f>VLOOKUP($C1251,'Experiment Design'!$B$3:$H$66,'Experiment Results'!J$1,FALSE)</f>
        <v>100</v>
      </c>
      <c r="K1251" s="101">
        <f>VLOOKUP($C1251,'Experiment Design'!$B$3:$H$66,'Experiment Results'!K$1,FALSE)</f>
        <v>60</v>
      </c>
      <c r="L1251" s="101">
        <f>VLOOKUP($C1251,'Experiment Design'!$B$3:$H$66,'Experiment Results'!L$1,FALSE)</f>
        <v>36</v>
      </c>
      <c r="M1251" s="101">
        <f>VLOOKUP($C1251,'Experiment Design'!$B$3:$H$66,'Experiment Results'!M$1,FALSE)</f>
        <v>10</v>
      </c>
      <c r="N1251" s="102">
        <f t="shared" si="155"/>
        <v>55.231481481481474</v>
      </c>
      <c r="P1251" s="103">
        <f t="shared" si="156"/>
        <v>1</v>
      </c>
      <c r="Q1251" s="101">
        <f t="shared" si="157"/>
        <v>1</v>
      </c>
      <c r="R1251" s="101">
        <f t="shared" si="158"/>
        <v>1</v>
      </c>
      <c r="S1251" s="101">
        <f t="shared" si="159"/>
        <v>1</v>
      </c>
      <c r="T1251" s="101">
        <f t="shared" si="160"/>
        <v>1</v>
      </c>
      <c r="U1251" s="101">
        <f t="shared" si="161"/>
        <v>-1</v>
      </c>
      <c r="V1251" s="102">
        <f t="shared" si="162"/>
        <v>55.231481481481474</v>
      </c>
    </row>
    <row r="1252" spans="2:22" x14ac:dyDescent="0.25">
      <c r="B1252" s="12">
        <v>20</v>
      </c>
      <c r="C1252" s="12">
        <v>33</v>
      </c>
      <c r="D1252" s="12">
        <v>30.384615384615362</v>
      </c>
      <c r="E1252" s="12">
        <v>36.53846153846154</v>
      </c>
      <c r="F1252" s="12">
        <v>40.38461538461538</v>
      </c>
      <c r="H1252" s="103">
        <f>VLOOKUP($C1252,'Experiment Design'!$B$3:$H$66,'Experiment Results'!H$1,FALSE)</f>
        <v>3</v>
      </c>
      <c r="I1252" s="101" t="str">
        <f>VLOOKUP($C1252,'Experiment Design'!$B$3:$H$66,'Experiment Results'!I$1,FALSE)</f>
        <v>Normal</v>
      </c>
      <c r="J1252" s="101">
        <f>VLOOKUP($C1252,'Experiment Design'!$B$3:$H$66,'Experiment Results'!J$1,FALSE)</f>
        <v>40</v>
      </c>
      <c r="K1252" s="101">
        <f>VLOOKUP($C1252,'Experiment Design'!$B$3:$H$66,'Experiment Results'!K$1,FALSE)</f>
        <v>10</v>
      </c>
      <c r="L1252" s="101">
        <f>VLOOKUP($C1252,'Experiment Design'!$B$3:$H$66,'Experiment Results'!L$1,FALSE)</f>
        <v>26</v>
      </c>
      <c r="M1252" s="101">
        <f>VLOOKUP($C1252,'Experiment Design'!$B$3:$H$66,'Experiment Results'!M$1,FALSE)</f>
        <v>15</v>
      </c>
      <c r="N1252" s="102">
        <f t="shared" si="155"/>
        <v>35.769230769230766</v>
      </c>
      <c r="P1252" s="103">
        <f t="shared" si="156"/>
        <v>-1</v>
      </c>
      <c r="Q1252" s="101">
        <f t="shared" si="157"/>
        <v>-1</v>
      </c>
      <c r="R1252" s="101">
        <f t="shared" si="158"/>
        <v>-1</v>
      </c>
      <c r="S1252" s="101">
        <f t="shared" si="159"/>
        <v>-1</v>
      </c>
      <c r="T1252" s="101">
        <f t="shared" si="160"/>
        <v>-1</v>
      </c>
      <c r="U1252" s="101">
        <f t="shared" si="161"/>
        <v>1</v>
      </c>
      <c r="V1252" s="102">
        <f t="shared" si="162"/>
        <v>35.769230769230766</v>
      </c>
    </row>
    <row r="1253" spans="2:22" x14ac:dyDescent="0.25">
      <c r="B1253" s="12">
        <v>20</v>
      </c>
      <c r="C1253" s="12">
        <v>34</v>
      </c>
      <c r="D1253" s="12">
        <v>26.730769230769258</v>
      </c>
      <c r="E1253" s="12">
        <v>25.05494505494508</v>
      </c>
      <c r="F1253" s="12">
        <v>25.192307692307701</v>
      </c>
      <c r="H1253" s="103">
        <f>VLOOKUP($C1253,'Experiment Design'!$B$3:$H$66,'Experiment Results'!H$1,FALSE)</f>
        <v>8</v>
      </c>
      <c r="I1253" s="101" t="str">
        <f>VLOOKUP($C1253,'Experiment Design'!$B$3:$H$66,'Experiment Results'!I$1,FALSE)</f>
        <v>Normal</v>
      </c>
      <c r="J1253" s="101">
        <f>VLOOKUP($C1253,'Experiment Design'!$B$3:$H$66,'Experiment Results'!J$1,FALSE)</f>
        <v>40</v>
      </c>
      <c r="K1253" s="101">
        <f>VLOOKUP($C1253,'Experiment Design'!$B$3:$H$66,'Experiment Results'!K$1,FALSE)</f>
        <v>10</v>
      </c>
      <c r="L1253" s="101">
        <f>VLOOKUP($C1253,'Experiment Design'!$B$3:$H$66,'Experiment Results'!L$1,FALSE)</f>
        <v>26</v>
      </c>
      <c r="M1253" s="101">
        <f>VLOOKUP($C1253,'Experiment Design'!$B$3:$H$66,'Experiment Results'!M$1,FALSE)</f>
        <v>15</v>
      </c>
      <c r="N1253" s="102">
        <f t="shared" si="155"/>
        <v>25.659340659340682</v>
      </c>
      <c r="P1253" s="103">
        <f t="shared" si="156"/>
        <v>1</v>
      </c>
      <c r="Q1253" s="101">
        <f t="shared" si="157"/>
        <v>-1</v>
      </c>
      <c r="R1253" s="101">
        <f t="shared" si="158"/>
        <v>-1</v>
      </c>
      <c r="S1253" s="101">
        <f t="shared" si="159"/>
        <v>-1</v>
      </c>
      <c r="T1253" s="101">
        <f t="shared" si="160"/>
        <v>-1</v>
      </c>
      <c r="U1253" s="101">
        <f t="shared" si="161"/>
        <v>1</v>
      </c>
      <c r="V1253" s="102">
        <f t="shared" si="162"/>
        <v>25.659340659340682</v>
      </c>
    </row>
    <row r="1254" spans="2:22" x14ac:dyDescent="0.25">
      <c r="B1254" s="12">
        <v>20</v>
      </c>
      <c r="C1254" s="12">
        <v>35</v>
      </c>
      <c r="D1254" s="12">
        <v>25.000000000000021</v>
      </c>
      <c r="E1254" s="12">
        <v>24.615384615384603</v>
      </c>
      <c r="F1254" s="12">
        <v>22.5</v>
      </c>
      <c r="H1254" s="103">
        <f>VLOOKUP($C1254,'Experiment Design'!$B$3:$H$66,'Experiment Results'!H$1,FALSE)</f>
        <v>3</v>
      </c>
      <c r="I1254" s="101" t="str">
        <f>VLOOKUP($C1254,'Experiment Design'!$B$3:$H$66,'Experiment Results'!I$1,FALSE)</f>
        <v>Exponential</v>
      </c>
      <c r="J1254" s="101">
        <f>VLOOKUP($C1254,'Experiment Design'!$B$3:$H$66,'Experiment Results'!J$1,FALSE)</f>
        <v>40</v>
      </c>
      <c r="K1254" s="101">
        <f>VLOOKUP($C1254,'Experiment Design'!$B$3:$H$66,'Experiment Results'!K$1,FALSE)</f>
        <v>10</v>
      </c>
      <c r="L1254" s="101">
        <f>VLOOKUP($C1254,'Experiment Design'!$B$3:$H$66,'Experiment Results'!L$1,FALSE)</f>
        <v>26</v>
      </c>
      <c r="M1254" s="101">
        <f>VLOOKUP($C1254,'Experiment Design'!$B$3:$H$66,'Experiment Results'!M$1,FALSE)</f>
        <v>15</v>
      </c>
      <c r="N1254" s="102">
        <f t="shared" si="155"/>
        <v>24.038461538461544</v>
      </c>
      <c r="P1254" s="103">
        <f t="shared" si="156"/>
        <v>-1</v>
      </c>
      <c r="Q1254" s="101">
        <f t="shared" si="157"/>
        <v>1</v>
      </c>
      <c r="R1254" s="101">
        <f t="shared" si="158"/>
        <v>-1</v>
      </c>
      <c r="S1254" s="101">
        <f t="shared" si="159"/>
        <v>-1</v>
      </c>
      <c r="T1254" s="101">
        <f t="shared" si="160"/>
        <v>-1</v>
      </c>
      <c r="U1254" s="101">
        <f t="shared" si="161"/>
        <v>1</v>
      </c>
      <c r="V1254" s="102">
        <f t="shared" si="162"/>
        <v>24.038461538461544</v>
      </c>
    </row>
    <row r="1255" spans="2:22" x14ac:dyDescent="0.25">
      <c r="B1255" s="12">
        <v>20</v>
      </c>
      <c r="C1255" s="12">
        <v>36</v>
      </c>
      <c r="D1255" s="12">
        <v>20.604395604395581</v>
      </c>
      <c r="E1255" s="12">
        <v>25.192307692307701</v>
      </c>
      <c r="F1255" s="12">
        <v>20.769230769230759</v>
      </c>
      <c r="H1255" s="103">
        <f>VLOOKUP($C1255,'Experiment Design'!$B$3:$H$66,'Experiment Results'!H$1,FALSE)</f>
        <v>8</v>
      </c>
      <c r="I1255" s="101" t="str">
        <f>VLOOKUP($C1255,'Experiment Design'!$B$3:$H$66,'Experiment Results'!I$1,FALSE)</f>
        <v>Exponential</v>
      </c>
      <c r="J1255" s="101">
        <f>VLOOKUP($C1255,'Experiment Design'!$B$3:$H$66,'Experiment Results'!J$1,FALSE)</f>
        <v>40</v>
      </c>
      <c r="K1255" s="101">
        <f>VLOOKUP($C1255,'Experiment Design'!$B$3:$H$66,'Experiment Results'!K$1,FALSE)</f>
        <v>10</v>
      </c>
      <c r="L1255" s="101">
        <f>VLOOKUP($C1255,'Experiment Design'!$B$3:$H$66,'Experiment Results'!L$1,FALSE)</f>
        <v>26</v>
      </c>
      <c r="M1255" s="101">
        <f>VLOOKUP($C1255,'Experiment Design'!$B$3:$H$66,'Experiment Results'!M$1,FALSE)</f>
        <v>15</v>
      </c>
      <c r="N1255" s="102">
        <f t="shared" si="155"/>
        <v>22.188644688644683</v>
      </c>
      <c r="P1255" s="103">
        <f t="shared" si="156"/>
        <v>1</v>
      </c>
      <c r="Q1255" s="101">
        <f t="shared" si="157"/>
        <v>1</v>
      </c>
      <c r="R1255" s="101">
        <f t="shared" si="158"/>
        <v>-1</v>
      </c>
      <c r="S1255" s="101">
        <f t="shared" si="159"/>
        <v>-1</v>
      </c>
      <c r="T1255" s="101">
        <f t="shared" si="160"/>
        <v>-1</v>
      </c>
      <c r="U1255" s="101">
        <f t="shared" si="161"/>
        <v>1</v>
      </c>
      <c r="V1255" s="102">
        <f t="shared" si="162"/>
        <v>22.188644688644683</v>
      </c>
    </row>
    <row r="1256" spans="2:22" x14ac:dyDescent="0.25">
      <c r="B1256" s="12">
        <v>20</v>
      </c>
      <c r="C1256" s="12">
        <v>37</v>
      </c>
      <c r="D1256" s="12">
        <v>30.384615384615362</v>
      </c>
      <c r="E1256" s="12">
        <v>36.53846153846154</v>
      </c>
      <c r="F1256" s="12">
        <v>40.38461538461538</v>
      </c>
      <c r="H1256" s="103">
        <f>VLOOKUP($C1256,'Experiment Design'!$B$3:$H$66,'Experiment Results'!H$1,FALSE)</f>
        <v>3</v>
      </c>
      <c r="I1256" s="101" t="str">
        <f>VLOOKUP($C1256,'Experiment Design'!$B$3:$H$66,'Experiment Results'!I$1,FALSE)</f>
        <v>Normal</v>
      </c>
      <c r="J1256" s="101">
        <f>VLOOKUP($C1256,'Experiment Design'!$B$3:$H$66,'Experiment Results'!J$1,FALSE)</f>
        <v>100</v>
      </c>
      <c r="K1256" s="101">
        <f>VLOOKUP($C1256,'Experiment Design'!$B$3:$H$66,'Experiment Results'!K$1,FALSE)</f>
        <v>10</v>
      </c>
      <c r="L1256" s="101">
        <f>VLOOKUP($C1256,'Experiment Design'!$B$3:$H$66,'Experiment Results'!L$1,FALSE)</f>
        <v>26</v>
      </c>
      <c r="M1256" s="101">
        <f>VLOOKUP($C1256,'Experiment Design'!$B$3:$H$66,'Experiment Results'!M$1,FALSE)</f>
        <v>15</v>
      </c>
      <c r="N1256" s="102">
        <f t="shared" si="155"/>
        <v>35.769230769230766</v>
      </c>
      <c r="P1256" s="103">
        <f t="shared" si="156"/>
        <v>-1</v>
      </c>
      <c r="Q1256" s="101">
        <f t="shared" si="157"/>
        <v>-1</v>
      </c>
      <c r="R1256" s="101">
        <f t="shared" si="158"/>
        <v>1</v>
      </c>
      <c r="S1256" s="101">
        <f t="shared" si="159"/>
        <v>-1</v>
      </c>
      <c r="T1256" s="101">
        <f t="shared" si="160"/>
        <v>-1</v>
      </c>
      <c r="U1256" s="101">
        <f t="shared" si="161"/>
        <v>1</v>
      </c>
      <c r="V1256" s="102">
        <f t="shared" si="162"/>
        <v>35.769230769230766</v>
      </c>
    </row>
    <row r="1257" spans="2:22" x14ac:dyDescent="0.25">
      <c r="B1257" s="12">
        <v>20</v>
      </c>
      <c r="C1257" s="12">
        <v>38</v>
      </c>
      <c r="D1257" s="12">
        <v>25.192307692307701</v>
      </c>
      <c r="E1257" s="12">
        <v>26.04395604395604</v>
      </c>
      <c r="F1257" s="12">
        <v>26.34615384615384</v>
      </c>
      <c r="H1257" s="103">
        <f>VLOOKUP($C1257,'Experiment Design'!$B$3:$H$66,'Experiment Results'!H$1,FALSE)</f>
        <v>8</v>
      </c>
      <c r="I1257" s="101" t="str">
        <f>VLOOKUP($C1257,'Experiment Design'!$B$3:$H$66,'Experiment Results'!I$1,FALSE)</f>
        <v>Normal</v>
      </c>
      <c r="J1257" s="101">
        <f>VLOOKUP($C1257,'Experiment Design'!$B$3:$H$66,'Experiment Results'!J$1,FALSE)</f>
        <v>100</v>
      </c>
      <c r="K1257" s="101">
        <f>VLOOKUP($C1257,'Experiment Design'!$B$3:$H$66,'Experiment Results'!K$1,FALSE)</f>
        <v>10</v>
      </c>
      <c r="L1257" s="101">
        <f>VLOOKUP($C1257,'Experiment Design'!$B$3:$H$66,'Experiment Results'!L$1,FALSE)</f>
        <v>26</v>
      </c>
      <c r="M1257" s="101">
        <f>VLOOKUP($C1257,'Experiment Design'!$B$3:$H$66,'Experiment Results'!M$1,FALSE)</f>
        <v>15</v>
      </c>
      <c r="N1257" s="102">
        <f t="shared" si="155"/>
        <v>25.860805860805858</v>
      </c>
      <c r="P1257" s="103">
        <f t="shared" si="156"/>
        <v>1</v>
      </c>
      <c r="Q1257" s="101">
        <f t="shared" si="157"/>
        <v>-1</v>
      </c>
      <c r="R1257" s="101">
        <f t="shared" si="158"/>
        <v>1</v>
      </c>
      <c r="S1257" s="101">
        <f t="shared" si="159"/>
        <v>-1</v>
      </c>
      <c r="T1257" s="101">
        <f t="shared" si="160"/>
        <v>-1</v>
      </c>
      <c r="U1257" s="101">
        <f t="shared" si="161"/>
        <v>1</v>
      </c>
      <c r="V1257" s="102">
        <f t="shared" si="162"/>
        <v>25.860805860805858</v>
      </c>
    </row>
    <row r="1258" spans="2:22" x14ac:dyDescent="0.25">
      <c r="B1258" s="12">
        <v>20</v>
      </c>
      <c r="C1258" s="12">
        <v>39</v>
      </c>
      <c r="D1258" s="12">
        <v>44.865901626901504</v>
      </c>
      <c r="E1258" s="12">
        <v>24.615384615384603</v>
      </c>
      <c r="F1258" s="12">
        <v>22.5</v>
      </c>
      <c r="H1258" s="103">
        <f>VLOOKUP($C1258,'Experiment Design'!$B$3:$H$66,'Experiment Results'!H$1,FALSE)</f>
        <v>3</v>
      </c>
      <c r="I1258" s="101" t="str">
        <f>VLOOKUP($C1258,'Experiment Design'!$B$3:$H$66,'Experiment Results'!I$1,FALSE)</f>
        <v>Exponential</v>
      </c>
      <c r="J1258" s="101">
        <f>VLOOKUP($C1258,'Experiment Design'!$B$3:$H$66,'Experiment Results'!J$1,FALSE)</f>
        <v>100</v>
      </c>
      <c r="K1258" s="101">
        <f>VLOOKUP($C1258,'Experiment Design'!$B$3:$H$66,'Experiment Results'!K$1,FALSE)</f>
        <v>10</v>
      </c>
      <c r="L1258" s="101">
        <f>VLOOKUP($C1258,'Experiment Design'!$B$3:$H$66,'Experiment Results'!L$1,FALSE)</f>
        <v>26</v>
      </c>
      <c r="M1258" s="101">
        <f>VLOOKUP($C1258,'Experiment Design'!$B$3:$H$66,'Experiment Results'!M$1,FALSE)</f>
        <v>15</v>
      </c>
      <c r="N1258" s="102">
        <f t="shared" si="155"/>
        <v>30.6604287474287</v>
      </c>
      <c r="P1258" s="103">
        <f t="shared" si="156"/>
        <v>-1</v>
      </c>
      <c r="Q1258" s="101">
        <f t="shared" si="157"/>
        <v>1</v>
      </c>
      <c r="R1258" s="101">
        <f t="shared" si="158"/>
        <v>1</v>
      </c>
      <c r="S1258" s="101">
        <f t="shared" si="159"/>
        <v>-1</v>
      </c>
      <c r="T1258" s="101">
        <f t="shared" si="160"/>
        <v>-1</v>
      </c>
      <c r="U1258" s="101">
        <f t="shared" si="161"/>
        <v>1</v>
      </c>
      <c r="V1258" s="102">
        <f t="shared" si="162"/>
        <v>30.6604287474287</v>
      </c>
    </row>
    <row r="1259" spans="2:22" x14ac:dyDescent="0.25">
      <c r="B1259" s="12">
        <v>20</v>
      </c>
      <c r="C1259" s="12">
        <v>40</v>
      </c>
      <c r="D1259" s="12">
        <v>25.38461538461538</v>
      </c>
      <c r="E1259" s="12">
        <v>24.807692307692278</v>
      </c>
      <c r="F1259" s="12">
        <v>21.923076923076898</v>
      </c>
      <c r="H1259" s="103">
        <f>VLOOKUP($C1259,'Experiment Design'!$B$3:$H$66,'Experiment Results'!H$1,FALSE)</f>
        <v>8</v>
      </c>
      <c r="I1259" s="101" t="str">
        <f>VLOOKUP($C1259,'Experiment Design'!$B$3:$H$66,'Experiment Results'!I$1,FALSE)</f>
        <v>Exponential</v>
      </c>
      <c r="J1259" s="101">
        <f>VLOOKUP($C1259,'Experiment Design'!$B$3:$H$66,'Experiment Results'!J$1,FALSE)</f>
        <v>100</v>
      </c>
      <c r="K1259" s="101">
        <f>VLOOKUP($C1259,'Experiment Design'!$B$3:$H$66,'Experiment Results'!K$1,FALSE)</f>
        <v>10</v>
      </c>
      <c r="L1259" s="101">
        <f>VLOOKUP($C1259,'Experiment Design'!$B$3:$H$66,'Experiment Results'!L$1,FALSE)</f>
        <v>26</v>
      </c>
      <c r="M1259" s="101">
        <f>VLOOKUP($C1259,'Experiment Design'!$B$3:$H$66,'Experiment Results'!M$1,FALSE)</f>
        <v>15</v>
      </c>
      <c r="N1259" s="102">
        <f t="shared" si="155"/>
        <v>24.038461538461519</v>
      </c>
      <c r="P1259" s="103">
        <f t="shared" si="156"/>
        <v>1</v>
      </c>
      <c r="Q1259" s="101">
        <f t="shared" si="157"/>
        <v>1</v>
      </c>
      <c r="R1259" s="101">
        <f t="shared" si="158"/>
        <v>1</v>
      </c>
      <c r="S1259" s="101">
        <f t="shared" si="159"/>
        <v>-1</v>
      </c>
      <c r="T1259" s="101">
        <f t="shared" si="160"/>
        <v>-1</v>
      </c>
      <c r="U1259" s="101">
        <f t="shared" si="161"/>
        <v>1</v>
      </c>
      <c r="V1259" s="102">
        <f t="shared" si="162"/>
        <v>24.038461538461519</v>
      </c>
    </row>
    <row r="1260" spans="2:22" x14ac:dyDescent="0.25">
      <c r="B1260" s="12">
        <v>20</v>
      </c>
      <c r="C1260" s="12">
        <v>41</v>
      </c>
      <c r="D1260" s="12">
        <v>30.384615384615362</v>
      </c>
      <c r="E1260" s="12">
        <v>36.53846153846154</v>
      </c>
      <c r="F1260" s="12">
        <v>40.38461538461538</v>
      </c>
      <c r="H1260" s="103">
        <f>VLOOKUP($C1260,'Experiment Design'!$B$3:$H$66,'Experiment Results'!H$1,FALSE)</f>
        <v>3</v>
      </c>
      <c r="I1260" s="101" t="str">
        <f>VLOOKUP($C1260,'Experiment Design'!$B$3:$H$66,'Experiment Results'!I$1,FALSE)</f>
        <v>Normal</v>
      </c>
      <c r="J1260" s="101">
        <f>VLOOKUP($C1260,'Experiment Design'!$B$3:$H$66,'Experiment Results'!J$1,FALSE)</f>
        <v>40</v>
      </c>
      <c r="K1260" s="101">
        <f>VLOOKUP($C1260,'Experiment Design'!$B$3:$H$66,'Experiment Results'!K$1,FALSE)</f>
        <v>60</v>
      </c>
      <c r="L1260" s="101">
        <f>VLOOKUP($C1260,'Experiment Design'!$B$3:$H$66,'Experiment Results'!L$1,FALSE)</f>
        <v>26</v>
      </c>
      <c r="M1260" s="101">
        <f>VLOOKUP($C1260,'Experiment Design'!$B$3:$H$66,'Experiment Results'!M$1,FALSE)</f>
        <v>15</v>
      </c>
      <c r="N1260" s="102">
        <f t="shared" si="155"/>
        <v>35.769230769230766</v>
      </c>
      <c r="P1260" s="103">
        <f t="shared" si="156"/>
        <v>-1</v>
      </c>
      <c r="Q1260" s="101">
        <f t="shared" si="157"/>
        <v>-1</v>
      </c>
      <c r="R1260" s="101">
        <f t="shared" si="158"/>
        <v>-1</v>
      </c>
      <c r="S1260" s="101">
        <f t="shared" si="159"/>
        <v>1</v>
      </c>
      <c r="T1260" s="101">
        <f t="shared" si="160"/>
        <v>-1</v>
      </c>
      <c r="U1260" s="101">
        <f t="shared" si="161"/>
        <v>1</v>
      </c>
      <c r="V1260" s="102">
        <f t="shared" si="162"/>
        <v>35.769230769230766</v>
      </c>
    </row>
    <row r="1261" spans="2:22" x14ac:dyDescent="0.25">
      <c r="B1261" s="12">
        <v>20</v>
      </c>
      <c r="C1261" s="12">
        <v>42</v>
      </c>
      <c r="D1261" s="12">
        <v>25.192307692307701</v>
      </c>
      <c r="E1261" s="12">
        <v>26.04395604395604</v>
      </c>
      <c r="F1261" s="12">
        <v>26.34615384615384</v>
      </c>
      <c r="H1261" s="103">
        <f>VLOOKUP($C1261,'Experiment Design'!$B$3:$H$66,'Experiment Results'!H$1,FALSE)</f>
        <v>8</v>
      </c>
      <c r="I1261" s="101" t="str">
        <f>VLOOKUP($C1261,'Experiment Design'!$B$3:$H$66,'Experiment Results'!I$1,FALSE)</f>
        <v>Normal</v>
      </c>
      <c r="J1261" s="101">
        <f>VLOOKUP($C1261,'Experiment Design'!$B$3:$H$66,'Experiment Results'!J$1,FALSE)</f>
        <v>40</v>
      </c>
      <c r="K1261" s="101">
        <f>VLOOKUP($C1261,'Experiment Design'!$B$3:$H$66,'Experiment Results'!K$1,FALSE)</f>
        <v>60</v>
      </c>
      <c r="L1261" s="101">
        <f>VLOOKUP($C1261,'Experiment Design'!$B$3:$H$66,'Experiment Results'!L$1,FALSE)</f>
        <v>26</v>
      </c>
      <c r="M1261" s="101">
        <f>VLOOKUP($C1261,'Experiment Design'!$B$3:$H$66,'Experiment Results'!M$1,FALSE)</f>
        <v>15</v>
      </c>
      <c r="N1261" s="102">
        <f t="shared" si="155"/>
        <v>25.860805860805858</v>
      </c>
      <c r="P1261" s="103">
        <f t="shared" si="156"/>
        <v>1</v>
      </c>
      <c r="Q1261" s="101">
        <f t="shared" si="157"/>
        <v>-1</v>
      </c>
      <c r="R1261" s="101">
        <f t="shared" si="158"/>
        <v>-1</v>
      </c>
      <c r="S1261" s="101">
        <f t="shared" si="159"/>
        <v>1</v>
      </c>
      <c r="T1261" s="101">
        <f t="shared" si="160"/>
        <v>-1</v>
      </c>
      <c r="U1261" s="101">
        <f t="shared" si="161"/>
        <v>1</v>
      </c>
      <c r="V1261" s="102">
        <f t="shared" si="162"/>
        <v>25.860805860805858</v>
      </c>
    </row>
    <row r="1262" spans="2:22" x14ac:dyDescent="0.25">
      <c r="B1262" s="12">
        <v>20</v>
      </c>
      <c r="C1262" s="12">
        <v>43</v>
      </c>
      <c r="D1262" s="12">
        <v>25.000000000000021</v>
      </c>
      <c r="E1262" s="12">
        <v>24.615384615384603</v>
      </c>
      <c r="F1262" s="12">
        <v>22.5</v>
      </c>
      <c r="H1262" s="103">
        <f>VLOOKUP($C1262,'Experiment Design'!$B$3:$H$66,'Experiment Results'!H$1,FALSE)</f>
        <v>3</v>
      </c>
      <c r="I1262" s="101" t="str">
        <f>VLOOKUP($C1262,'Experiment Design'!$B$3:$H$66,'Experiment Results'!I$1,FALSE)</f>
        <v>Exponential</v>
      </c>
      <c r="J1262" s="101">
        <f>VLOOKUP($C1262,'Experiment Design'!$B$3:$H$66,'Experiment Results'!J$1,FALSE)</f>
        <v>40</v>
      </c>
      <c r="K1262" s="101">
        <f>VLOOKUP($C1262,'Experiment Design'!$B$3:$H$66,'Experiment Results'!K$1,FALSE)</f>
        <v>60</v>
      </c>
      <c r="L1262" s="101">
        <f>VLOOKUP($C1262,'Experiment Design'!$B$3:$H$66,'Experiment Results'!L$1,FALSE)</f>
        <v>26</v>
      </c>
      <c r="M1262" s="101">
        <f>VLOOKUP($C1262,'Experiment Design'!$B$3:$H$66,'Experiment Results'!M$1,FALSE)</f>
        <v>15</v>
      </c>
      <c r="N1262" s="102">
        <f t="shared" si="155"/>
        <v>24.038461538461544</v>
      </c>
      <c r="P1262" s="103">
        <f t="shared" si="156"/>
        <v>-1</v>
      </c>
      <c r="Q1262" s="101">
        <f t="shared" si="157"/>
        <v>1</v>
      </c>
      <c r="R1262" s="101">
        <f t="shared" si="158"/>
        <v>-1</v>
      </c>
      <c r="S1262" s="101">
        <f t="shared" si="159"/>
        <v>1</v>
      </c>
      <c r="T1262" s="101">
        <f t="shared" si="160"/>
        <v>-1</v>
      </c>
      <c r="U1262" s="101">
        <f t="shared" si="161"/>
        <v>1</v>
      </c>
      <c r="V1262" s="102">
        <f t="shared" si="162"/>
        <v>24.038461538461544</v>
      </c>
    </row>
    <row r="1263" spans="2:22" x14ac:dyDescent="0.25">
      <c r="B1263" s="12">
        <v>20</v>
      </c>
      <c r="C1263" s="12">
        <v>44</v>
      </c>
      <c r="D1263" s="12">
        <v>20.934065934065941</v>
      </c>
      <c r="E1263" s="12">
        <v>25.192307692307701</v>
      </c>
      <c r="F1263" s="12">
        <v>20.769230769230759</v>
      </c>
      <c r="H1263" s="103">
        <f>VLOOKUP($C1263,'Experiment Design'!$B$3:$H$66,'Experiment Results'!H$1,FALSE)</f>
        <v>8</v>
      </c>
      <c r="I1263" s="101" t="str">
        <f>VLOOKUP($C1263,'Experiment Design'!$B$3:$H$66,'Experiment Results'!I$1,FALSE)</f>
        <v>Exponential</v>
      </c>
      <c r="J1263" s="101">
        <f>VLOOKUP($C1263,'Experiment Design'!$B$3:$H$66,'Experiment Results'!J$1,FALSE)</f>
        <v>40</v>
      </c>
      <c r="K1263" s="101">
        <f>VLOOKUP($C1263,'Experiment Design'!$B$3:$H$66,'Experiment Results'!K$1,FALSE)</f>
        <v>60</v>
      </c>
      <c r="L1263" s="101">
        <f>VLOOKUP($C1263,'Experiment Design'!$B$3:$H$66,'Experiment Results'!L$1,FALSE)</f>
        <v>26</v>
      </c>
      <c r="M1263" s="101">
        <f>VLOOKUP($C1263,'Experiment Design'!$B$3:$H$66,'Experiment Results'!M$1,FALSE)</f>
        <v>15</v>
      </c>
      <c r="N1263" s="102">
        <f t="shared" si="155"/>
        <v>22.298534798534803</v>
      </c>
      <c r="P1263" s="103">
        <f t="shared" si="156"/>
        <v>1</v>
      </c>
      <c r="Q1263" s="101">
        <f t="shared" si="157"/>
        <v>1</v>
      </c>
      <c r="R1263" s="101">
        <f t="shared" si="158"/>
        <v>-1</v>
      </c>
      <c r="S1263" s="101">
        <f t="shared" si="159"/>
        <v>1</v>
      </c>
      <c r="T1263" s="101">
        <f t="shared" si="160"/>
        <v>-1</v>
      </c>
      <c r="U1263" s="101">
        <f t="shared" si="161"/>
        <v>1</v>
      </c>
      <c r="V1263" s="102">
        <f t="shared" si="162"/>
        <v>22.298534798534803</v>
      </c>
    </row>
    <row r="1264" spans="2:22" x14ac:dyDescent="0.25">
      <c r="B1264" s="12">
        <v>20</v>
      </c>
      <c r="C1264" s="12">
        <v>45</v>
      </c>
      <c r="D1264" s="12">
        <v>30.384615384615362</v>
      </c>
      <c r="E1264" s="12">
        <v>36.53846153846154</v>
      </c>
      <c r="F1264" s="12">
        <v>40.38461538461538</v>
      </c>
      <c r="H1264" s="103">
        <f>VLOOKUP($C1264,'Experiment Design'!$B$3:$H$66,'Experiment Results'!H$1,FALSE)</f>
        <v>3</v>
      </c>
      <c r="I1264" s="101" t="str">
        <f>VLOOKUP($C1264,'Experiment Design'!$B$3:$H$66,'Experiment Results'!I$1,FALSE)</f>
        <v>Normal</v>
      </c>
      <c r="J1264" s="101">
        <f>VLOOKUP($C1264,'Experiment Design'!$B$3:$H$66,'Experiment Results'!J$1,FALSE)</f>
        <v>100</v>
      </c>
      <c r="K1264" s="101">
        <f>VLOOKUP($C1264,'Experiment Design'!$B$3:$H$66,'Experiment Results'!K$1,FALSE)</f>
        <v>60</v>
      </c>
      <c r="L1264" s="101">
        <f>VLOOKUP($C1264,'Experiment Design'!$B$3:$H$66,'Experiment Results'!L$1,FALSE)</f>
        <v>26</v>
      </c>
      <c r="M1264" s="101">
        <f>VLOOKUP($C1264,'Experiment Design'!$B$3:$H$66,'Experiment Results'!M$1,FALSE)</f>
        <v>15</v>
      </c>
      <c r="N1264" s="102">
        <f t="shared" si="155"/>
        <v>35.769230769230766</v>
      </c>
      <c r="P1264" s="103">
        <f t="shared" si="156"/>
        <v>-1</v>
      </c>
      <c r="Q1264" s="101">
        <f t="shared" si="157"/>
        <v>-1</v>
      </c>
      <c r="R1264" s="101">
        <f t="shared" si="158"/>
        <v>1</v>
      </c>
      <c r="S1264" s="101">
        <f t="shared" si="159"/>
        <v>1</v>
      </c>
      <c r="T1264" s="101">
        <f t="shared" si="160"/>
        <v>-1</v>
      </c>
      <c r="U1264" s="101">
        <f t="shared" si="161"/>
        <v>1</v>
      </c>
      <c r="V1264" s="102">
        <f t="shared" si="162"/>
        <v>35.769230769230766</v>
      </c>
    </row>
    <row r="1265" spans="2:22" x14ac:dyDescent="0.25">
      <c r="B1265" s="12">
        <v>20</v>
      </c>
      <c r="C1265" s="12">
        <v>46</v>
      </c>
      <c r="D1265" s="12">
        <v>25.769230769230742</v>
      </c>
      <c r="E1265" s="12">
        <v>26.373626373626401</v>
      </c>
      <c r="F1265" s="12">
        <v>25.961538461538478</v>
      </c>
      <c r="H1265" s="103">
        <f>VLOOKUP($C1265,'Experiment Design'!$B$3:$H$66,'Experiment Results'!H$1,FALSE)</f>
        <v>8</v>
      </c>
      <c r="I1265" s="101" t="str">
        <f>VLOOKUP($C1265,'Experiment Design'!$B$3:$H$66,'Experiment Results'!I$1,FALSE)</f>
        <v>Normal</v>
      </c>
      <c r="J1265" s="101">
        <f>VLOOKUP($C1265,'Experiment Design'!$B$3:$H$66,'Experiment Results'!J$1,FALSE)</f>
        <v>100</v>
      </c>
      <c r="K1265" s="101">
        <f>VLOOKUP($C1265,'Experiment Design'!$B$3:$H$66,'Experiment Results'!K$1,FALSE)</f>
        <v>60</v>
      </c>
      <c r="L1265" s="101">
        <f>VLOOKUP($C1265,'Experiment Design'!$B$3:$H$66,'Experiment Results'!L$1,FALSE)</f>
        <v>26</v>
      </c>
      <c r="M1265" s="101">
        <f>VLOOKUP($C1265,'Experiment Design'!$B$3:$H$66,'Experiment Results'!M$1,FALSE)</f>
        <v>15</v>
      </c>
      <c r="N1265" s="102">
        <f t="shared" si="155"/>
        <v>26.03479853479854</v>
      </c>
      <c r="P1265" s="103">
        <f t="shared" si="156"/>
        <v>1</v>
      </c>
      <c r="Q1265" s="101">
        <f t="shared" si="157"/>
        <v>-1</v>
      </c>
      <c r="R1265" s="101">
        <f t="shared" si="158"/>
        <v>1</v>
      </c>
      <c r="S1265" s="101">
        <f t="shared" si="159"/>
        <v>1</v>
      </c>
      <c r="T1265" s="101">
        <f t="shared" si="160"/>
        <v>-1</v>
      </c>
      <c r="U1265" s="101">
        <f t="shared" si="161"/>
        <v>1</v>
      </c>
      <c r="V1265" s="102">
        <f t="shared" si="162"/>
        <v>26.03479853479854</v>
      </c>
    </row>
    <row r="1266" spans="2:22" x14ac:dyDescent="0.25">
      <c r="B1266" s="12">
        <v>20</v>
      </c>
      <c r="C1266" s="12">
        <v>47</v>
      </c>
      <c r="D1266" s="12">
        <v>44.865901626901504</v>
      </c>
      <c r="E1266" s="12">
        <v>24.615384615384603</v>
      </c>
      <c r="F1266" s="12">
        <v>22.5</v>
      </c>
      <c r="H1266" s="103">
        <f>VLOOKUP($C1266,'Experiment Design'!$B$3:$H$66,'Experiment Results'!H$1,FALSE)</f>
        <v>3</v>
      </c>
      <c r="I1266" s="101" t="str">
        <f>VLOOKUP($C1266,'Experiment Design'!$B$3:$H$66,'Experiment Results'!I$1,FALSE)</f>
        <v>Exponential</v>
      </c>
      <c r="J1266" s="101">
        <f>VLOOKUP($C1266,'Experiment Design'!$B$3:$H$66,'Experiment Results'!J$1,FALSE)</f>
        <v>100</v>
      </c>
      <c r="K1266" s="101">
        <f>VLOOKUP($C1266,'Experiment Design'!$B$3:$H$66,'Experiment Results'!K$1,FALSE)</f>
        <v>60</v>
      </c>
      <c r="L1266" s="101">
        <f>VLOOKUP($C1266,'Experiment Design'!$B$3:$H$66,'Experiment Results'!L$1,FALSE)</f>
        <v>26</v>
      </c>
      <c r="M1266" s="101">
        <f>VLOOKUP($C1266,'Experiment Design'!$B$3:$H$66,'Experiment Results'!M$1,FALSE)</f>
        <v>15</v>
      </c>
      <c r="N1266" s="102">
        <f t="shared" si="155"/>
        <v>30.6604287474287</v>
      </c>
      <c r="P1266" s="103">
        <f t="shared" si="156"/>
        <v>-1</v>
      </c>
      <c r="Q1266" s="101">
        <f t="shared" si="157"/>
        <v>1</v>
      </c>
      <c r="R1266" s="101">
        <f t="shared" si="158"/>
        <v>1</v>
      </c>
      <c r="S1266" s="101">
        <f t="shared" si="159"/>
        <v>1</v>
      </c>
      <c r="T1266" s="101">
        <f t="shared" si="160"/>
        <v>-1</v>
      </c>
      <c r="U1266" s="101">
        <f t="shared" si="161"/>
        <v>1</v>
      </c>
      <c r="V1266" s="102">
        <f t="shared" si="162"/>
        <v>30.6604287474287</v>
      </c>
    </row>
    <row r="1267" spans="2:22" x14ac:dyDescent="0.25">
      <c r="B1267" s="12">
        <v>20</v>
      </c>
      <c r="C1267" s="12">
        <v>48</v>
      </c>
      <c r="D1267" s="12">
        <v>21.263736263736241</v>
      </c>
      <c r="E1267" s="12">
        <v>25.192307692307701</v>
      </c>
      <c r="F1267" s="12">
        <v>20.769230769230759</v>
      </c>
      <c r="H1267" s="103">
        <f>VLOOKUP($C1267,'Experiment Design'!$B$3:$H$66,'Experiment Results'!H$1,FALSE)</f>
        <v>8</v>
      </c>
      <c r="I1267" s="101" t="str">
        <f>VLOOKUP($C1267,'Experiment Design'!$B$3:$H$66,'Experiment Results'!I$1,FALSE)</f>
        <v>Exponential</v>
      </c>
      <c r="J1267" s="101">
        <f>VLOOKUP($C1267,'Experiment Design'!$B$3:$H$66,'Experiment Results'!J$1,FALSE)</f>
        <v>100</v>
      </c>
      <c r="K1267" s="101">
        <f>VLOOKUP($C1267,'Experiment Design'!$B$3:$H$66,'Experiment Results'!K$1,FALSE)</f>
        <v>60</v>
      </c>
      <c r="L1267" s="101">
        <f>VLOOKUP($C1267,'Experiment Design'!$B$3:$H$66,'Experiment Results'!L$1,FALSE)</f>
        <v>26</v>
      </c>
      <c r="M1267" s="101">
        <f>VLOOKUP($C1267,'Experiment Design'!$B$3:$H$66,'Experiment Results'!M$1,FALSE)</f>
        <v>15</v>
      </c>
      <c r="N1267" s="102">
        <f t="shared" si="155"/>
        <v>22.408424908424902</v>
      </c>
      <c r="P1267" s="103">
        <f t="shared" si="156"/>
        <v>1</v>
      </c>
      <c r="Q1267" s="101">
        <f t="shared" si="157"/>
        <v>1</v>
      </c>
      <c r="R1267" s="101">
        <f t="shared" si="158"/>
        <v>1</v>
      </c>
      <c r="S1267" s="101">
        <f t="shared" si="159"/>
        <v>1</v>
      </c>
      <c r="T1267" s="101">
        <f t="shared" si="160"/>
        <v>-1</v>
      </c>
      <c r="U1267" s="101">
        <f t="shared" si="161"/>
        <v>1</v>
      </c>
      <c r="V1267" s="102">
        <f t="shared" si="162"/>
        <v>22.408424908424902</v>
      </c>
    </row>
    <row r="1268" spans="2:22" x14ac:dyDescent="0.25">
      <c r="B1268" s="12">
        <v>20</v>
      </c>
      <c r="C1268" s="12">
        <v>49</v>
      </c>
      <c r="D1268" s="12">
        <v>33.333333333333364</v>
      </c>
      <c r="E1268" s="12">
        <v>39.791666666666636</v>
      </c>
      <c r="F1268" s="12">
        <v>42.291666666666664</v>
      </c>
      <c r="H1268" s="103">
        <f>VLOOKUP($C1268,'Experiment Design'!$B$3:$H$66,'Experiment Results'!H$1,FALSE)</f>
        <v>3</v>
      </c>
      <c r="I1268" s="101" t="str">
        <f>VLOOKUP($C1268,'Experiment Design'!$B$3:$H$66,'Experiment Results'!I$1,FALSE)</f>
        <v>Normal</v>
      </c>
      <c r="J1268" s="101">
        <f>VLOOKUP($C1268,'Experiment Design'!$B$3:$H$66,'Experiment Results'!J$1,FALSE)</f>
        <v>40</v>
      </c>
      <c r="K1268" s="101">
        <f>VLOOKUP($C1268,'Experiment Design'!$B$3:$H$66,'Experiment Results'!K$1,FALSE)</f>
        <v>10</v>
      </c>
      <c r="L1268" s="101">
        <f>VLOOKUP($C1268,'Experiment Design'!$B$3:$H$66,'Experiment Results'!L$1,FALSE)</f>
        <v>36</v>
      </c>
      <c r="M1268" s="101">
        <f>VLOOKUP($C1268,'Experiment Design'!$B$3:$H$66,'Experiment Results'!M$1,FALSE)</f>
        <v>15</v>
      </c>
      <c r="N1268" s="102">
        <f t="shared" si="155"/>
        <v>38.472222222222221</v>
      </c>
      <c r="P1268" s="103">
        <f t="shared" si="156"/>
        <v>-1</v>
      </c>
      <c r="Q1268" s="101">
        <f t="shared" si="157"/>
        <v>-1</v>
      </c>
      <c r="R1268" s="101">
        <f t="shared" si="158"/>
        <v>-1</v>
      </c>
      <c r="S1268" s="101">
        <f t="shared" si="159"/>
        <v>-1</v>
      </c>
      <c r="T1268" s="101">
        <f t="shared" si="160"/>
        <v>1</v>
      </c>
      <c r="U1268" s="101">
        <f t="shared" si="161"/>
        <v>1</v>
      </c>
      <c r="V1268" s="102">
        <f t="shared" si="162"/>
        <v>38.472222222222221</v>
      </c>
    </row>
    <row r="1269" spans="2:22" x14ac:dyDescent="0.25">
      <c r="B1269" s="12">
        <v>20</v>
      </c>
      <c r="C1269" s="12">
        <v>50</v>
      </c>
      <c r="D1269" s="12">
        <v>37.999999999999979</v>
      </c>
      <c r="E1269" s="12">
        <v>34.833333333333364</v>
      </c>
      <c r="F1269" s="12">
        <v>35.333333333333343</v>
      </c>
      <c r="H1269" s="103">
        <f>VLOOKUP($C1269,'Experiment Design'!$B$3:$H$66,'Experiment Results'!H$1,FALSE)</f>
        <v>8</v>
      </c>
      <c r="I1269" s="101" t="str">
        <f>VLOOKUP($C1269,'Experiment Design'!$B$3:$H$66,'Experiment Results'!I$1,FALSE)</f>
        <v>Normal</v>
      </c>
      <c r="J1269" s="101">
        <f>VLOOKUP($C1269,'Experiment Design'!$B$3:$H$66,'Experiment Results'!J$1,FALSE)</f>
        <v>40</v>
      </c>
      <c r="K1269" s="101">
        <f>VLOOKUP($C1269,'Experiment Design'!$B$3:$H$66,'Experiment Results'!K$1,FALSE)</f>
        <v>10</v>
      </c>
      <c r="L1269" s="101">
        <f>VLOOKUP($C1269,'Experiment Design'!$B$3:$H$66,'Experiment Results'!L$1,FALSE)</f>
        <v>36</v>
      </c>
      <c r="M1269" s="101">
        <f>VLOOKUP($C1269,'Experiment Design'!$B$3:$H$66,'Experiment Results'!M$1,FALSE)</f>
        <v>15</v>
      </c>
      <c r="N1269" s="102">
        <f t="shared" si="155"/>
        <v>36.055555555555564</v>
      </c>
      <c r="P1269" s="103">
        <f t="shared" si="156"/>
        <v>1</v>
      </c>
      <c r="Q1269" s="101">
        <f t="shared" si="157"/>
        <v>-1</v>
      </c>
      <c r="R1269" s="101">
        <f t="shared" si="158"/>
        <v>-1</v>
      </c>
      <c r="S1269" s="101">
        <f t="shared" si="159"/>
        <v>-1</v>
      </c>
      <c r="T1269" s="101">
        <f t="shared" si="160"/>
        <v>1</v>
      </c>
      <c r="U1269" s="101">
        <f t="shared" si="161"/>
        <v>1</v>
      </c>
      <c r="V1269" s="102">
        <f t="shared" si="162"/>
        <v>36.055555555555564</v>
      </c>
    </row>
    <row r="1270" spans="2:22" x14ac:dyDescent="0.25">
      <c r="B1270" s="12">
        <v>20</v>
      </c>
      <c r="C1270" s="12">
        <v>51</v>
      </c>
      <c r="D1270" s="12">
        <v>38.958333333333364</v>
      </c>
      <c r="E1270" s="12">
        <v>34.375000000000014</v>
      </c>
      <c r="F1270" s="12">
        <v>31.875</v>
      </c>
      <c r="H1270" s="103">
        <f>VLOOKUP($C1270,'Experiment Design'!$B$3:$H$66,'Experiment Results'!H$1,FALSE)</f>
        <v>3</v>
      </c>
      <c r="I1270" s="101" t="str">
        <f>VLOOKUP($C1270,'Experiment Design'!$B$3:$H$66,'Experiment Results'!I$1,FALSE)</f>
        <v>Exponential</v>
      </c>
      <c r="J1270" s="101">
        <f>VLOOKUP($C1270,'Experiment Design'!$B$3:$H$66,'Experiment Results'!J$1,FALSE)</f>
        <v>40</v>
      </c>
      <c r="K1270" s="101">
        <f>VLOOKUP($C1270,'Experiment Design'!$B$3:$H$66,'Experiment Results'!K$1,FALSE)</f>
        <v>10</v>
      </c>
      <c r="L1270" s="101">
        <f>VLOOKUP($C1270,'Experiment Design'!$B$3:$H$66,'Experiment Results'!L$1,FALSE)</f>
        <v>36</v>
      </c>
      <c r="M1270" s="101">
        <f>VLOOKUP($C1270,'Experiment Design'!$B$3:$H$66,'Experiment Results'!M$1,FALSE)</f>
        <v>15</v>
      </c>
      <c r="N1270" s="102">
        <f t="shared" si="155"/>
        <v>35.069444444444457</v>
      </c>
      <c r="P1270" s="103">
        <f t="shared" si="156"/>
        <v>-1</v>
      </c>
      <c r="Q1270" s="101">
        <f t="shared" si="157"/>
        <v>1</v>
      </c>
      <c r="R1270" s="101">
        <f t="shared" si="158"/>
        <v>-1</v>
      </c>
      <c r="S1270" s="101">
        <f t="shared" si="159"/>
        <v>-1</v>
      </c>
      <c r="T1270" s="101">
        <f t="shared" si="160"/>
        <v>1</v>
      </c>
      <c r="U1270" s="101">
        <f t="shared" si="161"/>
        <v>1</v>
      </c>
      <c r="V1270" s="102">
        <f t="shared" si="162"/>
        <v>35.069444444444457</v>
      </c>
    </row>
    <row r="1271" spans="2:22" x14ac:dyDescent="0.25">
      <c r="B1271" s="12">
        <v>20</v>
      </c>
      <c r="C1271" s="12">
        <v>52</v>
      </c>
      <c r="D1271" s="12">
        <v>43.958333333333336</v>
      </c>
      <c r="E1271" s="12">
        <v>32.166666666666657</v>
      </c>
      <c r="F1271" s="12">
        <v>31.5</v>
      </c>
      <c r="H1271" s="103">
        <f>VLOOKUP($C1271,'Experiment Design'!$B$3:$H$66,'Experiment Results'!H$1,FALSE)</f>
        <v>8</v>
      </c>
      <c r="I1271" s="101" t="str">
        <f>VLOOKUP($C1271,'Experiment Design'!$B$3:$H$66,'Experiment Results'!I$1,FALSE)</f>
        <v>Exponential</v>
      </c>
      <c r="J1271" s="101">
        <f>VLOOKUP($C1271,'Experiment Design'!$B$3:$H$66,'Experiment Results'!J$1,FALSE)</f>
        <v>40</v>
      </c>
      <c r="K1271" s="101">
        <f>VLOOKUP($C1271,'Experiment Design'!$B$3:$H$66,'Experiment Results'!K$1,FALSE)</f>
        <v>10</v>
      </c>
      <c r="L1271" s="101">
        <f>VLOOKUP($C1271,'Experiment Design'!$B$3:$H$66,'Experiment Results'!L$1,FALSE)</f>
        <v>36</v>
      </c>
      <c r="M1271" s="101">
        <f>VLOOKUP($C1271,'Experiment Design'!$B$3:$H$66,'Experiment Results'!M$1,FALSE)</f>
        <v>15</v>
      </c>
      <c r="N1271" s="102">
        <f t="shared" si="155"/>
        <v>35.875</v>
      </c>
      <c r="P1271" s="103">
        <f t="shared" si="156"/>
        <v>1</v>
      </c>
      <c r="Q1271" s="101">
        <f t="shared" si="157"/>
        <v>1</v>
      </c>
      <c r="R1271" s="101">
        <f t="shared" si="158"/>
        <v>-1</v>
      </c>
      <c r="S1271" s="101">
        <f t="shared" si="159"/>
        <v>-1</v>
      </c>
      <c r="T1271" s="101">
        <f t="shared" si="160"/>
        <v>1</v>
      </c>
      <c r="U1271" s="101">
        <f t="shared" si="161"/>
        <v>1</v>
      </c>
      <c r="V1271" s="102">
        <f t="shared" si="162"/>
        <v>35.875</v>
      </c>
    </row>
    <row r="1272" spans="2:22" x14ac:dyDescent="0.25">
      <c r="B1272" s="12">
        <v>20</v>
      </c>
      <c r="C1272" s="12">
        <v>53</v>
      </c>
      <c r="D1272" s="12">
        <v>33.333333333333364</v>
      </c>
      <c r="E1272" s="12">
        <v>39.791666666666636</v>
      </c>
      <c r="F1272" s="12">
        <v>42.291666666666664</v>
      </c>
      <c r="H1272" s="103">
        <f>VLOOKUP($C1272,'Experiment Design'!$B$3:$H$66,'Experiment Results'!H$1,FALSE)</f>
        <v>3</v>
      </c>
      <c r="I1272" s="101" t="str">
        <f>VLOOKUP($C1272,'Experiment Design'!$B$3:$H$66,'Experiment Results'!I$1,FALSE)</f>
        <v>Normal</v>
      </c>
      <c r="J1272" s="101">
        <f>VLOOKUP($C1272,'Experiment Design'!$B$3:$H$66,'Experiment Results'!J$1,FALSE)</f>
        <v>100</v>
      </c>
      <c r="K1272" s="101">
        <f>VLOOKUP($C1272,'Experiment Design'!$B$3:$H$66,'Experiment Results'!K$1,FALSE)</f>
        <v>10</v>
      </c>
      <c r="L1272" s="101">
        <f>VLOOKUP($C1272,'Experiment Design'!$B$3:$H$66,'Experiment Results'!L$1,FALSE)</f>
        <v>36</v>
      </c>
      <c r="M1272" s="101">
        <f>VLOOKUP($C1272,'Experiment Design'!$B$3:$H$66,'Experiment Results'!M$1,FALSE)</f>
        <v>15</v>
      </c>
      <c r="N1272" s="102">
        <f t="shared" si="155"/>
        <v>38.472222222222221</v>
      </c>
      <c r="P1272" s="103">
        <f t="shared" si="156"/>
        <v>-1</v>
      </c>
      <c r="Q1272" s="101">
        <f t="shared" si="157"/>
        <v>-1</v>
      </c>
      <c r="R1272" s="101">
        <f t="shared" si="158"/>
        <v>1</v>
      </c>
      <c r="S1272" s="101">
        <f t="shared" si="159"/>
        <v>-1</v>
      </c>
      <c r="T1272" s="101">
        <f t="shared" si="160"/>
        <v>1</v>
      </c>
      <c r="U1272" s="101">
        <f t="shared" si="161"/>
        <v>1</v>
      </c>
      <c r="V1272" s="102">
        <f t="shared" si="162"/>
        <v>38.472222222222221</v>
      </c>
    </row>
    <row r="1273" spans="2:22" x14ac:dyDescent="0.25">
      <c r="B1273" s="12">
        <v>20</v>
      </c>
      <c r="C1273" s="12">
        <v>54</v>
      </c>
      <c r="D1273" s="12">
        <v>38.333333333333336</v>
      </c>
      <c r="E1273" s="12">
        <v>34.833333333333364</v>
      </c>
      <c r="F1273" s="12">
        <v>35.333333333333343</v>
      </c>
      <c r="H1273" s="103">
        <f>VLOOKUP($C1273,'Experiment Design'!$B$3:$H$66,'Experiment Results'!H$1,FALSE)</f>
        <v>8</v>
      </c>
      <c r="I1273" s="101" t="str">
        <f>VLOOKUP($C1273,'Experiment Design'!$B$3:$H$66,'Experiment Results'!I$1,FALSE)</f>
        <v>Normal</v>
      </c>
      <c r="J1273" s="101">
        <f>VLOOKUP($C1273,'Experiment Design'!$B$3:$H$66,'Experiment Results'!J$1,FALSE)</f>
        <v>100</v>
      </c>
      <c r="K1273" s="101">
        <f>VLOOKUP($C1273,'Experiment Design'!$B$3:$H$66,'Experiment Results'!K$1,FALSE)</f>
        <v>10</v>
      </c>
      <c r="L1273" s="101">
        <f>VLOOKUP($C1273,'Experiment Design'!$B$3:$H$66,'Experiment Results'!L$1,FALSE)</f>
        <v>36</v>
      </c>
      <c r="M1273" s="101">
        <f>VLOOKUP($C1273,'Experiment Design'!$B$3:$H$66,'Experiment Results'!M$1,FALSE)</f>
        <v>15</v>
      </c>
      <c r="N1273" s="102">
        <f t="shared" si="155"/>
        <v>36.166666666666679</v>
      </c>
      <c r="P1273" s="103">
        <f t="shared" si="156"/>
        <v>1</v>
      </c>
      <c r="Q1273" s="101">
        <f t="shared" si="157"/>
        <v>-1</v>
      </c>
      <c r="R1273" s="101">
        <f t="shared" si="158"/>
        <v>1</v>
      </c>
      <c r="S1273" s="101">
        <f t="shared" si="159"/>
        <v>-1</v>
      </c>
      <c r="T1273" s="101">
        <f t="shared" si="160"/>
        <v>1</v>
      </c>
      <c r="U1273" s="101">
        <f t="shared" si="161"/>
        <v>1</v>
      </c>
      <c r="V1273" s="102">
        <f t="shared" si="162"/>
        <v>36.166666666666679</v>
      </c>
    </row>
    <row r="1274" spans="2:22" x14ac:dyDescent="0.25">
      <c r="B1274" s="12">
        <v>20</v>
      </c>
      <c r="C1274" s="12">
        <v>55</v>
      </c>
      <c r="D1274" s="12">
        <v>46.804355256687963</v>
      </c>
      <c r="E1274" s="12">
        <v>34.375000000000014</v>
      </c>
      <c r="F1274" s="12">
        <v>31.875</v>
      </c>
      <c r="H1274" s="103">
        <f>VLOOKUP($C1274,'Experiment Design'!$B$3:$H$66,'Experiment Results'!H$1,FALSE)</f>
        <v>3</v>
      </c>
      <c r="I1274" s="101" t="str">
        <f>VLOOKUP($C1274,'Experiment Design'!$B$3:$H$66,'Experiment Results'!I$1,FALSE)</f>
        <v>Exponential</v>
      </c>
      <c r="J1274" s="101">
        <f>VLOOKUP($C1274,'Experiment Design'!$B$3:$H$66,'Experiment Results'!J$1,FALSE)</f>
        <v>100</v>
      </c>
      <c r="K1274" s="101">
        <f>VLOOKUP($C1274,'Experiment Design'!$B$3:$H$66,'Experiment Results'!K$1,FALSE)</f>
        <v>10</v>
      </c>
      <c r="L1274" s="101">
        <f>VLOOKUP($C1274,'Experiment Design'!$B$3:$H$66,'Experiment Results'!L$1,FALSE)</f>
        <v>36</v>
      </c>
      <c r="M1274" s="101">
        <f>VLOOKUP($C1274,'Experiment Design'!$B$3:$H$66,'Experiment Results'!M$1,FALSE)</f>
        <v>15</v>
      </c>
      <c r="N1274" s="102">
        <f t="shared" si="155"/>
        <v>37.684785085562659</v>
      </c>
      <c r="P1274" s="103">
        <f t="shared" si="156"/>
        <v>-1</v>
      </c>
      <c r="Q1274" s="101">
        <f t="shared" si="157"/>
        <v>1</v>
      </c>
      <c r="R1274" s="101">
        <f t="shared" si="158"/>
        <v>1</v>
      </c>
      <c r="S1274" s="101">
        <f t="shared" si="159"/>
        <v>-1</v>
      </c>
      <c r="T1274" s="101">
        <f t="shared" si="160"/>
        <v>1</v>
      </c>
      <c r="U1274" s="101">
        <f t="shared" si="161"/>
        <v>1</v>
      </c>
      <c r="V1274" s="102">
        <f t="shared" si="162"/>
        <v>37.684785085562659</v>
      </c>
    </row>
    <row r="1275" spans="2:22" x14ac:dyDescent="0.25">
      <c r="B1275" s="12">
        <v>20</v>
      </c>
      <c r="C1275" s="12">
        <v>56</v>
      </c>
      <c r="D1275" s="12">
        <v>43.958333333333336</v>
      </c>
      <c r="E1275" s="12">
        <v>32.166666666666657</v>
      </c>
      <c r="F1275" s="12">
        <v>31.666666666666682</v>
      </c>
      <c r="H1275" s="103">
        <f>VLOOKUP($C1275,'Experiment Design'!$B$3:$H$66,'Experiment Results'!H$1,FALSE)</f>
        <v>8</v>
      </c>
      <c r="I1275" s="101" t="str">
        <f>VLOOKUP($C1275,'Experiment Design'!$B$3:$H$66,'Experiment Results'!I$1,FALSE)</f>
        <v>Exponential</v>
      </c>
      <c r="J1275" s="101">
        <f>VLOOKUP($C1275,'Experiment Design'!$B$3:$H$66,'Experiment Results'!J$1,FALSE)</f>
        <v>100</v>
      </c>
      <c r="K1275" s="101">
        <f>VLOOKUP($C1275,'Experiment Design'!$B$3:$H$66,'Experiment Results'!K$1,FALSE)</f>
        <v>10</v>
      </c>
      <c r="L1275" s="101">
        <f>VLOOKUP($C1275,'Experiment Design'!$B$3:$H$66,'Experiment Results'!L$1,FALSE)</f>
        <v>36</v>
      </c>
      <c r="M1275" s="101">
        <f>VLOOKUP($C1275,'Experiment Design'!$B$3:$H$66,'Experiment Results'!M$1,FALSE)</f>
        <v>15</v>
      </c>
      <c r="N1275" s="102">
        <f t="shared" si="155"/>
        <v>35.930555555555564</v>
      </c>
      <c r="P1275" s="103">
        <f t="shared" si="156"/>
        <v>1</v>
      </c>
      <c r="Q1275" s="101">
        <f t="shared" si="157"/>
        <v>1</v>
      </c>
      <c r="R1275" s="101">
        <f t="shared" si="158"/>
        <v>1</v>
      </c>
      <c r="S1275" s="101">
        <f t="shared" si="159"/>
        <v>-1</v>
      </c>
      <c r="T1275" s="101">
        <f t="shared" si="160"/>
        <v>1</v>
      </c>
      <c r="U1275" s="101">
        <f t="shared" si="161"/>
        <v>1</v>
      </c>
      <c r="V1275" s="102">
        <f t="shared" si="162"/>
        <v>35.930555555555564</v>
      </c>
    </row>
    <row r="1276" spans="2:22" x14ac:dyDescent="0.25">
      <c r="B1276" s="12">
        <v>20</v>
      </c>
      <c r="C1276" s="12">
        <v>57</v>
      </c>
      <c r="D1276" s="12">
        <v>33.333333333333364</v>
      </c>
      <c r="E1276" s="12">
        <v>39.791666666666636</v>
      </c>
      <c r="F1276" s="12">
        <v>42.291666666666664</v>
      </c>
      <c r="H1276" s="103">
        <f>VLOOKUP($C1276,'Experiment Design'!$B$3:$H$66,'Experiment Results'!H$1,FALSE)</f>
        <v>3</v>
      </c>
      <c r="I1276" s="101" t="str">
        <f>VLOOKUP($C1276,'Experiment Design'!$B$3:$H$66,'Experiment Results'!I$1,FALSE)</f>
        <v>Normal</v>
      </c>
      <c r="J1276" s="101">
        <f>VLOOKUP($C1276,'Experiment Design'!$B$3:$H$66,'Experiment Results'!J$1,FALSE)</f>
        <v>40</v>
      </c>
      <c r="K1276" s="101">
        <f>VLOOKUP($C1276,'Experiment Design'!$B$3:$H$66,'Experiment Results'!K$1,FALSE)</f>
        <v>60</v>
      </c>
      <c r="L1276" s="101">
        <f>VLOOKUP($C1276,'Experiment Design'!$B$3:$H$66,'Experiment Results'!L$1,FALSE)</f>
        <v>36</v>
      </c>
      <c r="M1276" s="101">
        <f>VLOOKUP($C1276,'Experiment Design'!$B$3:$H$66,'Experiment Results'!M$1,FALSE)</f>
        <v>15</v>
      </c>
      <c r="N1276" s="102">
        <f t="shared" si="155"/>
        <v>38.472222222222221</v>
      </c>
      <c r="P1276" s="103">
        <f t="shared" si="156"/>
        <v>-1</v>
      </c>
      <c r="Q1276" s="101">
        <f t="shared" si="157"/>
        <v>-1</v>
      </c>
      <c r="R1276" s="101">
        <f t="shared" si="158"/>
        <v>-1</v>
      </c>
      <c r="S1276" s="101">
        <f t="shared" si="159"/>
        <v>1</v>
      </c>
      <c r="T1276" s="101">
        <f t="shared" si="160"/>
        <v>1</v>
      </c>
      <c r="U1276" s="101">
        <f t="shared" si="161"/>
        <v>1</v>
      </c>
      <c r="V1276" s="102">
        <f t="shared" si="162"/>
        <v>38.472222222222221</v>
      </c>
    </row>
    <row r="1277" spans="2:22" x14ac:dyDescent="0.25">
      <c r="B1277" s="12">
        <v>20</v>
      </c>
      <c r="C1277" s="12">
        <v>58</v>
      </c>
      <c r="D1277" s="12">
        <v>38.333333333333336</v>
      </c>
      <c r="E1277" s="12">
        <v>34.833333333333364</v>
      </c>
      <c r="F1277" s="12">
        <v>35.333333333333343</v>
      </c>
      <c r="H1277" s="103">
        <f>VLOOKUP($C1277,'Experiment Design'!$B$3:$H$66,'Experiment Results'!H$1,FALSE)</f>
        <v>8</v>
      </c>
      <c r="I1277" s="101" t="str">
        <f>VLOOKUP($C1277,'Experiment Design'!$B$3:$H$66,'Experiment Results'!I$1,FALSE)</f>
        <v>Normal</v>
      </c>
      <c r="J1277" s="101">
        <f>VLOOKUP($C1277,'Experiment Design'!$B$3:$H$66,'Experiment Results'!J$1,FALSE)</f>
        <v>40</v>
      </c>
      <c r="K1277" s="101">
        <f>VLOOKUP($C1277,'Experiment Design'!$B$3:$H$66,'Experiment Results'!K$1,FALSE)</f>
        <v>60</v>
      </c>
      <c r="L1277" s="101">
        <f>VLOOKUP($C1277,'Experiment Design'!$B$3:$H$66,'Experiment Results'!L$1,FALSE)</f>
        <v>36</v>
      </c>
      <c r="M1277" s="101">
        <f>VLOOKUP($C1277,'Experiment Design'!$B$3:$H$66,'Experiment Results'!M$1,FALSE)</f>
        <v>15</v>
      </c>
      <c r="N1277" s="102">
        <f t="shared" si="155"/>
        <v>36.166666666666679</v>
      </c>
      <c r="P1277" s="103">
        <f t="shared" si="156"/>
        <v>1</v>
      </c>
      <c r="Q1277" s="101">
        <f t="shared" si="157"/>
        <v>-1</v>
      </c>
      <c r="R1277" s="101">
        <f t="shared" si="158"/>
        <v>-1</v>
      </c>
      <c r="S1277" s="101">
        <f t="shared" si="159"/>
        <v>1</v>
      </c>
      <c r="T1277" s="101">
        <f t="shared" si="160"/>
        <v>1</v>
      </c>
      <c r="U1277" s="101">
        <f t="shared" si="161"/>
        <v>1</v>
      </c>
      <c r="V1277" s="102">
        <f t="shared" si="162"/>
        <v>36.166666666666679</v>
      </c>
    </row>
    <row r="1278" spans="2:22" x14ac:dyDescent="0.25">
      <c r="B1278" s="12">
        <v>20</v>
      </c>
      <c r="C1278" s="12">
        <v>59</v>
      </c>
      <c r="D1278" s="12">
        <v>38.958333333333364</v>
      </c>
      <c r="E1278" s="12">
        <v>34.375000000000014</v>
      </c>
      <c r="F1278" s="12">
        <v>31.875</v>
      </c>
      <c r="H1278" s="103">
        <f>VLOOKUP($C1278,'Experiment Design'!$B$3:$H$66,'Experiment Results'!H$1,FALSE)</f>
        <v>3</v>
      </c>
      <c r="I1278" s="101" t="str">
        <f>VLOOKUP($C1278,'Experiment Design'!$B$3:$H$66,'Experiment Results'!I$1,FALSE)</f>
        <v>Exponential</v>
      </c>
      <c r="J1278" s="101">
        <f>VLOOKUP($C1278,'Experiment Design'!$B$3:$H$66,'Experiment Results'!J$1,FALSE)</f>
        <v>40</v>
      </c>
      <c r="K1278" s="101">
        <f>VLOOKUP($C1278,'Experiment Design'!$B$3:$H$66,'Experiment Results'!K$1,FALSE)</f>
        <v>60</v>
      </c>
      <c r="L1278" s="101">
        <f>VLOOKUP($C1278,'Experiment Design'!$B$3:$H$66,'Experiment Results'!L$1,FALSE)</f>
        <v>36</v>
      </c>
      <c r="M1278" s="101">
        <f>VLOOKUP($C1278,'Experiment Design'!$B$3:$H$66,'Experiment Results'!M$1,FALSE)</f>
        <v>15</v>
      </c>
      <c r="N1278" s="102">
        <f t="shared" si="155"/>
        <v>35.069444444444457</v>
      </c>
      <c r="P1278" s="103">
        <f t="shared" si="156"/>
        <v>-1</v>
      </c>
      <c r="Q1278" s="101">
        <f t="shared" si="157"/>
        <v>1</v>
      </c>
      <c r="R1278" s="101">
        <f t="shared" si="158"/>
        <v>-1</v>
      </c>
      <c r="S1278" s="101">
        <f t="shared" si="159"/>
        <v>1</v>
      </c>
      <c r="T1278" s="101">
        <f t="shared" si="160"/>
        <v>1</v>
      </c>
      <c r="U1278" s="101">
        <f t="shared" si="161"/>
        <v>1</v>
      </c>
      <c r="V1278" s="102">
        <f t="shared" si="162"/>
        <v>35.069444444444457</v>
      </c>
    </row>
    <row r="1279" spans="2:22" x14ac:dyDescent="0.25">
      <c r="B1279" s="12">
        <v>20</v>
      </c>
      <c r="C1279" s="12">
        <v>60</v>
      </c>
      <c r="D1279" s="12">
        <v>43.958333333333336</v>
      </c>
      <c r="E1279" s="12">
        <v>32.166666666666657</v>
      </c>
      <c r="F1279" s="12">
        <v>31.666666666666682</v>
      </c>
      <c r="H1279" s="103">
        <f>VLOOKUP($C1279,'Experiment Design'!$B$3:$H$66,'Experiment Results'!H$1,FALSE)</f>
        <v>8</v>
      </c>
      <c r="I1279" s="101" t="str">
        <f>VLOOKUP($C1279,'Experiment Design'!$B$3:$H$66,'Experiment Results'!I$1,FALSE)</f>
        <v>Exponential</v>
      </c>
      <c r="J1279" s="101">
        <f>VLOOKUP($C1279,'Experiment Design'!$B$3:$H$66,'Experiment Results'!J$1,FALSE)</f>
        <v>40</v>
      </c>
      <c r="K1279" s="101">
        <f>VLOOKUP($C1279,'Experiment Design'!$B$3:$H$66,'Experiment Results'!K$1,FALSE)</f>
        <v>60</v>
      </c>
      <c r="L1279" s="101">
        <f>VLOOKUP($C1279,'Experiment Design'!$B$3:$H$66,'Experiment Results'!L$1,FALSE)</f>
        <v>36</v>
      </c>
      <c r="M1279" s="101">
        <f>VLOOKUP($C1279,'Experiment Design'!$B$3:$H$66,'Experiment Results'!M$1,FALSE)</f>
        <v>15</v>
      </c>
      <c r="N1279" s="102">
        <f t="shared" si="155"/>
        <v>35.930555555555564</v>
      </c>
      <c r="P1279" s="103">
        <f t="shared" si="156"/>
        <v>1</v>
      </c>
      <c r="Q1279" s="101">
        <f t="shared" si="157"/>
        <v>1</v>
      </c>
      <c r="R1279" s="101">
        <f t="shared" si="158"/>
        <v>-1</v>
      </c>
      <c r="S1279" s="101">
        <f t="shared" si="159"/>
        <v>1</v>
      </c>
      <c r="T1279" s="101">
        <f t="shared" si="160"/>
        <v>1</v>
      </c>
      <c r="U1279" s="101">
        <f t="shared" si="161"/>
        <v>1</v>
      </c>
      <c r="V1279" s="102">
        <f t="shared" si="162"/>
        <v>35.930555555555564</v>
      </c>
    </row>
    <row r="1280" spans="2:22" x14ac:dyDescent="0.25">
      <c r="B1280" s="12">
        <v>20</v>
      </c>
      <c r="C1280" s="12">
        <v>61</v>
      </c>
      <c r="D1280" s="12">
        <v>33.333333333333364</v>
      </c>
      <c r="E1280" s="12">
        <v>39.791666666666636</v>
      </c>
      <c r="F1280" s="12">
        <v>42.291666666666664</v>
      </c>
      <c r="H1280" s="103">
        <f>VLOOKUP($C1280,'Experiment Design'!$B$3:$H$66,'Experiment Results'!H$1,FALSE)</f>
        <v>3</v>
      </c>
      <c r="I1280" s="101" t="str">
        <f>VLOOKUP($C1280,'Experiment Design'!$B$3:$H$66,'Experiment Results'!I$1,FALSE)</f>
        <v>Normal</v>
      </c>
      <c r="J1280" s="101">
        <f>VLOOKUP($C1280,'Experiment Design'!$B$3:$H$66,'Experiment Results'!J$1,FALSE)</f>
        <v>100</v>
      </c>
      <c r="K1280" s="101">
        <f>VLOOKUP($C1280,'Experiment Design'!$B$3:$H$66,'Experiment Results'!K$1,FALSE)</f>
        <v>60</v>
      </c>
      <c r="L1280" s="101">
        <f>VLOOKUP($C1280,'Experiment Design'!$B$3:$H$66,'Experiment Results'!L$1,FALSE)</f>
        <v>36</v>
      </c>
      <c r="M1280" s="101">
        <f>VLOOKUP($C1280,'Experiment Design'!$B$3:$H$66,'Experiment Results'!M$1,FALSE)</f>
        <v>15</v>
      </c>
      <c r="N1280" s="102">
        <f t="shared" si="155"/>
        <v>38.472222222222221</v>
      </c>
      <c r="P1280" s="103">
        <f t="shared" si="156"/>
        <v>-1</v>
      </c>
      <c r="Q1280" s="101">
        <f t="shared" si="157"/>
        <v>-1</v>
      </c>
      <c r="R1280" s="101">
        <f t="shared" si="158"/>
        <v>1</v>
      </c>
      <c r="S1280" s="101">
        <f t="shared" si="159"/>
        <v>1</v>
      </c>
      <c r="T1280" s="101">
        <f t="shared" si="160"/>
        <v>1</v>
      </c>
      <c r="U1280" s="101">
        <f t="shared" si="161"/>
        <v>1</v>
      </c>
      <c r="V1280" s="102">
        <f t="shared" si="162"/>
        <v>38.472222222222221</v>
      </c>
    </row>
    <row r="1281" spans="2:22" x14ac:dyDescent="0.25">
      <c r="B1281" s="12">
        <v>20</v>
      </c>
      <c r="C1281" s="12">
        <v>62</v>
      </c>
      <c r="D1281" s="12">
        <v>38.500000000000021</v>
      </c>
      <c r="E1281" s="12">
        <v>34.833333333333364</v>
      </c>
      <c r="F1281" s="12">
        <v>35.333333333333343</v>
      </c>
      <c r="H1281" s="103">
        <f>VLOOKUP($C1281,'Experiment Design'!$B$3:$H$66,'Experiment Results'!H$1,FALSE)</f>
        <v>8</v>
      </c>
      <c r="I1281" s="101" t="str">
        <f>VLOOKUP($C1281,'Experiment Design'!$B$3:$H$66,'Experiment Results'!I$1,FALSE)</f>
        <v>Normal</v>
      </c>
      <c r="J1281" s="101">
        <f>VLOOKUP($C1281,'Experiment Design'!$B$3:$H$66,'Experiment Results'!J$1,FALSE)</f>
        <v>100</v>
      </c>
      <c r="K1281" s="101">
        <f>VLOOKUP($C1281,'Experiment Design'!$B$3:$H$66,'Experiment Results'!K$1,FALSE)</f>
        <v>60</v>
      </c>
      <c r="L1281" s="101">
        <f>VLOOKUP($C1281,'Experiment Design'!$B$3:$H$66,'Experiment Results'!L$1,FALSE)</f>
        <v>36</v>
      </c>
      <c r="M1281" s="101">
        <f>VLOOKUP($C1281,'Experiment Design'!$B$3:$H$66,'Experiment Results'!M$1,FALSE)</f>
        <v>15</v>
      </c>
      <c r="N1281" s="102">
        <f t="shared" si="155"/>
        <v>36.222222222222243</v>
      </c>
      <c r="P1281" s="103">
        <f t="shared" si="156"/>
        <v>1</v>
      </c>
      <c r="Q1281" s="101">
        <f t="shared" si="157"/>
        <v>-1</v>
      </c>
      <c r="R1281" s="101">
        <f t="shared" si="158"/>
        <v>1</v>
      </c>
      <c r="S1281" s="101">
        <f t="shared" si="159"/>
        <v>1</v>
      </c>
      <c r="T1281" s="101">
        <f t="shared" si="160"/>
        <v>1</v>
      </c>
      <c r="U1281" s="101">
        <f t="shared" si="161"/>
        <v>1</v>
      </c>
      <c r="V1281" s="102">
        <f t="shared" si="162"/>
        <v>36.222222222222243</v>
      </c>
    </row>
    <row r="1282" spans="2:22" x14ac:dyDescent="0.25">
      <c r="B1282" s="12">
        <v>20</v>
      </c>
      <c r="C1282" s="12">
        <v>63</v>
      </c>
      <c r="D1282" s="12">
        <v>46.804355256687963</v>
      </c>
      <c r="E1282" s="12">
        <v>34.375000000000014</v>
      </c>
      <c r="F1282" s="12">
        <v>31.875</v>
      </c>
      <c r="H1282" s="103">
        <f>VLOOKUP($C1282,'Experiment Design'!$B$3:$H$66,'Experiment Results'!H$1,FALSE)</f>
        <v>3</v>
      </c>
      <c r="I1282" s="101" t="str">
        <f>VLOOKUP($C1282,'Experiment Design'!$B$3:$H$66,'Experiment Results'!I$1,FALSE)</f>
        <v>Exponential</v>
      </c>
      <c r="J1282" s="101">
        <f>VLOOKUP($C1282,'Experiment Design'!$B$3:$H$66,'Experiment Results'!J$1,FALSE)</f>
        <v>100</v>
      </c>
      <c r="K1282" s="101">
        <f>VLOOKUP($C1282,'Experiment Design'!$B$3:$H$66,'Experiment Results'!K$1,FALSE)</f>
        <v>60</v>
      </c>
      <c r="L1282" s="101">
        <f>VLOOKUP($C1282,'Experiment Design'!$B$3:$H$66,'Experiment Results'!L$1,FALSE)</f>
        <v>36</v>
      </c>
      <c r="M1282" s="101">
        <f>VLOOKUP($C1282,'Experiment Design'!$B$3:$H$66,'Experiment Results'!M$1,FALSE)</f>
        <v>15</v>
      </c>
      <c r="N1282" s="102">
        <f t="shared" si="155"/>
        <v>37.684785085562659</v>
      </c>
      <c r="P1282" s="103">
        <f t="shared" si="156"/>
        <v>-1</v>
      </c>
      <c r="Q1282" s="101">
        <f t="shared" si="157"/>
        <v>1</v>
      </c>
      <c r="R1282" s="101">
        <f t="shared" si="158"/>
        <v>1</v>
      </c>
      <c r="S1282" s="101">
        <f t="shared" si="159"/>
        <v>1</v>
      </c>
      <c r="T1282" s="101">
        <f t="shared" si="160"/>
        <v>1</v>
      </c>
      <c r="U1282" s="101">
        <f t="shared" si="161"/>
        <v>1</v>
      </c>
      <c r="V1282" s="102">
        <f t="shared" si="162"/>
        <v>37.684785085562659</v>
      </c>
    </row>
    <row r="1283" spans="2:22" x14ac:dyDescent="0.25">
      <c r="B1283" s="12">
        <v>20</v>
      </c>
      <c r="C1283" s="12">
        <v>64</v>
      </c>
      <c r="D1283" s="12">
        <v>43.958333333333336</v>
      </c>
      <c r="E1283" s="12">
        <v>32.166666666666657</v>
      </c>
      <c r="F1283" s="12">
        <v>31.666666666666682</v>
      </c>
      <c r="H1283" s="103">
        <f>VLOOKUP($C1283,'Experiment Design'!$B$3:$H$66,'Experiment Results'!H$1,FALSE)</f>
        <v>8</v>
      </c>
      <c r="I1283" s="101" t="str">
        <f>VLOOKUP($C1283,'Experiment Design'!$B$3:$H$66,'Experiment Results'!I$1,FALSE)</f>
        <v>Exponential</v>
      </c>
      <c r="J1283" s="101">
        <f>VLOOKUP($C1283,'Experiment Design'!$B$3:$H$66,'Experiment Results'!J$1,FALSE)</f>
        <v>100</v>
      </c>
      <c r="K1283" s="101">
        <f>VLOOKUP($C1283,'Experiment Design'!$B$3:$H$66,'Experiment Results'!K$1,FALSE)</f>
        <v>60</v>
      </c>
      <c r="L1283" s="101">
        <f>VLOOKUP($C1283,'Experiment Design'!$B$3:$H$66,'Experiment Results'!L$1,FALSE)</f>
        <v>36</v>
      </c>
      <c r="M1283" s="101">
        <f>VLOOKUP($C1283,'Experiment Design'!$B$3:$H$66,'Experiment Results'!M$1,FALSE)</f>
        <v>15</v>
      </c>
      <c r="N1283" s="102">
        <f t="shared" si="155"/>
        <v>35.930555555555564</v>
      </c>
      <c r="P1283" s="103">
        <f t="shared" si="156"/>
        <v>1</v>
      </c>
      <c r="Q1283" s="101">
        <f t="shared" si="157"/>
        <v>1</v>
      </c>
      <c r="R1283" s="101">
        <f t="shared" si="158"/>
        <v>1</v>
      </c>
      <c r="S1283" s="101">
        <f t="shared" si="159"/>
        <v>1</v>
      </c>
      <c r="T1283" s="101">
        <f t="shared" si="160"/>
        <v>1</v>
      </c>
      <c r="U1283" s="101">
        <f t="shared" si="161"/>
        <v>1</v>
      </c>
      <c r="V1283" s="102">
        <f t="shared" si="162"/>
        <v>35.930555555555564</v>
      </c>
    </row>
    <row r="1284" spans="2:22" x14ac:dyDescent="0.25">
      <c r="B1284" s="12">
        <v>21</v>
      </c>
      <c r="C1284" s="12">
        <v>1</v>
      </c>
      <c r="D1284" s="12">
        <v>42</v>
      </c>
      <c r="E1284" s="12">
        <v>42.923076923076898</v>
      </c>
      <c r="F1284" s="12">
        <v>32.307692307692278</v>
      </c>
      <c r="H1284" s="103">
        <f>VLOOKUP($C1284,'Experiment Design'!$B$3:$H$66,'Experiment Results'!H$1,FALSE)</f>
        <v>3</v>
      </c>
      <c r="I1284" s="101" t="str">
        <f>VLOOKUP($C1284,'Experiment Design'!$B$3:$H$66,'Experiment Results'!I$1,FALSE)</f>
        <v>Normal</v>
      </c>
      <c r="J1284" s="101">
        <f>VLOOKUP($C1284,'Experiment Design'!$B$3:$H$66,'Experiment Results'!J$1,FALSE)</f>
        <v>40</v>
      </c>
      <c r="K1284" s="101">
        <f>VLOOKUP($C1284,'Experiment Design'!$B$3:$H$66,'Experiment Results'!K$1,FALSE)</f>
        <v>10</v>
      </c>
      <c r="L1284" s="101">
        <f>VLOOKUP($C1284,'Experiment Design'!$B$3:$H$66,'Experiment Results'!L$1,FALSE)</f>
        <v>26</v>
      </c>
      <c r="M1284" s="101">
        <f>VLOOKUP($C1284,'Experiment Design'!$B$3:$H$66,'Experiment Results'!M$1,FALSE)</f>
        <v>10</v>
      </c>
      <c r="N1284" s="102">
        <f t="shared" si="155"/>
        <v>39.076923076923059</v>
      </c>
      <c r="P1284" s="103">
        <f t="shared" si="156"/>
        <v>-1</v>
      </c>
      <c r="Q1284" s="101">
        <f t="shared" si="157"/>
        <v>-1</v>
      </c>
      <c r="R1284" s="101">
        <f t="shared" si="158"/>
        <v>-1</v>
      </c>
      <c r="S1284" s="101">
        <f t="shared" si="159"/>
        <v>-1</v>
      </c>
      <c r="T1284" s="101">
        <f t="shared" si="160"/>
        <v>-1</v>
      </c>
      <c r="U1284" s="101">
        <f t="shared" si="161"/>
        <v>-1</v>
      </c>
      <c r="V1284" s="102">
        <f t="shared" si="162"/>
        <v>39.076923076923059</v>
      </c>
    </row>
    <row r="1285" spans="2:22" x14ac:dyDescent="0.25">
      <c r="B1285" s="12">
        <v>21</v>
      </c>
      <c r="C1285" s="12">
        <v>2</v>
      </c>
      <c r="D1285" s="12">
        <v>39</v>
      </c>
      <c r="E1285" s="12">
        <v>39.461538461538481</v>
      </c>
      <c r="F1285" s="12">
        <v>29.423076923076898</v>
      </c>
      <c r="H1285" s="103">
        <f>VLOOKUP($C1285,'Experiment Design'!$B$3:$H$66,'Experiment Results'!H$1,FALSE)</f>
        <v>8</v>
      </c>
      <c r="I1285" s="101" t="str">
        <f>VLOOKUP($C1285,'Experiment Design'!$B$3:$H$66,'Experiment Results'!I$1,FALSE)</f>
        <v>Normal</v>
      </c>
      <c r="J1285" s="101">
        <f>VLOOKUP($C1285,'Experiment Design'!$B$3:$H$66,'Experiment Results'!J$1,FALSE)</f>
        <v>40</v>
      </c>
      <c r="K1285" s="101">
        <f>VLOOKUP($C1285,'Experiment Design'!$B$3:$H$66,'Experiment Results'!K$1,FALSE)</f>
        <v>10</v>
      </c>
      <c r="L1285" s="101">
        <f>VLOOKUP($C1285,'Experiment Design'!$B$3:$H$66,'Experiment Results'!L$1,FALSE)</f>
        <v>26</v>
      </c>
      <c r="M1285" s="101">
        <f>VLOOKUP($C1285,'Experiment Design'!$B$3:$H$66,'Experiment Results'!M$1,FALSE)</f>
        <v>10</v>
      </c>
      <c r="N1285" s="102">
        <f t="shared" ref="N1285:N1348" si="163">AVERAGE(D1285:F1285)</f>
        <v>35.96153846153846</v>
      </c>
      <c r="P1285" s="103">
        <f t="shared" ref="P1285:P1348" si="164">IF(H1285=H$4,-1,1)</f>
        <v>1</v>
      </c>
      <c r="Q1285" s="101">
        <f t="shared" ref="Q1285:Q1348" si="165">IF(I1285=I$4,-1,1)</f>
        <v>-1</v>
      </c>
      <c r="R1285" s="101">
        <f t="shared" ref="R1285:R1348" si="166">IF(J1285=J$4,-1,1)</f>
        <v>-1</v>
      </c>
      <c r="S1285" s="101">
        <f t="shared" ref="S1285:S1348" si="167">IF(K1285=K$4,-1,1)</f>
        <v>-1</v>
      </c>
      <c r="T1285" s="101">
        <f t="shared" ref="T1285:T1348" si="168">IF(L1285=L$4,-1,1)</f>
        <v>-1</v>
      </c>
      <c r="U1285" s="101">
        <f t="shared" ref="U1285:U1348" si="169">IF(M1285=M$4,-1,1)</f>
        <v>-1</v>
      </c>
      <c r="V1285" s="102">
        <f t="shared" ref="V1285:V1348" si="170">N1285</f>
        <v>35.96153846153846</v>
      </c>
    </row>
    <row r="1286" spans="2:22" x14ac:dyDescent="0.25">
      <c r="B1286" s="12">
        <v>21</v>
      </c>
      <c r="C1286" s="12">
        <v>3</v>
      </c>
      <c r="D1286" s="12">
        <v>36.923076923076898</v>
      </c>
      <c r="E1286" s="12">
        <v>32.076923076923102</v>
      </c>
      <c r="F1286" s="12">
        <v>45.86538461538462</v>
      </c>
      <c r="H1286" s="103">
        <f>VLOOKUP($C1286,'Experiment Design'!$B$3:$H$66,'Experiment Results'!H$1,FALSE)</f>
        <v>3</v>
      </c>
      <c r="I1286" s="101" t="str">
        <f>VLOOKUP($C1286,'Experiment Design'!$B$3:$H$66,'Experiment Results'!I$1,FALSE)</f>
        <v>Exponential</v>
      </c>
      <c r="J1286" s="101">
        <f>VLOOKUP($C1286,'Experiment Design'!$B$3:$H$66,'Experiment Results'!J$1,FALSE)</f>
        <v>40</v>
      </c>
      <c r="K1286" s="101">
        <f>VLOOKUP($C1286,'Experiment Design'!$B$3:$H$66,'Experiment Results'!K$1,FALSE)</f>
        <v>10</v>
      </c>
      <c r="L1286" s="101">
        <f>VLOOKUP($C1286,'Experiment Design'!$B$3:$H$66,'Experiment Results'!L$1,FALSE)</f>
        <v>26</v>
      </c>
      <c r="M1286" s="101">
        <f>VLOOKUP($C1286,'Experiment Design'!$B$3:$H$66,'Experiment Results'!M$1,FALSE)</f>
        <v>10</v>
      </c>
      <c r="N1286" s="102">
        <f t="shared" si="163"/>
        <v>38.28846153846154</v>
      </c>
      <c r="P1286" s="103">
        <f t="shared" si="164"/>
        <v>-1</v>
      </c>
      <c r="Q1286" s="101">
        <f t="shared" si="165"/>
        <v>1</v>
      </c>
      <c r="R1286" s="101">
        <f t="shared" si="166"/>
        <v>-1</v>
      </c>
      <c r="S1286" s="101">
        <f t="shared" si="167"/>
        <v>-1</v>
      </c>
      <c r="T1286" s="101">
        <f t="shared" si="168"/>
        <v>-1</v>
      </c>
      <c r="U1286" s="101">
        <f t="shared" si="169"/>
        <v>-1</v>
      </c>
      <c r="V1286" s="102">
        <f t="shared" si="170"/>
        <v>38.28846153846154</v>
      </c>
    </row>
    <row r="1287" spans="2:22" x14ac:dyDescent="0.25">
      <c r="B1287" s="12">
        <v>21</v>
      </c>
      <c r="C1287" s="12">
        <v>4</v>
      </c>
      <c r="D1287" s="12">
        <v>38.769230769230759</v>
      </c>
      <c r="E1287" s="12">
        <v>30.692307692307722</v>
      </c>
      <c r="F1287" s="12">
        <v>37.211538461538481</v>
      </c>
      <c r="H1287" s="103">
        <f>VLOOKUP($C1287,'Experiment Design'!$B$3:$H$66,'Experiment Results'!H$1,FALSE)</f>
        <v>8</v>
      </c>
      <c r="I1287" s="101" t="str">
        <f>VLOOKUP($C1287,'Experiment Design'!$B$3:$H$66,'Experiment Results'!I$1,FALSE)</f>
        <v>Exponential</v>
      </c>
      <c r="J1287" s="101">
        <f>VLOOKUP($C1287,'Experiment Design'!$B$3:$H$66,'Experiment Results'!J$1,FALSE)</f>
        <v>40</v>
      </c>
      <c r="K1287" s="101">
        <f>VLOOKUP($C1287,'Experiment Design'!$B$3:$H$66,'Experiment Results'!K$1,FALSE)</f>
        <v>10</v>
      </c>
      <c r="L1287" s="101">
        <f>VLOOKUP($C1287,'Experiment Design'!$B$3:$H$66,'Experiment Results'!L$1,FALSE)</f>
        <v>26</v>
      </c>
      <c r="M1287" s="101">
        <f>VLOOKUP($C1287,'Experiment Design'!$B$3:$H$66,'Experiment Results'!M$1,FALSE)</f>
        <v>10</v>
      </c>
      <c r="N1287" s="102">
        <f t="shared" si="163"/>
        <v>35.557692307692321</v>
      </c>
      <c r="P1287" s="103">
        <f t="shared" si="164"/>
        <v>1</v>
      </c>
      <c r="Q1287" s="101">
        <f t="shared" si="165"/>
        <v>1</v>
      </c>
      <c r="R1287" s="101">
        <f t="shared" si="166"/>
        <v>-1</v>
      </c>
      <c r="S1287" s="101">
        <f t="shared" si="167"/>
        <v>-1</v>
      </c>
      <c r="T1287" s="101">
        <f t="shared" si="168"/>
        <v>-1</v>
      </c>
      <c r="U1287" s="101">
        <f t="shared" si="169"/>
        <v>-1</v>
      </c>
      <c r="V1287" s="102">
        <f t="shared" si="170"/>
        <v>35.557692307692321</v>
      </c>
    </row>
    <row r="1288" spans="2:22" x14ac:dyDescent="0.25">
      <c r="B1288" s="12">
        <v>21</v>
      </c>
      <c r="C1288" s="12">
        <v>5</v>
      </c>
      <c r="D1288" s="12">
        <v>42</v>
      </c>
      <c r="E1288" s="12">
        <v>42.923076923076898</v>
      </c>
      <c r="F1288" s="12">
        <v>32.307692307692278</v>
      </c>
      <c r="H1288" s="103">
        <f>VLOOKUP($C1288,'Experiment Design'!$B$3:$H$66,'Experiment Results'!H$1,FALSE)</f>
        <v>3</v>
      </c>
      <c r="I1288" s="101" t="str">
        <f>VLOOKUP($C1288,'Experiment Design'!$B$3:$H$66,'Experiment Results'!I$1,FALSE)</f>
        <v>Normal</v>
      </c>
      <c r="J1288" s="101">
        <f>VLOOKUP($C1288,'Experiment Design'!$B$3:$H$66,'Experiment Results'!J$1,FALSE)</f>
        <v>100</v>
      </c>
      <c r="K1288" s="101">
        <f>VLOOKUP($C1288,'Experiment Design'!$B$3:$H$66,'Experiment Results'!K$1,FALSE)</f>
        <v>10</v>
      </c>
      <c r="L1288" s="101">
        <f>VLOOKUP($C1288,'Experiment Design'!$B$3:$H$66,'Experiment Results'!L$1,FALSE)</f>
        <v>26</v>
      </c>
      <c r="M1288" s="101">
        <f>VLOOKUP($C1288,'Experiment Design'!$B$3:$H$66,'Experiment Results'!M$1,FALSE)</f>
        <v>10</v>
      </c>
      <c r="N1288" s="102">
        <f t="shared" si="163"/>
        <v>39.076923076923059</v>
      </c>
      <c r="P1288" s="103">
        <f t="shared" si="164"/>
        <v>-1</v>
      </c>
      <c r="Q1288" s="101">
        <f t="shared" si="165"/>
        <v>-1</v>
      </c>
      <c r="R1288" s="101">
        <f t="shared" si="166"/>
        <v>1</v>
      </c>
      <c r="S1288" s="101">
        <f t="shared" si="167"/>
        <v>-1</v>
      </c>
      <c r="T1288" s="101">
        <f t="shared" si="168"/>
        <v>-1</v>
      </c>
      <c r="U1288" s="101">
        <f t="shared" si="169"/>
        <v>-1</v>
      </c>
      <c r="V1288" s="102">
        <f t="shared" si="170"/>
        <v>39.076923076923059</v>
      </c>
    </row>
    <row r="1289" spans="2:22" x14ac:dyDescent="0.25">
      <c r="B1289" s="12">
        <v>21</v>
      </c>
      <c r="C1289" s="12">
        <v>6</v>
      </c>
      <c r="D1289" s="12">
        <v>39</v>
      </c>
      <c r="E1289" s="12">
        <v>39.461538461538481</v>
      </c>
      <c r="F1289" s="12">
        <v>29.423076923076898</v>
      </c>
      <c r="H1289" s="103">
        <f>VLOOKUP($C1289,'Experiment Design'!$B$3:$H$66,'Experiment Results'!H$1,FALSE)</f>
        <v>8</v>
      </c>
      <c r="I1289" s="101" t="str">
        <f>VLOOKUP($C1289,'Experiment Design'!$B$3:$H$66,'Experiment Results'!I$1,FALSE)</f>
        <v>Normal</v>
      </c>
      <c r="J1289" s="101">
        <f>VLOOKUP($C1289,'Experiment Design'!$B$3:$H$66,'Experiment Results'!J$1,FALSE)</f>
        <v>100</v>
      </c>
      <c r="K1289" s="101">
        <f>VLOOKUP($C1289,'Experiment Design'!$B$3:$H$66,'Experiment Results'!K$1,FALSE)</f>
        <v>10</v>
      </c>
      <c r="L1289" s="101">
        <f>VLOOKUP($C1289,'Experiment Design'!$B$3:$H$66,'Experiment Results'!L$1,FALSE)</f>
        <v>26</v>
      </c>
      <c r="M1289" s="101">
        <f>VLOOKUP($C1289,'Experiment Design'!$B$3:$H$66,'Experiment Results'!M$1,FALSE)</f>
        <v>10</v>
      </c>
      <c r="N1289" s="102">
        <f t="shared" si="163"/>
        <v>35.96153846153846</v>
      </c>
      <c r="P1289" s="103">
        <f t="shared" si="164"/>
        <v>1</v>
      </c>
      <c r="Q1289" s="101">
        <f t="shared" si="165"/>
        <v>-1</v>
      </c>
      <c r="R1289" s="101">
        <f t="shared" si="166"/>
        <v>1</v>
      </c>
      <c r="S1289" s="101">
        <f t="shared" si="167"/>
        <v>-1</v>
      </c>
      <c r="T1289" s="101">
        <f t="shared" si="168"/>
        <v>-1</v>
      </c>
      <c r="U1289" s="101">
        <f t="shared" si="169"/>
        <v>-1</v>
      </c>
      <c r="V1289" s="102">
        <f t="shared" si="170"/>
        <v>35.96153846153846</v>
      </c>
    </row>
    <row r="1290" spans="2:22" x14ac:dyDescent="0.25">
      <c r="B1290" s="12">
        <v>21</v>
      </c>
      <c r="C1290" s="12">
        <v>7</v>
      </c>
      <c r="D1290" s="12">
        <v>36.923076923076898</v>
      </c>
      <c r="E1290" s="12">
        <v>32.076923076923102</v>
      </c>
      <c r="F1290" s="12">
        <v>47.262257480117036</v>
      </c>
      <c r="H1290" s="103">
        <f>VLOOKUP($C1290,'Experiment Design'!$B$3:$H$66,'Experiment Results'!H$1,FALSE)</f>
        <v>3</v>
      </c>
      <c r="I1290" s="101" t="str">
        <f>VLOOKUP($C1290,'Experiment Design'!$B$3:$H$66,'Experiment Results'!I$1,FALSE)</f>
        <v>Exponential</v>
      </c>
      <c r="J1290" s="101">
        <f>VLOOKUP($C1290,'Experiment Design'!$B$3:$H$66,'Experiment Results'!J$1,FALSE)</f>
        <v>100</v>
      </c>
      <c r="K1290" s="101">
        <f>VLOOKUP($C1290,'Experiment Design'!$B$3:$H$66,'Experiment Results'!K$1,FALSE)</f>
        <v>10</v>
      </c>
      <c r="L1290" s="101">
        <f>VLOOKUP($C1290,'Experiment Design'!$B$3:$H$66,'Experiment Results'!L$1,FALSE)</f>
        <v>26</v>
      </c>
      <c r="M1290" s="101">
        <f>VLOOKUP($C1290,'Experiment Design'!$B$3:$H$66,'Experiment Results'!M$1,FALSE)</f>
        <v>10</v>
      </c>
      <c r="N1290" s="102">
        <f t="shared" si="163"/>
        <v>38.754085826705676</v>
      </c>
      <c r="P1290" s="103">
        <f t="shared" si="164"/>
        <v>-1</v>
      </c>
      <c r="Q1290" s="101">
        <f t="shared" si="165"/>
        <v>1</v>
      </c>
      <c r="R1290" s="101">
        <f t="shared" si="166"/>
        <v>1</v>
      </c>
      <c r="S1290" s="101">
        <f t="shared" si="167"/>
        <v>-1</v>
      </c>
      <c r="T1290" s="101">
        <f t="shared" si="168"/>
        <v>-1</v>
      </c>
      <c r="U1290" s="101">
        <f t="shared" si="169"/>
        <v>-1</v>
      </c>
      <c r="V1290" s="102">
        <f t="shared" si="170"/>
        <v>38.754085826705676</v>
      </c>
    </row>
    <row r="1291" spans="2:22" x14ac:dyDescent="0.25">
      <c r="B1291" s="12">
        <v>21</v>
      </c>
      <c r="C1291" s="12">
        <v>8</v>
      </c>
      <c r="D1291" s="12">
        <v>38.769230769230759</v>
      </c>
      <c r="E1291" s="12">
        <v>30.692307692307722</v>
      </c>
      <c r="F1291" s="12">
        <v>37.211538461538481</v>
      </c>
      <c r="H1291" s="103">
        <f>VLOOKUP($C1291,'Experiment Design'!$B$3:$H$66,'Experiment Results'!H$1,FALSE)</f>
        <v>8</v>
      </c>
      <c r="I1291" s="101" t="str">
        <f>VLOOKUP($C1291,'Experiment Design'!$B$3:$H$66,'Experiment Results'!I$1,FALSE)</f>
        <v>Exponential</v>
      </c>
      <c r="J1291" s="101">
        <f>VLOOKUP($C1291,'Experiment Design'!$B$3:$H$66,'Experiment Results'!J$1,FALSE)</f>
        <v>100</v>
      </c>
      <c r="K1291" s="101">
        <f>VLOOKUP($C1291,'Experiment Design'!$B$3:$H$66,'Experiment Results'!K$1,FALSE)</f>
        <v>10</v>
      </c>
      <c r="L1291" s="101">
        <f>VLOOKUP($C1291,'Experiment Design'!$B$3:$H$66,'Experiment Results'!L$1,FALSE)</f>
        <v>26</v>
      </c>
      <c r="M1291" s="101">
        <f>VLOOKUP($C1291,'Experiment Design'!$B$3:$H$66,'Experiment Results'!M$1,FALSE)</f>
        <v>10</v>
      </c>
      <c r="N1291" s="102">
        <f t="shared" si="163"/>
        <v>35.557692307692321</v>
      </c>
      <c r="P1291" s="103">
        <f t="shared" si="164"/>
        <v>1</v>
      </c>
      <c r="Q1291" s="101">
        <f t="shared" si="165"/>
        <v>1</v>
      </c>
      <c r="R1291" s="101">
        <f t="shared" si="166"/>
        <v>1</v>
      </c>
      <c r="S1291" s="101">
        <f t="shared" si="167"/>
        <v>-1</v>
      </c>
      <c r="T1291" s="101">
        <f t="shared" si="168"/>
        <v>-1</v>
      </c>
      <c r="U1291" s="101">
        <f t="shared" si="169"/>
        <v>-1</v>
      </c>
      <c r="V1291" s="102">
        <f t="shared" si="170"/>
        <v>35.557692307692321</v>
      </c>
    </row>
    <row r="1292" spans="2:22" x14ac:dyDescent="0.25">
      <c r="B1292" s="12">
        <v>21</v>
      </c>
      <c r="C1292" s="12">
        <v>9</v>
      </c>
      <c r="D1292" s="12">
        <v>42</v>
      </c>
      <c r="E1292" s="12">
        <v>42.923076923076898</v>
      </c>
      <c r="F1292" s="12">
        <v>32.307692307692278</v>
      </c>
      <c r="H1292" s="103">
        <f>VLOOKUP($C1292,'Experiment Design'!$B$3:$H$66,'Experiment Results'!H$1,FALSE)</f>
        <v>3</v>
      </c>
      <c r="I1292" s="101" t="str">
        <f>VLOOKUP($C1292,'Experiment Design'!$B$3:$H$66,'Experiment Results'!I$1,FALSE)</f>
        <v>Normal</v>
      </c>
      <c r="J1292" s="101">
        <f>VLOOKUP($C1292,'Experiment Design'!$B$3:$H$66,'Experiment Results'!J$1,FALSE)</f>
        <v>40</v>
      </c>
      <c r="K1292" s="101">
        <f>VLOOKUP($C1292,'Experiment Design'!$B$3:$H$66,'Experiment Results'!K$1,FALSE)</f>
        <v>60</v>
      </c>
      <c r="L1292" s="101">
        <f>VLOOKUP($C1292,'Experiment Design'!$B$3:$H$66,'Experiment Results'!L$1,FALSE)</f>
        <v>26</v>
      </c>
      <c r="M1292" s="101">
        <f>VLOOKUP($C1292,'Experiment Design'!$B$3:$H$66,'Experiment Results'!M$1,FALSE)</f>
        <v>10</v>
      </c>
      <c r="N1292" s="102">
        <f t="shared" si="163"/>
        <v>39.076923076923059</v>
      </c>
      <c r="P1292" s="103">
        <f t="shared" si="164"/>
        <v>-1</v>
      </c>
      <c r="Q1292" s="101">
        <f t="shared" si="165"/>
        <v>-1</v>
      </c>
      <c r="R1292" s="101">
        <f t="shared" si="166"/>
        <v>-1</v>
      </c>
      <c r="S1292" s="101">
        <f t="shared" si="167"/>
        <v>1</v>
      </c>
      <c r="T1292" s="101">
        <f t="shared" si="168"/>
        <v>-1</v>
      </c>
      <c r="U1292" s="101">
        <f t="shared" si="169"/>
        <v>-1</v>
      </c>
      <c r="V1292" s="102">
        <f t="shared" si="170"/>
        <v>39.076923076923059</v>
      </c>
    </row>
    <row r="1293" spans="2:22" x14ac:dyDescent="0.25">
      <c r="B1293" s="12">
        <v>21</v>
      </c>
      <c r="C1293" s="12">
        <v>10</v>
      </c>
      <c r="D1293" s="12">
        <v>39</v>
      </c>
      <c r="E1293" s="12">
        <v>39.461538461538481</v>
      </c>
      <c r="F1293" s="12">
        <v>29.423076923076898</v>
      </c>
      <c r="H1293" s="103">
        <f>VLOOKUP($C1293,'Experiment Design'!$B$3:$H$66,'Experiment Results'!H$1,FALSE)</f>
        <v>8</v>
      </c>
      <c r="I1293" s="101" t="str">
        <f>VLOOKUP($C1293,'Experiment Design'!$B$3:$H$66,'Experiment Results'!I$1,FALSE)</f>
        <v>Normal</v>
      </c>
      <c r="J1293" s="101">
        <f>VLOOKUP($C1293,'Experiment Design'!$B$3:$H$66,'Experiment Results'!J$1,FALSE)</f>
        <v>40</v>
      </c>
      <c r="K1293" s="101">
        <f>VLOOKUP($C1293,'Experiment Design'!$B$3:$H$66,'Experiment Results'!K$1,FALSE)</f>
        <v>60</v>
      </c>
      <c r="L1293" s="101">
        <f>VLOOKUP($C1293,'Experiment Design'!$B$3:$H$66,'Experiment Results'!L$1,FALSE)</f>
        <v>26</v>
      </c>
      <c r="M1293" s="101">
        <f>VLOOKUP($C1293,'Experiment Design'!$B$3:$H$66,'Experiment Results'!M$1,FALSE)</f>
        <v>10</v>
      </c>
      <c r="N1293" s="102">
        <f t="shared" si="163"/>
        <v>35.96153846153846</v>
      </c>
      <c r="P1293" s="103">
        <f t="shared" si="164"/>
        <v>1</v>
      </c>
      <c r="Q1293" s="101">
        <f t="shared" si="165"/>
        <v>-1</v>
      </c>
      <c r="R1293" s="101">
        <f t="shared" si="166"/>
        <v>-1</v>
      </c>
      <c r="S1293" s="101">
        <f t="shared" si="167"/>
        <v>1</v>
      </c>
      <c r="T1293" s="101">
        <f t="shared" si="168"/>
        <v>-1</v>
      </c>
      <c r="U1293" s="101">
        <f t="shared" si="169"/>
        <v>-1</v>
      </c>
      <c r="V1293" s="102">
        <f t="shared" si="170"/>
        <v>35.96153846153846</v>
      </c>
    </row>
    <row r="1294" spans="2:22" x14ac:dyDescent="0.25">
      <c r="B1294" s="12">
        <v>21</v>
      </c>
      <c r="C1294" s="12">
        <v>11</v>
      </c>
      <c r="D1294" s="12">
        <v>36.923076923076898</v>
      </c>
      <c r="E1294" s="12">
        <v>32.076923076923102</v>
      </c>
      <c r="F1294" s="12">
        <v>45.86538461538462</v>
      </c>
      <c r="H1294" s="103">
        <f>VLOOKUP($C1294,'Experiment Design'!$B$3:$H$66,'Experiment Results'!H$1,FALSE)</f>
        <v>3</v>
      </c>
      <c r="I1294" s="101" t="str">
        <f>VLOOKUP($C1294,'Experiment Design'!$B$3:$H$66,'Experiment Results'!I$1,FALSE)</f>
        <v>Exponential</v>
      </c>
      <c r="J1294" s="101">
        <f>VLOOKUP($C1294,'Experiment Design'!$B$3:$H$66,'Experiment Results'!J$1,FALSE)</f>
        <v>40</v>
      </c>
      <c r="K1294" s="101">
        <f>VLOOKUP($C1294,'Experiment Design'!$B$3:$H$66,'Experiment Results'!K$1,FALSE)</f>
        <v>60</v>
      </c>
      <c r="L1294" s="101">
        <f>VLOOKUP($C1294,'Experiment Design'!$B$3:$H$66,'Experiment Results'!L$1,FALSE)</f>
        <v>26</v>
      </c>
      <c r="M1294" s="101">
        <f>VLOOKUP($C1294,'Experiment Design'!$B$3:$H$66,'Experiment Results'!M$1,FALSE)</f>
        <v>10</v>
      </c>
      <c r="N1294" s="102">
        <f t="shared" si="163"/>
        <v>38.28846153846154</v>
      </c>
      <c r="P1294" s="103">
        <f t="shared" si="164"/>
        <v>-1</v>
      </c>
      <c r="Q1294" s="101">
        <f t="shared" si="165"/>
        <v>1</v>
      </c>
      <c r="R1294" s="101">
        <f t="shared" si="166"/>
        <v>-1</v>
      </c>
      <c r="S1294" s="101">
        <f t="shared" si="167"/>
        <v>1</v>
      </c>
      <c r="T1294" s="101">
        <f t="shared" si="168"/>
        <v>-1</v>
      </c>
      <c r="U1294" s="101">
        <f t="shared" si="169"/>
        <v>-1</v>
      </c>
      <c r="V1294" s="102">
        <f t="shared" si="170"/>
        <v>38.28846153846154</v>
      </c>
    </row>
    <row r="1295" spans="2:22" x14ac:dyDescent="0.25">
      <c r="B1295" s="12">
        <v>21</v>
      </c>
      <c r="C1295" s="12">
        <v>12</v>
      </c>
      <c r="D1295" s="12">
        <v>38.769230769230759</v>
      </c>
      <c r="E1295" s="12">
        <v>30.692307692307722</v>
      </c>
      <c r="F1295" s="12">
        <v>37.211538461538481</v>
      </c>
      <c r="H1295" s="103">
        <f>VLOOKUP($C1295,'Experiment Design'!$B$3:$H$66,'Experiment Results'!H$1,FALSE)</f>
        <v>8</v>
      </c>
      <c r="I1295" s="101" t="str">
        <f>VLOOKUP($C1295,'Experiment Design'!$B$3:$H$66,'Experiment Results'!I$1,FALSE)</f>
        <v>Exponential</v>
      </c>
      <c r="J1295" s="101">
        <f>VLOOKUP($C1295,'Experiment Design'!$B$3:$H$66,'Experiment Results'!J$1,FALSE)</f>
        <v>40</v>
      </c>
      <c r="K1295" s="101">
        <f>VLOOKUP($C1295,'Experiment Design'!$B$3:$H$66,'Experiment Results'!K$1,FALSE)</f>
        <v>60</v>
      </c>
      <c r="L1295" s="101">
        <f>VLOOKUP($C1295,'Experiment Design'!$B$3:$H$66,'Experiment Results'!L$1,FALSE)</f>
        <v>26</v>
      </c>
      <c r="M1295" s="101">
        <f>VLOOKUP($C1295,'Experiment Design'!$B$3:$H$66,'Experiment Results'!M$1,FALSE)</f>
        <v>10</v>
      </c>
      <c r="N1295" s="102">
        <f t="shared" si="163"/>
        <v>35.557692307692321</v>
      </c>
      <c r="P1295" s="103">
        <f t="shared" si="164"/>
        <v>1</v>
      </c>
      <c r="Q1295" s="101">
        <f t="shared" si="165"/>
        <v>1</v>
      </c>
      <c r="R1295" s="101">
        <f t="shared" si="166"/>
        <v>-1</v>
      </c>
      <c r="S1295" s="101">
        <f t="shared" si="167"/>
        <v>1</v>
      </c>
      <c r="T1295" s="101">
        <f t="shared" si="168"/>
        <v>-1</v>
      </c>
      <c r="U1295" s="101">
        <f t="shared" si="169"/>
        <v>-1</v>
      </c>
      <c r="V1295" s="102">
        <f t="shared" si="170"/>
        <v>35.557692307692321</v>
      </c>
    </row>
    <row r="1296" spans="2:22" x14ac:dyDescent="0.25">
      <c r="B1296" s="12">
        <v>21</v>
      </c>
      <c r="C1296" s="12">
        <v>13</v>
      </c>
      <c r="D1296" s="12">
        <v>42</v>
      </c>
      <c r="E1296" s="12">
        <v>42.923076923076898</v>
      </c>
      <c r="F1296" s="12">
        <v>32.307692307692278</v>
      </c>
      <c r="H1296" s="103">
        <f>VLOOKUP($C1296,'Experiment Design'!$B$3:$H$66,'Experiment Results'!H$1,FALSE)</f>
        <v>3</v>
      </c>
      <c r="I1296" s="101" t="str">
        <f>VLOOKUP($C1296,'Experiment Design'!$B$3:$H$66,'Experiment Results'!I$1,FALSE)</f>
        <v>Normal</v>
      </c>
      <c r="J1296" s="101">
        <f>VLOOKUP($C1296,'Experiment Design'!$B$3:$H$66,'Experiment Results'!J$1,FALSE)</f>
        <v>100</v>
      </c>
      <c r="K1296" s="101">
        <f>VLOOKUP($C1296,'Experiment Design'!$B$3:$H$66,'Experiment Results'!K$1,FALSE)</f>
        <v>60</v>
      </c>
      <c r="L1296" s="101">
        <f>VLOOKUP($C1296,'Experiment Design'!$B$3:$H$66,'Experiment Results'!L$1,FALSE)</f>
        <v>26</v>
      </c>
      <c r="M1296" s="101">
        <f>VLOOKUP($C1296,'Experiment Design'!$B$3:$H$66,'Experiment Results'!M$1,FALSE)</f>
        <v>10</v>
      </c>
      <c r="N1296" s="102">
        <f t="shared" si="163"/>
        <v>39.076923076923059</v>
      </c>
      <c r="P1296" s="103">
        <f t="shared" si="164"/>
        <v>-1</v>
      </c>
      <c r="Q1296" s="101">
        <f t="shared" si="165"/>
        <v>-1</v>
      </c>
      <c r="R1296" s="101">
        <f t="shared" si="166"/>
        <v>1</v>
      </c>
      <c r="S1296" s="101">
        <f t="shared" si="167"/>
        <v>1</v>
      </c>
      <c r="T1296" s="101">
        <f t="shared" si="168"/>
        <v>-1</v>
      </c>
      <c r="U1296" s="101">
        <f t="shared" si="169"/>
        <v>-1</v>
      </c>
      <c r="V1296" s="102">
        <f t="shared" si="170"/>
        <v>39.076923076923059</v>
      </c>
    </row>
    <row r="1297" spans="2:22" x14ac:dyDescent="0.25">
      <c r="B1297" s="12">
        <v>21</v>
      </c>
      <c r="C1297" s="12">
        <v>14</v>
      </c>
      <c r="D1297" s="12">
        <v>39</v>
      </c>
      <c r="E1297" s="12">
        <v>39.461538461538481</v>
      </c>
      <c r="F1297" s="12">
        <v>29.423076923076898</v>
      </c>
      <c r="H1297" s="103">
        <f>VLOOKUP($C1297,'Experiment Design'!$B$3:$H$66,'Experiment Results'!H$1,FALSE)</f>
        <v>8</v>
      </c>
      <c r="I1297" s="101" t="str">
        <f>VLOOKUP($C1297,'Experiment Design'!$B$3:$H$66,'Experiment Results'!I$1,FALSE)</f>
        <v>Normal</v>
      </c>
      <c r="J1297" s="101">
        <f>VLOOKUP($C1297,'Experiment Design'!$B$3:$H$66,'Experiment Results'!J$1,FALSE)</f>
        <v>100</v>
      </c>
      <c r="K1297" s="101">
        <f>VLOOKUP($C1297,'Experiment Design'!$B$3:$H$66,'Experiment Results'!K$1,FALSE)</f>
        <v>60</v>
      </c>
      <c r="L1297" s="101">
        <f>VLOOKUP($C1297,'Experiment Design'!$B$3:$H$66,'Experiment Results'!L$1,FALSE)</f>
        <v>26</v>
      </c>
      <c r="M1297" s="101">
        <f>VLOOKUP($C1297,'Experiment Design'!$B$3:$H$66,'Experiment Results'!M$1,FALSE)</f>
        <v>10</v>
      </c>
      <c r="N1297" s="102">
        <f t="shared" si="163"/>
        <v>35.96153846153846</v>
      </c>
      <c r="P1297" s="103">
        <f t="shared" si="164"/>
        <v>1</v>
      </c>
      <c r="Q1297" s="101">
        <f t="shared" si="165"/>
        <v>-1</v>
      </c>
      <c r="R1297" s="101">
        <f t="shared" si="166"/>
        <v>1</v>
      </c>
      <c r="S1297" s="101">
        <f t="shared" si="167"/>
        <v>1</v>
      </c>
      <c r="T1297" s="101">
        <f t="shared" si="168"/>
        <v>-1</v>
      </c>
      <c r="U1297" s="101">
        <f t="shared" si="169"/>
        <v>-1</v>
      </c>
      <c r="V1297" s="102">
        <f t="shared" si="170"/>
        <v>35.96153846153846</v>
      </c>
    </row>
    <row r="1298" spans="2:22" x14ac:dyDescent="0.25">
      <c r="B1298" s="12">
        <v>21</v>
      </c>
      <c r="C1298" s="12">
        <v>15</v>
      </c>
      <c r="D1298" s="12">
        <v>36.923076923076898</v>
      </c>
      <c r="E1298" s="12">
        <v>32.076923076923102</v>
      </c>
      <c r="F1298" s="12">
        <v>47.262257480117036</v>
      </c>
      <c r="H1298" s="103">
        <f>VLOOKUP($C1298,'Experiment Design'!$B$3:$H$66,'Experiment Results'!H$1,FALSE)</f>
        <v>3</v>
      </c>
      <c r="I1298" s="101" t="str">
        <f>VLOOKUP($C1298,'Experiment Design'!$B$3:$H$66,'Experiment Results'!I$1,FALSE)</f>
        <v>Exponential</v>
      </c>
      <c r="J1298" s="101">
        <f>VLOOKUP($C1298,'Experiment Design'!$B$3:$H$66,'Experiment Results'!J$1,FALSE)</f>
        <v>100</v>
      </c>
      <c r="K1298" s="101">
        <f>VLOOKUP($C1298,'Experiment Design'!$B$3:$H$66,'Experiment Results'!K$1,FALSE)</f>
        <v>60</v>
      </c>
      <c r="L1298" s="101">
        <f>VLOOKUP($C1298,'Experiment Design'!$B$3:$H$66,'Experiment Results'!L$1,FALSE)</f>
        <v>26</v>
      </c>
      <c r="M1298" s="101">
        <f>VLOOKUP($C1298,'Experiment Design'!$B$3:$H$66,'Experiment Results'!M$1,FALSE)</f>
        <v>10</v>
      </c>
      <c r="N1298" s="102">
        <f t="shared" si="163"/>
        <v>38.754085826705676</v>
      </c>
      <c r="P1298" s="103">
        <f t="shared" si="164"/>
        <v>-1</v>
      </c>
      <c r="Q1298" s="101">
        <f t="shared" si="165"/>
        <v>1</v>
      </c>
      <c r="R1298" s="101">
        <f t="shared" si="166"/>
        <v>1</v>
      </c>
      <c r="S1298" s="101">
        <f t="shared" si="167"/>
        <v>1</v>
      </c>
      <c r="T1298" s="101">
        <f t="shared" si="168"/>
        <v>-1</v>
      </c>
      <c r="U1298" s="101">
        <f t="shared" si="169"/>
        <v>-1</v>
      </c>
      <c r="V1298" s="102">
        <f t="shared" si="170"/>
        <v>38.754085826705676</v>
      </c>
    </row>
    <row r="1299" spans="2:22" x14ac:dyDescent="0.25">
      <c r="B1299" s="12">
        <v>21</v>
      </c>
      <c r="C1299" s="12">
        <v>16</v>
      </c>
      <c r="D1299" s="12">
        <v>38.769230769230759</v>
      </c>
      <c r="E1299" s="12">
        <v>30.692307692307722</v>
      </c>
      <c r="F1299" s="12">
        <v>37.211538461538481</v>
      </c>
      <c r="H1299" s="103">
        <f>VLOOKUP($C1299,'Experiment Design'!$B$3:$H$66,'Experiment Results'!H$1,FALSE)</f>
        <v>8</v>
      </c>
      <c r="I1299" s="101" t="str">
        <f>VLOOKUP($C1299,'Experiment Design'!$B$3:$H$66,'Experiment Results'!I$1,FALSE)</f>
        <v>Exponential</v>
      </c>
      <c r="J1299" s="101">
        <f>VLOOKUP($C1299,'Experiment Design'!$B$3:$H$66,'Experiment Results'!J$1,FALSE)</f>
        <v>100</v>
      </c>
      <c r="K1299" s="101">
        <f>VLOOKUP($C1299,'Experiment Design'!$B$3:$H$66,'Experiment Results'!K$1,FALSE)</f>
        <v>60</v>
      </c>
      <c r="L1299" s="101">
        <f>VLOOKUP($C1299,'Experiment Design'!$B$3:$H$66,'Experiment Results'!L$1,FALSE)</f>
        <v>26</v>
      </c>
      <c r="M1299" s="101">
        <f>VLOOKUP($C1299,'Experiment Design'!$B$3:$H$66,'Experiment Results'!M$1,FALSE)</f>
        <v>10</v>
      </c>
      <c r="N1299" s="102">
        <f t="shared" si="163"/>
        <v>35.557692307692321</v>
      </c>
      <c r="P1299" s="103">
        <f t="shared" si="164"/>
        <v>1</v>
      </c>
      <c r="Q1299" s="101">
        <f t="shared" si="165"/>
        <v>1</v>
      </c>
      <c r="R1299" s="101">
        <f t="shared" si="166"/>
        <v>1</v>
      </c>
      <c r="S1299" s="101">
        <f t="shared" si="167"/>
        <v>1</v>
      </c>
      <c r="T1299" s="101">
        <f t="shared" si="168"/>
        <v>-1</v>
      </c>
      <c r="U1299" s="101">
        <f t="shared" si="169"/>
        <v>-1</v>
      </c>
      <c r="V1299" s="102">
        <f t="shared" si="170"/>
        <v>35.557692307692321</v>
      </c>
    </row>
    <row r="1300" spans="2:22" x14ac:dyDescent="0.25">
      <c r="B1300" s="12">
        <v>21</v>
      </c>
      <c r="C1300" s="12">
        <v>17</v>
      </c>
      <c r="D1300" s="12">
        <v>62.222222222222406</v>
      </c>
      <c r="E1300" s="12">
        <v>45</v>
      </c>
      <c r="F1300" s="12">
        <v>58.333333333333321</v>
      </c>
      <c r="H1300" s="103">
        <f>VLOOKUP($C1300,'Experiment Design'!$B$3:$H$66,'Experiment Results'!H$1,FALSE)</f>
        <v>3</v>
      </c>
      <c r="I1300" s="101" t="str">
        <f>VLOOKUP($C1300,'Experiment Design'!$B$3:$H$66,'Experiment Results'!I$1,FALSE)</f>
        <v>Normal</v>
      </c>
      <c r="J1300" s="101">
        <f>VLOOKUP($C1300,'Experiment Design'!$B$3:$H$66,'Experiment Results'!J$1,FALSE)</f>
        <v>40</v>
      </c>
      <c r="K1300" s="101">
        <f>VLOOKUP($C1300,'Experiment Design'!$B$3:$H$66,'Experiment Results'!K$1,FALSE)</f>
        <v>10</v>
      </c>
      <c r="L1300" s="101">
        <f>VLOOKUP($C1300,'Experiment Design'!$B$3:$H$66,'Experiment Results'!L$1,FALSE)</f>
        <v>36</v>
      </c>
      <c r="M1300" s="101">
        <f>VLOOKUP($C1300,'Experiment Design'!$B$3:$H$66,'Experiment Results'!M$1,FALSE)</f>
        <v>10</v>
      </c>
      <c r="N1300" s="102">
        <f t="shared" si="163"/>
        <v>55.18518518518524</v>
      </c>
      <c r="P1300" s="103">
        <f t="shared" si="164"/>
        <v>-1</v>
      </c>
      <c r="Q1300" s="101">
        <f t="shared" si="165"/>
        <v>-1</v>
      </c>
      <c r="R1300" s="101">
        <f t="shared" si="166"/>
        <v>-1</v>
      </c>
      <c r="S1300" s="101">
        <f t="shared" si="167"/>
        <v>-1</v>
      </c>
      <c r="T1300" s="101">
        <f t="shared" si="168"/>
        <v>1</v>
      </c>
      <c r="U1300" s="101">
        <f t="shared" si="169"/>
        <v>-1</v>
      </c>
      <c r="V1300" s="102">
        <f t="shared" si="170"/>
        <v>55.18518518518524</v>
      </c>
    </row>
    <row r="1301" spans="2:22" x14ac:dyDescent="0.25">
      <c r="B1301" s="12">
        <v>21</v>
      </c>
      <c r="C1301" s="12">
        <v>18</v>
      </c>
      <c r="D1301" s="12">
        <v>62.222222222222406</v>
      </c>
      <c r="E1301" s="12">
        <v>45</v>
      </c>
      <c r="F1301" s="12">
        <v>58.333333333333321</v>
      </c>
      <c r="H1301" s="103">
        <f>VLOOKUP($C1301,'Experiment Design'!$B$3:$H$66,'Experiment Results'!H$1,FALSE)</f>
        <v>8</v>
      </c>
      <c r="I1301" s="101" t="str">
        <f>VLOOKUP($C1301,'Experiment Design'!$B$3:$H$66,'Experiment Results'!I$1,FALSE)</f>
        <v>Normal</v>
      </c>
      <c r="J1301" s="101">
        <f>VLOOKUP($C1301,'Experiment Design'!$B$3:$H$66,'Experiment Results'!J$1,FALSE)</f>
        <v>40</v>
      </c>
      <c r="K1301" s="101">
        <f>VLOOKUP($C1301,'Experiment Design'!$B$3:$H$66,'Experiment Results'!K$1,FALSE)</f>
        <v>10</v>
      </c>
      <c r="L1301" s="101">
        <f>VLOOKUP($C1301,'Experiment Design'!$B$3:$H$66,'Experiment Results'!L$1,FALSE)</f>
        <v>36</v>
      </c>
      <c r="M1301" s="101">
        <f>VLOOKUP($C1301,'Experiment Design'!$B$3:$H$66,'Experiment Results'!M$1,FALSE)</f>
        <v>10</v>
      </c>
      <c r="N1301" s="102">
        <f t="shared" si="163"/>
        <v>55.18518518518524</v>
      </c>
      <c r="P1301" s="103">
        <f t="shared" si="164"/>
        <v>1</v>
      </c>
      <c r="Q1301" s="101">
        <f t="shared" si="165"/>
        <v>-1</v>
      </c>
      <c r="R1301" s="101">
        <f t="shared" si="166"/>
        <v>-1</v>
      </c>
      <c r="S1301" s="101">
        <f t="shared" si="167"/>
        <v>-1</v>
      </c>
      <c r="T1301" s="101">
        <f t="shared" si="168"/>
        <v>1</v>
      </c>
      <c r="U1301" s="101">
        <f t="shared" si="169"/>
        <v>-1</v>
      </c>
      <c r="V1301" s="102">
        <f t="shared" si="170"/>
        <v>55.18518518518524</v>
      </c>
    </row>
    <row r="1302" spans="2:22" x14ac:dyDescent="0.25">
      <c r="B1302" s="12">
        <v>21</v>
      </c>
      <c r="C1302" s="12">
        <v>19</v>
      </c>
      <c r="D1302" s="12">
        <v>46.111111111111086</v>
      </c>
      <c r="E1302" s="12">
        <v>45</v>
      </c>
      <c r="F1302" s="12">
        <v>58.333333333333321</v>
      </c>
      <c r="H1302" s="103">
        <f>VLOOKUP($C1302,'Experiment Design'!$B$3:$H$66,'Experiment Results'!H$1,FALSE)</f>
        <v>3</v>
      </c>
      <c r="I1302" s="101" t="str">
        <f>VLOOKUP($C1302,'Experiment Design'!$B$3:$H$66,'Experiment Results'!I$1,FALSE)</f>
        <v>Exponential</v>
      </c>
      <c r="J1302" s="101">
        <f>VLOOKUP($C1302,'Experiment Design'!$B$3:$H$66,'Experiment Results'!J$1,FALSE)</f>
        <v>40</v>
      </c>
      <c r="K1302" s="101">
        <f>VLOOKUP($C1302,'Experiment Design'!$B$3:$H$66,'Experiment Results'!K$1,FALSE)</f>
        <v>10</v>
      </c>
      <c r="L1302" s="101">
        <f>VLOOKUP($C1302,'Experiment Design'!$B$3:$H$66,'Experiment Results'!L$1,FALSE)</f>
        <v>36</v>
      </c>
      <c r="M1302" s="101">
        <f>VLOOKUP($C1302,'Experiment Design'!$B$3:$H$66,'Experiment Results'!M$1,FALSE)</f>
        <v>10</v>
      </c>
      <c r="N1302" s="102">
        <f t="shared" si="163"/>
        <v>49.814814814814802</v>
      </c>
      <c r="P1302" s="103">
        <f t="shared" si="164"/>
        <v>-1</v>
      </c>
      <c r="Q1302" s="101">
        <f t="shared" si="165"/>
        <v>1</v>
      </c>
      <c r="R1302" s="101">
        <f t="shared" si="166"/>
        <v>-1</v>
      </c>
      <c r="S1302" s="101">
        <f t="shared" si="167"/>
        <v>-1</v>
      </c>
      <c r="T1302" s="101">
        <f t="shared" si="168"/>
        <v>1</v>
      </c>
      <c r="U1302" s="101">
        <f t="shared" si="169"/>
        <v>-1</v>
      </c>
      <c r="V1302" s="102">
        <f t="shared" si="170"/>
        <v>49.814814814814802</v>
      </c>
    </row>
    <row r="1303" spans="2:22" x14ac:dyDescent="0.25">
      <c r="B1303" s="12">
        <v>21</v>
      </c>
      <c r="C1303" s="12">
        <v>20</v>
      </c>
      <c r="D1303" s="12">
        <v>46.111111111111086</v>
      </c>
      <c r="E1303" s="12">
        <v>45</v>
      </c>
      <c r="F1303" s="12">
        <v>58.333333333333321</v>
      </c>
      <c r="H1303" s="103">
        <f>VLOOKUP($C1303,'Experiment Design'!$B$3:$H$66,'Experiment Results'!H$1,FALSE)</f>
        <v>8</v>
      </c>
      <c r="I1303" s="101" t="str">
        <f>VLOOKUP($C1303,'Experiment Design'!$B$3:$H$66,'Experiment Results'!I$1,FALSE)</f>
        <v>Exponential</v>
      </c>
      <c r="J1303" s="101">
        <f>VLOOKUP($C1303,'Experiment Design'!$B$3:$H$66,'Experiment Results'!J$1,FALSE)</f>
        <v>40</v>
      </c>
      <c r="K1303" s="101">
        <f>VLOOKUP($C1303,'Experiment Design'!$B$3:$H$66,'Experiment Results'!K$1,FALSE)</f>
        <v>10</v>
      </c>
      <c r="L1303" s="101">
        <f>VLOOKUP($C1303,'Experiment Design'!$B$3:$H$66,'Experiment Results'!L$1,FALSE)</f>
        <v>36</v>
      </c>
      <c r="M1303" s="101">
        <f>VLOOKUP($C1303,'Experiment Design'!$B$3:$H$66,'Experiment Results'!M$1,FALSE)</f>
        <v>10</v>
      </c>
      <c r="N1303" s="102">
        <f t="shared" si="163"/>
        <v>49.814814814814802</v>
      </c>
      <c r="P1303" s="103">
        <f t="shared" si="164"/>
        <v>1</v>
      </c>
      <c r="Q1303" s="101">
        <f t="shared" si="165"/>
        <v>1</v>
      </c>
      <c r="R1303" s="101">
        <f t="shared" si="166"/>
        <v>-1</v>
      </c>
      <c r="S1303" s="101">
        <f t="shared" si="167"/>
        <v>-1</v>
      </c>
      <c r="T1303" s="101">
        <f t="shared" si="168"/>
        <v>1</v>
      </c>
      <c r="U1303" s="101">
        <f t="shared" si="169"/>
        <v>-1</v>
      </c>
      <c r="V1303" s="102">
        <f t="shared" si="170"/>
        <v>49.814814814814802</v>
      </c>
    </row>
    <row r="1304" spans="2:22" x14ac:dyDescent="0.25">
      <c r="B1304" s="12">
        <v>21</v>
      </c>
      <c r="C1304" s="12">
        <v>21</v>
      </c>
      <c r="D1304" s="12">
        <v>62.222222222222406</v>
      </c>
      <c r="E1304" s="12">
        <v>45</v>
      </c>
      <c r="F1304" s="12">
        <v>58.333333333333321</v>
      </c>
      <c r="H1304" s="103">
        <f>VLOOKUP($C1304,'Experiment Design'!$B$3:$H$66,'Experiment Results'!H$1,FALSE)</f>
        <v>3</v>
      </c>
      <c r="I1304" s="101" t="str">
        <f>VLOOKUP($C1304,'Experiment Design'!$B$3:$H$66,'Experiment Results'!I$1,FALSE)</f>
        <v>Normal</v>
      </c>
      <c r="J1304" s="101">
        <f>VLOOKUP($C1304,'Experiment Design'!$B$3:$H$66,'Experiment Results'!J$1,FALSE)</f>
        <v>100</v>
      </c>
      <c r="K1304" s="101">
        <f>VLOOKUP($C1304,'Experiment Design'!$B$3:$H$66,'Experiment Results'!K$1,FALSE)</f>
        <v>10</v>
      </c>
      <c r="L1304" s="101">
        <f>VLOOKUP($C1304,'Experiment Design'!$B$3:$H$66,'Experiment Results'!L$1,FALSE)</f>
        <v>36</v>
      </c>
      <c r="M1304" s="101">
        <f>VLOOKUP($C1304,'Experiment Design'!$B$3:$H$66,'Experiment Results'!M$1,FALSE)</f>
        <v>10</v>
      </c>
      <c r="N1304" s="102">
        <f t="shared" si="163"/>
        <v>55.18518518518524</v>
      </c>
      <c r="P1304" s="103">
        <f t="shared" si="164"/>
        <v>-1</v>
      </c>
      <c r="Q1304" s="101">
        <f t="shared" si="165"/>
        <v>-1</v>
      </c>
      <c r="R1304" s="101">
        <f t="shared" si="166"/>
        <v>1</v>
      </c>
      <c r="S1304" s="101">
        <f t="shared" si="167"/>
        <v>-1</v>
      </c>
      <c r="T1304" s="101">
        <f t="shared" si="168"/>
        <v>1</v>
      </c>
      <c r="U1304" s="101">
        <f t="shared" si="169"/>
        <v>-1</v>
      </c>
      <c r="V1304" s="102">
        <f t="shared" si="170"/>
        <v>55.18518518518524</v>
      </c>
    </row>
    <row r="1305" spans="2:22" x14ac:dyDescent="0.25">
      <c r="B1305" s="12">
        <v>21</v>
      </c>
      <c r="C1305" s="12">
        <v>22</v>
      </c>
      <c r="D1305" s="12">
        <v>62.222222222222406</v>
      </c>
      <c r="E1305" s="12">
        <v>45</v>
      </c>
      <c r="F1305" s="12">
        <v>58.333333333333321</v>
      </c>
      <c r="H1305" s="103">
        <f>VLOOKUP($C1305,'Experiment Design'!$B$3:$H$66,'Experiment Results'!H$1,FALSE)</f>
        <v>8</v>
      </c>
      <c r="I1305" s="101" t="str">
        <f>VLOOKUP($C1305,'Experiment Design'!$B$3:$H$66,'Experiment Results'!I$1,FALSE)</f>
        <v>Normal</v>
      </c>
      <c r="J1305" s="101">
        <f>VLOOKUP($C1305,'Experiment Design'!$B$3:$H$66,'Experiment Results'!J$1,FALSE)</f>
        <v>100</v>
      </c>
      <c r="K1305" s="101">
        <f>VLOOKUP($C1305,'Experiment Design'!$B$3:$H$66,'Experiment Results'!K$1,FALSE)</f>
        <v>10</v>
      </c>
      <c r="L1305" s="101">
        <f>VLOOKUP($C1305,'Experiment Design'!$B$3:$H$66,'Experiment Results'!L$1,FALSE)</f>
        <v>36</v>
      </c>
      <c r="M1305" s="101">
        <f>VLOOKUP($C1305,'Experiment Design'!$B$3:$H$66,'Experiment Results'!M$1,FALSE)</f>
        <v>10</v>
      </c>
      <c r="N1305" s="102">
        <f t="shared" si="163"/>
        <v>55.18518518518524</v>
      </c>
      <c r="P1305" s="103">
        <f t="shared" si="164"/>
        <v>1</v>
      </c>
      <c r="Q1305" s="101">
        <f t="shared" si="165"/>
        <v>-1</v>
      </c>
      <c r="R1305" s="101">
        <f t="shared" si="166"/>
        <v>1</v>
      </c>
      <c r="S1305" s="101">
        <f t="shared" si="167"/>
        <v>-1</v>
      </c>
      <c r="T1305" s="101">
        <f t="shared" si="168"/>
        <v>1</v>
      </c>
      <c r="U1305" s="101">
        <f t="shared" si="169"/>
        <v>-1</v>
      </c>
      <c r="V1305" s="102">
        <f t="shared" si="170"/>
        <v>55.18518518518524</v>
      </c>
    </row>
    <row r="1306" spans="2:22" x14ac:dyDescent="0.25">
      <c r="B1306" s="12">
        <v>21</v>
      </c>
      <c r="C1306" s="12">
        <v>23</v>
      </c>
      <c r="D1306" s="12">
        <v>46.111111111111086</v>
      </c>
      <c r="E1306" s="12">
        <v>45</v>
      </c>
      <c r="F1306" s="12">
        <v>58.333333333333321</v>
      </c>
      <c r="H1306" s="103">
        <f>VLOOKUP($C1306,'Experiment Design'!$B$3:$H$66,'Experiment Results'!H$1,FALSE)</f>
        <v>3</v>
      </c>
      <c r="I1306" s="101" t="str">
        <f>VLOOKUP($C1306,'Experiment Design'!$B$3:$H$66,'Experiment Results'!I$1,FALSE)</f>
        <v>Exponential</v>
      </c>
      <c r="J1306" s="101">
        <f>VLOOKUP($C1306,'Experiment Design'!$B$3:$H$66,'Experiment Results'!J$1,FALSE)</f>
        <v>100</v>
      </c>
      <c r="K1306" s="101">
        <f>VLOOKUP($C1306,'Experiment Design'!$B$3:$H$66,'Experiment Results'!K$1,FALSE)</f>
        <v>10</v>
      </c>
      <c r="L1306" s="101">
        <f>VLOOKUP($C1306,'Experiment Design'!$B$3:$H$66,'Experiment Results'!L$1,FALSE)</f>
        <v>36</v>
      </c>
      <c r="M1306" s="101">
        <f>VLOOKUP($C1306,'Experiment Design'!$B$3:$H$66,'Experiment Results'!M$1,FALSE)</f>
        <v>10</v>
      </c>
      <c r="N1306" s="102">
        <f t="shared" si="163"/>
        <v>49.814814814814802</v>
      </c>
      <c r="P1306" s="103">
        <f t="shared" si="164"/>
        <v>-1</v>
      </c>
      <c r="Q1306" s="101">
        <f t="shared" si="165"/>
        <v>1</v>
      </c>
      <c r="R1306" s="101">
        <f t="shared" si="166"/>
        <v>1</v>
      </c>
      <c r="S1306" s="101">
        <f t="shared" si="167"/>
        <v>-1</v>
      </c>
      <c r="T1306" s="101">
        <f t="shared" si="168"/>
        <v>1</v>
      </c>
      <c r="U1306" s="101">
        <f t="shared" si="169"/>
        <v>-1</v>
      </c>
      <c r="V1306" s="102">
        <f t="shared" si="170"/>
        <v>49.814814814814802</v>
      </c>
    </row>
    <row r="1307" spans="2:22" x14ac:dyDescent="0.25">
      <c r="B1307" s="12">
        <v>21</v>
      </c>
      <c r="C1307" s="12">
        <v>24</v>
      </c>
      <c r="D1307" s="12">
        <v>46.111111111111086</v>
      </c>
      <c r="E1307" s="12">
        <v>45</v>
      </c>
      <c r="F1307" s="12">
        <v>58.333333333333321</v>
      </c>
      <c r="H1307" s="103">
        <f>VLOOKUP($C1307,'Experiment Design'!$B$3:$H$66,'Experiment Results'!H$1,FALSE)</f>
        <v>8</v>
      </c>
      <c r="I1307" s="101" t="str">
        <f>VLOOKUP($C1307,'Experiment Design'!$B$3:$H$66,'Experiment Results'!I$1,FALSE)</f>
        <v>Exponential</v>
      </c>
      <c r="J1307" s="101">
        <f>VLOOKUP($C1307,'Experiment Design'!$B$3:$H$66,'Experiment Results'!J$1,FALSE)</f>
        <v>100</v>
      </c>
      <c r="K1307" s="101">
        <f>VLOOKUP($C1307,'Experiment Design'!$B$3:$H$66,'Experiment Results'!K$1,FALSE)</f>
        <v>10</v>
      </c>
      <c r="L1307" s="101">
        <f>VLOOKUP($C1307,'Experiment Design'!$B$3:$H$66,'Experiment Results'!L$1,FALSE)</f>
        <v>36</v>
      </c>
      <c r="M1307" s="101">
        <f>VLOOKUP($C1307,'Experiment Design'!$B$3:$H$66,'Experiment Results'!M$1,FALSE)</f>
        <v>10</v>
      </c>
      <c r="N1307" s="102">
        <f t="shared" si="163"/>
        <v>49.814814814814802</v>
      </c>
      <c r="P1307" s="103">
        <f t="shared" si="164"/>
        <v>1</v>
      </c>
      <c r="Q1307" s="101">
        <f t="shared" si="165"/>
        <v>1</v>
      </c>
      <c r="R1307" s="101">
        <f t="shared" si="166"/>
        <v>1</v>
      </c>
      <c r="S1307" s="101">
        <f t="shared" si="167"/>
        <v>-1</v>
      </c>
      <c r="T1307" s="101">
        <f t="shared" si="168"/>
        <v>1</v>
      </c>
      <c r="U1307" s="101">
        <f t="shared" si="169"/>
        <v>-1</v>
      </c>
      <c r="V1307" s="102">
        <f t="shared" si="170"/>
        <v>49.814814814814802</v>
      </c>
    </row>
    <row r="1308" spans="2:22" x14ac:dyDescent="0.25">
      <c r="B1308" s="12">
        <v>21</v>
      </c>
      <c r="C1308" s="12">
        <v>25</v>
      </c>
      <c r="D1308" s="12">
        <v>62.222222222222406</v>
      </c>
      <c r="E1308" s="12">
        <v>45</v>
      </c>
      <c r="F1308" s="12">
        <v>58.333333333333321</v>
      </c>
      <c r="H1308" s="103">
        <f>VLOOKUP($C1308,'Experiment Design'!$B$3:$H$66,'Experiment Results'!H$1,FALSE)</f>
        <v>3</v>
      </c>
      <c r="I1308" s="101" t="str">
        <f>VLOOKUP($C1308,'Experiment Design'!$B$3:$H$66,'Experiment Results'!I$1,FALSE)</f>
        <v>Normal</v>
      </c>
      <c r="J1308" s="101">
        <f>VLOOKUP($C1308,'Experiment Design'!$B$3:$H$66,'Experiment Results'!J$1,FALSE)</f>
        <v>40</v>
      </c>
      <c r="K1308" s="101">
        <f>VLOOKUP($C1308,'Experiment Design'!$B$3:$H$66,'Experiment Results'!K$1,FALSE)</f>
        <v>60</v>
      </c>
      <c r="L1308" s="101">
        <f>VLOOKUP($C1308,'Experiment Design'!$B$3:$H$66,'Experiment Results'!L$1,FALSE)</f>
        <v>36</v>
      </c>
      <c r="M1308" s="101">
        <f>VLOOKUP($C1308,'Experiment Design'!$B$3:$H$66,'Experiment Results'!M$1,FALSE)</f>
        <v>10</v>
      </c>
      <c r="N1308" s="102">
        <f t="shared" si="163"/>
        <v>55.18518518518524</v>
      </c>
      <c r="P1308" s="103">
        <f t="shared" si="164"/>
        <v>-1</v>
      </c>
      <c r="Q1308" s="101">
        <f t="shared" si="165"/>
        <v>-1</v>
      </c>
      <c r="R1308" s="101">
        <f t="shared" si="166"/>
        <v>-1</v>
      </c>
      <c r="S1308" s="101">
        <f t="shared" si="167"/>
        <v>1</v>
      </c>
      <c r="T1308" s="101">
        <f t="shared" si="168"/>
        <v>1</v>
      </c>
      <c r="U1308" s="101">
        <f t="shared" si="169"/>
        <v>-1</v>
      </c>
      <c r="V1308" s="102">
        <f t="shared" si="170"/>
        <v>55.18518518518524</v>
      </c>
    </row>
    <row r="1309" spans="2:22" x14ac:dyDescent="0.25">
      <c r="B1309" s="12">
        <v>21</v>
      </c>
      <c r="C1309" s="12">
        <v>26</v>
      </c>
      <c r="D1309" s="12">
        <v>62.222222222222406</v>
      </c>
      <c r="E1309" s="12">
        <v>45</v>
      </c>
      <c r="F1309" s="12">
        <v>58.333333333333321</v>
      </c>
      <c r="H1309" s="103">
        <f>VLOOKUP($C1309,'Experiment Design'!$B$3:$H$66,'Experiment Results'!H$1,FALSE)</f>
        <v>8</v>
      </c>
      <c r="I1309" s="101" t="str">
        <f>VLOOKUP($C1309,'Experiment Design'!$B$3:$H$66,'Experiment Results'!I$1,FALSE)</f>
        <v>Normal</v>
      </c>
      <c r="J1309" s="101">
        <f>VLOOKUP($C1309,'Experiment Design'!$B$3:$H$66,'Experiment Results'!J$1,FALSE)</f>
        <v>40</v>
      </c>
      <c r="K1309" s="101">
        <f>VLOOKUP($C1309,'Experiment Design'!$B$3:$H$66,'Experiment Results'!K$1,FALSE)</f>
        <v>60</v>
      </c>
      <c r="L1309" s="101">
        <f>VLOOKUP($C1309,'Experiment Design'!$B$3:$H$66,'Experiment Results'!L$1,FALSE)</f>
        <v>36</v>
      </c>
      <c r="M1309" s="101">
        <f>VLOOKUP($C1309,'Experiment Design'!$B$3:$H$66,'Experiment Results'!M$1,FALSE)</f>
        <v>10</v>
      </c>
      <c r="N1309" s="102">
        <f t="shared" si="163"/>
        <v>55.18518518518524</v>
      </c>
      <c r="P1309" s="103">
        <f t="shared" si="164"/>
        <v>1</v>
      </c>
      <c r="Q1309" s="101">
        <f t="shared" si="165"/>
        <v>-1</v>
      </c>
      <c r="R1309" s="101">
        <f t="shared" si="166"/>
        <v>-1</v>
      </c>
      <c r="S1309" s="101">
        <f t="shared" si="167"/>
        <v>1</v>
      </c>
      <c r="T1309" s="101">
        <f t="shared" si="168"/>
        <v>1</v>
      </c>
      <c r="U1309" s="101">
        <f t="shared" si="169"/>
        <v>-1</v>
      </c>
      <c r="V1309" s="102">
        <f t="shared" si="170"/>
        <v>55.18518518518524</v>
      </c>
    </row>
    <row r="1310" spans="2:22" x14ac:dyDescent="0.25">
      <c r="B1310" s="12">
        <v>21</v>
      </c>
      <c r="C1310" s="12">
        <v>27</v>
      </c>
      <c r="D1310" s="12">
        <v>46.111111111111086</v>
      </c>
      <c r="E1310" s="12">
        <v>45</v>
      </c>
      <c r="F1310" s="12">
        <v>58.333333333333321</v>
      </c>
      <c r="H1310" s="103">
        <f>VLOOKUP($C1310,'Experiment Design'!$B$3:$H$66,'Experiment Results'!H$1,FALSE)</f>
        <v>3</v>
      </c>
      <c r="I1310" s="101" t="str">
        <f>VLOOKUP($C1310,'Experiment Design'!$B$3:$H$66,'Experiment Results'!I$1,FALSE)</f>
        <v>Exponential</v>
      </c>
      <c r="J1310" s="101">
        <f>VLOOKUP($C1310,'Experiment Design'!$B$3:$H$66,'Experiment Results'!J$1,FALSE)</f>
        <v>40</v>
      </c>
      <c r="K1310" s="101">
        <f>VLOOKUP($C1310,'Experiment Design'!$B$3:$H$66,'Experiment Results'!K$1,FALSE)</f>
        <v>60</v>
      </c>
      <c r="L1310" s="101">
        <f>VLOOKUP($C1310,'Experiment Design'!$B$3:$H$66,'Experiment Results'!L$1,FALSE)</f>
        <v>36</v>
      </c>
      <c r="M1310" s="101">
        <f>VLOOKUP($C1310,'Experiment Design'!$B$3:$H$66,'Experiment Results'!M$1,FALSE)</f>
        <v>10</v>
      </c>
      <c r="N1310" s="102">
        <f t="shared" si="163"/>
        <v>49.814814814814802</v>
      </c>
      <c r="P1310" s="103">
        <f t="shared" si="164"/>
        <v>-1</v>
      </c>
      <c r="Q1310" s="101">
        <f t="shared" si="165"/>
        <v>1</v>
      </c>
      <c r="R1310" s="101">
        <f t="shared" si="166"/>
        <v>-1</v>
      </c>
      <c r="S1310" s="101">
        <f t="shared" si="167"/>
        <v>1</v>
      </c>
      <c r="T1310" s="101">
        <f t="shared" si="168"/>
        <v>1</v>
      </c>
      <c r="U1310" s="101">
        <f t="shared" si="169"/>
        <v>-1</v>
      </c>
      <c r="V1310" s="102">
        <f t="shared" si="170"/>
        <v>49.814814814814802</v>
      </c>
    </row>
    <row r="1311" spans="2:22" x14ac:dyDescent="0.25">
      <c r="B1311" s="12">
        <v>21</v>
      </c>
      <c r="C1311" s="12">
        <v>28</v>
      </c>
      <c r="D1311" s="12">
        <v>46.111111111111086</v>
      </c>
      <c r="E1311" s="12">
        <v>45</v>
      </c>
      <c r="F1311" s="12">
        <v>58.333333333333321</v>
      </c>
      <c r="H1311" s="103">
        <f>VLOOKUP($C1311,'Experiment Design'!$B$3:$H$66,'Experiment Results'!H$1,FALSE)</f>
        <v>8</v>
      </c>
      <c r="I1311" s="101" t="str">
        <f>VLOOKUP($C1311,'Experiment Design'!$B$3:$H$66,'Experiment Results'!I$1,FALSE)</f>
        <v>Exponential</v>
      </c>
      <c r="J1311" s="101">
        <f>VLOOKUP($C1311,'Experiment Design'!$B$3:$H$66,'Experiment Results'!J$1,FALSE)</f>
        <v>40</v>
      </c>
      <c r="K1311" s="101">
        <f>VLOOKUP($C1311,'Experiment Design'!$B$3:$H$66,'Experiment Results'!K$1,FALSE)</f>
        <v>60</v>
      </c>
      <c r="L1311" s="101">
        <f>VLOOKUP($C1311,'Experiment Design'!$B$3:$H$66,'Experiment Results'!L$1,FALSE)</f>
        <v>36</v>
      </c>
      <c r="M1311" s="101">
        <f>VLOOKUP($C1311,'Experiment Design'!$B$3:$H$66,'Experiment Results'!M$1,FALSE)</f>
        <v>10</v>
      </c>
      <c r="N1311" s="102">
        <f t="shared" si="163"/>
        <v>49.814814814814802</v>
      </c>
      <c r="P1311" s="103">
        <f t="shared" si="164"/>
        <v>1</v>
      </c>
      <c r="Q1311" s="101">
        <f t="shared" si="165"/>
        <v>1</v>
      </c>
      <c r="R1311" s="101">
        <f t="shared" si="166"/>
        <v>-1</v>
      </c>
      <c r="S1311" s="101">
        <f t="shared" si="167"/>
        <v>1</v>
      </c>
      <c r="T1311" s="101">
        <f t="shared" si="168"/>
        <v>1</v>
      </c>
      <c r="U1311" s="101">
        <f t="shared" si="169"/>
        <v>-1</v>
      </c>
      <c r="V1311" s="102">
        <f t="shared" si="170"/>
        <v>49.814814814814802</v>
      </c>
    </row>
    <row r="1312" spans="2:22" x14ac:dyDescent="0.25">
      <c r="B1312" s="12">
        <v>21</v>
      </c>
      <c r="C1312" s="12">
        <v>29</v>
      </c>
      <c r="D1312" s="12">
        <v>62.222222222222406</v>
      </c>
      <c r="E1312" s="12">
        <v>45</v>
      </c>
      <c r="F1312" s="12">
        <v>58.333333333333321</v>
      </c>
      <c r="H1312" s="103">
        <f>VLOOKUP($C1312,'Experiment Design'!$B$3:$H$66,'Experiment Results'!H$1,FALSE)</f>
        <v>3</v>
      </c>
      <c r="I1312" s="101" t="str">
        <f>VLOOKUP($C1312,'Experiment Design'!$B$3:$H$66,'Experiment Results'!I$1,FALSE)</f>
        <v>Normal</v>
      </c>
      <c r="J1312" s="101">
        <f>VLOOKUP($C1312,'Experiment Design'!$B$3:$H$66,'Experiment Results'!J$1,FALSE)</f>
        <v>100</v>
      </c>
      <c r="K1312" s="101">
        <f>VLOOKUP($C1312,'Experiment Design'!$B$3:$H$66,'Experiment Results'!K$1,FALSE)</f>
        <v>60</v>
      </c>
      <c r="L1312" s="101">
        <f>VLOOKUP($C1312,'Experiment Design'!$B$3:$H$66,'Experiment Results'!L$1,FALSE)</f>
        <v>36</v>
      </c>
      <c r="M1312" s="101">
        <f>VLOOKUP($C1312,'Experiment Design'!$B$3:$H$66,'Experiment Results'!M$1,FALSE)</f>
        <v>10</v>
      </c>
      <c r="N1312" s="102">
        <f t="shared" si="163"/>
        <v>55.18518518518524</v>
      </c>
      <c r="P1312" s="103">
        <f t="shared" si="164"/>
        <v>-1</v>
      </c>
      <c r="Q1312" s="101">
        <f t="shared" si="165"/>
        <v>-1</v>
      </c>
      <c r="R1312" s="101">
        <f t="shared" si="166"/>
        <v>1</v>
      </c>
      <c r="S1312" s="101">
        <f t="shared" si="167"/>
        <v>1</v>
      </c>
      <c r="T1312" s="101">
        <f t="shared" si="168"/>
        <v>1</v>
      </c>
      <c r="U1312" s="101">
        <f t="shared" si="169"/>
        <v>-1</v>
      </c>
      <c r="V1312" s="102">
        <f t="shared" si="170"/>
        <v>55.18518518518524</v>
      </c>
    </row>
    <row r="1313" spans="2:22" x14ac:dyDescent="0.25">
      <c r="B1313" s="12">
        <v>21</v>
      </c>
      <c r="C1313" s="12">
        <v>30</v>
      </c>
      <c r="D1313" s="12">
        <v>62.222222222222406</v>
      </c>
      <c r="E1313" s="12">
        <v>45</v>
      </c>
      <c r="F1313" s="12">
        <v>58.333333333333321</v>
      </c>
      <c r="H1313" s="103">
        <f>VLOOKUP($C1313,'Experiment Design'!$B$3:$H$66,'Experiment Results'!H$1,FALSE)</f>
        <v>8</v>
      </c>
      <c r="I1313" s="101" t="str">
        <f>VLOOKUP($C1313,'Experiment Design'!$B$3:$H$66,'Experiment Results'!I$1,FALSE)</f>
        <v>Normal</v>
      </c>
      <c r="J1313" s="101">
        <f>VLOOKUP($C1313,'Experiment Design'!$B$3:$H$66,'Experiment Results'!J$1,FALSE)</f>
        <v>100</v>
      </c>
      <c r="K1313" s="101">
        <f>VLOOKUP($C1313,'Experiment Design'!$B$3:$H$66,'Experiment Results'!K$1,FALSE)</f>
        <v>60</v>
      </c>
      <c r="L1313" s="101">
        <f>VLOOKUP($C1313,'Experiment Design'!$B$3:$H$66,'Experiment Results'!L$1,FALSE)</f>
        <v>36</v>
      </c>
      <c r="M1313" s="101">
        <f>VLOOKUP($C1313,'Experiment Design'!$B$3:$H$66,'Experiment Results'!M$1,FALSE)</f>
        <v>10</v>
      </c>
      <c r="N1313" s="102">
        <f t="shared" si="163"/>
        <v>55.18518518518524</v>
      </c>
      <c r="P1313" s="103">
        <f t="shared" si="164"/>
        <v>1</v>
      </c>
      <c r="Q1313" s="101">
        <f t="shared" si="165"/>
        <v>-1</v>
      </c>
      <c r="R1313" s="101">
        <f t="shared" si="166"/>
        <v>1</v>
      </c>
      <c r="S1313" s="101">
        <f t="shared" si="167"/>
        <v>1</v>
      </c>
      <c r="T1313" s="101">
        <f t="shared" si="168"/>
        <v>1</v>
      </c>
      <c r="U1313" s="101">
        <f t="shared" si="169"/>
        <v>-1</v>
      </c>
      <c r="V1313" s="102">
        <f t="shared" si="170"/>
        <v>55.18518518518524</v>
      </c>
    </row>
    <row r="1314" spans="2:22" x14ac:dyDescent="0.25">
      <c r="B1314" s="12">
        <v>21</v>
      </c>
      <c r="C1314" s="12">
        <v>31</v>
      </c>
      <c r="D1314" s="12">
        <v>46.111111111111086</v>
      </c>
      <c r="E1314" s="12">
        <v>45</v>
      </c>
      <c r="F1314" s="12">
        <v>58.333333333333321</v>
      </c>
      <c r="H1314" s="103">
        <f>VLOOKUP($C1314,'Experiment Design'!$B$3:$H$66,'Experiment Results'!H$1,FALSE)</f>
        <v>3</v>
      </c>
      <c r="I1314" s="101" t="str">
        <f>VLOOKUP($C1314,'Experiment Design'!$B$3:$H$66,'Experiment Results'!I$1,FALSE)</f>
        <v>Exponential</v>
      </c>
      <c r="J1314" s="101">
        <f>VLOOKUP($C1314,'Experiment Design'!$B$3:$H$66,'Experiment Results'!J$1,FALSE)</f>
        <v>100</v>
      </c>
      <c r="K1314" s="101">
        <f>VLOOKUP($C1314,'Experiment Design'!$B$3:$H$66,'Experiment Results'!K$1,FALSE)</f>
        <v>60</v>
      </c>
      <c r="L1314" s="101">
        <f>VLOOKUP($C1314,'Experiment Design'!$B$3:$H$66,'Experiment Results'!L$1,FALSE)</f>
        <v>36</v>
      </c>
      <c r="M1314" s="101">
        <f>VLOOKUP($C1314,'Experiment Design'!$B$3:$H$66,'Experiment Results'!M$1,FALSE)</f>
        <v>10</v>
      </c>
      <c r="N1314" s="102">
        <f t="shared" si="163"/>
        <v>49.814814814814802</v>
      </c>
      <c r="P1314" s="103">
        <f t="shared" si="164"/>
        <v>-1</v>
      </c>
      <c r="Q1314" s="101">
        <f t="shared" si="165"/>
        <v>1</v>
      </c>
      <c r="R1314" s="101">
        <f t="shared" si="166"/>
        <v>1</v>
      </c>
      <c r="S1314" s="101">
        <f t="shared" si="167"/>
        <v>1</v>
      </c>
      <c r="T1314" s="101">
        <f t="shared" si="168"/>
        <v>1</v>
      </c>
      <c r="U1314" s="101">
        <f t="shared" si="169"/>
        <v>-1</v>
      </c>
      <c r="V1314" s="102">
        <f t="shared" si="170"/>
        <v>49.814814814814802</v>
      </c>
    </row>
    <row r="1315" spans="2:22" x14ac:dyDescent="0.25">
      <c r="B1315" s="12">
        <v>21</v>
      </c>
      <c r="C1315" s="12">
        <v>32</v>
      </c>
      <c r="D1315" s="12">
        <v>46.111111111111086</v>
      </c>
      <c r="E1315" s="12">
        <v>45</v>
      </c>
      <c r="F1315" s="12">
        <v>58.333333333333321</v>
      </c>
      <c r="H1315" s="103">
        <f>VLOOKUP($C1315,'Experiment Design'!$B$3:$H$66,'Experiment Results'!H$1,FALSE)</f>
        <v>8</v>
      </c>
      <c r="I1315" s="101" t="str">
        <f>VLOOKUP($C1315,'Experiment Design'!$B$3:$H$66,'Experiment Results'!I$1,FALSE)</f>
        <v>Exponential</v>
      </c>
      <c r="J1315" s="101">
        <f>VLOOKUP($C1315,'Experiment Design'!$B$3:$H$66,'Experiment Results'!J$1,FALSE)</f>
        <v>100</v>
      </c>
      <c r="K1315" s="101">
        <f>VLOOKUP($C1315,'Experiment Design'!$B$3:$H$66,'Experiment Results'!K$1,FALSE)</f>
        <v>60</v>
      </c>
      <c r="L1315" s="101">
        <f>VLOOKUP($C1315,'Experiment Design'!$B$3:$H$66,'Experiment Results'!L$1,FALSE)</f>
        <v>36</v>
      </c>
      <c r="M1315" s="101">
        <f>VLOOKUP($C1315,'Experiment Design'!$B$3:$H$66,'Experiment Results'!M$1,FALSE)</f>
        <v>10</v>
      </c>
      <c r="N1315" s="102">
        <f t="shared" si="163"/>
        <v>49.814814814814802</v>
      </c>
      <c r="P1315" s="103">
        <f t="shared" si="164"/>
        <v>1</v>
      </c>
      <c r="Q1315" s="101">
        <f t="shared" si="165"/>
        <v>1</v>
      </c>
      <c r="R1315" s="101">
        <f t="shared" si="166"/>
        <v>1</v>
      </c>
      <c r="S1315" s="101">
        <f t="shared" si="167"/>
        <v>1</v>
      </c>
      <c r="T1315" s="101">
        <f t="shared" si="168"/>
        <v>1</v>
      </c>
      <c r="U1315" s="101">
        <f t="shared" si="169"/>
        <v>-1</v>
      </c>
      <c r="V1315" s="102">
        <f t="shared" si="170"/>
        <v>49.814814814814802</v>
      </c>
    </row>
    <row r="1316" spans="2:22" x14ac:dyDescent="0.25">
      <c r="B1316" s="12">
        <v>21</v>
      </c>
      <c r="C1316" s="12">
        <v>33</v>
      </c>
      <c r="D1316" s="12">
        <v>22.788461538461522</v>
      </c>
      <c r="E1316" s="12">
        <v>19.230769230769258</v>
      </c>
      <c r="F1316" s="12">
        <v>27.692307692307722</v>
      </c>
      <c r="H1316" s="103">
        <f>VLOOKUP($C1316,'Experiment Design'!$B$3:$H$66,'Experiment Results'!H$1,FALSE)</f>
        <v>3</v>
      </c>
      <c r="I1316" s="101" t="str">
        <f>VLOOKUP($C1316,'Experiment Design'!$B$3:$H$66,'Experiment Results'!I$1,FALSE)</f>
        <v>Normal</v>
      </c>
      <c r="J1316" s="101">
        <f>VLOOKUP($C1316,'Experiment Design'!$B$3:$H$66,'Experiment Results'!J$1,FALSE)</f>
        <v>40</v>
      </c>
      <c r="K1316" s="101">
        <f>VLOOKUP($C1316,'Experiment Design'!$B$3:$H$66,'Experiment Results'!K$1,FALSE)</f>
        <v>10</v>
      </c>
      <c r="L1316" s="101">
        <f>VLOOKUP($C1316,'Experiment Design'!$B$3:$H$66,'Experiment Results'!L$1,FALSE)</f>
        <v>26</v>
      </c>
      <c r="M1316" s="101">
        <f>VLOOKUP($C1316,'Experiment Design'!$B$3:$H$66,'Experiment Results'!M$1,FALSE)</f>
        <v>15</v>
      </c>
      <c r="N1316" s="102">
        <f t="shared" si="163"/>
        <v>23.237179487179503</v>
      </c>
      <c r="P1316" s="103">
        <f t="shared" si="164"/>
        <v>-1</v>
      </c>
      <c r="Q1316" s="101">
        <f t="shared" si="165"/>
        <v>-1</v>
      </c>
      <c r="R1316" s="101">
        <f t="shared" si="166"/>
        <v>-1</v>
      </c>
      <c r="S1316" s="101">
        <f t="shared" si="167"/>
        <v>-1</v>
      </c>
      <c r="T1316" s="101">
        <f t="shared" si="168"/>
        <v>-1</v>
      </c>
      <c r="U1316" s="101">
        <f t="shared" si="169"/>
        <v>1</v>
      </c>
      <c r="V1316" s="102">
        <f t="shared" si="170"/>
        <v>23.237179487179503</v>
      </c>
    </row>
    <row r="1317" spans="2:22" x14ac:dyDescent="0.25">
      <c r="B1317" s="12">
        <v>21</v>
      </c>
      <c r="C1317" s="12">
        <v>34</v>
      </c>
      <c r="D1317" s="12">
        <v>25.549450549450558</v>
      </c>
      <c r="E1317" s="12">
        <v>21.263736263736241</v>
      </c>
      <c r="F1317" s="12">
        <v>20.192307692307722</v>
      </c>
      <c r="H1317" s="103">
        <f>VLOOKUP($C1317,'Experiment Design'!$B$3:$H$66,'Experiment Results'!H$1,FALSE)</f>
        <v>8</v>
      </c>
      <c r="I1317" s="101" t="str">
        <f>VLOOKUP($C1317,'Experiment Design'!$B$3:$H$66,'Experiment Results'!I$1,FALSE)</f>
        <v>Normal</v>
      </c>
      <c r="J1317" s="101">
        <f>VLOOKUP($C1317,'Experiment Design'!$B$3:$H$66,'Experiment Results'!J$1,FALSE)</f>
        <v>40</v>
      </c>
      <c r="K1317" s="101">
        <f>VLOOKUP($C1317,'Experiment Design'!$B$3:$H$66,'Experiment Results'!K$1,FALSE)</f>
        <v>10</v>
      </c>
      <c r="L1317" s="101">
        <f>VLOOKUP($C1317,'Experiment Design'!$B$3:$H$66,'Experiment Results'!L$1,FALSE)</f>
        <v>26</v>
      </c>
      <c r="M1317" s="101">
        <f>VLOOKUP($C1317,'Experiment Design'!$B$3:$H$66,'Experiment Results'!M$1,FALSE)</f>
        <v>15</v>
      </c>
      <c r="N1317" s="102">
        <f t="shared" si="163"/>
        <v>22.335164835164843</v>
      </c>
      <c r="P1317" s="103">
        <f t="shared" si="164"/>
        <v>1</v>
      </c>
      <c r="Q1317" s="101">
        <f t="shared" si="165"/>
        <v>-1</v>
      </c>
      <c r="R1317" s="101">
        <f t="shared" si="166"/>
        <v>-1</v>
      </c>
      <c r="S1317" s="101">
        <f t="shared" si="167"/>
        <v>-1</v>
      </c>
      <c r="T1317" s="101">
        <f t="shared" si="168"/>
        <v>-1</v>
      </c>
      <c r="U1317" s="101">
        <f t="shared" si="169"/>
        <v>1</v>
      </c>
      <c r="V1317" s="102">
        <f t="shared" si="170"/>
        <v>22.335164835164843</v>
      </c>
    </row>
    <row r="1318" spans="2:22" x14ac:dyDescent="0.25">
      <c r="B1318" s="12">
        <v>21</v>
      </c>
      <c r="C1318" s="12">
        <v>35</v>
      </c>
      <c r="D1318" s="12">
        <v>25.961538461538478</v>
      </c>
      <c r="E1318" s="12">
        <v>26.15384615384616</v>
      </c>
      <c r="F1318" s="12">
        <v>24.615384615384603</v>
      </c>
      <c r="H1318" s="103">
        <f>VLOOKUP($C1318,'Experiment Design'!$B$3:$H$66,'Experiment Results'!H$1,FALSE)</f>
        <v>3</v>
      </c>
      <c r="I1318" s="101" t="str">
        <f>VLOOKUP($C1318,'Experiment Design'!$B$3:$H$66,'Experiment Results'!I$1,FALSE)</f>
        <v>Exponential</v>
      </c>
      <c r="J1318" s="101">
        <f>VLOOKUP($C1318,'Experiment Design'!$B$3:$H$66,'Experiment Results'!J$1,FALSE)</f>
        <v>40</v>
      </c>
      <c r="K1318" s="101">
        <f>VLOOKUP($C1318,'Experiment Design'!$B$3:$H$66,'Experiment Results'!K$1,FALSE)</f>
        <v>10</v>
      </c>
      <c r="L1318" s="101">
        <f>VLOOKUP($C1318,'Experiment Design'!$B$3:$H$66,'Experiment Results'!L$1,FALSE)</f>
        <v>26</v>
      </c>
      <c r="M1318" s="101">
        <f>VLOOKUP($C1318,'Experiment Design'!$B$3:$H$66,'Experiment Results'!M$1,FALSE)</f>
        <v>15</v>
      </c>
      <c r="N1318" s="102">
        <f t="shared" si="163"/>
        <v>25.57692307692308</v>
      </c>
      <c r="P1318" s="103">
        <f t="shared" si="164"/>
        <v>-1</v>
      </c>
      <c r="Q1318" s="101">
        <f t="shared" si="165"/>
        <v>1</v>
      </c>
      <c r="R1318" s="101">
        <f t="shared" si="166"/>
        <v>-1</v>
      </c>
      <c r="S1318" s="101">
        <f t="shared" si="167"/>
        <v>-1</v>
      </c>
      <c r="T1318" s="101">
        <f t="shared" si="168"/>
        <v>-1</v>
      </c>
      <c r="U1318" s="101">
        <f t="shared" si="169"/>
        <v>1</v>
      </c>
      <c r="V1318" s="102">
        <f t="shared" si="170"/>
        <v>25.57692307692308</v>
      </c>
    </row>
    <row r="1319" spans="2:22" x14ac:dyDescent="0.25">
      <c r="B1319" s="12">
        <v>21</v>
      </c>
      <c r="C1319" s="12">
        <v>36</v>
      </c>
      <c r="D1319" s="12">
        <v>31.153846153846143</v>
      </c>
      <c r="E1319" s="12">
        <v>16.648351648351618</v>
      </c>
      <c r="F1319" s="12">
        <v>19.61538461538462</v>
      </c>
      <c r="H1319" s="103">
        <f>VLOOKUP($C1319,'Experiment Design'!$B$3:$H$66,'Experiment Results'!H$1,FALSE)</f>
        <v>8</v>
      </c>
      <c r="I1319" s="101" t="str">
        <f>VLOOKUP($C1319,'Experiment Design'!$B$3:$H$66,'Experiment Results'!I$1,FALSE)</f>
        <v>Exponential</v>
      </c>
      <c r="J1319" s="101">
        <f>VLOOKUP($C1319,'Experiment Design'!$B$3:$H$66,'Experiment Results'!J$1,FALSE)</f>
        <v>40</v>
      </c>
      <c r="K1319" s="101">
        <f>VLOOKUP($C1319,'Experiment Design'!$B$3:$H$66,'Experiment Results'!K$1,FALSE)</f>
        <v>10</v>
      </c>
      <c r="L1319" s="101">
        <f>VLOOKUP($C1319,'Experiment Design'!$B$3:$H$66,'Experiment Results'!L$1,FALSE)</f>
        <v>26</v>
      </c>
      <c r="M1319" s="101">
        <f>VLOOKUP($C1319,'Experiment Design'!$B$3:$H$66,'Experiment Results'!M$1,FALSE)</f>
        <v>15</v>
      </c>
      <c r="N1319" s="102">
        <f t="shared" si="163"/>
        <v>22.47252747252746</v>
      </c>
      <c r="P1319" s="103">
        <f t="shared" si="164"/>
        <v>1</v>
      </c>
      <c r="Q1319" s="101">
        <f t="shared" si="165"/>
        <v>1</v>
      </c>
      <c r="R1319" s="101">
        <f t="shared" si="166"/>
        <v>-1</v>
      </c>
      <c r="S1319" s="101">
        <f t="shared" si="167"/>
        <v>-1</v>
      </c>
      <c r="T1319" s="101">
        <f t="shared" si="168"/>
        <v>-1</v>
      </c>
      <c r="U1319" s="101">
        <f t="shared" si="169"/>
        <v>1</v>
      </c>
      <c r="V1319" s="102">
        <f t="shared" si="170"/>
        <v>22.47252747252746</v>
      </c>
    </row>
    <row r="1320" spans="2:22" x14ac:dyDescent="0.25">
      <c r="B1320" s="12">
        <v>21</v>
      </c>
      <c r="C1320" s="12">
        <v>37</v>
      </c>
      <c r="D1320" s="12">
        <v>22.788461538461522</v>
      </c>
      <c r="E1320" s="12">
        <v>19.230769230769258</v>
      </c>
      <c r="F1320" s="12">
        <v>27.692307692307722</v>
      </c>
      <c r="H1320" s="103">
        <f>VLOOKUP($C1320,'Experiment Design'!$B$3:$H$66,'Experiment Results'!H$1,FALSE)</f>
        <v>3</v>
      </c>
      <c r="I1320" s="101" t="str">
        <f>VLOOKUP($C1320,'Experiment Design'!$B$3:$H$66,'Experiment Results'!I$1,FALSE)</f>
        <v>Normal</v>
      </c>
      <c r="J1320" s="101">
        <f>VLOOKUP($C1320,'Experiment Design'!$B$3:$H$66,'Experiment Results'!J$1,FALSE)</f>
        <v>100</v>
      </c>
      <c r="K1320" s="101">
        <f>VLOOKUP($C1320,'Experiment Design'!$B$3:$H$66,'Experiment Results'!K$1,FALSE)</f>
        <v>10</v>
      </c>
      <c r="L1320" s="101">
        <f>VLOOKUP($C1320,'Experiment Design'!$B$3:$H$66,'Experiment Results'!L$1,FALSE)</f>
        <v>26</v>
      </c>
      <c r="M1320" s="101">
        <f>VLOOKUP($C1320,'Experiment Design'!$B$3:$H$66,'Experiment Results'!M$1,FALSE)</f>
        <v>15</v>
      </c>
      <c r="N1320" s="102">
        <f t="shared" si="163"/>
        <v>23.237179487179503</v>
      </c>
      <c r="P1320" s="103">
        <f t="shared" si="164"/>
        <v>-1</v>
      </c>
      <c r="Q1320" s="101">
        <f t="shared" si="165"/>
        <v>-1</v>
      </c>
      <c r="R1320" s="101">
        <f t="shared" si="166"/>
        <v>1</v>
      </c>
      <c r="S1320" s="101">
        <f t="shared" si="167"/>
        <v>-1</v>
      </c>
      <c r="T1320" s="101">
        <f t="shared" si="168"/>
        <v>-1</v>
      </c>
      <c r="U1320" s="101">
        <f t="shared" si="169"/>
        <v>1</v>
      </c>
      <c r="V1320" s="102">
        <f t="shared" si="170"/>
        <v>23.237179487179503</v>
      </c>
    </row>
    <row r="1321" spans="2:22" x14ac:dyDescent="0.25">
      <c r="B1321" s="12">
        <v>21</v>
      </c>
      <c r="C1321" s="12">
        <v>38</v>
      </c>
      <c r="D1321" s="12">
        <v>25.549450549450558</v>
      </c>
      <c r="E1321" s="12">
        <v>21.263736263736241</v>
      </c>
      <c r="F1321" s="12">
        <v>20.192307692307722</v>
      </c>
      <c r="H1321" s="103">
        <f>VLOOKUP($C1321,'Experiment Design'!$B$3:$H$66,'Experiment Results'!H$1,FALSE)</f>
        <v>8</v>
      </c>
      <c r="I1321" s="101" t="str">
        <f>VLOOKUP($C1321,'Experiment Design'!$B$3:$H$66,'Experiment Results'!I$1,FALSE)</f>
        <v>Normal</v>
      </c>
      <c r="J1321" s="101">
        <f>VLOOKUP($C1321,'Experiment Design'!$B$3:$H$66,'Experiment Results'!J$1,FALSE)</f>
        <v>100</v>
      </c>
      <c r="K1321" s="101">
        <f>VLOOKUP($C1321,'Experiment Design'!$B$3:$H$66,'Experiment Results'!K$1,FALSE)</f>
        <v>10</v>
      </c>
      <c r="L1321" s="101">
        <f>VLOOKUP($C1321,'Experiment Design'!$B$3:$H$66,'Experiment Results'!L$1,FALSE)</f>
        <v>26</v>
      </c>
      <c r="M1321" s="101">
        <f>VLOOKUP($C1321,'Experiment Design'!$B$3:$H$66,'Experiment Results'!M$1,FALSE)</f>
        <v>15</v>
      </c>
      <c r="N1321" s="102">
        <f t="shared" si="163"/>
        <v>22.335164835164843</v>
      </c>
      <c r="P1321" s="103">
        <f t="shared" si="164"/>
        <v>1</v>
      </c>
      <c r="Q1321" s="101">
        <f t="shared" si="165"/>
        <v>-1</v>
      </c>
      <c r="R1321" s="101">
        <f t="shared" si="166"/>
        <v>1</v>
      </c>
      <c r="S1321" s="101">
        <f t="shared" si="167"/>
        <v>-1</v>
      </c>
      <c r="T1321" s="101">
        <f t="shared" si="168"/>
        <v>-1</v>
      </c>
      <c r="U1321" s="101">
        <f t="shared" si="169"/>
        <v>1</v>
      </c>
      <c r="V1321" s="102">
        <f t="shared" si="170"/>
        <v>22.335164835164843</v>
      </c>
    </row>
    <row r="1322" spans="2:22" x14ac:dyDescent="0.25">
      <c r="B1322" s="12">
        <v>21</v>
      </c>
      <c r="C1322" s="12">
        <v>39</v>
      </c>
      <c r="D1322" s="12">
        <v>25.961538461538478</v>
      </c>
      <c r="E1322" s="12">
        <v>26.15384615384616</v>
      </c>
      <c r="F1322" s="12">
        <v>24.615384615384603</v>
      </c>
      <c r="H1322" s="103">
        <f>VLOOKUP($C1322,'Experiment Design'!$B$3:$H$66,'Experiment Results'!H$1,FALSE)</f>
        <v>3</v>
      </c>
      <c r="I1322" s="101" t="str">
        <f>VLOOKUP($C1322,'Experiment Design'!$B$3:$H$66,'Experiment Results'!I$1,FALSE)</f>
        <v>Exponential</v>
      </c>
      <c r="J1322" s="101">
        <f>VLOOKUP($C1322,'Experiment Design'!$B$3:$H$66,'Experiment Results'!J$1,FALSE)</f>
        <v>100</v>
      </c>
      <c r="K1322" s="101">
        <f>VLOOKUP($C1322,'Experiment Design'!$B$3:$H$66,'Experiment Results'!K$1,FALSE)</f>
        <v>10</v>
      </c>
      <c r="L1322" s="101">
        <f>VLOOKUP($C1322,'Experiment Design'!$B$3:$H$66,'Experiment Results'!L$1,FALSE)</f>
        <v>26</v>
      </c>
      <c r="M1322" s="101">
        <f>VLOOKUP($C1322,'Experiment Design'!$B$3:$H$66,'Experiment Results'!M$1,FALSE)</f>
        <v>15</v>
      </c>
      <c r="N1322" s="102">
        <f t="shared" si="163"/>
        <v>25.57692307692308</v>
      </c>
      <c r="P1322" s="103">
        <f t="shared" si="164"/>
        <v>-1</v>
      </c>
      <c r="Q1322" s="101">
        <f t="shared" si="165"/>
        <v>1</v>
      </c>
      <c r="R1322" s="101">
        <f t="shared" si="166"/>
        <v>1</v>
      </c>
      <c r="S1322" s="101">
        <f t="shared" si="167"/>
        <v>-1</v>
      </c>
      <c r="T1322" s="101">
        <f t="shared" si="168"/>
        <v>-1</v>
      </c>
      <c r="U1322" s="101">
        <f t="shared" si="169"/>
        <v>1</v>
      </c>
      <c r="V1322" s="102">
        <f t="shared" si="170"/>
        <v>25.57692307692308</v>
      </c>
    </row>
    <row r="1323" spans="2:22" x14ac:dyDescent="0.25">
      <c r="B1323" s="12">
        <v>21</v>
      </c>
      <c r="C1323" s="12">
        <v>40</v>
      </c>
      <c r="D1323" s="12">
        <v>31.153846153846143</v>
      </c>
      <c r="E1323" s="12">
        <v>16.648351648351618</v>
      </c>
      <c r="F1323" s="12">
        <v>19.61538461538462</v>
      </c>
      <c r="H1323" s="103">
        <f>VLOOKUP($C1323,'Experiment Design'!$B$3:$H$66,'Experiment Results'!H$1,FALSE)</f>
        <v>8</v>
      </c>
      <c r="I1323" s="101" t="str">
        <f>VLOOKUP($C1323,'Experiment Design'!$B$3:$H$66,'Experiment Results'!I$1,FALSE)</f>
        <v>Exponential</v>
      </c>
      <c r="J1323" s="101">
        <f>VLOOKUP($C1323,'Experiment Design'!$B$3:$H$66,'Experiment Results'!J$1,FALSE)</f>
        <v>100</v>
      </c>
      <c r="K1323" s="101">
        <f>VLOOKUP($C1323,'Experiment Design'!$B$3:$H$66,'Experiment Results'!K$1,FALSE)</f>
        <v>10</v>
      </c>
      <c r="L1323" s="101">
        <f>VLOOKUP($C1323,'Experiment Design'!$B$3:$H$66,'Experiment Results'!L$1,FALSE)</f>
        <v>26</v>
      </c>
      <c r="M1323" s="101">
        <f>VLOOKUP($C1323,'Experiment Design'!$B$3:$H$66,'Experiment Results'!M$1,FALSE)</f>
        <v>15</v>
      </c>
      <c r="N1323" s="102">
        <f t="shared" si="163"/>
        <v>22.47252747252746</v>
      </c>
      <c r="P1323" s="103">
        <f t="shared" si="164"/>
        <v>1</v>
      </c>
      <c r="Q1323" s="101">
        <f t="shared" si="165"/>
        <v>1</v>
      </c>
      <c r="R1323" s="101">
        <f t="shared" si="166"/>
        <v>1</v>
      </c>
      <c r="S1323" s="101">
        <f t="shared" si="167"/>
        <v>-1</v>
      </c>
      <c r="T1323" s="101">
        <f t="shared" si="168"/>
        <v>-1</v>
      </c>
      <c r="U1323" s="101">
        <f t="shared" si="169"/>
        <v>1</v>
      </c>
      <c r="V1323" s="102">
        <f t="shared" si="170"/>
        <v>22.47252747252746</v>
      </c>
    </row>
    <row r="1324" spans="2:22" x14ac:dyDescent="0.25">
      <c r="B1324" s="12">
        <v>21</v>
      </c>
      <c r="C1324" s="12">
        <v>41</v>
      </c>
      <c r="D1324" s="12">
        <v>22.788461538461522</v>
      </c>
      <c r="E1324" s="12">
        <v>19.230769230769258</v>
      </c>
      <c r="F1324" s="12">
        <v>27.692307692307722</v>
      </c>
      <c r="H1324" s="103">
        <f>VLOOKUP($C1324,'Experiment Design'!$B$3:$H$66,'Experiment Results'!H$1,FALSE)</f>
        <v>3</v>
      </c>
      <c r="I1324" s="101" t="str">
        <f>VLOOKUP($C1324,'Experiment Design'!$B$3:$H$66,'Experiment Results'!I$1,FALSE)</f>
        <v>Normal</v>
      </c>
      <c r="J1324" s="101">
        <f>VLOOKUP($C1324,'Experiment Design'!$B$3:$H$66,'Experiment Results'!J$1,FALSE)</f>
        <v>40</v>
      </c>
      <c r="K1324" s="101">
        <f>VLOOKUP($C1324,'Experiment Design'!$B$3:$H$66,'Experiment Results'!K$1,FALSE)</f>
        <v>60</v>
      </c>
      <c r="L1324" s="101">
        <f>VLOOKUP($C1324,'Experiment Design'!$B$3:$H$66,'Experiment Results'!L$1,FALSE)</f>
        <v>26</v>
      </c>
      <c r="M1324" s="101">
        <f>VLOOKUP($C1324,'Experiment Design'!$B$3:$H$66,'Experiment Results'!M$1,FALSE)</f>
        <v>15</v>
      </c>
      <c r="N1324" s="102">
        <f t="shared" si="163"/>
        <v>23.237179487179503</v>
      </c>
      <c r="P1324" s="103">
        <f t="shared" si="164"/>
        <v>-1</v>
      </c>
      <c r="Q1324" s="101">
        <f t="shared" si="165"/>
        <v>-1</v>
      </c>
      <c r="R1324" s="101">
        <f t="shared" si="166"/>
        <v>-1</v>
      </c>
      <c r="S1324" s="101">
        <f t="shared" si="167"/>
        <v>1</v>
      </c>
      <c r="T1324" s="101">
        <f t="shared" si="168"/>
        <v>-1</v>
      </c>
      <c r="U1324" s="101">
        <f t="shared" si="169"/>
        <v>1</v>
      </c>
      <c r="V1324" s="102">
        <f t="shared" si="170"/>
        <v>23.237179487179503</v>
      </c>
    </row>
    <row r="1325" spans="2:22" x14ac:dyDescent="0.25">
      <c r="B1325" s="12">
        <v>21</v>
      </c>
      <c r="C1325" s="12">
        <v>42</v>
      </c>
      <c r="D1325" s="12">
        <v>25.549450549450558</v>
      </c>
      <c r="E1325" s="12">
        <v>21.263736263736241</v>
      </c>
      <c r="F1325" s="12">
        <v>20.192307692307722</v>
      </c>
      <c r="H1325" s="103">
        <f>VLOOKUP($C1325,'Experiment Design'!$B$3:$H$66,'Experiment Results'!H$1,FALSE)</f>
        <v>8</v>
      </c>
      <c r="I1325" s="101" t="str">
        <f>VLOOKUP($C1325,'Experiment Design'!$B$3:$H$66,'Experiment Results'!I$1,FALSE)</f>
        <v>Normal</v>
      </c>
      <c r="J1325" s="101">
        <f>VLOOKUP($C1325,'Experiment Design'!$B$3:$H$66,'Experiment Results'!J$1,FALSE)</f>
        <v>40</v>
      </c>
      <c r="K1325" s="101">
        <f>VLOOKUP($C1325,'Experiment Design'!$B$3:$H$66,'Experiment Results'!K$1,FALSE)</f>
        <v>60</v>
      </c>
      <c r="L1325" s="101">
        <f>VLOOKUP($C1325,'Experiment Design'!$B$3:$H$66,'Experiment Results'!L$1,FALSE)</f>
        <v>26</v>
      </c>
      <c r="M1325" s="101">
        <f>VLOOKUP($C1325,'Experiment Design'!$B$3:$H$66,'Experiment Results'!M$1,FALSE)</f>
        <v>15</v>
      </c>
      <c r="N1325" s="102">
        <f t="shared" si="163"/>
        <v>22.335164835164843</v>
      </c>
      <c r="P1325" s="103">
        <f t="shared" si="164"/>
        <v>1</v>
      </c>
      <c r="Q1325" s="101">
        <f t="shared" si="165"/>
        <v>-1</v>
      </c>
      <c r="R1325" s="101">
        <f t="shared" si="166"/>
        <v>-1</v>
      </c>
      <c r="S1325" s="101">
        <f t="shared" si="167"/>
        <v>1</v>
      </c>
      <c r="T1325" s="101">
        <f t="shared" si="168"/>
        <v>-1</v>
      </c>
      <c r="U1325" s="101">
        <f t="shared" si="169"/>
        <v>1</v>
      </c>
      <c r="V1325" s="102">
        <f t="shared" si="170"/>
        <v>22.335164835164843</v>
      </c>
    </row>
    <row r="1326" spans="2:22" x14ac:dyDescent="0.25">
      <c r="B1326" s="12">
        <v>21</v>
      </c>
      <c r="C1326" s="12">
        <v>43</v>
      </c>
      <c r="D1326" s="12">
        <v>25.961538461538478</v>
      </c>
      <c r="E1326" s="12">
        <v>26.15384615384616</v>
      </c>
      <c r="F1326" s="12">
        <v>24.615384615384603</v>
      </c>
      <c r="H1326" s="103">
        <f>VLOOKUP($C1326,'Experiment Design'!$B$3:$H$66,'Experiment Results'!H$1,FALSE)</f>
        <v>3</v>
      </c>
      <c r="I1326" s="101" t="str">
        <f>VLOOKUP($C1326,'Experiment Design'!$B$3:$H$66,'Experiment Results'!I$1,FALSE)</f>
        <v>Exponential</v>
      </c>
      <c r="J1326" s="101">
        <f>VLOOKUP($C1326,'Experiment Design'!$B$3:$H$66,'Experiment Results'!J$1,FALSE)</f>
        <v>40</v>
      </c>
      <c r="K1326" s="101">
        <f>VLOOKUP($C1326,'Experiment Design'!$B$3:$H$66,'Experiment Results'!K$1,FALSE)</f>
        <v>60</v>
      </c>
      <c r="L1326" s="101">
        <f>VLOOKUP($C1326,'Experiment Design'!$B$3:$H$66,'Experiment Results'!L$1,FALSE)</f>
        <v>26</v>
      </c>
      <c r="M1326" s="101">
        <f>VLOOKUP($C1326,'Experiment Design'!$B$3:$H$66,'Experiment Results'!M$1,FALSE)</f>
        <v>15</v>
      </c>
      <c r="N1326" s="102">
        <f t="shared" si="163"/>
        <v>25.57692307692308</v>
      </c>
      <c r="P1326" s="103">
        <f t="shared" si="164"/>
        <v>-1</v>
      </c>
      <c r="Q1326" s="101">
        <f t="shared" si="165"/>
        <v>1</v>
      </c>
      <c r="R1326" s="101">
        <f t="shared" si="166"/>
        <v>-1</v>
      </c>
      <c r="S1326" s="101">
        <f t="shared" si="167"/>
        <v>1</v>
      </c>
      <c r="T1326" s="101">
        <f t="shared" si="168"/>
        <v>-1</v>
      </c>
      <c r="U1326" s="101">
        <f t="shared" si="169"/>
        <v>1</v>
      </c>
      <c r="V1326" s="102">
        <f t="shared" si="170"/>
        <v>25.57692307692308</v>
      </c>
    </row>
    <row r="1327" spans="2:22" x14ac:dyDescent="0.25">
      <c r="B1327" s="12">
        <v>21</v>
      </c>
      <c r="C1327" s="12">
        <v>44</v>
      </c>
      <c r="D1327" s="12">
        <v>31.153846153846143</v>
      </c>
      <c r="E1327" s="12">
        <v>16.648351648351618</v>
      </c>
      <c r="F1327" s="12">
        <v>19.61538461538462</v>
      </c>
      <c r="H1327" s="103">
        <f>VLOOKUP($C1327,'Experiment Design'!$B$3:$H$66,'Experiment Results'!H$1,FALSE)</f>
        <v>8</v>
      </c>
      <c r="I1327" s="101" t="str">
        <f>VLOOKUP($C1327,'Experiment Design'!$B$3:$H$66,'Experiment Results'!I$1,FALSE)</f>
        <v>Exponential</v>
      </c>
      <c r="J1327" s="101">
        <f>VLOOKUP($C1327,'Experiment Design'!$B$3:$H$66,'Experiment Results'!J$1,FALSE)</f>
        <v>40</v>
      </c>
      <c r="K1327" s="101">
        <f>VLOOKUP($C1327,'Experiment Design'!$B$3:$H$66,'Experiment Results'!K$1,FALSE)</f>
        <v>60</v>
      </c>
      <c r="L1327" s="101">
        <f>VLOOKUP($C1327,'Experiment Design'!$B$3:$H$66,'Experiment Results'!L$1,FALSE)</f>
        <v>26</v>
      </c>
      <c r="M1327" s="101">
        <f>VLOOKUP($C1327,'Experiment Design'!$B$3:$H$66,'Experiment Results'!M$1,FALSE)</f>
        <v>15</v>
      </c>
      <c r="N1327" s="102">
        <f t="shared" si="163"/>
        <v>22.47252747252746</v>
      </c>
      <c r="P1327" s="103">
        <f t="shared" si="164"/>
        <v>1</v>
      </c>
      <c r="Q1327" s="101">
        <f t="shared" si="165"/>
        <v>1</v>
      </c>
      <c r="R1327" s="101">
        <f t="shared" si="166"/>
        <v>-1</v>
      </c>
      <c r="S1327" s="101">
        <f t="shared" si="167"/>
        <v>1</v>
      </c>
      <c r="T1327" s="101">
        <f t="shared" si="168"/>
        <v>-1</v>
      </c>
      <c r="U1327" s="101">
        <f t="shared" si="169"/>
        <v>1</v>
      </c>
      <c r="V1327" s="102">
        <f t="shared" si="170"/>
        <v>22.47252747252746</v>
      </c>
    </row>
    <row r="1328" spans="2:22" x14ac:dyDescent="0.25">
      <c r="B1328" s="12">
        <v>21</v>
      </c>
      <c r="C1328" s="12">
        <v>45</v>
      </c>
      <c r="D1328" s="12">
        <v>22.788461538461522</v>
      </c>
      <c r="E1328" s="12">
        <v>19.230769230769258</v>
      </c>
      <c r="F1328" s="12">
        <v>27.692307692307722</v>
      </c>
      <c r="H1328" s="103">
        <f>VLOOKUP($C1328,'Experiment Design'!$B$3:$H$66,'Experiment Results'!H$1,FALSE)</f>
        <v>3</v>
      </c>
      <c r="I1328" s="101" t="str">
        <f>VLOOKUP($C1328,'Experiment Design'!$B$3:$H$66,'Experiment Results'!I$1,FALSE)</f>
        <v>Normal</v>
      </c>
      <c r="J1328" s="101">
        <f>VLOOKUP($C1328,'Experiment Design'!$B$3:$H$66,'Experiment Results'!J$1,FALSE)</f>
        <v>100</v>
      </c>
      <c r="K1328" s="101">
        <f>VLOOKUP($C1328,'Experiment Design'!$B$3:$H$66,'Experiment Results'!K$1,FALSE)</f>
        <v>60</v>
      </c>
      <c r="L1328" s="101">
        <f>VLOOKUP($C1328,'Experiment Design'!$B$3:$H$66,'Experiment Results'!L$1,FALSE)</f>
        <v>26</v>
      </c>
      <c r="M1328" s="101">
        <f>VLOOKUP($C1328,'Experiment Design'!$B$3:$H$66,'Experiment Results'!M$1,FALSE)</f>
        <v>15</v>
      </c>
      <c r="N1328" s="102">
        <f t="shared" si="163"/>
        <v>23.237179487179503</v>
      </c>
      <c r="P1328" s="103">
        <f t="shared" si="164"/>
        <v>-1</v>
      </c>
      <c r="Q1328" s="101">
        <f t="shared" si="165"/>
        <v>-1</v>
      </c>
      <c r="R1328" s="101">
        <f t="shared" si="166"/>
        <v>1</v>
      </c>
      <c r="S1328" s="101">
        <f t="shared" si="167"/>
        <v>1</v>
      </c>
      <c r="T1328" s="101">
        <f t="shared" si="168"/>
        <v>-1</v>
      </c>
      <c r="U1328" s="101">
        <f t="shared" si="169"/>
        <v>1</v>
      </c>
      <c r="V1328" s="102">
        <f t="shared" si="170"/>
        <v>23.237179487179503</v>
      </c>
    </row>
    <row r="1329" spans="2:22" x14ac:dyDescent="0.25">
      <c r="B1329" s="12">
        <v>21</v>
      </c>
      <c r="C1329" s="12">
        <v>46</v>
      </c>
      <c r="D1329" s="12">
        <v>25.549450549450558</v>
      </c>
      <c r="E1329" s="12">
        <v>21.263736263736241</v>
      </c>
      <c r="F1329" s="12">
        <v>20.192307692307722</v>
      </c>
      <c r="H1329" s="103">
        <f>VLOOKUP($C1329,'Experiment Design'!$B$3:$H$66,'Experiment Results'!H$1,FALSE)</f>
        <v>8</v>
      </c>
      <c r="I1329" s="101" t="str">
        <f>VLOOKUP($C1329,'Experiment Design'!$B$3:$H$66,'Experiment Results'!I$1,FALSE)</f>
        <v>Normal</v>
      </c>
      <c r="J1329" s="101">
        <f>VLOOKUP($C1329,'Experiment Design'!$B$3:$H$66,'Experiment Results'!J$1,FALSE)</f>
        <v>100</v>
      </c>
      <c r="K1329" s="101">
        <f>VLOOKUP($C1329,'Experiment Design'!$B$3:$H$66,'Experiment Results'!K$1,FALSE)</f>
        <v>60</v>
      </c>
      <c r="L1329" s="101">
        <f>VLOOKUP($C1329,'Experiment Design'!$B$3:$H$66,'Experiment Results'!L$1,FALSE)</f>
        <v>26</v>
      </c>
      <c r="M1329" s="101">
        <f>VLOOKUP($C1329,'Experiment Design'!$B$3:$H$66,'Experiment Results'!M$1,FALSE)</f>
        <v>15</v>
      </c>
      <c r="N1329" s="102">
        <f t="shared" si="163"/>
        <v>22.335164835164843</v>
      </c>
      <c r="P1329" s="103">
        <f t="shared" si="164"/>
        <v>1</v>
      </c>
      <c r="Q1329" s="101">
        <f t="shared" si="165"/>
        <v>-1</v>
      </c>
      <c r="R1329" s="101">
        <f t="shared" si="166"/>
        <v>1</v>
      </c>
      <c r="S1329" s="101">
        <f t="shared" si="167"/>
        <v>1</v>
      </c>
      <c r="T1329" s="101">
        <f t="shared" si="168"/>
        <v>-1</v>
      </c>
      <c r="U1329" s="101">
        <f t="shared" si="169"/>
        <v>1</v>
      </c>
      <c r="V1329" s="102">
        <f t="shared" si="170"/>
        <v>22.335164835164843</v>
      </c>
    </row>
    <row r="1330" spans="2:22" x14ac:dyDescent="0.25">
      <c r="B1330" s="12">
        <v>21</v>
      </c>
      <c r="C1330" s="12">
        <v>47</v>
      </c>
      <c r="D1330" s="12">
        <v>25.961538461538478</v>
      </c>
      <c r="E1330" s="12">
        <v>26.15384615384616</v>
      </c>
      <c r="F1330" s="12">
        <v>24.615384615384603</v>
      </c>
      <c r="H1330" s="103">
        <f>VLOOKUP($C1330,'Experiment Design'!$B$3:$H$66,'Experiment Results'!H$1,FALSE)</f>
        <v>3</v>
      </c>
      <c r="I1330" s="101" t="str">
        <f>VLOOKUP($C1330,'Experiment Design'!$B$3:$H$66,'Experiment Results'!I$1,FALSE)</f>
        <v>Exponential</v>
      </c>
      <c r="J1330" s="101">
        <f>VLOOKUP($C1330,'Experiment Design'!$B$3:$H$66,'Experiment Results'!J$1,FALSE)</f>
        <v>100</v>
      </c>
      <c r="K1330" s="101">
        <f>VLOOKUP($C1330,'Experiment Design'!$B$3:$H$66,'Experiment Results'!K$1,FALSE)</f>
        <v>60</v>
      </c>
      <c r="L1330" s="101">
        <f>VLOOKUP($C1330,'Experiment Design'!$B$3:$H$66,'Experiment Results'!L$1,FALSE)</f>
        <v>26</v>
      </c>
      <c r="M1330" s="101">
        <f>VLOOKUP($C1330,'Experiment Design'!$B$3:$H$66,'Experiment Results'!M$1,FALSE)</f>
        <v>15</v>
      </c>
      <c r="N1330" s="102">
        <f t="shared" si="163"/>
        <v>25.57692307692308</v>
      </c>
      <c r="P1330" s="103">
        <f t="shared" si="164"/>
        <v>-1</v>
      </c>
      <c r="Q1330" s="101">
        <f t="shared" si="165"/>
        <v>1</v>
      </c>
      <c r="R1330" s="101">
        <f t="shared" si="166"/>
        <v>1</v>
      </c>
      <c r="S1330" s="101">
        <f t="shared" si="167"/>
        <v>1</v>
      </c>
      <c r="T1330" s="101">
        <f t="shared" si="168"/>
        <v>-1</v>
      </c>
      <c r="U1330" s="101">
        <f t="shared" si="169"/>
        <v>1</v>
      </c>
      <c r="V1330" s="102">
        <f t="shared" si="170"/>
        <v>25.57692307692308</v>
      </c>
    </row>
    <row r="1331" spans="2:22" x14ac:dyDescent="0.25">
      <c r="B1331" s="12">
        <v>21</v>
      </c>
      <c r="C1331" s="12">
        <v>48</v>
      </c>
      <c r="D1331" s="12">
        <v>31.153846153846143</v>
      </c>
      <c r="E1331" s="12">
        <v>16.648351648351618</v>
      </c>
      <c r="F1331" s="12">
        <v>19.61538461538462</v>
      </c>
      <c r="H1331" s="103">
        <f>VLOOKUP($C1331,'Experiment Design'!$B$3:$H$66,'Experiment Results'!H$1,FALSE)</f>
        <v>8</v>
      </c>
      <c r="I1331" s="101" t="str">
        <f>VLOOKUP($C1331,'Experiment Design'!$B$3:$H$66,'Experiment Results'!I$1,FALSE)</f>
        <v>Exponential</v>
      </c>
      <c r="J1331" s="101">
        <f>VLOOKUP($C1331,'Experiment Design'!$B$3:$H$66,'Experiment Results'!J$1,FALSE)</f>
        <v>100</v>
      </c>
      <c r="K1331" s="101">
        <f>VLOOKUP($C1331,'Experiment Design'!$B$3:$H$66,'Experiment Results'!K$1,FALSE)</f>
        <v>60</v>
      </c>
      <c r="L1331" s="101">
        <f>VLOOKUP($C1331,'Experiment Design'!$B$3:$H$66,'Experiment Results'!L$1,FALSE)</f>
        <v>26</v>
      </c>
      <c r="M1331" s="101">
        <f>VLOOKUP($C1331,'Experiment Design'!$B$3:$H$66,'Experiment Results'!M$1,FALSE)</f>
        <v>15</v>
      </c>
      <c r="N1331" s="102">
        <f t="shared" si="163"/>
        <v>22.47252747252746</v>
      </c>
      <c r="P1331" s="103">
        <f t="shared" si="164"/>
        <v>1</v>
      </c>
      <c r="Q1331" s="101">
        <f t="shared" si="165"/>
        <v>1</v>
      </c>
      <c r="R1331" s="101">
        <f t="shared" si="166"/>
        <v>1</v>
      </c>
      <c r="S1331" s="101">
        <f t="shared" si="167"/>
        <v>1</v>
      </c>
      <c r="T1331" s="101">
        <f t="shared" si="168"/>
        <v>-1</v>
      </c>
      <c r="U1331" s="101">
        <f t="shared" si="169"/>
        <v>1</v>
      </c>
      <c r="V1331" s="102">
        <f t="shared" si="170"/>
        <v>22.47252747252746</v>
      </c>
    </row>
    <row r="1332" spans="2:22" x14ac:dyDescent="0.25">
      <c r="B1332" s="12">
        <v>21</v>
      </c>
      <c r="C1332" s="12">
        <v>49</v>
      </c>
      <c r="D1332" s="12">
        <v>40.000000000000014</v>
      </c>
      <c r="E1332" s="12">
        <v>31.458333333333361</v>
      </c>
      <c r="F1332" s="12">
        <v>38.541666666666664</v>
      </c>
      <c r="H1332" s="103">
        <f>VLOOKUP($C1332,'Experiment Design'!$B$3:$H$66,'Experiment Results'!H$1,FALSE)</f>
        <v>3</v>
      </c>
      <c r="I1332" s="101" t="str">
        <f>VLOOKUP($C1332,'Experiment Design'!$B$3:$H$66,'Experiment Results'!I$1,FALSE)</f>
        <v>Normal</v>
      </c>
      <c r="J1332" s="101">
        <f>VLOOKUP($C1332,'Experiment Design'!$B$3:$H$66,'Experiment Results'!J$1,FALSE)</f>
        <v>40</v>
      </c>
      <c r="K1332" s="101">
        <f>VLOOKUP($C1332,'Experiment Design'!$B$3:$H$66,'Experiment Results'!K$1,FALSE)</f>
        <v>10</v>
      </c>
      <c r="L1332" s="101">
        <f>VLOOKUP($C1332,'Experiment Design'!$B$3:$H$66,'Experiment Results'!L$1,FALSE)</f>
        <v>36</v>
      </c>
      <c r="M1332" s="101">
        <f>VLOOKUP($C1332,'Experiment Design'!$B$3:$H$66,'Experiment Results'!M$1,FALSE)</f>
        <v>15</v>
      </c>
      <c r="N1332" s="102">
        <f t="shared" si="163"/>
        <v>36.666666666666679</v>
      </c>
      <c r="P1332" s="103">
        <f t="shared" si="164"/>
        <v>-1</v>
      </c>
      <c r="Q1332" s="101">
        <f t="shared" si="165"/>
        <v>-1</v>
      </c>
      <c r="R1332" s="101">
        <f t="shared" si="166"/>
        <v>-1</v>
      </c>
      <c r="S1332" s="101">
        <f t="shared" si="167"/>
        <v>-1</v>
      </c>
      <c r="T1332" s="101">
        <f t="shared" si="168"/>
        <v>1</v>
      </c>
      <c r="U1332" s="101">
        <f t="shared" si="169"/>
        <v>1</v>
      </c>
      <c r="V1332" s="102">
        <f t="shared" si="170"/>
        <v>36.666666666666679</v>
      </c>
    </row>
    <row r="1333" spans="2:22" x14ac:dyDescent="0.25">
      <c r="B1333" s="12">
        <v>21</v>
      </c>
      <c r="C1333" s="12">
        <v>50</v>
      </c>
      <c r="D1333" s="12">
        <v>32.708333333333336</v>
      </c>
      <c r="E1333" s="12">
        <v>27.166666666666679</v>
      </c>
      <c r="F1333" s="12">
        <v>37.083333333333364</v>
      </c>
      <c r="H1333" s="103">
        <f>VLOOKUP($C1333,'Experiment Design'!$B$3:$H$66,'Experiment Results'!H$1,FALSE)</f>
        <v>8</v>
      </c>
      <c r="I1333" s="101" t="str">
        <f>VLOOKUP($C1333,'Experiment Design'!$B$3:$H$66,'Experiment Results'!I$1,FALSE)</f>
        <v>Normal</v>
      </c>
      <c r="J1333" s="101">
        <f>VLOOKUP($C1333,'Experiment Design'!$B$3:$H$66,'Experiment Results'!J$1,FALSE)</f>
        <v>40</v>
      </c>
      <c r="K1333" s="101">
        <f>VLOOKUP($C1333,'Experiment Design'!$B$3:$H$66,'Experiment Results'!K$1,FALSE)</f>
        <v>10</v>
      </c>
      <c r="L1333" s="101">
        <f>VLOOKUP($C1333,'Experiment Design'!$B$3:$H$66,'Experiment Results'!L$1,FALSE)</f>
        <v>36</v>
      </c>
      <c r="M1333" s="101">
        <f>VLOOKUP($C1333,'Experiment Design'!$B$3:$H$66,'Experiment Results'!M$1,FALSE)</f>
        <v>15</v>
      </c>
      <c r="N1333" s="102">
        <f t="shared" si="163"/>
        <v>32.319444444444457</v>
      </c>
      <c r="P1333" s="103">
        <f t="shared" si="164"/>
        <v>1</v>
      </c>
      <c r="Q1333" s="101">
        <f t="shared" si="165"/>
        <v>-1</v>
      </c>
      <c r="R1333" s="101">
        <f t="shared" si="166"/>
        <v>-1</v>
      </c>
      <c r="S1333" s="101">
        <f t="shared" si="167"/>
        <v>-1</v>
      </c>
      <c r="T1333" s="101">
        <f t="shared" si="168"/>
        <v>1</v>
      </c>
      <c r="U1333" s="101">
        <f t="shared" si="169"/>
        <v>1</v>
      </c>
      <c r="V1333" s="102">
        <f t="shared" si="170"/>
        <v>32.319444444444457</v>
      </c>
    </row>
    <row r="1334" spans="2:22" x14ac:dyDescent="0.25">
      <c r="B1334" s="12">
        <v>21</v>
      </c>
      <c r="C1334" s="12">
        <v>51</v>
      </c>
      <c r="D1334" s="12">
        <v>36.458333333333336</v>
      </c>
      <c r="E1334" s="12">
        <v>32.500000000000014</v>
      </c>
      <c r="F1334" s="12">
        <v>42.499999999999986</v>
      </c>
      <c r="H1334" s="103">
        <f>VLOOKUP($C1334,'Experiment Design'!$B$3:$H$66,'Experiment Results'!H$1,FALSE)</f>
        <v>3</v>
      </c>
      <c r="I1334" s="101" t="str">
        <f>VLOOKUP($C1334,'Experiment Design'!$B$3:$H$66,'Experiment Results'!I$1,FALSE)</f>
        <v>Exponential</v>
      </c>
      <c r="J1334" s="101">
        <f>VLOOKUP($C1334,'Experiment Design'!$B$3:$H$66,'Experiment Results'!J$1,FALSE)</f>
        <v>40</v>
      </c>
      <c r="K1334" s="101">
        <f>VLOOKUP($C1334,'Experiment Design'!$B$3:$H$66,'Experiment Results'!K$1,FALSE)</f>
        <v>10</v>
      </c>
      <c r="L1334" s="101">
        <f>VLOOKUP($C1334,'Experiment Design'!$B$3:$H$66,'Experiment Results'!L$1,FALSE)</f>
        <v>36</v>
      </c>
      <c r="M1334" s="101">
        <f>VLOOKUP($C1334,'Experiment Design'!$B$3:$H$66,'Experiment Results'!M$1,FALSE)</f>
        <v>15</v>
      </c>
      <c r="N1334" s="102">
        <f t="shared" si="163"/>
        <v>37.152777777777779</v>
      </c>
      <c r="P1334" s="103">
        <f t="shared" si="164"/>
        <v>-1</v>
      </c>
      <c r="Q1334" s="101">
        <f t="shared" si="165"/>
        <v>1</v>
      </c>
      <c r="R1334" s="101">
        <f t="shared" si="166"/>
        <v>-1</v>
      </c>
      <c r="S1334" s="101">
        <f t="shared" si="167"/>
        <v>-1</v>
      </c>
      <c r="T1334" s="101">
        <f t="shared" si="168"/>
        <v>1</v>
      </c>
      <c r="U1334" s="101">
        <f t="shared" si="169"/>
        <v>1</v>
      </c>
      <c r="V1334" s="102">
        <f t="shared" si="170"/>
        <v>37.152777777777779</v>
      </c>
    </row>
    <row r="1335" spans="2:22" x14ac:dyDescent="0.25">
      <c r="B1335" s="12">
        <v>21</v>
      </c>
      <c r="C1335" s="12">
        <v>52</v>
      </c>
      <c r="D1335" s="12">
        <v>40.000000000000014</v>
      </c>
      <c r="E1335" s="12">
        <v>32.833333333333321</v>
      </c>
      <c r="F1335" s="12">
        <v>41.041666666666679</v>
      </c>
      <c r="H1335" s="103">
        <f>VLOOKUP($C1335,'Experiment Design'!$B$3:$H$66,'Experiment Results'!H$1,FALSE)</f>
        <v>8</v>
      </c>
      <c r="I1335" s="101" t="str">
        <f>VLOOKUP($C1335,'Experiment Design'!$B$3:$H$66,'Experiment Results'!I$1,FALSE)</f>
        <v>Exponential</v>
      </c>
      <c r="J1335" s="101">
        <f>VLOOKUP($C1335,'Experiment Design'!$B$3:$H$66,'Experiment Results'!J$1,FALSE)</f>
        <v>40</v>
      </c>
      <c r="K1335" s="101">
        <f>VLOOKUP($C1335,'Experiment Design'!$B$3:$H$66,'Experiment Results'!K$1,FALSE)</f>
        <v>10</v>
      </c>
      <c r="L1335" s="101">
        <f>VLOOKUP($C1335,'Experiment Design'!$B$3:$H$66,'Experiment Results'!L$1,FALSE)</f>
        <v>36</v>
      </c>
      <c r="M1335" s="101">
        <f>VLOOKUP($C1335,'Experiment Design'!$B$3:$H$66,'Experiment Results'!M$1,FALSE)</f>
        <v>15</v>
      </c>
      <c r="N1335" s="102">
        <f t="shared" si="163"/>
        <v>37.958333333333343</v>
      </c>
      <c r="P1335" s="103">
        <f t="shared" si="164"/>
        <v>1</v>
      </c>
      <c r="Q1335" s="101">
        <f t="shared" si="165"/>
        <v>1</v>
      </c>
      <c r="R1335" s="101">
        <f t="shared" si="166"/>
        <v>-1</v>
      </c>
      <c r="S1335" s="101">
        <f t="shared" si="167"/>
        <v>-1</v>
      </c>
      <c r="T1335" s="101">
        <f t="shared" si="168"/>
        <v>1</v>
      </c>
      <c r="U1335" s="101">
        <f t="shared" si="169"/>
        <v>1</v>
      </c>
      <c r="V1335" s="102">
        <f t="shared" si="170"/>
        <v>37.958333333333343</v>
      </c>
    </row>
    <row r="1336" spans="2:22" x14ac:dyDescent="0.25">
      <c r="B1336" s="12">
        <v>21</v>
      </c>
      <c r="C1336" s="12">
        <v>53</v>
      </c>
      <c r="D1336" s="12">
        <v>40.000000000000014</v>
      </c>
      <c r="E1336" s="12">
        <v>31.458333333333361</v>
      </c>
      <c r="F1336" s="12">
        <v>38.541666666666664</v>
      </c>
      <c r="H1336" s="103">
        <f>VLOOKUP($C1336,'Experiment Design'!$B$3:$H$66,'Experiment Results'!H$1,FALSE)</f>
        <v>3</v>
      </c>
      <c r="I1336" s="101" t="str">
        <f>VLOOKUP($C1336,'Experiment Design'!$B$3:$H$66,'Experiment Results'!I$1,FALSE)</f>
        <v>Normal</v>
      </c>
      <c r="J1336" s="101">
        <f>VLOOKUP($C1336,'Experiment Design'!$B$3:$H$66,'Experiment Results'!J$1,FALSE)</f>
        <v>100</v>
      </c>
      <c r="K1336" s="101">
        <f>VLOOKUP($C1336,'Experiment Design'!$B$3:$H$66,'Experiment Results'!K$1,FALSE)</f>
        <v>10</v>
      </c>
      <c r="L1336" s="101">
        <f>VLOOKUP($C1336,'Experiment Design'!$B$3:$H$66,'Experiment Results'!L$1,FALSE)</f>
        <v>36</v>
      </c>
      <c r="M1336" s="101">
        <f>VLOOKUP($C1336,'Experiment Design'!$B$3:$H$66,'Experiment Results'!M$1,FALSE)</f>
        <v>15</v>
      </c>
      <c r="N1336" s="102">
        <f t="shared" si="163"/>
        <v>36.666666666666679</v>
      </c>
      <c r="P1336" s="103">
        <f t="shared" si="164"/>
        <v>-1</v>
      </c>
      <c r="Q1336" s="101">
        <f t="shared" si="165"/>
        <v>-1</v>
      </c>
      <c r="R1336" s="101">
        <f t="shared" si="166"/>
        <v>1</v>
      </c>
      <c r="S1336" s="101">
        <f t="shared" si="167"/>
        <v>-1</v>
      </c>
      <c r="T1336" s="101">
        <f t="shared" si="168"/>
        <v>1</v>
      </c>
      <c r="U1336" s="101">
        <f t="shared" si="169"/>
        <v>1</v>
      </c>
      <c r="V1336" s="102">
        <f t="shared" si="170"/>
        <v>36.666666666666679</v>
      </c>
    </row>
    <row r="1337" spans="2:22" x14ac:dyDescent="0.25">
      <c r="B1337" s="12">
        <v>21</v>
      </c>
      <c r="C1337" s="12">
        <v>54</v>
      </c>
      <c r="D1337" s="12">
        <v>32.708333333333336</v>
      </c>
      <c r="E1337" s="12">
        <v>27.166666666666679</v>
      </c>
      <c r="F1337" s="12">
        <v>37.083333333333364</v>
      </c>
      <c r="H1337" s="103">
        <f>VLOOKUP($C1337,'Experiment Design'!$B$3:$H$66,'Experiment Results'!H$1,FALSE)</f>
        <v>8</v>
      </c>
      <c r="I1337" s="101" t="str">
        <f>VLOOKUP($C1337,'Experiment Design'!$B$3:$H$66,'Experiment Results'!I$1,FALSE)</f>
        <v>Normal</v>
      </c>
      <c r="J1337" s="101">
        <f>VLOOKUP($C1337,'Experiment Design'!$B$3:$H$66,'Experiment Results'!J$1,FALSE)</f>
        <v>100</v>
      </c>
      <c r="K1337" s="101">
        <f>VLOOKUP($C1337,'Experiment Design'!$B$3:$H$66,'Experiment Results'!K$1,FALSE)</f>
        <v>10</v>
      </c>
      <c r="L1337" s="101">
        <f>VLOOKUP($C1337,'Experiment Design'!$B$3:$H$66,'Experiment Results'!L$1,FALSE)</f>
        <v>36</v>
      </c>
      <c r="M1337" s="101">
        <f>VLOOKUP($C1337,'Experiment Design'!$B$3:$H$66,'Experiment Results'!M$1,FALSE)</f>
        <v>15</v>
      </c>
      <c r="N1337" s="102">
        <f t="shared" si="163"/>
        <v>32.319444444444457</v>
      </c>
      <c r="P1337" s="103">
        <f t="shared" si="164"/>
        <v>1</v>
      </c>
      <c r="Q1337" s="101">
        <f t="shared" si="165"/>
        <v>-1</v>
      </c>
      <c r="R1337" s="101">
        <f t="shared" si="166"/>
        <v>1</v>
      </c>
      <c r="S1337" s="101">
        <f t="shared" si="167"/>
        <v>-1</v>
      </c>
      <c r="T1337" s="101">
        <f t="shared" si="168"/>
        <v>1</v>
      </c>
      <c r="U1337" s="101">
        <f t="shared" si="169"/>
        <v>1</v>
      </c>
      <c r="V1337" s="102">
        <f t="shared" si="170"/>
        <v>32.319444444444457</v>
      </c>
    </row>
    <row r="1338" spans="2:22" x14ac:dyDescent="0.25">
      <c r="B1338" s="12">
        <v>21</v>
      </c>
      <c r="C1338" s="12">
        <v>55</v>
      </c>
      <c r="D1338" s="12">
        <v>36.458333333333336</v>
      </c>
      <c r="E1338" s="12">
        <v>32.500000000000014</v>
      </c>
      <c r="F1338" s="12">
        <v>42.499999999999986</v>
      </c>
      <c r="H1338" s="103">
        <f>VLOOKUP($C1338,'Experiment Design'!$B$3:$H$66,'Experiment Results'!H$1,FALSE)</f>
        <v>3</v>
      </c>
      <c r="I1338" s="101" t="str">
        <f>VLOOKUP($C1338,'Experiment Design'!$B$3:$H$66,'Experiment Results'!I$1,FALSE)</f>
        <v>Exponential</v>
      </c>
      <c r="J1338" s="101">
        <f>VLOOKUP($C1338,'Experiment Design'!$B$3:$H$66,'Experiment Results'!J$1,FALSE)</f>
        <v>100</v>
      </c>
      <c r="K1338" s="101">
        <f>VLOOKUP($C1338,'Experiment Design'!$B$3:$H$66,'Experiment Results'!K$1,FALSE)</f>
        <v>10</v>
      </c>
      <c r="L1338" s="101">
        <f>VLOOKUP($C1338,'Experiment Design'!$B$3:$H$66,'Experiment Results'!L$1,FALSE)</f>
        <v>36</v>
      </c>
      <c r="M1338" s="101">
        <f>VLOOKUP($C1338,'Experiment Design'!$B$3:$H$66,'Experiment Results'!M$1,FALSE)</f>
        <v>15</v>
      </c>
      <c r="N1338" s="102">
        <f t="shared" si="163"/>
        <v>37.152777777777779</v>
      </c>
      <c r="P1338" s="103">
        <f t="shared" si="164"/>
        <v>-1</v>
      </c>
      <c r="Q1338" s="101">
        <f t="shared" si="165"/>
        <v>1</v>
      </c>
      <c r="R1338" s="101">
        <f t="shared" si="166"/>
        <v>1</v>
      </c>
      <c r="S1338" s="101">
        <f t="shared" si="167"/>
        <v>-1</v>
      </c>
      <c r="T1338" s="101">
        <f t="shared" si="168"/>
        <v>1</v>
      </c>
      <c r="U1338" s="101">
        <f t="shared" si="169"/>
        <v>1</v>
      </c>
      <c r="V1338" s="102">
        <f t="shared" si="170"/>
        <v>37.152777777777779</v>
      </c>
    </row>
    <row r="1339" spans="2:22" x14ac:dyDescent="0.25">
      <c r="B1339" s="12">
        <v>21</v>
      </c>
      <c r="C1339" s="12">
        <v>56</v>
      </c>
      <c r="D1339" s="12">
        <v>40.000000000000014</v>
      </c>
      <c r="E1339" s="12">
        <v>32.833333333333321</v>
      </c>
      <c r="F1339" s="12">
        <v>41.041666666666679</v>
      </c>
      <c r="H1339" s="103">
        <f>VLOOKUP($C1339,'Experiment Design'!$B$3:$H$66,'Experiment Results'!H$1,FALSE)</f>
        <v>8</v>
      </c>
      <c r="I1339" s="101" t="str">
        <f>VLOOKUP($C1339,'Experiment Design'!$B$3:$H$66,'Experiment Results'!I$1,FALSE)</f>
        <v>Exponential</v>
      </c>
      <c r="J1339" s="101">
        <f>VLOOKUP($C1339,'Experiment Design'!$B$3:$H$66,'Experiment Results'!J$1,FALSE)</f>
        <v>100</v>
      </c>
      <c r="K1339" s="101">
        <f>VLOOKUP($C1339,'Experiment Design'!$B$3:$H$66,'Experiment Results'!K$1,FALSE)</f>
        <v>10</v>
      </c>
      <c r="L1339" s="101">
        <f>VLOOKUP($C1339,'Experiment Design'!$B$3:$H$66,'Experiment Results'!L$1,FALSE)</f>
        <v>36</v>
      </c>
      <c r="M1339" s="101">
        <f>VLOOKUP($C1339,'Experiment Design'!$B$3:$H$66,'Experiment Results'!M$1,FALSE)</f>
        <v>15</v>
      </c>
      <c r="N1339" s="102">
        <f t="shared" si="163"/>
        <v>37.958333333333343</v>
      </c>
      <c r="P1339" s="103">
        <f t="shared" si="164"/>
        <v>1</v>
      </c>
      <c r="Q1339" s="101">
        <f t="shared" si="165"/>
        <v>1</v>
      </c>
      <c r="R1339" s="101">
        <f t="shared" si="166"/>
        <v>1</v>
      </c>
      <c r="S1339" s="101">
        <f t="shared" si="167"/>
        <v>-1</v>
      </c>
      <c r="T1339" s="101">
        <f t="shared" si="168"/>
        <v>1</v>
      </c>
      <c r="U1339" s="101">
        <f t="shared" si="169"/>
        <v>1</v>
      </c>
      <c r="V1339" s="102">
        <f t="shared" si="170"/>
        <v>37.958333333333343</v>
      </c>
    </row>
    <row r="1340" spans="2:22" x14ac:dyDescent="0.25">
      <c r="B1340" s="12">
        <v>21</v>
      </c>
      <c r="C1340" s="12">
        <v>57</v>
      </c>
      <c r="D1340" s="12">
        <v>40.000000000000014</v>
      </c>
      <c r="E1340" s="12">
        <v>31.458333333333361</v>
      </c>
      <c r="F1340" s="12">
        <v>38.541666666666664</v>
      </c>
      <c r="H1340" s="103">
        <f>VLOOKUP($C1340,'Experiment Design'!$B$3:$H$66,'Experiment Results'!H$1,FALSE)</f>
        <v>3</v>
      </c>
      <c r="I1340" s="101" t="str">
        <f>VLOOKUP($C1340,'Experiment Design'!$B$3:$H$66,'Experiment Results'!I$1,FALSE)</f>
        <v>Normal</v>
      </c>
      <c r="J1340" s="101">
        <f>VLOOKUP($C1340,'Experiment Design'!$B$3:$H$66,'Experiment Results'!J$1,FALSE)</f>
        <v>40</v>
      </c>
      <c r="K1340" s="101">
        <f>VLOOKUP($C1340,'Experiment Design'!$B$3:$H$66,'Experiment Results'!K$1,FALSE)</f>
        <v>60</v>
      </c>
      <c r="L1340" s="101">
        <f>VLOOKUP($C1340,'Experiment Design'!$B$3:$H$66,'Experiment Results'!L$1,FALSE)</f>
        <v>36</v>
      </c>
      <c r="M1340" s="101">
        <f>VLOOKUP($C1340,'Experiment Design'!$B$3:$H$66,'Experiment Results'!M$1,FALSE)</f>
        <v>15</v>
      </c>
      <c r="N1340" s="102">
        <f t="shared" si="163"/>
        <v>36.666666666666679</v>
      </c>
      <c r="P1340" s="103">
        <f t="shared" si="164"/>
        <v>-1</v>
      </c>
      <c r="Q1340" s="101">
        <f t="shared" si="165"/>
        <v>-1</v>
      </c>
      <c r="R1340" s="101">
        <f t="shared" si="166"/>
        <v>-1</v>
      </c>
      <c r="S1340" s="101">
        <f t="shared" si="167"/>
        <v>1</v>
      </c>
      <c r="T1340" s="101">
        <f t="shared" si="168"/>
        <v>1</v>
      </c>
      <c r="U1340" s="101">
        <f t="shared" si="169"/>
        <v>1</v>
      </c>
      <c r="V1340" s="102">
        <f t="shared" si="170"/>
        <v>36.666666666666679</v>
      </c>
    </row>
    <row r="1341" spans="2:22" x14ac:dyDescent="0.25">
      <c r="B1341" s="12">
        <v>21</v>
      </c>
      <c r="C1341" s="12">
        <v>58</v>
      </c>
      <c r="D1341" s="12">
        <v>32.708333333333336</v>
      </c>
      <c r="E1341" s="12">
        <v>27.166666666666679</v>
      </c>
      <c r="F1341" s="12">
        <v>37.083333333333364</v>
      </c>
      <c r="H1341" s="103">
        <f>VLOOKUP($C1341,'Experiment Design'!$B$3:$H$66,'Experiment Results'!H$1,FALSE)</f>
        <v>8</v>
      </c>
      <c r="I1341" s="101" t="str">
        <f>VLOOKUP($C1341,'Experiment Design'!$B$3:$H$66,'Experiment Results'!I$1,FALSE)</f>
        <v>Normal</v>
      </c>
      <c r="J1341" s="101">
        <f>VLOOKUP($C1341,'Experiment Design'!$B$3:$H$66,'Experiment Results'!J$1,FALSE)</f>
        <v>40</v>
      </c>
      <c r="K1341" s="101">
        <f>VLOOKUP($C1341,'Experiment Design'!$B$3:$H$66,'Experiment Results'!K$1,FALSE)</f>
        <v>60</v>
      </c>
      <c r="L1341" s="101">
        <f>VLOOKUP($C1341,'Experiment Design'!$B$3:$H$66,'Experiment Results'!L$1,FALSE)</f>
        <v>36</v>
      </c>
      <c r="M1341" s="101">
        <f>VLOOKUP($C1341,'Experiment Design'!$B$3:$H$66,'Experiment Results'!M$1,FALSE)</f>
        <v>15</v>
      </c>
      <c r="N1341" s="102">
        <f t="shared" si="163"/>
        <v>32.319444444444457</v>
      </c>
      <c r="P1341" s="103">
        <f t="shared" si="164"/>
        <v>1</v>
      </c>
      <c r="Q1341" s="101">
        <f t="shared" si="165"/>
        <v>-1</v>
      </c>
      <c r="R1341" s="101">
        <f t="shared" si="166"/>
        <v>-1</v>
      </c>
      <c r="S1341" s="101">
        <f t="shared" si="167"/>
        <v>1</v>
      </c>
      <c r="T1341" s="101">
        <f t="shared" si="168"/>
        <v>1</v>
      </c>
      <c r="U1341" s="101">
        <f t="shared" si="169"/>
        <v>1</v>
      </c>
      <c r="V1341" s="102">
        <f t="shared" si="170"/>
        <v>32.319444444444457</v>
      </c>
    </row>
    <row r="1342" spans="2:22" x14ac:dyDescent="0.25">
      <c r="B1342" s="12">
        <v>21</v>
      </c>
      <c r="C1342" s="12">
        <v>59</v>
      </c>
      <c r="D1342" s="12">
        <v>36.458333333333336</v>
      </c>
      <c r="E1342" s="12">
        <v>32.500000000000014</v>
      </c>
      <c r="F1342" s="12">
        <v>42.499999999999986</v>
      </c>
      <c r="H1342" s="103">
        <f>VLOOKUP($C1342,'Experiment Design'!$B$3:$H$66,'Experiment Results'!H$1,FALSE)</f>
        <v>3</v>
      </c>
      <c r="I1342" s="101" t="str">
        <f>VLOOKUP($C1342,'Experiment Design'!$B$3:$H$66,'Experiment Results'!I$1,FALSE)</f>
        <v>Exponential</v>
      </c>
      <c r="J1342" s="101">
        <f>VLOOKUP($C1342,'Experiment Design'!$B$3:$H$66,'Experiment Results'!J$1,FALSE)</f>
        <v>40</v>
      </c>
      <c r="K1342" s="101">
        <f>VLOOKUP($C1342,'Experiment Design'!$B$3:$H$66,'Experiment Results'!K$1,FALSE)</f>
        <v>60</v>
      </c>
      <c r="L1342" s="101">
        <f>VLOOKUP($C1342,'Experiment Design'!$B$3:$H$66,'Experiment Results'!L$1,FALSE)</f>
        <v>36</v>
      </c>
      <c r="M1342" s="101">
        <f>VLOOKUP($C1342,'Experiment Design'!$B$3:$H$66,'Experiment Results'!M$1,FALSE)</f>
        <v>15</v>
      </c>
      <c r="N1342" s="102">
        <f t="shared" si="163"/>
        <v>37.152777777777779</v>
      </c>
      <c r="P1342" s="103">
        <f t="shared" si="164"/>
        <v>-1</v>
      </c>
      <c r="Q1342" s="101">
        <f t="shared" si="165"/>
        <v>1</v>
      </c>
      <c r="R1342" s="101">
        <f t="shared" si="166"/>
        <v>-1</v>
      </c>
      <c r="S1342" s="101">
        <f t="shared" si="167"/>
        <v>1</v>
      </c>
      <c r="T1342" s="101">
        <f t="shared" si="168"/>
        <v>1</v>
      </c>
      <c r="U1342" s="101">
        <f t="shared" si="169"/>
        <v>1</v>
      </c>
      <c r="V1342" s="102">
        <f t="shared" si="170"/>
        <v>37.152777777777779</v>
      </c>
    </row>
    <row r="1343" spans="2:22" x14ac:dyDescent="0.25">
      <c r="B1343" s="12">
        <v>21</v>
      </c>
      <c r="C1343" s="12">
        <v>60</v>
      </c>
      <c r="D1343" s="12">
        <v>40.000000000000014</v>
      </c>
      <c r="E1343" s="12">
        <v>32.833333333333321</v>
      </c>
      <c r="F1343" s="12">
        <v>41.041666666666679</v>
      </c>
      <c r="H1343" s="103">
        <f>VLOOKUP($C1343,'Experiment Design'!$B$3:$H$66,'Experiment Results'!H$1,FALSE)</f>
        <v>8</v>
      </c>
      <c r="I1343" s="101" t="str">
        <f>VLOOKUP($C1343,'Experiment Design'!$B$3:$H$66,'Experiment Results'!I$1,FALSE)</f>
        <v>Exponential</v>
      </c>
      <c r="J1343" s="101">
        <f>VLOOKUP($C1343,'Experiment Design'!$B$3:$H$66,'Experiment Results'!J$1,FALSE)</f>
        <v>40</v>
      </c>
      <c r="K1343" s="101">
        <f>VLOOKUP($C1343,'Experiment Design'!$B$3:$H$66,'Experiment Results'!K$1,FALSE)</f>
        <v>60</v>
      </c>
      <c r="L1343" s="101">
        <f>VLOOKUP($C1343,'Experiment Design'!$B$3:$H$66,'Experiment Results'!L$1,FALSE)</f>
        <v>36</v>
      </c>
      <c r="M1343" s="101">
        <f>VLOOKUP($C1343,'Experiment Design'!$B$3:$H$66,'Experiment Results'!M$1,FALSE)</f>
        <v>15</v>
      </c>
      <c r="N1343" s="102">
        <f t="shared" si="163"/>
        <v>37.958333333333343</v>
      </c>
      <c r="P1343" s="103">
        <f t="shared" si="164"/>
        <v>1</v>
      </c>
      <c r="Q1343" s="101">
        <f t="shared" si="165"/>
        <v>1</v>
      </c>
      <c r="R1343" s="101">
        <f t="shared" si="166"/>
        <v>-1</v>
      </c>
      <c r="S1343" s="101">
        <f t="shared" si="167"/>
        <v>1</v>
      </c>
      <c r="T1343" s="101">
        <f t="shared" si="168"/>
        <v>1</v>
      </c>
      <c r="U1343" s="101">
        <f t="shared" si="169"/>
        <v>1</v>
      </c>
      <c r="V1343" s="102">
        <f t="shared" si="170"/>
        <v>37.958333333333343</v>
      </c>
    </row>
    <row r="1344" spans="2:22" x14ac:dyDescent="0.25">
      <c r="B1344" s="12">
        <v>21</v>
      </c>
      <c r="C1344" s="12">
        <v>61</v>
      </c>
      <c r="D1344" s="12">
        <v>40.000000000000014</v>
      </c>
      <c r="E1344" s="12">
        <v>31.458333333333361</v>
      </c>
      <c r="F1344" s="12">
        <v>38.541666666666664</v>
      </c>
      <c r="H1344" s="103">
        <f>VLOOKUP($C1344,'Experiment Design'!$B$3:$H$66,'Experiment Results'!H$1,FALSE)</f>
        <v>3</v>
      </c>
      <c r="I1344" s="101" t="str">
        <f>VLOOKUP($C1344,'Experiment Design'!$B$3:$H$66,'Experiment Results'!I$1,FALSE)</f>
        <v>Normal</v>
      </c>
      <c r="J1344" s="101">
        <f>VLOOKUP($C1344,'Experiment Design'!$B$3:$H$66,'Experiment Results'!J$1,FALSE)</f>
        <v>100</v>
      </c>
      <c r="K1344" s="101">
        <f>VLOOKUP($C1344,'Experiment Design'!$B$3:$H$66,'Experiment Results'!K$1,FALSE)</f>
        <v>60</v>
      </c>
      <c r="L1344" s="101">
        <f>VLOOKUP($C1344,'Experiment Design'!$B$3:$H$66,'Experiment Results'!L$1,FALSE)</f>
        <v>36</v>
      </c>
      <c r="M1344" s="101">
        <f>VLOOKUP($C1344,'Experiment Design'!$B$3:$H$66,'Experiment Results'!M$1,FALSE)</f>
        <v>15</v>
      </c>
      <c r="N1344" s="102">
        <f t="shared" si="163"/>
        <v>36.666666666666679</v>
      </c>
      <c r="P1344" s="103">
        <f t="shared" si="164"/>
        <v>-1</v>
      </c>
      <c r="Q1344" s="101">
        <f t="shared" si="165"/>
        <v>-1</v>
      </c>
      <c r="R1344" s="101">
        <f t="shared" si="166"/>
        <v>1</v>
      </c>
      <c r="S1344" s="101">
        <f t="shared" si="167"/>
        <v>1</v>
      </c>
      <c r="T1344" s="101">
        <f t="shared" si="168"/>
        <v>1</v>
      </c>
      <c r="U1344" s="101">
        <f t="shared" si="169"/>
        <v>1</v>
      </c>
      <c r="V1344" s="102">
        <f t="shared" si="170"/>
        <v>36.666666666666679</v>
      </c>
    </row>
    <row r="1345" spans="2:22" x14ac:dyDescent="0.25">
      <c r="B1345" s="12">
        <v>21</v>
      </c>
      <c r="C1345" s="12">
        <v>62</v>
      </c>
      <c r="D1345" s="12">
        <v>32.708333333333336</v>
      </c>
      <c r="E1345" s="12">
        <v>27.166666666666679</v>
      </c>
      <c r="F1345" s="12">
        <v>37.083333333333364</v>
      </c>
      <c r="H1345" s="103">
        <f>VLOOKUP($C1345,'Experiment Design'!$B$3:$H$66,'Experiment Results'!H$1,FALSE)</f>
        <v>8</v>
      </c>
      <c r="I1345" s="101" t="str">
        <f>VLOOKUP($C1345,'Experiment Design'!$B$3:$H$66,'Experiment Results'!I$1,FALSE)</f>
        <v>Normal</v>
      </c>
      <c r="J1345" s="101">
        <f>VLOOKUP($C1345,'Experiment Design'!$B$3:$H$66,'Experiment Results'!J$1,FALSE)</f>
        <v>100</v>
      </c>
      <c r="K1345" s="101">
        <f>VLOOKUP($C1345,'Experiment Design'!$B$3:$H$66,'Experiment Results'!K$1,FALSE)</f>
        <v>60</v>
      </c>
      <c r="L1345" s="101">
        <f>VLOOKUP($C1345,'Experiment Design'!$B$3:$H$66,'Experiment Results'!L$1,FALSE)</f>
        <v>36</v>
      </c>
      <c r="M1345" s="101">
        <f>VLOOKUP($C1345,'Experiment Design'!$B$3:$H$66,'Experiment Results'!M$1,FALSE)</f>
        <v>15</v>
      </c>
      <c r="N1345" s="102">
        <f t="shared" si="163"/>
        <v>32.319444444444457</v>
      </c>
      <c r="P1345" s="103">
        <f t="shared" si="164"/>
        <v>1</v>
      </c>
      <c r="Q1345" s="101">
        <f t="shared" si="165"/>
        <v>-1</v>
      </c>
      <c r="R1345" s="101">
        <f t="shared" si="166"/>
        <v>1</v>
      </c>
      <c r="S1345" s="101">
        <f t="shared" si="167"/>
        <v>1</v>
      </c>
      <c r="T1345" s="101">
        <f t="shared" si="168"/>
        <v>1</v>
      </c>
      <c r="U1345" s="101">
        <f t="shared" si="169"/>
        <v>1</v>
      </c>
      <c r="V1345" s="102">
        <f t="shared" si="170"/>
        <v>32.319444444444457</v>
      </c>
    </row>
    <row r="1346" spans="2:22" x14ac:dyDescent="0.25">
      <c r="B1346" s="12">
        <v>21</v>
      </c>
      <c r="C1346" s="12">
        <v>63</v>
      </c>
      <c r="D1346" s="12">
        <v>36.458333333333336</v>
      </c>
      <c r="E1346" s="12">
        <v>32.500000000000014</v>
      </c>
      <c r="F1346" s="12">
        <v>42.499999999999986</v>
      </c>
      <c r="H1346" s="103">
        <f>VLOOKUP($C1346,'Experiment Design'!$B$3:$H$66,'Experiment Results'!H$1,FALSE)</f>
        <v>3</v>
      </c>
      <c r="I1346" s="101" t="str">
        <f>VLOOKUP($C1346,'Experiment Design'!$B$3:$H$66,'Experiment Results'!I$1,FALSE)</f>
        <v>Exponential</v>
      </c>
      <c r="J1346" s="101">
        <f>VLOOKUP($C1346,'Experiment Design'!$B$3:$H$66,'Experiment Results'!J$1,FALSE)</f>
        <v>100</v>
      </c>
      <c r="K1346" s="101">
        <f>VLOOKUP($C1346,'Experiment Design'!$B$3:$H$66,'Experiment Results'!K$1,FALSE)</f>
        <v>60</v>
      </c>
      <c r="L1346" s="101">
        <f>VLOOKUP($C1346,'Experiment Design'!$B$3:$H$66,'Experiment Results'!L$1,FALSE)</f>
        <v>36</v>
      </c>
      <c r="M1346" s="101">
        <f>VLOOKUP($C1346,'Experiment Design'!$B$3:$H$66,'Experiment Results'!M$1,FALSE)</f>
        <v>15</v>
      </c>
      <c r="N1346" s="102">
        <f t="shared" si="163"/>
        <v>37.152777777777779</v>
      </c>
      <c r="P1346" s="103">
        <f t="shared" si="164"/>
        <v>-1</v>
      </c>
      <c r="Q1346" s="101">
        <f t="shared" si="165"/>
        <v>1</v>
      </c>
      <c r="R1346" s="101">
        <f t="shared" si="166"/>
        <v>1</v>
      </c>
      <c r="S1346" s="101">
        <f t="shared" si="167"/>
        <v>1</v>
      </c>
      <c r="T1346" s="101">
        <f t="shared" si="168"/>
        <v>1</v>
      </c>
      <c r="U1346" s="101">
        <f t="shared" si="169"/>
        <v>1</v>
      </c>
      <c r="V1346" s="102">
        <f t="shared" si="170"/>
        <v>37.152777777777779</v>
      </c>
    </row>
    <row r="1347" spans="2:22" x14ac:dyDescent="0.25">
      <c r="B1347" s="12">
        <v>21</v>
      </c>
      <c r="C1347" s="12">
        <v>64</v>
      </c>
      <c r="D1347" s="12">
        <v>40.000000000000014</v>
      </c>
      <c r="E1347" s="12">
        <v>32.833333333333321</v>
      </c>
      <c r="F1347" s="12">
        <v>41.041666666666679</v>
      </c>
      <c r="H1347" s="103">
        <f>VLOOKUP($C1347,'Experiment Design'!$B$3:$H$66,'Experiment Results'!H$1,FALSE)</f>
        <v>8</v>
      </c>
      <c r="I1347" s="101" t="str">
        <f>VLOOKUP($C1347,'Experiment Design'!$B$3:$H$66,'Experiment Results'!I$1,FALSE)</f>
        <v>Exponential</v>
      </c>
      <c r="J1347" s="101">
        <f>VLOOKUP($C1347,'Experiment Design'!$B$3:$H$66,'Experiment Results'!J$1,FALSE)</f>
        <v>100</v>
      </c>
      <c r="K1347" s="101">
        <f>VLOOKUP($C1347,'Experiment Design'!$B$3:$H$66,'Experiment Results'!K$1,FALSE)</f>
        <v>60</v>
      </c>
      <c r="L1347" s="101">
        <f>VLOOKUP($C1347,'Experiment Design'!$B$3:$H$66,'Experiment Results'!L$1,FALSE)</f>
        <v>36</v>
      </c>
      <c r="M1347" s="101">
        <f>VLOOKUP($C1347,'Experiment Design'!$B$3:$H$66,'Experiment Results'!M$1,FALSE)</f>
        <v>15</v>
      </c>
      <c r="N1347" s="102">
        <f t="shared" si="163"/>
        <v>37.958333333333343</v>
      </c>
      <c r="P1347" s="103">
        <f t="shared" si="164"/>
        <v>1</v>
      </c>
      <c r="Q1347" s="101">
        <f t="shared" si="165"/>
        <v>1</v>
      </c>
      <c r="R1347" s="101">
        <f t="shared" si="166"/>
        <v>1</v>
      </c>
      <c r="S1347" s="101">
        <f t="shared" si="167"/>
        <v>1</v>
      </c>
      <c r="T1347" s="101">
        <f t="shared" si="168"/>
        <v>1</v>
      </c>
      <c r="U1347" s="101">
        <f t="shared" si="169"/>
        <v>1</v>
      </c>
      <c r="V1347" s="102">
        <f t="shared" si="170"/>
        <v>37.958333333333343</v>
      </c>
    </row>
    <row r="1348" spans="2:22" x14ac:dyDescent="0.25">
      <c r="B1348" s="12">
        <v>22</v>
      </c>
      <c r="C1348" s="12">
        <v>1</v>
      </c>
      <c r="D1348" s="12">
        <v>42.692307692307722</v>
      </c>
      <c r="E1348" s="12">
        <v>43.557692307692278</v>
      </c>
      <c r="F1348" s="12">
        <v>43.557692307692278</v>
      </c>
      <c r="H1348" s="103">
        <f>VLOOKUP($C1348,'Experiment Design'!$B$3:$H$66,'Experiment Results'!H$1,FALSE)</f>
        <v>3</v>
      </c>
      <c r="I1348" s="101" t="str">
        <f>VLOOKUP($C1348,'Experiment Design'!$B$3:$H$66,'Experiment Results'!I$1,FALSE)</f>
        <v>Normal</v>
      </c>
      <c r="J1348" s="101">
        <f>VLOOKUP($C1348,'Experiment Design'!$B$3:$H$66,'Experiment Results'!J$1,FALSE)</f>
        <v>40</v>
      </c>
      <c r="K1348" s="101">
        <f>VLOOKUP($C1348,'Experiment Design'!$B$3:$H$66,'Experiment Results'!K$1,FALSE)</f>
        <v>10</v>
      </c>
      <c r="L1348" s="101">
        <f>VLOOKUP($C1348,'Experiment Design'!$B$3:$H$66,'Experiment Results'!L$1,FALSE)</f>
        <v>26</v>
      </c>
      <c r="M1348" s="101">
        <f>VLOOKUP($C1348,'Experiment Design'!$B$3:$H$66,'Experiment Results'!M$1,FALSE)</f>
        <v>10</v>
      </c>
      <c r="N1348" s="102">
        <f t="shared" si="163"/>
        <v>43.269230769230752</v>
      </c>
      <c r="P1348" s="103">
        <f t="shared" si="164"/>
        <v>-1</v>
      </c>
      <c r="Q1348" s="101">
        <f t="shared" si="165"/>
        <v>-1</v>
      </c>
      <c r="R1348" s="101">
        <f t="shared" si="166"/>
        <v>-1</v>
      </c>
      <c r="S1348" s="101">
        <f t="shared" si="167"/>
        <v>-1</v>
      </c>
      <c r="T1348" s="101">
        <f t="shared" si="168"/>
        <v>-1</v>
      </c>
      <c r="U1348" s="101">
        <f t="shared" si="169"/>
        <v>-1</v>
      </c>
      <c r="V1348" s="102">
        <f t="shared" si="170"/>
        <v>43.269230769230752</v>
      </c>
    </row>
    <row r="1349" spans="2:22" x14ac:dyDescent="0.25">
      <c r="B1349" s="12">
        <v>22</v>
      </c>
      <c r="C1349" s="12">
        <v>2</v>
      </c>
      <c r="D1349" s="12">
        <v>49.999999999999986</v>
      </c>
      <c r="E1349" s="12">
        <v>45.288461538461519</v>
      </c>
      <c r="F1349" s="12">
        <v>38.538461538461519</v>
      </c>
      <c r="H1349" s="103">
        <f>VLOOKUP($C1349,'Experiment Design'!$B$3:$H$66,'Experiment Results'!H$1,FALSE)</f>
        <v>8</v>
      </c>
      <c r="I1349" s="101" t="str">
        <f>VLOOKUP($C1349,'Experiment Design'!$B$3:$H$66,'Experiment Results'!I$1,FALSE)</f>
        <v>Normal</v>
      </c>
      <c r="J1349" s="101">
        <f>VLOOKUP($C1349,'Experiment Design'!$B$3:$H$66,'Experiment Results'!J$1,FALSE)</f>
        <v>40</v>
      </c>
      <c r="K1349" s="101">
        <f>VLOOKUP($C1349,'Experiment Design'!$B$3:$H$66,'Experiment Results'!K$1,FALSE)</f>
        <v>10</v>
      </c>
      <c r="L1349" s="101">
        <f>VLOOKUP($C1349,'Experiment Design'!$B$3:$H$66,'Experiment Results'!L$1,FALSE)</f>
        <v>26</v>
      </c>
      <c r="M1349" s="101">
        <f>VLOOKUP($C1349,'Experiment Design'!$B$3:$H$66,'Experiment Results'!M$1,FALSE)</f>
        <v>10</v>
      </c>
      <c r="N1349" s="102">
        <f t="shared" ref="N1349:N1412" si="171">AVERAGE(D1349:F1349)</f>
        <v>44.608974358974343</v>
      </c>
      <c r="P1349" s="103">
        <f t="shared" ref="P1349:P1412" si="172">IF(H1349=H$4,-1,1)</f>
        <v>1</v>
      </c>
      <c r="Q1349" s="101">
        <f t="shared" ref="Q1349:Q1412" si="173">IF(I1349=I$4,-1,1)</f>
        <v>-1</v>
      </c>
      <c r="R1349" s="101">
        <f t="shared" ref="R1349:R1412" si="174">IF(J1349=J$4,-1,1)</f>
        <v>-1</v>
      </c>
      <c r="S1349" s="101">
        <f t="shared" ref="S1349:S1412" si="175">IF(K1349=K$4,-1,1)</f>
        <v>-1</v>
      </c>
      <c r="T1349" s="101">
        <f t="shared" ref="T1349:T1412" si="176">IF(L1349=L$4,-1,1)</f>
        <v>-1</v>
      </c>
      <c r="U1349" s="101">
        <f t="shared" ref="U1349:U1412" si="177">IF(M1349=M$4,-1,1)</f>
        <v>-1</v>
      </c>
      <c r="V1349" s="102">
        <f t="shared" ref="V1349:V1412" si="178">N1349</f>
        <v>44.608974358974343</v>
      </c>
    </row>
    <row r="1350" spans="2:22" x14ac:dyDescent="0.25">
      <c r="B1350" s="12">
        <v>22</v>
      </c>
      <c r="C1350" s="12">
        <v>3</v>
      </c>
      <c r="D1350" s="12">
        <v>50.769230769230759</v>
      </c>
      <c r="E1350" s="12">
        <v>34.038461538461519</v>
      </c>
      <c r="F1350" s="12">
        <v>31.153846153846143</v>
      </c>
      <c r="H1350" s="103">
        <f>VLOOKUP($C1350,'Experiment Design'!$B$3:$H$66,'Experiment Results'!H$1,FALSE)</f>
        <v>3</v>
      </c>
      <c r="I1350" s="101" t="str">
        <f>VLOOKUP($C1350,'Experiment Design'!$B$3:$H$66,'Experiment Results'!I$1,FALSE)</f>
        <v>Exponential</v>
      </c>
      <c r="J1350" s="101">
        <f>VLOOKUP($C1350,'Experiment Design'!$B$3:$H$66,'Experiment Results'!J$1,FALSE)</f>
        <v>40</v>
      </c>
      <c r="K1350" s="101">
        <f>VLOOKUP($C1350,'Experiment Design'!$B$3:$H$66,'Experiment Results'!K$1,FALSE)</f>
        <v>10</v>
      </c>
      <c r="L1350" s="101">
        <f>VLOOKUP($C1350,'Experiment Design'!$B$3:$H$66,'Experiment Results'!L$1,FALSE)</f>
        <v>26</v>
      </c>
      <c r="M1350" s="101">
        <f>VLOOKUP($C1350,'Experiment Design'!$B$3:$H$66,'Experiment Results'!M$1,FALSE)</f>
        <v>10</v>
      </c>
      <c r="N1350" s="102">
        <f t="shared" si="171"/>
        <v>38.653846153846139</v>
      </c>
      <c r="P1350" s="103">
        <f t="shared" si="172"/>
        <v>-1</v>
      </c>
      <c r="Q1350" s="101">
        <f t="shared" si="173"/>
        <v>1</v>
      </c>
      <c r="R1350" s="101">
        <f t="shared" si="174"/>
        <v>-1</v>
      </c>
      <c r="S1350" s="101">
        <f t="shared" si="175"/>
        <v>-1</v>
      </c>
      <c r="T1350" s="101">
        <f t="shared" si="176"/>
        <v>-1</v>
      </c>
      <c r="U1350" s="101">
        <f t="shared" si="177"/>
        <v>-1</v>
      </c>
      <c r="V1350" s="102">
        <f t="shared" si="178"/>
        <v>38.653846153846139</v>
      </c>
    </row>
    <row r="1351" spans="2:22" x14ac:dyDescent="0.25">
      <c r="B1351" s="12">
        <v>22</v>
      </c>
      <c r="C1351" s="12">
        <v>4</v>
      </c>
      <c r="D1351" s="12">
        <v>53.076923076923102</v>
      </c>
      <c r="E1351" s="12">
        <v>35.480769230769241</v>
      </c>
      <c r="F1351" s="12">
        <v>39.230769230769241</v>
      </c>
      <c r="H1351" s="103">
        <f>VLOOKUP($C1351,'Experiment Design'!$B$3:$H$66,'Experiment Results'!H$1,FALSE)</f>
        <v>8</v>
      </c>
      <c r="I1351" s="101" t="str">
        <f>VLOOKUP($C1351,'Experiment Design'!$B$3:$H$66,'Experiment Results'!I$1,FALSE)</f>
        <v>Exponential</v>
      </c>
      <c r="J1351" s="101">
        <f>VLOOKUP($C1351,'Experiment Design'!$B$3:$H$66,'Experiment Results'!J$1,FALSE)</f>
        <v>40</v>
      </c>
      <c r="K1351" s="101">
        <f>VLOOKUP($C1351,'Experiment Design'!$B$3:$H$66,'Experiment Results'!K$1,FALSE)</f>
        <v>10</v>
      </c>
      <c r="L1351" s="101">
        <f>VLOOKUP($C1351,'Experiment Design'!$B$3:$H$66,'Experiment Results'!L$1,FALSE)</f>
        <v>26</v>
      </c>
      <c r="M1351" s="101">
        <f>VLOOKUP($C1351,'Experiment Design'!$B$3:$H$66,'Experiment Results'!M$1,FALSE)</f>
        <v>10</v>
      </c>
      <c r="N1351" s="102">
        <f t="shared" si="171"/>
        <v>42.596153846153861</v>
      </c>
      <c r="P1351" s="103">
        <f t="shared" si="172"/>
        <v>1</v>
      </c>
      <c r="Q1351" s="101">
        <f t="shared" si="173"/>
        <v>1</v>
      </c>
      <c r="R1351" s="101">
        <f t="shared" si="174"/>
        <v>-1</v>
      </c>
      <c r="S1351" s="101">
        <f t="shared" si="175"/>
        <v>-1</v>
      </c>
      <c r="T1351" s="101">
        <f t="shared" si="176"/>
        <v>-1</v>
      </c>
      <c r="U1351" s="101">
        <f t="shared" si="177"/>
        <v>-1</v>
      </c>
      <c r="V1351" s="102">
        <f t="shared" si="178"/>
        <v>42.596153846153861</v>
      </c>
    </row>
    <row r="1352" spans="2:22" x14ac:dyDescent="0.25">
      <c r="B1352" s="12">
        <v>22</v>
      </c>
      <c r="C1352" s="12">
        <v>5</v>
      </c>
      <c r="D1352" s="12">
        <v>42.692307692307722</v>
      </c>
      <c r="E1352" s="12">
        <v>43.557692307692278</v>
      </c>
      <c r="F1352" s="12">
        <v>43.557692307692278</v>
      </c>
      <c r="H1352" s="103">
        <f>VLOOKUP($C1352,'Experiment Design'!$B$3:$H$66,'Experiment Results'!H$1,FALSE)</f>
        <v>3</v>
      </c>
      <c r="I1352" s="101" t="str">
        <f>VLOOKUP($C1352,'Experiment Design'!$B$3:$H$66,'Experiment Results'!I$1,FALSE)</f>
        <v>Normal</v>
      </c>
      <c r="J1352" s="101">
        <f>VLOOKUP($C1352,'Experiment Design'!$B$3:$H$66,'Experiment Results'!J$1,FALSE)</f>
        <v>100</v>
      </c>
      <c r="K1352" s="101">
        <f>VLOOKUP($C1352,'Experiment Design'!$B$3:$H$66,'Experiment Results'!K$1,FALSE)</f>
        <v>10</v>
      </c>
      <c r="L1352" s="101">
        <f>VLOOKUP($C1352,'Experiment Design'!$B$3:$H$66,'Experiment Results'!L$1,FALSE)</f>
        <v>26</v>
      </c>
      <c r="M1352" s="101">
        <f>VLOOKUP($C1352,'Experiment Design'!$B$3:$H$66,'Experiment Results'!M$1,FALSE)</f>
        <v>10</v>
      </c>
      <c r="N1352" s="102">
        <f t="shared" si="171"/>
        <v>43.269230769230752</v>
      </c>
      <c r="P1352" s="103">
        <f t="shared" si="172"/>
        <v>-1</v>
      </c>
      <c r="Q1352" s="101">
        <f t="shared" si="173"/>
        <v>-1</v>
      </c>
      <c r="R1352" s="101">
        <f t="shared" si="174"/>
        <v>1</v>
      </c>
      <c r="S1352" s="101">
        <f t="shared" si="175"/>
        <v>-1</v>
      </c>
      <c r="T1352" s="101">
        <f t="shared" si="176"/>
        <v>-1</v>
      </c>
      <c r="U1352" s="101">
        <f t="shared" si="177"/>
        <v>-1</v>
      </c>
      <c r="V1352" s="102">
        <f t="shared" si="178"/>
        <v>43.269230769230752</v>
      </c>
    </row>
    <row r="1353" spans="2:22" x14ac:dyDescent="0.25">
      <c r="B1353" s="12">
        <v>22</v>
      </c>
      <c r="C1353" s="12">
        <v>6</v>
      </c>
      <c r="D1353" s="12">
        <v>49.999999999999986</v>
      </c>
      <c r="E1353" s="12">
        <v>45.288461538461519</v>
      </c>
      <c r="F1353" s="12">
        <v>38.538461538461519</v>
      </c>
      <c r="H1353" s="103">
        <f>VLOOKUP($C1353,'Experiment Design'!$B$3:$H$66,'Experiment Results'!H$1,FALSE)</f>
        <v>8</v>
      </c>
      <c r="I1353" s="101" t="str">
        <f>VLOOKUP($C1353,'Experiment Design'!$B$3:$H$66,'Experiment Results'!I$1,FALSE)</f>
        <v>Normal</v>
      </c>
      <c r="J1353" s="101">
        <f>VLOOKUP($C1353,'Experiment Design'!$B$3:$H$66,'Experiment Results'!J$1,FALSE)</f>
        <v>100</v>
      </c>
      <c r="K1353" s="101">
        <f>VLOOKUP($C1353,'Experiment Design'!$B$3:$H$66,'Experiment Results'!K$1,FALSE)</f>
        <v>10</v>
      </c>
      <c r="L1353" s="101">
        <f>VLOOKUP($C1353,'Experiment Design'!$B$3:$H$66,'Experiment Results'!L$1,FALSE)</f>
        <v>26</v>
      </c>
      <c r="M1353" s="101">
        <f>VLOOKUP($C1353,'Experiment Design'!$B$3:$H$66,'Experiment Results'!M$1,FALSE)</f>
        <v>10</v>
      </c>
      <c r="N1353" s="102">
        <f t="shared" si="171"/>
        <v>44.608974358974343</v>
      </c>
      <c r="P1353" s="103">
        <f t="shared" si="172"/>
        <v>1</v>
      </c>
      <c r="Q1353" s="101">
        <f t="shared" si="173"/>
        <v>-1</v>
      </c>
      <c r="R1353" s="101">
        <f t="shared" si="174"/>
        <v>1</v>
      </c>
      <c r="S1353" s="101">
        <f t="shared" si="175"/>
        <v>-1</v>
      </c>
      <c r="T1353" s="101">
        <f t="shared" si="176"/>
        <v>-1</v>
      </c>
      <c r="U1353" s="101">
        <f t="shared" si="177"/>
        <v>-1</v>
      </c>
      <c r="V1353" s="102">
        <f t="shared" si="178"/>
        <v>44.608974358974343</v>
      </c>
    </row>
    <row r="1354" spans="2:22" x14ac:dyDescent="0.25">
      <c r="B1354" s="12">
        <v>22</v>
      </c>
      <c r="C1354" s="12">
        <v>7</v>
      </c>
      <c r="D1354" s="12">
        <v>50.769230769230759</v>
      </c>
      <c r="E1354" s="12">
        <v>34.038461538461519</v>
      </c>
      <c r="F1354" s="12">
        <v>31.153846153846143</v>
      </c>
      <c r="H1354" s="103">
        <f>VLOOKUP($C1354,'Experiment Design'!$B$3:$H$66,'Experiment Results'!H$1,FALSE)</f>
        <v>3</v>
      </c>
      <c r="I1354" s="101" t="str">
        <f>VLOOKUP($C1354,'Experiment Design'!$B$3:$H$66,'Experiment Results'!I$1,FALSE)</f>
        <v>Exponential</v>
      </c>
      <c r="J1354" s="101">
        <f>VLOOKUP($C1354,'Experiment Design'!$B$3:$H$66,'Experiment Results'!J$1,FALSE)</f>
        <v>100</v>
      </c>
      <c r="K1354" s="101">
        <f>VLOOKUP($C1354,'Experiment Design'!$B$3:$H$66,'Experiment Results'!K$1,FALSE)</f>
        <v>10</v>
      </c>
      <c r="L1354" s="101">
        <f>VLOOKUP($C1354,'Experiment Design'!$B$3:$H$66,'Experiment Results'!L$1,FALSE)</f>
        <v>26</v>
      </c>
      <c r="M1354" s="101">
        <f>VLOOKUP($C1354,'Experiment Design'!$B$3:$H$66,'Experiment Results'!M$1,FALSE)</f>
        <v>10</v>
      </c>
      <c r="N1354" s="102">
        <f t="shared" si="171"/>
        <v>38.653846153846139</v>
      </c>
      <c r="P1354" s="103">
        <f t="shared" si="172"/>
        <v>-1</v>
      </c>
      <c r="Q1354" s="101">
        <f t="shared" si="173"/>
        <v>1</v>
      </c>
      <c r="R1354" s="101">
        <f t="shared" si="174"/>
        <v>1</v>
      </c>
      <c r="S1354" s="101">
        <f t="shared" si="175"/>
        <v>-1</v>
      </c>
      <c r="T1354" s="101">
        <f t="shared" si="176"/>
        <v>-1</v>
      </c>
      <c r="U1354" s="101">
        <f t="shared" si="177"/>
        <v>-1</v>
      </c>
      <c r="V1354" s="102">
        <f t="shared" si="178"/>
        <v>38.653846153846139</v>
      </c>
    </row>
    <row r="1355" spans="2:22" x14ac:dyDescent="0.25">
      <c r="B1355" s="12">
        <v>22</v>
      </c>
      <c r="C1355" s="12">
        <v>8</v>
      </c>
      <c r="D1355" s="12">
        <v>53.076923076923102</v>
      </c>
      <c r="E1355" s="12">
        <v>35.480769230769241</v>
      </c>
      <c r="F1355" s="12">
        <v>39.230769230769241</v>
      </c>
      <c r="H1355" s="103">
        <f>VLOOKUP($C1355,'Experiment Design'!$B$3:$H$66,'Experiment Results'!H$1,FALSE)</f>
        <v>8</v>
      </c>
      <c r="I1355" s="101" t="str">
        <f>VLOOKUP($C1355,'Experiment Design'!$B$3:$H$66,'Experiment Results'!I$1,FALSE)</f>
        <v>Exponential</v>
      </c>
      <c r="J1355" s="101">
        <f>VLOOKUP($C1355,'Experiment Design'!$B$3:$H$66,'Experiment Results'!J$1,FALSE)</f>
        <v>100</v>
      </c>
      <c r="K1355" s="101">
        <f>VLOOKUP($C1355,'Experiment Design'!$B$3:$H$66,'Experiment Results'!K$1,FALSE)</f>
        <v>10</v>
      </c>
      <c r="L1355" s="101">
        <f>VLOOKUP($C1355,'Experiment Design'!$B$3:$H$66,'Experiment Results'!L$1,FALSE)</f>
        <v>26</v>
      </c>
      <c r="M1355" s="101">
        <f>VLOOKUP($C1355,'Experiment Design'!$B$3:$H$66,'Experiment Results'!M$1,FALSE)</f>
        <v>10</v>
      </c>
      <c r="N1355" s="102">
        <f t="shared" si="171"/>
        <v>42.596153846153861</v>
      </c>
      <c r="P1355" s="103">
        <f t="shared" si="172"/>
        <v>1</v>
      </c>
      <c r="Q1355" s="101">
        <f t="shared" si="173"/>
        <v>1</v>
      </c>
      <c r="R1355" s="101">
        <f t="shared" si="174"/>
        <v>1</v>
      </c>
      <c r="S1355" s="101">
        <f t="shared" si="175"/>
        <v>-1</v>
      </c>
      <c r="T1355" s="101">
        <f t="shared" si="176"/>
        <v>-1</v>
      </c>
      <c r="U1355" s="101">
        <f t="shared" si="177"/>
        <v>-1</v>
      </c>
      <c r="V1355" s="102">
        <f t="shared" si="178"/>
        <v>42.596153846153861</v>
      </c>
    </row>
    <row r="1356" spans="2:22" x14ac:dyDescent="0.25">
      <c r="B1356" s="12">
        <v>22</v>
      </c>
      <c r="C1356" s="12">
        <v>9</v>
      </c>
      <c r="D1356" s="12">
        <v>42.692307692307722</v>
      </c>
      <c r="E1356" s="12">
        <v>43.557692307692278</v>
      </c>
      <c r="F1356" s="12">
        <v>43.557692307692278</v>
      </c>
      <c r="H1356" s="103">
        <f>VLOOKUP($C1356,'Experiment Design'!$B$3:$H$66,'Experiment Results'!H$1,FALSE)</f>
        <v>3</v>
      </c>
      <c r="I1356" s="101" t="str">
        <f>VLOOKUP($C1356,'Experiment Design'!$B$3:$H$66,'Experiment Results'!I$1,FALSE)</f>
        <v>Normal</v>
      </c>
      <c r="J1356" s="101">
        <f>VLOOKUP($C1356,'Experiment Design'!$B$3:$H$66,'Experiment Results'!J$1,FALSE)</f>
        <v>40</v>
      </c>
      <c r="K1356" s="101">
        <f>VLOOKUP($C1356,'Experiment Design'!$B$3:$H$66,'Experiment Results'!K$1,FALSE)</f>
        <v>60</v>
      </c>
      <c r="L1356" s="101">
        <f>VLOOKUP($C1356,'Experiment Design'!$B$3:$H$66,'Experiment Results'!L$1,FALSE)</f>
        <v>26</v>
      </c>
      <c r="M1356" s="101">
        <f>VLOOKUP($C1356,'Experiment Design'!$B$3:$H$66,'Experiment Results'!M$1,FALSE)</f>
        <v>10</v>
      </c>
      <c r="N1356" s="102">
        <f t="shared" si="171"/>
        <v>43.269230769230752</v>
      </c>
      <c r="P1356" s="103">
        <f t="shared" si="172"/>
        <v>-1</v>
      </c>
      <c r="Q1356" s="101">
        <f t="shared" si="173"/>
        <v>-1</v>
      </c>
      <c r="R1356" s="101">
        <f t="shared" si="174"/>
        <v>-1</v>
      </c>
      <c r="S1356" s="101">
        <f t="shared" si="175"/>
        <v>1</v>
      </c>
      <c r="T1356" s="101">
        <f t="shared" si="176"/>
        <v>-1</v>
      </c>
      <c r="U1356" s="101">
        <f t="shared" si="177"/>
        <v>-1</v>
      </c>
      <c r="V1356" s="102">
        <f t="shared" si="178"/>
        <v>43.269230769230752</v>
      </c>
    </row>
    <row r="1357" spans="2:22" x14ac:dyDescent="0.25">
      <c r="B1357" s="12">
        <v>22</v>
      </c>
      <c r="C1357" s="12">
        <v>10</v>
      </c>
      <c r="D1357" s="12">
        <v>49.999999999999986</v>
      </c>
      <c r="E1357" s="12">
        <v>45.288461538461519</v>
      </c>
      <c r="F1357" s="12">
        <v>38.538461538461519</v>
      </c>
      <c r="H1357" s="103">
        <f>VLOOKUP($C1357,'Experiment Design'!$B$3:$H$66,'Experiment Results'!H$1,FALSE)</f>
        <v>8</v>
      </c>
      <c r="I1357" s="101" t="str">
        <f>VLOOKUP($C1357,'Experiment Design'!$B$3:$H$66,'Experiment Results'!I$1,FALSE)</f>
        <v>Normal</v>
      </c>
      <c r="J1357" s="101">
        <f>VLOOKUP($C1357,'Experiment Design'!$B$3:$H$66,'Experiment Results'!J$1,FALSE)</f>
        <v>40</v>
      </c>
      <c r="K1357" s="101">
        <f>VLOOKUP($C1357,'Experiment Design'!$B$3:$H$66,'Experiment Results'!K$1,FALSE)</f>
        <v>60</v>
      </c>
      <c r="L1357" s="101">
        <f>VLOOKUP($C1357,'Experiment Design'!$B$3:$H$66,'Experiment Results'!L$1,FALSE)</f>
        <v>26</v>
      </c>
      <c r="M1357" s="101">
        <f>VLOOKUP($C1357,'Experiment Design'!$B$3:$H$66,'Experiment Results'!M$1,FALSE)</f>
        <v>10</v>
      </c>
      <c r="N1357" s="102">
        <f t="shared" si="171"/>
        <v>44.608974358974343</v>
      </c>
      <c r="P1357" s="103">
        <f t="shared" si="172"/>
        <v>1</v>
      </c>
      <c r="Q1357" s="101">
        <f t="shared" si="173"/>
        <v>-1</v>
      </c>
      <c r="R1357" s="101">
        <f t="shared" si="174"/>
        <v>-1</v>
      </c>
      <c r="S1357" s="101">
        <f t="shared" si="175"/>
        <v>1</v>
      </c>
      <c r="T1357" s="101">
        <f t="shared" si="176"/>
        <v>-1</v>
      </c>
      <c r="U1357" s="101">
        <f t="shared" si="177"/>
        <v>-1</v>
      </c>
      <c r="V1357" s="102">
        <f t="shared" si="178"/>
        <v>44.608974358974343</v>
      </c>
    </row>
    <row r="1358" spans="2:22" x14ac:dyDescent="0.25">
      <c r="B1358" s="12">
        <v>22</v>
      </c>
      <c r="C1358" s="12">
        <v>11</v>
      </c>
      <c r="D1358" s="12">
        <v>50.769230769230759</v>
      </c>
      <c r="E1358" s="12">
        <v>34.038461538461519</v>
      </c>
      <c r="F1358" s="12">
        <v>31.153846153846143</v>
      </c>
      <c r="H1358" s="103">
        <f>VLOOKUP($C1358,'Experiment Design'!$B$3:$H$66,'Experiment Results'!H$1,FALSE)</f>
        <v>3</v>
      </c>
      <c r="I1358" s="101" t="str">
        <f>VLOOKUP($C1358,'Experiment Design'!$B$3:$H$66,'Experiment Results'!I$1,FALSE)</f>
        <v>Exponential</v>
      </c>
      <c r="J1358" s="101">
        <f>VLOOKUP($C1358,'Experiment Design'!$B$3:$H$66,'Experiment Results'!J$1,FALSE)</f>
        <v>40</v>
      </c>
      <c r="K1358" s="101">
        <f>VLOOKUP($C1358,'Experiment Design'!$B$3:$H$66,'Experiment Results'!K$1,FALSE)</f>
        <v>60</v>
      </c>
      <c r="L1358" s="101">
        <f>VLOOKUP($C1358,'Experiment Design'!$B$3:$H$66,'Experiment Results'!L$1,FALSE)</f>
        <v>26</v>
      </c>
      <c r="M1358" s="101">
        <f>VLOOKUP($C1358,'Experiment Design'!$B$3:$H$66,'Experiment Results'!M$1,FALSE)</f>
        <v>10</v>
      </c>
      <c r="N1358" s="102">
        <f t="shared" si="171"/>
        <v>38.653846153846139</v>
      </c>
      <c r="P1358" s="103">
        <f t="shared" si="172"/>
        <v>-1</v>
      </c>
      <c r="Q1358" s="101">
        <f t="shared" si="173"/>
        <v>1</v>
      </c>
      <c r="R1358" s="101">
        <f t="shared" si="174"/>
        <v>-1</v>
      </c>
      <c r="S1358" s="101">
        <f t="shared" si="175"/>
        <v>1</v>
      </c>
      <c r="T1358" s="101">
        <f t="shared" si="176"/>
        <v>-1</v>
      </c>
      <c r="U1358" s="101">
        <f t="shared" si="177"/>
        <v>-1</v>
      </c>
      <c r="V1358" s="102">
        <f t="shared" si="178"/>
        <v>38.653846153846139</v>
      </c>
    </row>
    <row r="1359" spans="2:22" x14ac:dyDescent="0.25">
      <c r="B1359" s="12">
        <v>22</v>
      </c>
      <c r="C1359" s="12">
        <v>12</v>
      </c>
      <c r="D1359" s="12">
        <v>53.076923076923102</v>
      </c>
      <c r="E1359" s="12">
        <v>35.480769230769241</v>
      </c>
      <c r="F1359" s="12">
        <v>39.230769230769241</v>
      </c>
      <c r="H1359" s="103">
        <f>VLOOKUP($C1359,'Experiment Design'!$B$3:$H$66,'Experiment Results'!H$1,FALSE)</f>
        <v>8</v>
      </c>
      <c r="I1359" s="101" t="str">
        <f>VLOOKUP($C1359,'Experiment Design'!$B$3:$H$66,'Experiment Results'!I$1,FALSE)</f>
        <v>Exponential</v>
      </c>
      <c r="J1359" s="101">
        <f>VLOOKUP($C1359,'Experiment Design'!$B$3:$H$66,'Experiment Results'!J$1,FALSE)</f>
        <v>40</v>
      </c>
      <c r="K1359" s="101">
        <f>VLOOKUP($C1359,'Experiment Design'!$B$3:$H$66,'Experiment Results'!K$1,FALSE)</f>
        <v>60</v>
      </c>
      <c r="L1359" s="101">
        <f>VLOOKUP($C1359,'Experiment Design'!$B$3:$H$66,'Experiment Results'!L$1,FALSE)</f>
        <v>26</v>
      </c>
      <c r="M1359" s="101">
        <f>VLOOKUP($C1359,'Experiment Design'!$B$3:$H$66,'Experiment Results'!M$1,FALSE)</f>
        <v>10</v>
      </c>
      <c r="N1359" s="102">
        <f t="shared" si="171"/>
        <v>42.596153846153861</v>
      </c>
      <c r="P1359" s="103">
        <f t="shared" si="172"/>
        <v>1</v>
      </c>
      <c r="Q1359" s="101">
        <f t="shared" si="173"/>
        <v>1</v>
      </c>
      <c r="R1359" s="101">
        <f t="shared" si="174"/>
        <v>-1</v>
      </c>
      <c r="S1359" s="101">
        <f t="shared" si="175"/>
        <v>1</v>
      </c>
      <c r="T1359" s="101">
        <f t="shared" si="176"/>
        <v>-1</v>
      </c>
      <c r="U1359" s="101">
        <f t="shared" si="177"/>
        <v>-1</v>
      </c>
      <c r="V1359" s="102">
        <f t="shared" si="178"/>
        <v>42.596153846153861</v>
      </c>
    </row>
    <row r="1360" spans="2:22" x14ac:dyDescent="0.25">
      <c r="B1360" s="12">
        <v>22</v>
      </c>
      <c r="C1360" s="12">
        <v>13</v>
      </c>
      <c r="D1360" s="12">
        <v>42.692307692307722</v>
      </c>
      <c r="E1360" s="12">
        <v>43.557692307692278</v>
      </c>
      <c r="F1360" s="12">
        <v>43.557692307692278</v>
      </c>
      <c r="H1360" s="103">
        <f>VLOOKUP($C1360,'Experiment Design'!$B$3:$H$66,'Experiment Results'!H$1,FALSE)</f>
        <v>3</v>
      </c>
      <c r="I1360" s="101" t="str">
        <f>VLOOKUP($C1360,'Experiment Design'!$B$3:$H$66,'Experiment Results'!I$1,FALSE)</f>
        <v>Normal</v>
      </c>
      <c r="J1360" s="101">
        <f>VLOOKUP($C1360,'Experiment Design'!$B$3:$H$66,'Experiment Results'!J$1,FALSE)</f>
        <v>100</v>
      </c>
      <c r="K1360" s="101">
        <f>VLOOKUP($C1360,'Experiment Design'!$B$3:$H$66,'Experiment Results'!K$1,FALSE)</f>
        <v>60</v>
      </c>
      <c r="L1360" s="101">
        <f>VLOOKUP($C1360,'Experiment Design'!$B$3:$H$66,'Experiment Results'!L$1,FALSE)</f>
        <v>26</v>
      </c>
      <c r="M1360" s="101">
        <f>VLOOKUP($C1360,'Experiment Design'!$B$3:$H$66,'Experiment Results'!M$1,FALSE)</f>
        <v>10</v>
      </c>
      <c r="N1360" s="102">
        <f t="shared" si="171"/>
        <v>43.269230769230752</v>
      </c>
      <c r="P1360" s="103">
        <f t="shared" si="172"/>
        <v>-1</v>
      </c>
      <c r="Q1360" s="101">
        <f t="shared" si="173"/>
        <v>-1</v>
      </c>
      <c r="R1360" s="101">
        <f t="shared" si="174"/>
        <v>1</v>
      </c>
      <c r="S1360" s="101">
        <f t="shared" si="175"/>
        <v>1</v>
      </c>
      <c r="T1360" s="101">
        <f t="shared" si="176"/>
        <v>-1</v>
      </c>
      <c r="U1360" s="101">
        <f t="shared" si="177"/>
        <v>-1</v>
      </c>
      <c r="V1360" s="102">
        <f t="shared" si="178"/>
        <v>43.269230769230752</v>
      </c>
    </row>
    <row r="1361" spans="2:22" x14ac:dyDescent="0.25">
      <c r="B1361" s="12">
        <v>22</v>
      </c>
      <c r="C1361" s="12">
        <v>14</v>
      </c>
      <c r="D1361" s="12">
        <v>49.999999999999986</v>
      </c>
      <c r="E1361" s="12">
        <v>45.288461538461519</v>
      </c>
      <c r="F1361" s="12">
        <v>38.538461538461519</v>
      </c>
      <c r="H1361" s="103">
        <f>VLOOKUP($C1361,'Experiment Design'!$B$3:$H$66,'Experiment Results'!H$1,FALSE)</f>
        <v>8</v>
      </c>
      <c r="I1361" s="101" t="str">
        <f>VLOOKUP($C1361,'Experiment Design'!$B$3:$H$66,'Experiment Results'!I$1,FALSE)</f>
        <v>Normal</v>
      </c>
      <c r="J1361" s="101">
        <f>VLOOKUP($C1361,'Experiment Design'!$B$3:$H$66,'Experiment Results'!J$1,FALSE)</f>
        <v>100</v>
      </c>
      <c r="K1361" s="101">
        <f>VLOOKUP($C1361,'Experiment Design'!$B$3:$H$66,'Experiment Results'!K$1,FALSE)</f>
        <v>60</v>
      </c>
      <c r="L1361" s="101">
        <f>VLOOKUP($C1361,'Experiment Design'!$B$3:$H$66,'Experiment Results'!L$1,FALSE)</f>
        <v>26</v>
      </c>
      <c r="M1361" s="101">
        <f>VLOOKUP($C1361,'Experiment Design'!$B$3:$H$66,'Experiment Results'!M$1,FALSE)</f>
        <v>10</v>
      </c>
      <c r="N1361" s="102">
        <f t="shared" si="171"/>
        <v>44.608974358974343</v>
      </c>
      <c r="P1361" s="103">
        <f t="shared" si="172"/>
        <v>1</v>
      </c>
      <c r="Q1361" s="101">
        <f t="shared" si="173"/>
        <v>-1</v>
      </c>
      <c r="R1361" s="101">
        <f t="shared" si="174"/>
        <v>1</v>
      </c>
      <c r="S1361" s="101">
        <f t="shared" si="175"/>
        <v>1</v>
      </c>
      <c r="T1361" s="101">
        <f t="shared" si="176"/>
        <v>-1</v>
      </c>
      <c r="U1361" s="101">
        <f t="shared" si="177"/>
        <v>-1</v>
      </c>
      <c r="V1361" s="102">
        <f t="shared" si="178"/>
        <v>44.608974358974343</v>
      </c>
    </row>
    <row r="1362" spans="2:22" x14ac:dyDescent="0.25">
      <c r="B1362" s="12">
        <v>22</v>
      </c>
      <c r="C1362" s="12">
        <v>15</v>
      </c>
      <c r="D1362" s="12">
        <v>50.769230769230759</v>
      </c>
      <c r="E1362" s="12">
        <v>34.038461538461519</v>
      </c>
      <c r="F1362" s="12">
        <v>31.153846153846143</v>
      </c>
      <c r="H1362" s="103">
        <f>VLOOKUP($C1362,'Experiment Design'!$B$3:$H$66,'Experiment Results'!H$1,FALSE)</f>
        <v>3</v>
      </c>
      <c r="I1362" s="101" t="str">
        <f>VLOOKUP($C1362,'Experiment Design'!$B$3:$H$66,'Experiment Results'!I$1,FALSE)</f>
        <v>Exponential</v>
      </c>
      <c r="J1362" s="101">
        <f>VLOOKUP($C1362,'Experiment Design'!$B$3:$H$66,'Experiment Results'!J$1,FALSE)</f>
        <v>100</v>
      </c>
      <c r="K1362" s="101">
        <f>VLOOKUP($C1362,'Experiment Design'!$B$3:$H$66,'Experiment Results'!K$1,FALSE)</f>
        <v>60</v>
      </c>
      <c r="L1362" s="101">
        <f>VLOOKUP($C1362,'Experiment Design'!$B$3:$H$66,'Experiment Results'!L$1,FALSE)</f>
        <v>26</v>
      </c>
      <c r="M1362" s="101">
        <f>VLOOKUP($C1362,'Experiment Design'!$B$3:$H$66,'Experiment Results'!M$1,FALSE)</f>
        <v>10</v>
      </c>
      <c r="N1362" s="102">
        <f t="shared" si="171"/>
        <v>38.653846153846139</v>
      </c>
      <c r="P1362" s="103">
        <f t="shared" si="172"/>
        <v>-1</v>
      </c>
      <c r="Q1362" s="101">
        <f t="shared" si="173"/>
        <v>1</v>
      </c>
      <c r="R1362" s="101">
        <f t="shared" si="174"/>
        <v>1</v>
      </c>
      <c r="S1362" s="101">
        <f t="shared" si="175"/>
        <v>1</v>
      </c>
      <c r="T1362" s="101">
        <f t="shared" si="176"/>
        <v>-1</v>
      </c>
      <c r="U1362" s="101">
        <f t="shared" si="177"/>
        <v>-1</v>
      </c>
      <c r="V1362" s="102">
        <f t="shared" si="178"/>
        <v>38.653846153846139</v>
      </c>
    </row>
    <row r="1363" spans="2:22" x14ac:dyDescent="0.25">
      <c r="B1363" s="12">
        <v>22</v>
      </c>
      <c r="C1363" s="12">
        <v>16</v>
      </c>
      <c r="D1363" s="12">
        <v>53.076923076923102</v>
      </c>
      <c r="E1363" s="12">
        <v>35.480769230769241</v>
      </c>
      <c r="F1363" s="12">
        <v>39.230769230769241</v>
      </c>
      <c r="H1363" s="103">
        <f>VLOOKUP($C1363,'Experiment Design'!$B$3:$H$66,'Experiment Results'!H$1,FALSE)</f>
        <v>8</v>
      </c>
      <c r="I1363" s="101" t="str">
        <f>VLOOKUP($C1363,'Experiment Design'!$B$3:$H$66,'Experiment Results'!I$1,FALSE)</f>
        <v>Exponential</v>
      </c>
      <c r="J1363" s="101">
        <f>VLOOKUP($C1363,'Experiment Design'!$B$3:$H$66,'Experiment Results'!J$1,FALSE)</f>
        <v>100</v>
      </c>
      <c r="K1363" s="101">
        <f>VLOOKUP($C1363,'Experiment Design'!$B$3:$H$66,'Experiment Results'!K$1,FALSE)</f>
        <v>60</v>
      </c>
      <c r="L1363" s="101">
        <f>VLOOKUP($C1363,'Experiment Design'!$B$3:$H$66,'Experiment Results'!L$1,FALSE)</f>
        <v>26</v>
      </c>
      <c r="M1363" s="101">
        <f>VLOOKUP($C1363,'Experiment Design'!$B$3:$H$66,'Experiment Results'!M$1,FALSE)</f>
        <v>10</v>
      </c>
      <c r="N1363" s="102">
        <f t="shared" si="171"/>
        <v>42.596153846153861</v>
      </c>
      <c r="P1363" s="103">
        <f t="shared" si="172"/>
        <v>1</v>
      </c>
      <c r="Q1363" s="101">
        <f t="shared" si="173"/>
        <v>1</v>
      </c>
      <c r="R1363" s="101">
        <f t="shared" si="174"/>
        <v>1</v>
      </c>
      <c r="S1363" s="101">
        <f t="shared" si="175"/>
        <v>1</v>
      </c>
      <c r="T1363" s="101">
        <f t="shared" si="176"/>
        <v>-1</v>
      </c>
      <c r="U1363" s="101">
        <f t="shared" si="177"/>
        <v>-1</v>
      </c>
      <c r="V1363" s="102">
        <f t="shared" si="178"/>
        <v>42.596153846153861</v>
      </c>
    </row>
    <row r="1364" spans="2:22" x14ac:dyDescent="0.25">
      <c r="B1364" s="12">
        <v>22</v>
      </c>
      <c r="C1364" s="12">
        <v>17</v>
      </c>
      <c r="D1364" s="12">
        <v>60.2777777777778</v>
      </c>
      <c r="E1364" s="12">
        <v>52.5</v>
      </c>
      <c r="F1364" s="12">
        <v>67.2222222222222</v>
      </c>
      <c r="H1364" s="103">
        <f>VLOOKUP($C1364,'Experiment Design'!$B$3:$H$66,'Experiment Results'!H$1,FALSE)</f>
        <v>3</v>
      </c>
      <c r="I1364" s="101" t="str">
        <f>VLOOKUP($C1364,'Experiment Design'!$B$3:$H$66,'Experiment Results'!I$1,FALSE)</f>
        <v>Normal</v>
      </c>
      <c r="J1364" s="101">
        <f>VLOOKUP($C1364,'Experiment Design'!$B$3:$H$66,'Experiment Results'!J$1,FALSE)</f>
        <v>40</v>
      </c>
      <c r="K1364" s="101">
        <f>VLOOKUP($C1364,'Experiment Design'!$B$3:$H$66,'Experiment Results'!K$1,FALSE)</f>
        <v>10</v>
      </c>
      <c r="L1364" s="101">
        <f>VLOOKUP($C1364,'Experiment Design'!$B$3:$H$66,'Experiment Results'!L$1,FALSE)</f>
        <v>36</v>
      </c>
      <c r="M1364" s="101">
        <f>VLOOKUP($C1364,'Experiment Design'!$B$3:$H$66,'Experiment Results'!M$1,FALSE)</f>
        <v>10</v>
      </c>
      <c r="N1364" s="102">
        <f t="shared" si="171"/>
        <v>60</v>
      </c>
      <c r="P1364" s="103">
        <f t="shared" si="172"/>
        <v>-1</v>
      </c>
      <c r="Q1364" s="101">
        <f t="shared" si="173"/>
        <v>-1</v>
      </c>
      <c r="R1364" s="101">
        <f t="shared" si="174"/>
        <v>-1</v>
      </c>
      <c r="S1364" s="101">
        <f t="shared" si="175"/>
        <v>-1</v>
      </c>
      <c r="T1364" s="101">
        <f t="shared" si="176"/>
        <v>1</v>
      </c>
      <c r="U1364" s="101">
        <f t="shared" si="177"/>
        <v>-1</v>
      </c>
      <c r="V1364" s="102">
        <f t="shared" si="178"/>
        <v>60</v>
      </c>
    </row>
    <row r="1365" spans="2:22" x14ac:dyDescent="0.25">
      <c r="B1365" s="12">
        <v>22</v>
      </c>
      <c r="C1365" s="12">
        <v>18</v>
      </c>
      <c r="D1365" s="12">
        <v>60.5555555555556</v>
      </c>
      <c r="E1365" s="12">
        <v>52.5</v>
      </c>
      <c r="F1365" s="12">
        <v>68.6111111111112</v>
      </c>
      <c r="H1365" s="103">
        <f>VLOOKUP($C1365,'Experiment Design'!$B$3:$H$66,'Experiment Results'!H$1,FALSE)</f>
        <v>8</v>
      </c>
      <c r="I1365" s="101" t="str">
        <f>VLOOKUP($C1365,'Experiment Design'!$B$3:$H$66,'Experiment Results'!I$1,FALSE)</f>
        <v>Normal</v>
      </c>
      <c r="J1365" s="101">
        <f>VLOOKUP($C1365,'Experiment Design'!$B$3:$H$66,'Experiment Results'!J$1,FALSE)</f>
        <v>40</v>
      </c>
      <c r="K1365" s="101">
        <f>VLOOKUP($C1365,'Experiment Design'!$B$3:$H$66,'Experiment Results'!K$1,FALSE)</f>
        <v>10</v>
      </c>
      <c r="L1365" s="101">
        <f>VLOOKUP($C1365,'Experiment Design'!$B$3:$H$66,'Experiment Results'!L$1,FALSE)</f>
        <v>36</v>
      </c>
      <c r="M1365" s="101">
        <f>VLOOKUP($C1365,'Experiment Design'!$B$3:$H$66,'Experiment Results'!M$1,FALSE)</f>
        <v>10</v>
      </c>
      <c r="N1365" s="102">
        <f t="shared" si="171"/>
        <v>60.5555555555556</v>
      </c>
      <c r="P1365" s="103">
        <f t="shared" si="172"/>
        <v>1</v>
      </c>
      <c r="Q1365" s="101">
        <f t="shared" si="173"/>
        <v>-1</v>
      </c>
      <c r="R1365" s="101">
        <f t="shared" si="174"/>
        <v>-1</v>
      </c>
      <c r="S1365" s="101">
        <f t="shared" si="175"/>
        <v>-1</v>
      </c>
      <c r="T1365" s="101">
        <f t="shared" si="176"/>
        <v>1</v>
      </c>
      <c r="U1365" s="101">
        <f t="shared" si="177"/>
        <v>-1</v>
      </c>
      <c r="V1365" s="102">
        <f t="shared" si="178"/>
        <v>60.5555555555556</v>
      </c>
    </row>
    <row r="1366" spans="2:22" x14ac:dyDescent="0.25">
      <c r="B1366" s="12">
        <v>22</v>
      </c>
      <c r="C1366" s="12">
        <v>19</v>
      </c>
      <c r="D1366" s="12">
        <v>54.722222222222221</v>
      </c>
      <c r="E1366" s="12">
        <v>70.555555555555799</v>
      </c>
      <c r="F1366" s="12">
        <v>58.611111111111121</v>
      </c>
      <c r="H1366" s="103">
        <f>VLOOKUP($C1366,'Experiment Design'!$B$3:$H$66,'Experiment Results'!H$1,FALSE)</f>
        <v>3</v>
      </c>
      <c r="I1366" s="101" t="str">
        <f>VLOOKUP($C1366,'Experiment Design'!$B$3:$H$66,'Experiment Results'!I$1,FALSE)</f>
        <v>Exponential</v>
      </c>
      <c r="J1366" s="101">
        <f>VLOOKUP($C1366,'Experiment Design'!$B$3:$H$66,'Experiment Results'!J$1,FALSE)</f>
        <v>40</v>
      </c>
      <c r="K1366" s="101">
        <f>VLOOKUP($C1366,'Experiment Design'!$B$3:$H$66,'Experiment Results'!K$1,FALSE)</f>
        <v>10</v>
      </c>
      <c r="L1366" s="101">
        <f>VLOOKUP($C1366,'Experiment Design'!$B$3:$H$66,'Experiment Results'!L$1,FALSE)</f>
        <v>36</v>
      </c>
      <c r="M1366" s="101">
        <f>VLOOKUP($C1366,'Experiment Design'!$B$3:$H$66,'Experiment Results'!M$1,FALSE)</f>
        <v>10</v>
      </c>
      <c r="N1366" s="102">
        <f t="shared" si="171"/>
        <v>61.296296296296383</v>
      </c>
      <c r="P1366" s="103">
        <f t="shared" si="172"/>
        <v>-1</v>
      </c>
      <c r="Q1366" s="101">
        <f t="shared" si="173"/>
        <v>1</v>
      </c>
      <c r="R1366" s="101">
        <f t="shared" si="174"/>
        <v>-1</v>
      </c>
      <c r="S1366" s="101">
        <f t="shared" si="175"/>
        <v>-1</v>
      </c>
      <c r="T1366" s="101">
        <f t="shared" si="176"/>
        <v>1</v>
      </c>
      <c r="U1366" s="101">
        <f t="shared" si="177"/>
        <v>-1</v>
      </c>
      <c r="V1366" s="102">
        <f t="shared" si="178"/>
        <v>61.296296296296383</v>
      </c>
    </row>
    <row r="1367" spans="2:22" x14ac:dyDescent="0.25">
      <c r="B1367" s="12">
        <v>22</v>
      </c>
      <c r="C1367" s="12">
        <v>20</v>
      </c>
      <c r="D1367" s="12">
        <v>54.722222222222221</v>
      </c>
      <c r="E1367" s="12">
        <v>70.555555555555799</v>
      </c>
      <c r="F1367" s="12">
        <v>58.611111111111121</v>
      </c>
      <c r="H1367" s="103">
        <f>VLOOKUP($C1367,'Experiment Design'!$B$3:$H$66,'Experiment Results'!H$1,FALSE)</f>
        <v>8</v>
      </c>
      <c r="I1367" s="101" t="str">
        <f>VLOOKUP($C1367,'Experiment Design'!$B$3:$H$66,'Experiment Results'!I$1,FALSE)</f>
        <v>Exponential</v>
      </c>
      <c r="J1367" s="101">
        <f>VLOOKUP($C1367,'Experiment Design'!$B$3:$H$66,'Experiment Results'!J$1,FALSE)</f>
        <v>40</v>
      </c>
      <c r="K1367" s="101">
        <f>VLOOKUP($C1367,'Experiment Design'!$B$3:$H$66,'Experiment Results'!K$1,FALSE)</f>
        <v>10</v>
      </c>
      <c r="L1367" s="101">
        <f>VLOOKUP($C1367,'Experiment Design'!$B$3:$H$66,'Experiment Results'!L$1,FALSE)</f>
        <v>36</v>
      </c>
      <c r="M1367" s="101">
        <f>VLOOKUP($C1367,'Experiment Design'!$B$3:$H$66,'Experiment Results'!M$1,FALSE)</f>
        <v>10</v>
      </c>
      <c r="N1367" s="102">
        <f t="shared" si="171"/>
        <v>61.296296296296383</v>
      </c>
      <c r="P1367" s="103">
        <f t="shared" si="172"/>
        <v>1</v>
      </c>
      <c r="Q1367" s="101">
        <f t="shared" si="173"/>
        <v>1</v>
      </c>
      <c r="R1367" s="101">
        <f t="shared" si="174"/>
        <v>-1</v>
      </c>
      <c r="S1367" s="101">
        <f t="shared" si="175"/>
        <v>-1</v>
      </c>
      <c r="T1367" s="101">
        <f t="shared" si="176"/>
        <v>1</v>
      </c>
      <c r="U1367" s="101">
        <f t="shared" si="177"/>
        <v>-1</v>
      </c>
      <c r="V1367" s="102">
        <f t="shared" si="178"/>
        <v>61.296296296296383</v>
      </c>
    </row>
    <row r="1368" spans="2:22" x14ac:dyDescent="0.25">
      <c r="B1368" s="12">
        <v>22</v>
      </c>
      <c r="C1368" s="12">
        <v>21</v>
      </c>
      <c r="D1368" s="12">
        <v>60.2777777777778</v>
      </c>
      <c r="E1368" s="12">
        <v>52.5</v>
      </c>
      <c r="F1368" s="12">
        <v>67.2222222222222</v>
      </c>
      <c r="H1368" s="103">
        <f>VLOOKUP($C1368,'Experiment Design'!$B$3:$H$66,'Experiment Results'!H$1,FALSE)</f>
        <v>3</v>
      </c>
      <c r="I1368" s="101" t="str">
        <f>VLOOKUP($C1368,'Experiment Design'!$B$3:$H$66,'Experiment Results'!I$1,FALSE)</f>
        <v>Normal</v>
      </c>
      <c r="J1368" s="101">
        <f>VLOOKUP($C1368,'Experiment Design'!$B$3:$H$66,'Experiment Results'!J$1,FALSE)</f>
        <v>100</v>
      </c>
      <c r="K1368" s="101">
        <f>VLOOKUP($C1368,'Experiment Design'!$B$3:$H$66,'Experiment Results'!K$1,FALSE)</f>
        <v>10</v>
      </c>
      <c r="L1368" s="101">
        <f>VLOOKUP($C1368,'Experiment Design'!$B$3:$H$66,'Experiment Results'!L$1,FALSE)</f>
        <v>36</v>
      </c>
      <c r="M1368" s="101">
        <f>VLOOKUP($C1368,'Experiment Design'!$B$3:$H$66,'Experiment Results'!M$1,FALSE)</f>
        <v>10</v>
      </c>
      <c r="N1368" s="102">
        <f t="shared" si="171"/>
        <v>60</v>
      </c>
      <c r="P1368" s="103">
        <f t="shared" si="172"/>
        <v>-1</v>
      </c>
      <c r="Q1368" s="101">
        <f t="shared" si="173"/>
        <v>-1</v>
      </c>
      <c r="R1368" s="101">
        <f t="shared" si="174"/>
        <v>1</v>
      </c>
      <c r="S1368" s="101">
        <f t="shared" si="175"/>
        <v>-1</v>
      </c>
      <c r="T1368" s="101">
        <f t="shared" si="176"/>
        <v>1</v>
      </c>
      <c r="U1368" s="101">
        <f t="shared" si="177"/>
        <v>-1</v>
      </c>
      <c r="V1368" s="102">
        <f t="shared" si="178"/>
        <v>60</v>
      </c>
    </row>
    <row r="1369" spans="2:22" x14ac:dyDescent="0.25">
      <c r="B1369" s="12">
        <v>22</v>
      </c>
      <c r="C1369" s="12">
        <v>22</v>
      </c>
      <c r="D1369" s="12">
        <v>60.5555555555556</v>
      </c>
      <c r="E1369" s="12">
        <v>52.5</v>
      </c>
      <c r="F1369" s="12">
        <v>68.6111111111112</v>
      </c>
      <c r="H1369" s="103">
        <f>VLOOKUP($C1369,'Experiment Design'!$B$3:$H$66,'Experiment Results'!H$1,FALSE)</f>
        <v>8</v>
      </c>
      <c r="I1369" s="101" t="str">
        <f>VLOOKUP($C1369,'Experiment Design'!$B$3:$H$66,'Experiment Results'!I$1,FALSE)</f>
        <v>Normal</v>
      </c>
      <c r="J1369" s="101">
        <f>VLOOKUP($C1369,'Experiment Design'!$B$3:$H$66,'Experiment Results'!J$1,FALSE)</f>
        <v>100</v>
      </c>
      <c r="K1369" s="101">
        <f>VLOOKUP($C1369,'Experiment Design'!$B$3:$H$66,'Experiment Results'!K$1,FALSE)</f>
        <v>10</v>
      </c>
      <c r="L1369" s="101">
        <f>VLOOKUP($C1369,'Experiment Design'!$B$3:$H$66,'Experiment Results'!L$1,FALSE)</f>
        <v>36</v>
      </c>
      <c r="M1369" s="101">
        <f>VLOOKUP($C1369,'Experiment Design'!$B$3:$H$66,'Experiment Results'!M$1,FALSE)</f>
        <v>10</v>
      </c>
      <c r="N1369" s="102">
        <f t="shared" si="171"/>
        <v>60.5555555555556</v>
      </c>
      <c r="P1369" s="103">
        <f t="shared" si="172"/>
        <v>1</v>
      </c>
      <c r="Q1369" s="101">
        <f t="shared" si="173"/>
        <v>-1</v>
      </c>
      <c r="R1369" s="101">
        <f t="shared" si="174"/>
        <v>1</v>
      </c>
      <c r="S1369" s="101">
        <f t="shared" si="175"/>
        <v>-1</v>
      </c>
      <c r="T1369" s="101">
        <f t="shared" si="176"/>
        <v>1</v>
      </c>
      <c r="U1369" s="101">
        <f t="shared" si="177"/>
        <v>-1</v>
      </c>
      <c r="V1369" s="102">
        <f t="shared" si="178"/>
        <v>60.5555555555556</v>
      </c>
    </row>
    <row r="1370" spans="2:22" x14ac:dyDescent="0.25">
      <c r="B1370" s="12">
        <v>22</v>
      </c>
      <c r="C1370" s="12">
        <v>23</v>
      </c>
      <c r="D1370" s="12">
        <v>54.722222222222221</v>
      </c>
      <c r="E1370" s="12">
        <v>70.555555555555799</v>
      </c>
      <c r="F1370" s="12">
        <v>58.611111111111121</v>
      </c>
      <c r="H1370" s="103">
        <f>VLOOKUP($C1370,'Experiment Design'!$B$3:$H$66,'Experiment Results'!H$1,FALSE)</f>
        <v>3</v>
      </c>
      <c r="I1370" s="101" t="str">
        <f>VLOOKUP($C1370,'Experiment Design'!$B$3:$H$66,'Experiment Results'!I$1,FALSE)</f>
        <v>Exponential</v>
      </c>
      <c r="J1370" s="101">
        <f>VLOOKUP($C1370,'Experiment Design'!$B$3:$H$66,'Experiment Results'!J$1,FALSE)</f>
        <v>100</v>
      </c>
      <c r="K1370" s="101">
        <f>VLOOKUP($C1370,'Experiment Design'!$B$3:$H$66,'Experiment Results'!K$1,FALSE)</f>
        <v>10</v>
      </c>
      <c r="L1370" s="101">
        <f>VLOOKUP($C1370,'Experiment Design'!$B$3:$H$66,'Experiment Results'!L$1,FALSE)</f>
        <v>36</v>
      </c>
      <c r="M1370" s="101">
        <f>VLOOKUP($C1370,'Experiment Design'!$B$3:$H$66,'Experiment Results'!M$1,FALSE)</f>
        <v>10</v>
      </c>
      <c r="N1370" s="102">
        <f t="shared" si="171"/>
        <v>61.296296296296383</v>
      </c>
      <c r="P1370" s="103">
        <f t="shared" si="172"/>
        <v>-1</v>
      </c>
      <c r="Q1370" s="101">
        <f t="shared" si="173"/>
        <v>1</v>
      </c>
      <c r="R1370" s="101">
        <f t="shared" si="174"/>
        <v>1</v>
      </c>
      <c r="S1370" s="101">
        <f t="shared" si="175"/>
        <v>-1</v>
      </c>
      <c r="T1370" s="101">
        <f t="shared" si="176"/>
        <v>1</v>
      </c>
      <c r="U1370" s="101">
        <f t="shared" si="177"/>
        <v>-1</v>
      </c>
      <c r="V1370" s="102">
        <f t="shared" si="178"/>
        <v>61.296296296296383</v>
      </c>
    </row>
    <row r="1371" spans="2:22" x14ac:dyDescent="0.25">
      <c r="B1371" s="12">
        <v>22</v>
      </c>
      <c r="C1371" s="12">
        <v>24</v>
      </c>
      <c r="D1371" s="12">
        <v>54.722222222222221</v>
      </c>
      <c r="E1371" s="12">
        <v>70.555555555555799</v>
      </c>
      <c r="F1371" s="12">
        <v>58.611111111111121</v>
      </c>
      <c r="H1371" s="103">
        <f>VLOOKUP($C1371,'Experiment Design'!$B$3:$H$66,'Experiment Results'!H$1,FALSE)</f>
        <v>8</v>
      </c>
      <c r="I1371" s="101" t="str">
        <f>VLOOKUP($C1371,'Experiment Design'!$B$3:$H$66,'Experiment Results'!I$1,FALSE)</f>
        <v>Exponential</v>
      </c>
      <c r="J1371" s="101">
        <f>VLOOKUP($C1371,'Experiment Design'!$B$3:$H$66,'Experiment Results'!J$1,FALSE)</f>
        <v>100</v>
      </c>
      <c r="K1371" s="101">
        <f>VLOOKUP($C1371,'Experiment Design'!$B$3:$H$66,'Experiment Results'!K$1,FALSE)</f>
        <v>10</v>
      </c>
      <c r="L1371" s="101">
        <f>VLOOKUP($C1371,'Experiment Design'!$B$3:$H$66,'Experiment Results'!L$1,FALSE)</f>
        <v>36</v>
      </c>
      <c r="M1371" s="101">
        <f>VLOOKUP($C1371,'Experiment Design'!$B$3:$H$66,'Experiment Results'!M$1,FALSE)</f>
        <v>10</v>
      </c>
      <c r="N1371" s="102">
        <f t="shared" si="171"/>
        <v>61.296296296296383</v>
      </c>
      <c r="P1371" s="103">
        <f t="shared" si="172"/>
        <v>1</v>
      </c>
      <c r="Q1371" s="101">
        <f t="shared" si="173"/>
        <v>1</v>
      </c>
      <c r="R1371" s="101">
        <f t="shared" si="174"/>
        <v>1</v>
      </c>
      <c r="S1371" s="101">
        <f t="shared" si="175"/>
        <v>-1</v>
      </c>
      <c r="T1371" s="101">
        <f t="shared" si="176"/>
        <v>1</v>
      </c>
      <c r="U1371" s="101">
        <f t="shared" si="177"/>
        <v>-1</v>
      </c>
      <c r="V1371" s="102">
        <f t="shared" si="178"/>
        <v>61.296296296296383</v>
      </c>
    </row>
    <row r="1372" spans="2:22" x14ac:dyDescent="0.25">
      <c r="B1372" s="12">
        <v>22</v>
      </c>
      <c r="C1372" s="12">
        <v>25</v>
      </c>
      <c r="D1372" s="12">
        <v>60.2777777777778</v>
      </c>
      <c r="E1372" s="12">
        <v>52.5</v>
      </c>
      <c r="F1372" s="12">
        <v>67.2222222222222</v>
      </c>
      <c r="H1372" s="103">
        <f>VLOOKUP($C1372,'Experiment Design'!$B$3:$H$66,'Experiment Results'!H$1,FALSE)</f>
        <v>3</v>
      </c>
      <c r="I1372" s="101" t="str">
        <f>VLOOKUP($C1372,'Experiment Design'!$B$3:$H$66,'Experiment Results'!I$1,FALSE)</f>
        <v>Normal</v>
      </c>
      <c r="J1372" s="101">
        <f>VLOOKUP($C1372,'Experiment Design'!$B$3:$H$66,'Experiment Results'!J$1,FALSE)</f>
        <v>40</v>
      </c>
      <c r="K1372" s="101">
        <f>VLOOKUP($C1372,'Experiment Design'!$B$3:$H$66,'Experiment Results'!K$1,FALSE)</f>
        <v>60</v>
      </c>
      <c r="L1372" s="101">
        <f>VLOOKUP($C1372,'Experiment Design'!$B$3:$H$66,'Experiment Results'!L$1,FALSE)</f>
        <v>36</v>
      </c>
      <c r="M1372" s="101">
        <f>VLOOKUP($C1372,'Experiment Design'!$B$3:$H$66,'Experiment Results'!M$1,FALSE)</f>
        <v>10</v>
      </c>
      <c r="N1372" s="102">
        <f t="shared" si="171"/>
        <v>60</v>
      </c>
      <c r="P1372" s="103">
        <f t="shared" si="172"/>
        <v>-1</v>
      </c>
      <c r="Q1372" s="101">
        <f t="shared" si="173"/>
        <v>-1</v>
      </c>
      <c r="R1372" s="101">
        <f t="shared" si="174"/>
        <v>-1</v>
      </c>
      <c r="S1372" s="101">
        <f t="shared" si="175"/>
        <v>1</v>
      </c>
      <c r="T1372" s="101">
        <f t="shared" si="176"/>
        <v>1</v>
      </c>
      <c r="U1372" s="101">
        <f t="shared" si="177"/>
        <v>-1</v>
      </c>
      <c r="V1372" s="102">
        <f t="shared" si="178"/>
        <v>60</v>
      </c>
    </row>
    <row r="1373" spans="2:22" x14ac:dyDescent="0.25">
      <c r="B1373" s="12">
        <v>22</v>
      </c>
      <c r="C1373" s="12">
        <v>26</v>
      </c>
      <c r="D1373" s="12">
        <v>60.5555555555556</v>
      </c>
      <c r="E1373" s="12">
        <v>52.5</v>
      </c>
      <c r="F1373" s="12">
        <v>68.6111111111112</v>
      </c>
      <c r="H1373" s="103">
        <f>VLOOKUP($C1373,'Experiment Design'!$B$3:$H$66,'Experiment Results'!H$1,FALSE)</f>
        <v>8</v>
      </c>
      <c r="I1373" s="101" t="str">
        <f>VLOOKUP($C1373,'Experiment Design'!$B$3:$H$66,'Experiment Results'!I$1,FALSE)</f>
        <v>Normal</v>
      </c>
      <c r="J1373" s="101">
        <f>VLOOKUP($C1373,'Experiment Design'!$B$3:$H$66,'Experiment Results'!J$1,FALSE)</f>
        <v>40</v>
      </c>
      <c r="K1373" s="101">
        <f>VLOOKUP($C1373,'Experiment Design'!$B$3:$H$66,'Experiment Results'!K$1,FALSE)</f>
        <v>60</v>
      </c>
      <c r="L1373" s="101">
        <f>VLOOKUP($C1373,'Experiment Design'!$B$3:$H$66,'Experiment Results'!L$1,FALSE)</f>
        <v>36</v>
      </c>
      <c r="M1373" s="101">
        <f>VLOOKUP($C1373,'Experiment Design'!$B$3:$H$66,'Experiment Results'!M$1,FALSE)</f>
        <v>10</v>
      </c>
      <c r="N1373" s="102">
        <f t="shared" si="171"/>
        <v>60.5555555555556</v>
      </c>
      <c r="P1373" s="103">
        <f t="shared" si="172"/>
        <v>1</v>
      </c>
      <c r="Q1373" s="101">
        <f t="shared" si="173"/>
        <v>-1</v>
      </c>
      <c r="R1373" s="101">
        <f t="shared" si="174"/>
        <v>-1</v>
      </c>
      <c r="S1373" s="101">
        <f t="shared" si="175"/>
        <v>1</v>
      </c>
      <c r="T1373" s="101">
        <f t="shared" si="176"/>
        <v>1</v>
      </c>
      <c r="U1373" s="101">
        <f t="shared" si="177"/>
        <v>-1</v>
      </c>
      <c r="V1373" s="102">
        <f t="shared" si="178"/>
        <v>60.5555555555556</v>
      </c>
    </row>
    <row r="1374" spans="2:22" x14ac:dyDescent="0.25">
      <c r="B1374" s="12">
        <v>22</v>
      </c>
      <c r="C1374" s="12">
        <v>27</v>
      </c>
      <c r="D1374" s="12">
        <v>54.722222222222221</v>
      </c>
      <c r="E1374" s="12">
        <v>70.555555555555799</v>
      </c>
      <c r="F1374" s="12">
        <v>58.611111111111121</v>
      </c>
      <c r="H1374" s="103">
        <f>VLOOKUP($C1374,'Experiment Design'!$B$3:$H$66,'Experiment Results'!H$1,FALSE)</f>
        <v>3</v>
      </c>
      <c r="I1374" s="101" t="str">
        <f>VLOOKUP($C1374,'Experiment Design'!$B$3:$H$66,'Experiment Results'!I$1,FALSE)</f>
        <v>Exponential</v>
      </c>
      <c r="J1374" s="101">
        <f>VLOOKUP($C1374,'Experiment Design'!$B$3:$H$66,'Experiment Results'!J$1,FALSE)</f>
        <v>40</v>
      </c>
      <c r="K1374" s="101">
        <f>VLOOKUP($C1374,'Experiment Design'!$B$3:$H$66,'Experiment Results'!K$1,FALSE)</f>
        <v>60</v>
      </c>
      <c r="L1374" s="101">
        <f>VLOOKUP($C1374,'Experiment Design'!$B$3:$H$66,'Experiment Results'!L$1,FALSE)</f>
        <v>36</v>
      </c>
      <c r="M1374" s="101">
        <f>VLOOKUP($C1374,'Experiment Design'!$B$3:$H$66,'Experiment Results'!M$1,FALSE)</f>
        <v>10</v>
      </c>
      <c r="N1374" s="102">
        <f t="shared" si="171"/>
        <v>61.296296296296383</v>
      </c>
      <c r="P1374" s="103">
        <f t="shared" si="172"/>
        <v>-1</v>
      </c>
      <c r="Q1374" s="101">
        <f t="shared" si="173"/>
        <v>1</v>
      </c>
      <c r="R1374" s="101">
        <f t="shared" si="174"/>
        <v>-1</v>
      </c>
      <c r="S1374" s="101">
        <f t="shared" si="175"/>
        <v>1</v>
      </c>
      <c r="T1374" s="101">
        <f t="shared" si="176"/>
        <v>1</v>
      </c>
      <c r="U1374" s="101">
        <f t="shared" si="177"/>
        <v>-1</v>
      </c>
      <c r="V1374" s="102">
        <f t="shared" si="178"/>
        <v>61.296296296296383</v>
      </c>
    </row>
    <row r="1375" spans="2:22" x14ac:dyDescent="0.25">
      <c r="B1375" s="12">
        <v>22</v>
      </c>
      <c r="C1375" s="12">
        <v>28</v>
      </c>
      <c r="D1375" s="12">
        <v>54.722222222222221</v>
      </c>
      <c r="E1375" s="12">
        <v>70.555555555555799</v>
      </c>
      <c r="F1375" s="12">
        <v>58.611111111111121</v>
      </c>
      <c r="H1375" s="103">
        <f>VLOOKUP($C1375,'Experiment Design'!$B$3:$H$66,'Experiment Results'!H$1,FALSE)</f>
        <v>8</v>
      </c>
      <c r="I1375" s="101" t="str">
        <f>VLOOKUP($C1375,'Experiment Design'!$B$3:$H$66,'Experiment Results'!I$1,FALSE)</f>
        <v>Exponential</v>
      </c>
      <c r="J1375" s="101">
        <f>VLOOKUP($C1375,'Experiment Design'!$B$3:$H$66,'Experiment Results'!J$1,FALSE)</f>
        <v>40</v>
      </c>
      <c r="K1375" s="101">
        <f>VLOOKUP($C1375,'Experiment Design'!$B$3:$H$66,'Experiment Results'!K$1,FALSE)</f>
        <v>60</v>
      </c>
      <c r="L1375" s="101">
        <f>VLOOKUP($C1375,'Experiment Design'!$B$3:$H$66,'Experiment Results'!L$1,FALSE)</f>
        <v>36</v>
      </c>
      <c r="M1375" s="101">
        <f>VLOOKUP($C1375,'Experiment Design'!$B$3:$H$66,'Experiment Results'!M$1,FALSE)</f>
        <v>10</v>
      </c>
      <c r="N1375" s="102">
        <f t="shared" si="171"/>
        <v>61.296296296296383</v>
      </c>
      <c r="P1375" s="103">
        <f t="shared" si="172"/>
        <v>1</v>
      </c>
      <c r="Q1375" s="101">
        <f t="shared" si="173"/>
        <v>1</v>
      </c>
      <c r="R1375" s="101">
        <f t="shared" si="174"/>
        <v>-1</v>
      </c>
      <c r="S1375" s="101">
        <f t="shared" si="175"/>
        <v>1</v>
      </c>
      <c r="T1375" s="101">
        <f t="shared" si="176"/>
        <v>1</v>
      </c>
      <c r="U1375" s="101">
        <f t="shared" si="177"/>
        <v>-1</v>
      </c>
      <c r="V1375" s="102">
        <f t="shared" si="178"/>
        <v>61.296296296296383</v>
      </c>
    </row>
    <row r="1376" spans="2:22" x14ac:dyDescent="0.25">
      <c r="B1376" s="12">
        <v>22</v>
      </c>
      <c r="C1376" s="12">
        <v>29</v>
      </c>
      <c r="D1376" s="12">
        <v>60.2777777777778</v>
      </c>
      <c r="E1376" s="12">
        <v>52.5</v>
      </c>
      <c r="F1376" s="12">
        <v>67.2222222222222</v>
      </c>
      <c r="H1376" s="103">
        <f>VLOOKUP($C1376,'Experiment Design'!$B$3:$H$66,'Experiment Results'!H$1,FALSE)</f>
        <v>3</v>
      </c>
      <c r="I1376" s="101" t="str">
        <f>VLOOKUP($C1376,'Experiment Design'!$B$3:$H$66,'Experiment Results'!I$1,FALSE)</f>
        <v>Normal</v>
      </c>
      <c r="J1376" s="101">
        <f>VLOOKUP($C1376,'Experiment Design'!$B$3:$H$66,'Experiment Results'!J$1,FALSE)</f>
        <v>100</v>
      </c>
      <c r="K1376" s="101">
        <f>VLOOKUP($C1376,'Experiment Design'!$B$3:$H$66,'Experiment Results'!K$1,FALSE)</f>
        <v>60</v>
      </c>
      <c r="L1376" s="101">
        <f>VLOOKUP($C1376,'Experiment Design'!$B$3:$H$66,'Experiment Results'!L$1,FALSE)</f>
        <v>36</v>
      </c>
      <c r="M1376" s="101">
        <f>VLOOKUP($C1376,'Experiment Design'!$B$3:$H$66,'Experiment Results'!M$1,FALSE)</f>
        <v>10</v>
      </c>
      <c r="N1376" s="102">
        <f t="shared" si="171"/>
        <v>60</v>
      </c>
      <c r="P1376" s="103">
        <f t="shared" si="172"/>
        <v>-1</v>
      </c>
      <c r="Q1376" s="101">
        <f t="shared" si="173"/>
        <v>-1</v>
      </c>
      <c r="R1376" s="101">
        <f t="shared" si="174"/>
        <v>1</v>
      </c>
      <c r="S1376" s="101">
        <f t="shared" si="175"/>
        <v>1</v>
      </c>
      <c r="T1376" s="101">
        <f t="shared" si="176"/>
        <v>1</v>
      </c>
      <c r="U1376" s="101">
        <f t="shared" si="177"/>
        <v>-1</v>
      </c>
      <c r="V1376" s="102">
        <f t="shared" si="178"/>
        <v>60</v>
      </c>
    </row>
    <row r="1377" spans="2:22" x14ac:dyDescent="0.25">
      <c r="B1377" s="12">
        <v>22</v>
      </c>
      <c r="C1377" s="12">
        <v>30</v>
      </c>
      <c r="D1377" s="12">
        <v>60.5555555555556</v>
      </c>
      <c r="E1377" s="12">
        <v>52.5</v>
      </c>
      <c r="F1377" s="12">
        <v>68.6111111111112</v>
      </c>
      <c r="H1377" s="103">
        <f>VLOOKUP($C1377,'Experiment Design'!$B$3:$H$66,'Experiment Results'!H$1,FALSE)</f>
        <v>8</v>
      </c>
      <c r="I1377" s="101" t="str">
        <f>VLOOKUP($C1377,'Experiment Design'!$B$3:$H$66,'Experiment Results'!I$1,FALSE)</f>
        <v>Normal</v>
      </c>
      <c r="J1377" s="101">
        <f>VLOOKUP($C1377,'Experiment Design'!$B$3:$H$66,'Experiment Results'!J$1,FALSE)</f>
        <v>100</v>
      </c>
      <c r="K1377" s="101">
        <f>VLOOKUP($C1377,'Experiment Design'!$B$3:$H$66,'Experiment Results'!K$1,FALSE)</f>
        <v>60</v>
      </c>
      <c r="L1377" s="101">
        <f>VLOOKUP($C1377,'Experiment Design'!$B$3:$H$66,'Experiment Results'!L$1,FALSE)</f>
        <v>36</v>
      </c>
      <c r="M1377" s="101">
        <f>VLOOKUP($C1377,'Experiment Design'!$B$3:$H$66,'Experiment Results'!M$1,FALSE)</f>
        <v>10</v>
      </c>
      <c r="N1377" s="102">
        <f t="shared" si="171"/>
        <v>60.5555555555556</v>
      </c>
      <c r="P1377" s="103">
        <f t="shared" si="172"/>
        <v>1</v>
      </c>
      <c r="Q1377" s="101">
        <f t="shared" si="173"/>
        <v>-1</v>
      </c>
      <c r="R1377" s="101">
        <f t="shared" si="174"/>
        <v>1</v>
      </c>
      <c r="S1377" s="101">
        <f t="shared" si="175"/>
        <v>1</v>
      </c>
      <c r="T1377" s="101">
        <f t="shared" si="176"/>
        <v>1</v>
      </c>
      <c r="U1377" s="101">
        <f t="shared" si="177"/>
        <v>-1</v>
      </c>
      <c r="V1377" s="102">
        <f t="shared" si="178"/>
        <v>60.5555555555556</v>
      </c>
    </row>
    <row r="1378" spans="2:22" x14ac:dyDescent="0.25">
      <c r="B1378" s="12">
        <v>22</v>
      </c>
      <c r="C1378" s="12">
        <v>31</v>
      </c>
      <c r="D1378" s="12">
        <v>54.722222222222221</v>
      </c>
      <c r="E1378" s="12">
        <v>70.555555555555799</v>
      </c>
      <c r="F1378" s="12">
        <v>58.611111111111121</v>
      </c>
      <c r="H1378" s="103">
        <f>VLOOKUP($C1378,'Experiment Design'!$B$3:$H$66,'Experiment Results'!H$1,FALSE)</f>
        <v>3</v>
      </c>
      <c r="I1378" s="101" t="str">
        <f>VLOOKUP($C1378,'Experiment Design'!$B$3:$H$66,'Experiment Results'!I$1,FALSE)</f>
        <v>Exponential</v>
      </c>
      <c r="J1378" s="101">
        <f>VLOOKUP($C1378,'Experiment Design'!$B$3:$H$66,'Experiment Results'!J$1,FALSE)</f>
        <v>100</v>
      </c>
      <c r="K1378" s="101">
        <f>VLOOKUP($C1378,'Experiment Design'!$B$3:$H$66,'Experiment Results'!K$1,FALSE)</f>
        <v>60</v>
      </c>
      <c r="L1378" s="101">
        <f>VLOOKUP($C1378,'Experiment Design'!$B$3:$H$66,'Experiment Results'!L$1,FALSE)</f>
        <v>36</v>
      </c>
      <c r="M1378" s="101">
        <f>VLOOKUP($C1378,'Experiment Design'!$B$3:$H$66,'Experiment Results'!M$1,FALSE)</f>
        <v>10</v>
      </c>
      <c r="N1378" s="102">
        <f t="shared" si="171"/>
        <v>61.296296296296383</v>
      </c>
      <c r="P1378" s="103">
        <f t="shared" si="172"/>
        <v>-1</v>
      </c>
      <c r="Q1378" s="101">
        <f t="shared" si="173"/>
        <v>1</v>
      </c>
      <c r="R1378" s="101">
        <f t="shared" si="174"/>
        <v>1</v>
      </c>
      <c r="S1378" s="101">
        <f t="shared" si="175"/>
        <v>1</v>
      </c>
      <c r="T1378" s="101">
        <f t="shared" si="176"/>
        <v>1</v>
      </c>
      <c r="U1378" s="101">
        <f t="shared" si="177"/>
        <v>-1</v>
      </c>
      <c r="V1378" s="102">
        <f t="shared" si="178"/>
        <v>61.296296296296383</v>
      </c>
    </row>
    <row r="1379" spans="2:22" x14ac:dyDescent="0.25">
      <c r="B1379" s="12">
        <v>22</v>
      </c>
      <c r="C1379" s="12">
        <v>32</v>
      </c>
      <c r="D1379" s="12">
        <v>54.722222222222221</v>
      </c>
      <c r="E1379" s="12">
        <v>70.555555555555799</v>
      </c>
      <c r="F1379" s="12">
        <v>58.611111111111121</v>
      </c>
      <c r="H1379" s="103">
        <f>VLOOKUP($C1379,'Experiment Design'!$B$3:$H$66,'Experiment Results'!H$1,FALSE)</f>
        <v>8</v>
      </c>
      <c r="I1379" s="101" t="str">
        <f>VLOOKUP($C1379,'Experiment Design'!$B$3:$H$66,'Experiment Results'!I$1,FALSE)</f>
        <v>Exponential</v>
      </c>
      <c r="J1379" s="101">
        <f>VLOOKUP($C1379,'Experiment Design'!$B$3:$H$66,'Experiment Results'!J$1,FALSE)</f>
        <v>100</v>
      </c>
      <c r="K1379" s="101">
        <f>VLOOKUP($C1379,'Experiment Design'!$B$3:$H$66,'Experiment Results'!K$1,FALSE)</f>
        <v>60</v>
      </c>
      <c r="L1379" s="101">
        <f>VLOOKUP($C1379,'Experiment Design'!$B$3:$H$66,'Experiment Results'!L$1,FALSE)</f>
        <v>36</v>
      </c>
      <c r="M1379" s="101">
        <f>VLOOKUP($C1379,'Experiment Design'!$B$3:$H$66,'Experiment Results'!M$1,FALSE)</f>
        <v>10</v>
      </c>
      <c r="N1379" s="102">
        <f t="shared" si="171"/>
        <v>61.296296296296383</v>
      </c>
      <c r="P1379" s="103">
        <f t="shared" si="172"/>
        <v>1</v>
      </c>
      <c r="Q1379" s="101">
        <f t="shared" si="173"/>
        <v>1</v>
      </c>
      <c r="R1379" s="101">
        <f t="shared" si="174"/>
        <v>1</v>
      </c>
      <c r="S1379" s="101">
        <f t="shared" si="175"/>
        <v>1</v>
      </c>
      <c r="T1379" s="101">
        <f t="shared" si="176"/>
        <v>1</v>
      </c>
      <c r="U1379" s="101">
        <f t="shared" si="177"/>
        <v>-1</v>
      </c>
      <c r="V1379" s="102">
        <f t="shared" si="178"/>
        <v>61.296296296296383</v>
      </c>
    </row>
    <row r="1380" spans="2:22" x14ac:dyDescent="0.25">
      <c r="B1380" s="12">
        <v>22</v>
      </c>
      <c r="C1380" s="12">
        <v>33</v>
      </c>
      <c r="D1380" s="12">
        <v>26.538461538461522</v>
      </c>
      <c r="E1380" s="12">
        <v>39.230769230769241</v>
      </c>
      <c r="F1380" s="12">
        <v>33.173076923076898</v>
      </c>
      <c r="H1380" s="103">
        <f>VLOOKUP($C1380,'Experiment Design'!$B$3:$H$66,'Experiment Results'!H$1,FALSE)</f>
        <v>3</v>
      </c>
      <c r="I1380" s="101" t="str">
        <f>VLOOKUP($C1380,'Experiment Design'!$B$3:$H$66,'Experiment Results'!I$1,FALSE)</f>
        <v>Normal</v>
      </c>
      <c r="J1380" s="101">
        <f>VLOOKUP($C1380,'Experiment Design'!$B$3:$H$66,'Experiment Results'!J$1,FALSE)</f>
        <v>40</v>
      </c>
      <c r="K1380" s="101">
        <f>VLOOKUP($C1380,'Experiment Design'!$B$3:$H$66,'Experiment Results'!K$1,FALSE)</f>
        <v>10</v>
      </c>
      <c r="L1380" s="101">
        <f>VLOOKUP($C1380,'Experiment Design'!$B$3:$H$66,'Experiment Results'!L$1,FALSE)</f>
        <v>26</v>
      </c>
      <c r="M1380" s="101">
        <f>VLOOKUP($C1380,'Experiment Design'!$B$3:$H$66,'Experiment Results'!M$1,FALSE)</f>
        <v>15</v>
      </c>
      <c r="N1380" s="102">
        <f t="shared" si="171"/>
        <v>32.980769230769219</v>
      </c>
      <c r="P1380" s="103">
        <f t="shared" si="172"/>
        <v>-1</v>
      </c>
      <c r="Q1380" s="101">
        <f t="shared" si="173"/>
        <v>-1</v>
      </c>
      <c r="R1380" s="101">
        <f t="shared" si="174"/>
        <v>-1</v>
      </c>
      <c r="S1380" s="101">
        <f t="shared" si="175"/>
        <v>-1</v>
      </c>
      <c r="T1380" s="101">
        <f t="shared" si="176"/>
        <v>-1</v>
      </c>
      <c r="U1380" s="101">
        <f t="shared" si="177"/>
        <v>1</v>
      </c>
      <c r="V1380" s="102">
        <f t="shared" si="178"/>
        <v>32.980769230769219</v>
      </c>
    </row>
    <row r="1381" spans="2:22" x14ac:dyDescent="0.25">
      <c r="B1381" s="12">
        <v>22</v>
      </c>
      <c r="C1381" s="12">
        <v>34</v>
      </c>
      <c r="D1381" s="12">
        <v>20.384615384615397</v>
      </c>
      <c r="E1381" s="12">
        <v>24.038461538461561</v>
      </c>
      <c r="F1381" s="12">
        <v>28.681318681318679</v>
      </c>
      <c r="H1381" s="103">
        <f>VLOOKUP($C1381,'Experiment Design'!$B$3:$H$66,'Experiment Results'!H$1,FALSE)</f>
        <v>8</v>
      </c>
      <c r="I1381" s="101" t="str">
        <f>VLOOKUP($C1381,'Experiment Design'!$B$3:$H$66,'Experiment Results'!I$1,FALSE)</f>
        <v>Normal</v>
      </c>
      <c r="J1381" s="101">
        <f>VLOOKUP($C1381,'Experiment Design'!$B$3:$H$66,'Experiment Results'!J$1,FALSE)</f>
        <v>40</v>
      </c>
      <c r="K1381" s="101">
        <f>VLOOKUP($C1381,'Experiment Design'!$B$3:$H$66,'Experiment Results'!K$1,FALSE)</f>
        <v>10</v>
      </c>
      <c r="L1381" s="101">
        <f>VLOOKUP($C1381,'Experiment Design'!$B$3:$H$66,'Experiment Results'!L$1,FALSE)</f>
        <v>26</v>
      </c>
      <c r="M1381" s="101">
        <f>VLOOKUP($C1381,'Experiment Design'!$B$3:$H$66,'Experiment Results'!M$1,FALSE)</f>
        <v>15</v>
      </c>
      <c r="N1381" s="102">
        <f t="shared" si="171"/>
        <v>24.368131868131883</v>
      </c>
      <c r="P1381" s="103">
        <f t="shared" si="172"/>
        <v>1</v>
      </c>
      <c r="Q1381" s="101">
        <f t="shared" si="173"/>
        <v>-1</v>
      </c>
      <c r="R1381" s="101">
        <f t="shared" si="174"/>
        <v>-1</v>
      </c>
      <c r="S1381" s="101">
        <f t="shared" si="175"/>
        <v>-1</v>
      </c>
      <c r="T1381" s="101">
        <f t="shared" si="176"/>
        <v>-1</v>
      </c>
      <c r="U1381" s="101">
        <f t="shared" si="177"/>
        <v>1</v>
      </c>
      <c r="V1381" s="102">
        <f t="shared" si="178"/>
        <v>24.368131868131883</v>
      </c>
    </row>
    <row r="1382" spans="2:22" x14ac:dyDescent="0.25">
      <c r="B1382" s="12">
        <v>22</v>
      </c>
      <c r="C1382" s="12">
        <v>35</v>
      </c>
      <c r="D1382" s="12">
        <v>32.307692307692278</v>
      </c>
      <c r="E1382" s="12">
        <v>33.076923076923059</v>
      </c>
      <c r="F1382" s="12">
        <v>27.403846153846139</v>
      </c>
      <c r="H1382" s="103">
        <f>VLOOKUP($C1382,'Experiment Design'!$B$3:$H$66,'Experiment Results'!H$1,FALSE)</f>
        <v>3</v>
      </c>
      <c r="I1382" s="101" t="str">
        <f>VLOOKUP($C1382,'Experiment Design'!$B$3:$H$66,'Experiment Results'!I$1,FALSE)</f>
        <v>Exponential</v>
      </c>
      <c r="J1382" s="101">
        <f>VLOOKUP($C1382,'Experiment Design'!$B$3:$H$66,'Experiment Results'!J$1,FALSE)</f>
        <v>40</v>
      </c>
      <c r="K1382" s="101">
        <f>VLOOKUP($C1382,'Experiment Design'!$B$3:$H$66,'Experiment Results'!K$1,FALSE)</f>
        <v>10</v>
      </c>
      <c r="L1382" s="101">
        <f>VLOOKUP($C1382,'Experiment Design'!$B$3:$H$66,'Experiment Results'!L$1,FALSE)</f>
        <v>26</v>
      </c>
      <c r="M1382" s="101">
        <f>VLOOKUP($C1382,'Experiment Design'!$B$3:$H$66,'Experiment Results'!M$1,FALSE)</f>
        <v>15</v>
      </c>
      <c r="N1382" s="102">
        <f t="shared" si="171"/>
        <v>30.929487179487154</v>
      </c>
      <c r="P1382" s="103">
        <f t="shared" si="172"/>
        <v>-1</v>
      </c>
      <c r="Q1382" s="101">
        <f t="shared" si="173"/>
        <v>1</v>
      </c>
      <c r="R1382" s="101">
        <f t="shared" si="174"/>
        <v>-1</v>
      </c>
      <c r="S1382" s="101">
        <f t="shared" si="175"/>
        <v>-1</v>
      </c>
      <c r="T1382" s="101">
        <f t="shared" si="176"/>
        <v>-1</v>
      </c>
      <c r="U1382" s="101">
        <f t="shared" si="177"/>
        <v>1</v>
      </c>
      <c r="V1382" s="102">
        <f t="shared" si="178"/>
        <v>30.929487179487154</v>
      </c>
    </row>
    <row r="1383" spans="2:22" x14ac:dyDescent="0.25">
      <c r="B1383" s="12">
        <v>22</v>
      </c>
      <c r="C1383" s="12">
        <v>36</v>
      </c>
      <c r="D1383" s="12">
        <v>28.021978021978018</v>
      </c>
      <c r="E1383" s="12">
        <v>30</v>
      </c>
      <c r="F1383" s="12">
        <v>29.505494505494521</v>
      </c>
      <c r="H1383" s="103">
        <f>VLOOKUP($C1383,'Experiment Design'!$B$3:$H$66,'Experiment Results'!H$1,FALSE)</f>
        <v>8</v>
      </c>
      <c r="I1383" s="101" t="str">
        <f>VLOOKUP($C1383,'Experiment Design'!$B$3:$H$66,'Experiment Results'!I$1,FALSE)</f>
        <v>Exponential</v>
      </c>
      <c r="J1383" s="101">
        <f>VLOOKUP($C1383,'Experiment Design'!$B$3:$H$66,'Experiment Results'!J$1,FALSE)</f>
        <v>40</v>
      </c>
      <c r="K1383" s="101">
        <f>VLOOKUP($C1383,'Experiment Design'!$B$3:$H$66,'Experiment Results'!K$1,FALSE)</f>
        <v>10</v>
      </c>
      <c r="L1383" s="101">
        <f>VLOOKUP($C1383,'Experiment Design'!$B$3:$H$66,'Experiment Results'!L$1,FALSE)</f>
        <v>26</v>
      </c>
      <c r="M1383" s="101">
        <f>VLOOKUP($C1383,'Experiment Design'!$B$3:$H$66,'Experiment Results'!M$1,FALSE)</f>
        <v>15</v>
      </c>
      <c r="N1383" s="102">
        <f t="shared" si="171"/>
        <v>29.175824175824179</v>
      </c>
      <c r="P1383" s="103">
        <f t="shared" si="172"/>
        <v>1</v>
      </c>
      <c r="Q1383" s="101">
        <f t="shared" si="173"/>
        <v>1</v>
      </c>
      <c r="R1383" s="101">
        <f t="shared" si="174"/>
        <v>-1</v>
      </c>
      <c r="S1383" s="101">
        <f t="shared" si="175"/>
        <v>-1</v>
      </c>
      <c r="T1383" s="101">
        <f t="shared" si="176"/>
        <v>-1</v>
      </c>
      <c r="U1383" s="101">
        <f t="shared" si="177"/>
        <v>1</v>
      </c>
      <c r="V1383" s="102">
        <f t="shared" si="178"/>
        <v>29.175824175824179</v>
      </c>
    </row>
    <row r="1384" spans="2:22" x14ac:dyDescent="0.25">
      <c r="B1384" s="12">
        <v>22</v>
      </c>
      <c r="C1384" s="12">
        <v>37</v>
      </c>
      <c r="D1384" s="12">
        <v>26.538461538461522</v>
      </c>
      <c r="E1384" s="12">
        <v>39.230769230769241</v>
      </c>
      <c r="F1384" s="12">
        <v>33.173076923076898</v>
      </c>
      <c r="H1384" s="103">
        <f>VLOOKUP($C1384,'Experiment Design'!$B$3:$H$66,'Experiment Results'!H$1,FALSE)</f>
        <v>3</v>
      </c>
      <c r="I1384" s="101" t="str">
        <f>VLOOKUP($C1384,'Experiment Design'!$B$3:$H$66,'Experiment Results'!I$1,FALSE)</f>
        <v>Normal</v>
      </c>
      <c r="J1384" s="101">
        <f>VLOOKUP($C1384,'Experiment Design'!$B$3:$H$66,'Experiment Results'!J$1,FALSE)</f>
        <v>100</v>
      </c>
      <c r="K1384" s="101">
        <f>VLOOKUP($C1384,'Experiment Design'!$B$3:$H$66,'Experiment Results'!K$1,FALSE)</f>
        <v>10</v>
      </c>
      <c r="L1384" s="101">
        <f>VLOOKUP($C1384,'Experiment Design'!$B$3:$H$66,'Experiment Results'!L$1,FALSE)</f>
        <v>26</v>
      </c>
      <c r="M1384" s="101">
        <f>VLOOKUP($C1384,'Experiment Design'!$B$3:$H$66,'Experiment Results'!M$1,FALSE)</f>
        <v>15</v>
      </c>
      <c r="N1384" s="102">
        <f t="shared" si="171"/>
        <v>32.980769230769219</v>
      </c>
      <c r="P1384" s="103">
        <f t="shared" si="172"/>
        <v>-1</v>
      </c>
      <c r="Q1384" s="101">
        <f t="shared" si="173"/>
        <v>-1</v>
      </c>
      <c r="R1384" s="101">
        <f t="shared" si="174"/>
        <v>1</v>
      </c>
      <c r="S1384" s="101">
        <f t="shared" si="175"/>
        <v>-1</v>
      </c>
      <c r="T1384" s="101">
        <f t="shared" si="176"/>
        <v>-1</v>
      </c>
      <c r="U1384" s="101">
        <f t="shared" si="177"/>
        <v>1</v>
      </c>
      <c r="V1384" s="102">
        <f t="shared" si="178"/>
        <v>32.980769230769219</v>
      </c>
    </row>
    <row r="1385" spans="2:22" x14ac:dyDescent="0.25">
      <c r="B1385" s="12">
        <v>22</v>
      </c>
      <c r="C1385" s="12">
        <v>38</v>
      </c>
      <c r="D1385" s="12">
        <v>20.384615384615397</v>
      </c>
      <c r="E1385" s="12">
        <v>24.038461538461561</v>
      </c>
      <c r="F1385" s="12">
        <v>28.681318681318679</v>
      </c>
      <c r="H1385" s="103">
        <f>VLOOKUP($C1385,'Experiment Design'!$B$3:$H$66,'Experiment Results'!H$1,FALSE)</f>
        <v>8</v>
      </c>
      <c r="I1385" s="101" t="str">
        <f>VLOOKUP($C1385,'Experiment Design'!$B$3:$H$66,'Experiment Results'!I$1,FALSE)</f>
        <v>Normal</v>
      </c>
      <c r="J1385" s="101">
        <f>VLOOKUP($C1385,'Experiment Design'!$B$3:$H$66,'Experiment Results'!J$1,FALSE)</f>
        <v>100</v>
      </c>
      <c r="K1385" s="101">
        <f>VLOOKUP($C1385,'Experiment Design'!$B$3:$H$66,'Experiment Results'!K$1,FALSE)</f>
        <v>10</v>
      </c>
      <c r="L1385" s="101">
        <f>VLOOKUP($C1385,'Experiment Design'!$B$3:$H$66,'Experiment Results'!L$1,FALSE)</f>
        <v>26</v>
      </c>
      <c r="M1385" s="101">
        <f>VLOOKUP($C1385,'Experiment Design'!$B$3:$H$66,'Experiment Results'!M$1,FALSE)</f>
        <v>15</v>
      </c>
      <c r="N1385" s="102">
        <f t="shared" si="171"/>
        <v>24.368131868131883</v>
      </c>
      <c r="P1385" s="103">
        <f t="shared" si="172"/>
        <v>1</v>
      </c>
      <c r="Q1385" s="101">
        <f t="shared" si="173"/>
        <v>-1</v>
      </c>
      <c r="R1385" s="101">
        <f t="shared" si="174"/>
        <v>1</v>
      </c>
      <c r="S1385" s="101">
        <f t="shared" si="175"/>
        <v>-1</v>
      </c>
      <c r="T1385" s="101">
        <f t="shared" si="176"/>
        <v>-1</v>
      </c>
      <c r="U1385" s="101">
        <f t="shared" si="177"/>
        <v>1</v>
      </c>
      <c r="V1385" s="102">
        <f t="shared" si="178"/>
        <v>24.368131868131883</v>
      </c>
    </row>
    <row r="1386" spans="2:22" x14ac:dyDescent="0.25">
      <c r="B1386" s="12">
        <v>22</v>
      </c>
      <c r="C1386" s="12">
        <v>39</v>
      </c>
      <c r="D1386" s="12">
        <v>32.307692307692278</v>
      </c>
      <c r="E1386" s="12">
        <v>30.937589610291361</v>
      </c>
      <c r="F1386" s="12">
        <v>42.602074743861657</v>
      </c>
      <c r="H1386" s="103">
        <f>VLOOKUP($C1386,'Experiment Design'!$B$3:$H$66,'Experiment Results'!H$1,FALSE)</f>
        <v>3</v>
      </c>
      <c r="I1386" s="101" t="str">
        <f>VLOOKUP($C1386,'Experiment Design'!$B$3:$H$66,'Experiment Results'!I$1,FALSE)</f>
        <v>Exponential</v>
      </c>
      <c r="J1386" s="101">
        <f>VLOOKUP($C1386,'Experiment Design'!$B$3:$H$66,'Experiment Results'!J$1,FALSE)</f>
        <v>100</v>
      </c>
      <c r="K1386" s="101">
        <f>VLOOKUP($C1386,'Experiment Design'!$B$3:$H$66,'Experiment Results'!K$1,FALSE)</f>
        <v>10</v>
      </c>
      <c r="L1386" s="101">
        <f>VLOOKUP($C1386,'Experiment Design'!$B$3:$H$66,'Experiment Results'!L$1,FALSE)</f>
        <v>26</v>
      </c>
      <c r="M1386" s="101">
        <f>VLOOKUP($C1386,'Experiment Design'!$B$3:$H$66,'Experiment Results'!M$1,FALSE)</f>
        <v>15</v>
      </c>
      <c r="N1386" s="102">
        <f t="shared" si="171"/>
        <v>35.282452220615099</v>
      </c>
      <c r="P1386" s="103">
        <f t="shared" si="172"/>
        <v>-1</v>
      </c>
      <c r="Q1386" s="101">
        <f t="shared" si="173"/>
        <v>1</v>
      </c>
      <c r="R1386" s="101">
        <f t="shared" si="174"/>
        <v>1</v>
      </c>
      <c r="S1386" s="101">
        <f t="shared" si="175"/>
        <v>-1</v>
      </c>
      <c r="T1386" s="101">
        <f t="shared" si="176"/>
        <v>-1</v>
      </c>
      <c r="U1386" s="101">
        <f t="shared" si="177"/>
        <v>1</v>
      </c>
      <c r="V1386" s="102">
        <f t="shared" si="178"/>
        <v>35.282452220615099</v>
      </c>
    </row>
    <row r="1387" spans="2:22" x14ac:dyDescent="0.25">
      <c r="B1387" s="12">
        <v>22</v>
      </c>
      <c r="C1387" s="12">
        <v>40</v>
      </c>
      <c r="D1387" s="12">
        <v>28.021978021978018</v>
      </c>
      <c r="E1387" s="12">
        <v>30</v>
      </c>
      <c r="F1387" s="12">
        <v>29.505494505494521</v>
      </c>
      <c r="H1387" s="103">
        <f>VLOOKUP($C1387,'Experiment Design'!$B$3:$H$66,'Experiment Results'!H$1,FALSE)</f>
        <v>8</v>
      </c>
      <c r="I1387" s="101" t="str">
        <f>VLOOKUP($C1387,'Experiment Design'!$B$3:$H$66,'Experiment Results'!I$1,FALSE)</f>
        <v>Exponential</v>
      </c>
      <c r="J1387" s="101">
        <f>VLOOKUP($C1387,'Experiment Design'!$B$3:$H$66,'Experiment Results'!J$1,FALSE)</f>
        <v>100</v>
      </c>
      <c r="K1387" s="101">
        <f>VLOOKUP($C1387,'Experiment Design'!$B$3:$H$66,'Experiment Results'!K$1,FALSE)</f>
        <v>10</v>
      </c>
      <c r="L1387" s="101">
        <f>VLOOKUP($C1387,'Experiment Design'!$B$3:$H$66,'Experiment Results'!L$1,FALSE)</f>
        <v>26</v>
      </c>
      <c r="M1387" s="101">
        <f>VLOOKUP($C1387,'Experiment Design'!$B$3:$H$66,'Experiment Results'!M$1,FALSE)</f>
        <v>15</v>
      </c>
      <c r="N1387" s="102">
        <f t="shared" si="171"/>
        <v>29.175824175824179</v>
      </c>
      <c r="P1387" s="103">
        <f t="shared" si="172"/>
        <v>1</v>
      </c>
      <c r="Q1387" s="101">
        <f t="shared" si="173"/>
        <v>1</v>
      </c>
      <c r="R1387" s="101">
        <f t="shared" si="174"/>
        <v>1</v>
      </c>
      <c r="S1387" s="101">
        <f t="shared" si="175"/>
        <v>-1</v>
      </c>
      <c r="T1387" s="101">
        <f t="shared" si="176"/>
        <v>-1</v>
      </c>
      <c r="U1387" s="101">
        <f t="shared" si="177"/>
        <v>1</v>
      </c>
      <c r="V1387" s="102">
        <f t="shared" si="178"/>
        <v>29.175824175824179</v>
      </c>
    </row>
    <row r="1388" spans="2:22" x14ac:dyDescent="0.25">
      <c r="B1388" s="12">
        <v>22</v>
      </c>
      <c r="C1388" s="12">
        <v>41</v>
      </c>
      <c r="D1388" s="12">
        <v>26.538461538461522</v>
      </c>
      <c r="E1388" s="12">
        <v>39.230769230769241</v>
      </c>
      <c r="F1388" s="12">
        <v>33.173076923076898</v>
      </c>
      <c r="H1388" s="103">
        <f>VLOOKUP($C1388,'Experiment Design'!$B$3:$H$66,'Experiment Results'!H$1,FALSE)</f>
        <v>3</v>
      </c>
      <c r="I1388" s="101" t="str">
        <f>VLOOKUP($C1388,'Experiment Design'!$B$3:$H$66,'Experiment Results'!I$1,FALSE)</f>
        <v>Normal</v>
      </c>
      <c r="J1388" s="101">
        <f>VLOOKUP($C1388,'Experiment Design'!$B$3:$H$66,'Experiment Results'!J$1,FALSE)</f>
        <v>40</v>
      </c>
      <c r="K1388" s="101">
        <f>VLOOKUP($C1388,'Experiment Design'!$B$3:$H$66,'Experiment Results'!K$1,FALSE)</f>
        <v>60</v>
      </c>
      <c r="L1388" s="101">
        <f>VLOOKUP($C1388,'Experiment Design'!$B$3:$H$66,'Experiment Results'!L$1,FALSE)</f>
        <v>26</v>
      </c>
      <c r="M1388" s="101">
        <f>VLOOKUP($C1388,'Experiment Design'!$B$3:$H$66,'Experiment Results'!M$1,FALSE)</f>
        <v>15</v>
      </c>
      <c r="N1388" s="102">
        <f t="shared" si="171"/>
        <v>32.980769230769219</v>
      </c>
      <c r="P1388" s="103">
        <f t="shared" si="172"/>
        <v>-1</v>
      </c>
      <c r="Q1388" s="101">
        <f t="shared" si="173"/>
        <v>-1</v>
      </c>
      <c r="R1388" s="101">
        <f t="shared" si="174"/>
        <v>-1</v>
      </c>
      <c r="S1388" s="101">
        <f t="shared" si="175"/>
        <v>1</v>
      </c>
      <c r="T1388" s="101">
        <f t="shared" si="176"/>
        <v>-1</v>
      </c>
      <c r="U1388" s="101">
        <f t="shared" si="177"/>
        <v>1</v>
      </c>
      <c r="V1388" s="102">
        <f t="shared" si="178"/>
        <v>32.980769230769219</v>
      </c>
    </row>
    <row r="1389" spans="2:22" x14ac:dyDescent="0.25">
      <c r="B1389" s="12">
        <v>22</v>
      </c>
      <c r="C1389" s="12">
        <v>42</v>
      </c>
      <c r="D1389" s="12">
        <v>20.384615384615397</v>
      </c>
      <c r="E1389" s="12">
        <v>24.038461538461561</v>
      </c>
      <c r="F1389" s="12">
        <v>28.681318681318679</v>
      </c>
      <c r="H1389" s="103">
        <f>VLOOKUP($C1389,'Experiment Design'!$B$3:$H$66,'Experiment Results'!H$1,FALSE)</f>
        <v>8</v>
      </c>
      <c r="I1389" s="101" t="str">
        <f>VLOOKUP($C1389,'Experiment Design'!$B$3:$H$66,'Experiment Results'!I$1,FALSE)</f>
        <v>Normal</v>
      </c>
      <c r="J1389" s="101">
        <f>VLOOKUP($C1389,'Experiment Design'!$B$3:$H$66,'Experiment Results'!J$1,FALSE)</f>
        <v>40</v>
      </c>
      <c r="K1389" s="101">
        <f>VLOOKUP($C1389,'Experiment Design'!$B$3:$H$66,'Experiment Results'!K$1,FALSE)</f>
        <v>60</v>
      </c>
      <c r="L1389" s="101">
        <f>VLOOKUP($C1389,'Experiment Design'!$B$3:$H$66,'Experiment Results'!L$1,FALSE)</f>
        <v>26</v>
      </c>
      <c r="M1389" s="101">
        <f>VLOOKUP($C1389,'Experiment Design'!$B$3:$H$66,'Experiment Results'!M$1,FALSE)</f>
        <v>15</v>
      </c>
      <c r="N1389" s="102">
        <f t="shared" si="171"/>
        <v>24.368131868131883</v>
      </c>
      <c r="P1389" s="103">
        <f t="shared" si="172"/>
        <v>1</v>
      </c>
      <c r="Q1389" s="101">
        <f t="shared" si="173"/>
        <v>-1</v>
      </c>
      <c r="R1389" s="101">
        <f t="shared" si="174"/>
        <v>-1</v>
      </c>
      <c r="S1389" s="101">
        <f t="shared" si="175"/>
        <v>1</v>
      </c>
      <c r="T1389" s="101">
        <f t="shared" si="176"/>
        <v>-1</v>
      </c>
      <c r="U1389" s="101">
        <f t="shared" si="177"/>
        <v>1</v>
      </c>
      <c r="V1389" s="102">
        <f t="shared" si="178"/>
        <v>24.368131868131883</v>
      </c>
    </row>
    <row r="1390" spans="2:22" x14ac:dyDescent="0.25">
      <c r="B1390" s="12">
        <v>22</v>
      </c>
      <c r="C1390" s="12">
        <v>43</v>
      </c>
      <c r="D1390" s="12">
        <v>32.307692307692278</v>
      </c>
      <c r="E1390" s="12">
        <v>33.076923076923059</v>
      </c>
      <c r="F1390" s="12">
        <v>27.403846153846139</v>
      </c>
      <c r="H1390" s="103">
        <f>VLOOKUP($C1390,'Experiment Design'!$B$3:$H$66,'Experiment Results'!H$1,FALSE)</f>
        <v>3</v>
      </c>
      <c r="I1390" s="101" t="str">
        <f>VLOOKUP($C1390,'Experiment Design'!$B$3:$H$66,'Experiment Results'!I$1,FALSE)</f>
        <v>Exponential</v>
      </c>
      <c r="J1390" s="101">
        <f>VLOOKUP($C1390,'Experiment Design'!$B$3:$H$66,'Experiment Results'!J$1,FALSE)</f>
        <v>40</v>
      </c>
      <c r="K1390" s="101">
        <f>VLOOKUP($C1390,'Experiment Design'!$B$3:$H$66,'Experiment Results'!K$1,FALSE)</f>
        <v>60</v>
      </c>
      <c r="L1390" s="101">
        <f>VLOOKUP($C1390,'Experiment Design'!$B$3:$H$66,'Experiment Results'!L$1,FALSE)</f>
        <v>26</v>
      </c>
      <c r="M1390" s="101">
        <f>VLOOKUP($C1390,'Experiment Design'!$B$3:$H$66,'Experiment Results'!M$1,FALSE)</f>
        <v>15</v>
      </c>
      <c r="N1390" s="102">
        <f t="shared" si="171"/>
        <v>30.929487179487154</v>
      </c>
      <c r="P1390" s="103">
        <f t="shared" si="172"/>
        <v>-1</v>
      </c>
      <c r="Q1390" s="101">
        <f t="shared" si="173"/>
        <v>1</v>
      </c>
      <c r="R1390" s="101">
        <f t="shared" si="174"/>
        <v>-1</v>
      </c>
      <c r="S1390" s="101">
        <f t="shared" si="175"/>
        <v>1</v>
      </c>
      <c r="T1390" s="101">
        <f t="shared" si="176"/>
        <v>-1</v>
      </c>
      <c r="U1390" s="101">
        <f t="shared" si="177"/>
        <v>1</v>
      </c>
      <c r="V1390" s="102">
        <f t="shared" si="178"/>
        <v>30.929487179487154</v>
      </c>
    </row>
    <row r="1391" spans="2:22" x14ac:dyDescent="0.25">
      <c r="B1391" s="12">
        <v>22</v>
      </c>
      <c r="C1391" s="12">
        <v>44</v>
      </c>
      <c r="D1391" s="12">
        <v>28.021978021978018</v>
      </c>
      <c r="E1391" s="12">
        <v>30</v>
      </c>
      <c r="F1391" s="12">
        <v>29.505494505494521</v>
      </c>
      <c r="H1391" s="103">
        <f>VLOOKUP($C1391,'Experiment Design'!$B$3:$H$66,'Experiment Results'!H$1,FALSE)</f>
        <v>8</v>
      </c>
      <c r="I1391" s="101" t="str">
        <f>VLOOKUP($C1391,'Experiment Design'!$B$3:$H$66,'Experiment Results'!I$1,FALSE)</f>
        <v>Exponential</v>
      </c>
      <c r="J1391" s="101">
        <f>VLOOKUP($C1391,'Experiment Design'!$B$3:$H$66,'Experiment Results'!J$1,FALSE)</f>
        <v>40</v>
      </c>
      <c r="K1391" s="101">
        <f>VLOOKUP($C1391,'Experiment Design'!$B$3:$H$66,'Experiment Results'!K$1,FALSE)</f>
        <v>60</v>
      </c>
      <c r="L1391" s="101">
        <f>VLOOKUP($C1391,'Experiment Design'!$B$3:$H$66,'Experiment Results'!L$1,FALSE)</f>
        <v>26</v>
      </c>
      <c r="M1391" s="101">
        <f>VLOOKUP($C1391,'Experiment Design'!$B$3:$H$66,'Experiment Results'!M$1,FALSE)</f>
        <v>15</v>
      </c>
      <c r="N1391" s="102">
        <f t="shared" si="171"/>
        <v>29.175824175824179</v>
      </c>
      <c r="P1391" s="103">
        <f t="shared" si="172"/>
        <v>1</v>
      </c>
      <c r="Q1391" s="101">
        <f t="shared" si="173"/>
        <v>1</v>
      </c>
      <c r="R1391" s="101">
        <f t="shared" si="174"/>
        <v>-1</v>
      </c>
      <c r="S1391" s="101">
        <f t="shared" si="175"/>
        <v>1</v>
      </c>
      <c r="T1391" s="101">
        <f t="shared" si="176"/>
        <v>-1</v>
      </c>
      <c r="U1391" s="101">
        <f t="shared" si="177"/>
        <v>1</v>
      </c>
      <c r="V1391" s="102">
        <f t="shared" si="178"/>
        <v>29.175824175824179</v>
      </c>
    </row>
    <row r="1392" spans="2:22" x14ac:dyDescent="0.25">
      <c r="B1392" s="12">
        <v>22</v>
      </c>
      <c r="C1392" s="12">
        <v>45</v>
      </c>
      <c r="D1392" s="12">
        <v>26.538461538461522</v>
      </c>
      <c r="E1392" s="12">
        <v>39.230769230769241</v>
      </c>
      <c r="F1392" s="12">
        <v>33.173076923076898</v>
      </c>
      <c r="H1392" s="103">
        <f>VLOOKUP($C1392,'Experiment Design'!$B$3:$H$66,'Experiment Results'!H$1,FALSE)</f>
        <v>3</v>
      </c>
      <c r="I1392" s="101" t="str">
        <f>VLOOKUP($C1392,'Experiment Design'!$B$3:$H$66,'Experiment Results'!I$1,FALSE)</f>
        <v>Normal</v>
      </c>
      <c r="J1392" s="101">
        <f>VLOOKUP($C1392,'Experiment Design'!$B$3:$H$66,'Experiment Results'!J$1,FALSE)</f>
        <v>100</v>
      </c>
      <c r="K1392" s="101">
        <f>VLOOKUP($C1392,'Experiment Design'!$B$3:$H$66,'Experiment Results'!K$1,FALSE)</f>
        <v>60</v>
      </c>
      <c r="L1392" s="101">
        <f>VLOOKUP($C1392,'Experiment Design'!$B$3:$H$66,'Experiment Results'!L$1,FALSE)</f>
        <v>26</v>
      </c>
      <c r="M1392" s="101">
        <f>VLOOKUP($C1392,'Experiment Design'!$B$3:$H$66,'Experiment Results'!M$1,FALSE)</f>
        <v>15</v>
      </c>
      <c r="N1392" s="102">
        <f t="shared" si="171"/>
        <v>32.980769230769219</v>
      </c>
      <c r="P1392" s="103">
        <f t="shared" si="172"/>
        <v>-1</v>
      </c>
      <c r="Q1392" s="101">
        <f t="shared" si="173"/>
        <v>-1</v>
      </c>
      <c r="R1392" s="101">
        <f t="shared" si="174"/>
        <v>1</v>
      </c>
      <c r="S1392" s="101">
        <f t="shared" si="175"/>
        <v>1</v>
      </c>
      <c r="T1392" s="101">
        <f t="shared" si="176"/>
        <v>-1</v>
      </c>
      <c r="U1392" s="101">
        <f t="shared" si="177"/>
        <v>1</v>
      </c>
      <c r="V1392" s="102">
        <f t="shared" si="178"/>
        <v>32.980769230769219</v>
      </c>
    </row>
    <row r="1393" spans="2:22" x14ac:dyDescent="0.25">
      <c r="B1393" s="12">
        <v>22</v>
      </c>
      <c r="C1393" s="12">
        <v>46</v>
      </c>
      <c r="D1393" s="12">
        <v>20.384615384615397</v>
      </c>
      <c r="E1393" s="12">
        <v>24.038461538461561</v>
      </c>
      <c r="F1393" s="12">
        <v>28.681318681318679</v>
      </c>
      <c r="H1393" s="103">
        <f>VLOOKUP($C1393,'Experiment Design'!$B$3:$H$66,'Experiment Results'!H$1,FALSE)</f>
        <v>8</v>
      </c>
      <c r="I1393" s="101" t="str">
        <f>VLOOKUP($C1393,'Experiment Design'!$B$3:$H$66,'Experiment Results'!I$1,FALSE)</f>
        <v>Normal</v>
      </c>
      <c r="J1393" s="101">
        <f>VLOOKUP($C1393,'Experiment Design'!$B$3:$H$66,'Experiment Results'!J$1,FALSE)</f>
        <v>100</v>
      </c>
      <c r="K1393" s="101">
        <f>VLOOKUP($C1393,'Experiment Design'!$B$3:$H$66,'Experiment Results'!K$1,FALSE)</f>
        <v>60</v>
      </c>
      <c r="L1393" s="101">
        <f>VLOOKUP($C1393,'Experiment Design'!$B$3:$H$66,'Experiment Results'!L$1,FALSE)</f>
        <v>26</v>
      </c>
      <c r="M1393" s="101">
        <f>VLOOKUP($C1393,'Experiment Design'!$B$3:$H$66,'Experiment Results'!M$1,FALSE)</f>
        <v>15</v>
      </c>
      <c r="N1393" s="102">
        <f t="shared" si="171"/>
        <v>24.368131868131883</v>
      </c>
      <c r="P1393" s="103">
        <f t="shared" si="172"/>
        <v>1</v>
      </c>
      <c r="Q1393" s="101">
        <f t="shared" si="173"/>
        <v>-1</v>
      </c>
      <c r="R1393" s="101">
        <f t="shared" si="174"/>
        <v>1</v>
      </c>
      <c r="S1393" s="101">
        <f t="shared" si="175"/>
        <v>1</v>
      </c>
      <c r="T1393" s="101">
        <f t="shared" si="176"/>
        <v>-1</v>
      </c>
      <c r="U1393" s="101">
        <f t="shared" si="177"/>
        <v>1</v>
      </c>
      <c r="V1393" s="102">
        <f t="shared" si="178"/>
        <v>24.368131868131883</v>
      </c>
    </row>
    <row r="1394" spans="2:22" x14ac:dyDescent="0.25">
      <c r="B1394" s="12">
        <v>22</v>
      </c>
      <c r="C1394" s="12">
        <v>47</v>
      </c>
      <c r="D1394" s="12">
        <v>32.307692307692278</v>
      </c>
      <c r="E1394" s="12">
        <v>30.937589610291361</v>
      </c>
      <c r="F1394" s="12">
        <v>42.602074743861657</v>
      </c>
      <c r="H1394" s="103">
        <f>VLOOKUP($C1394,'Experiment Design'!$B$3:$H$66,'Experiment Results'!H$1,FALSE)</f>
        <v>3</v>
      </c>
      <c r="I1394" s="101" t="str">
        <f>VLOOKUP($C1394,'Experiment Design'!$B$3:$H$66,'Experiment Results'!I$1,FALSE)</f>
        <v>Exponential</v>
      </c>
      <c r="J1394" s="101">
        <f>VLOOKUP($C1394,'Experiment Design'!$B$3:$H$66,'Experiment Results'!J$1,FALSE)</f>
        <v>100</v>
      </c>
      <c r="K1394" s="101">
        <f>VLOOKUP($C1394,'Experiment Design'!$B$3:$H$66,'Experiment Results'!K$1,FALSE)</f>
        <v>60</v>
      </c>
      <c r="L1394" s="101">
        <f>VLOOKUP($C1394,'Experiment Design'!$B$3:$H$66,'Experiment Results'!L$1,FALSE)</f>
        <v>26</v>
      </c>
      <c r="M1394" s="101">
        <f>VLOOKUP($C1394,'Experiment Design'!$B$3:$H$66,'Experiment Results'!M$1,FALSE)</f>
        <v>15</v>
      </c>
      <c r="N1394" s="102">
        <f t="shared" si="171"/>
        <v>35.282452220615099</v>
      </c>
      <c r="P1394" s="103">
        <f t="shared" si="172"/>
        <v>-1</v>
      </c>
      <c r="Q1394" s="101">
        <f t="shared" si="173"/>
        <v>1</v>
      </c>
      <c r="R1394" s="101">
        <f t="shared" si="174"/>
        <v>1</v>
      </c>
      <c r="S1394" s="101">
        <f t="shared" si="175"/>
        <v>1</v>
      </c>
      <c r="T1394" s="101">
        <f t="shared" si="176"/>
        <v>-1</v>
      </c>
      <c r="U1394" s="101">
        <f t="shared" si="177"/>
        <v>1</v>
      </c>
      <c r="V1394" s="102">
        <f t="shared" si="178"/>
        <v>35.282452220615099</v>
      </c>
    </row>
    <row r="1395" spans="2:22" x14ac:dyDescent="0.25">
      <c r="B1395" s="12">
        <v>22</v>
      </c>
      <c r="C1395" s="12">
        <v>48</v>
      </c>
      <c r="D1395" s="12">
        <v>28.021978021978018</v>
      </c>
      <c r="E1395" s="12">
        <v>30</v>
      </c>
      <c r="F1395" s="12">
        <v>29.505494505494521</v>
      </c>
      <c r="H1395" s="103">
        <f>VLOOKUP($C1395,'Experiment Design'!$B$3:$H$66,'Experiment Results'!H$1,FALSE)</f>
        <v>8</v>
      </c>
      <c r="I1395" s="101" t="str">
        <f>VLOOKUP($C1395,'Experiment Design'!$B$3:$H$66,'Experiment Results'!I$1,FALSE)</f>
        <v>Exponential</v>
      </c>
      <c r="J1395" s="101">
        <f>VLOOKUP($C1395,'Experiment Design'!$B$3:$H$66,'Experiment Results'!J$1,FALSE)</f>
        <v>100</v>
      </c>
      <c r="K1395" s="101">
        <f>VLOOKUP($C1395,'Experiment Design'!$B$3:$H$66,'Experiment Results'!K$1,FALSE)</f>
        <v>60</v>
      </c>
      <c r="L1395" s="101">
        <f>VLOOKUP($C1395,'Experiment Design'!$B$3:$H$66,'Experiment Results'!L$1,FALSE)</f>
        <v>26</v>
      </c>
      <c r="M1395" s="101">
        <f>VLOOKUP($C1395,'Experiment Design'!$B$3:$H$66,'Experiment Results'!M$1,FALSE)</f>
        <v>15</v>
      </c>
      <c r="N1395" s="102">
        <f t="shared" si="171"/>
        <v>29.175824175824179</v>
      </c>
      <c r="P1395" s="103">
        <f t="shared" si="172"/>
        <v>1</v>
      </c>
      <c r="Q1395" s="101">
        <f t="shared" si="173"/>
        <v>1</v>
      </c>
      <c r="R1395" s="101">
        <f t="shared" si="174"/>
        <v>1</v>
      </c>
      <c r="S1395" s="101">
        <f t="shared" si="175"/>
        <v>1</v>
      </c>
      <c r="T1395" s="101">
        <f t="shared" si="176"/>
        <v>-1</v>
      </c>
      <c r="U1395" s="101">
        <f t="shared" si="177"/>
        <v>1</v>
      </c>
      <c r="V1395" s="102">
        <f t="shared" si="178"/>
        <v>29.175824175824179</v>
      </c>
    </row>
    <row r="1396" spans="2:22" x14ac:dyDescent="0.25">
      <c r="B1396" s="12">
        <v>22</v>
      </c>
      <c r="C1396" s="12">
        <v>49</v>
      </c>
      <c r="D1396" s="12">
        <v>35.416666666666679</v>
      </c>
      <c r="E1396" s="12">
        <v>39.791666666666636</v>
      </c>
      <c r="F1396" s="12">
        <v>29.583333333333361</v>
      </c>
      <c r="H1396" s="103">
        <f>VLOOKUP($C1396,'Experiment Design'!$B$3:$H$66,'Experiment Results'!H$1,FALSE)</f>
        <v>3</v>
      </c>
      <c r="I1396" s="101" t="str">
        <f>VLOOKUP($C1396,'Experiment Design'!$B$3:$H$66,'Experiment Results'!I$1,FALSE)</f>
        <v>Normal</v>
      </c>
      <c r="J1396" s="101">
        <f>VLOOKUP($C1396,'Experiment Design'!$B$3:$H$66,'Experiment Results'!J$1,FALSE)</f>
        <v>40</v>
      </c>
      <c r="K1396" s="101">
        <f>VLOOKUP($C1396,'Experiment Design'!$B$3:$H$66,'Experiment Results'!K$1,FALSE)</f>
        <v>10</v>
      </c>
      <c r="L1396" s="101">
        <f>VLOOKUP($C1396,'Experiment Design'!$B$3:$H$66,'Experiment Results'!L$1,FALSE)</f>
        <v>36</v>
      </c>
      <c r="M1396" s="101">
        <f>VLOOKUP($C1396,'Experiment Design'!$B$3:$H$66,'Experiment Results'!M$1,FALSE)</f>
        <v>15</v>
      </c>
      <c r="N1396" s="102">
        <f t="shared" si="171"/>
        <v>34.930555555555557</v>
      </c>
      <c r="P1396" s="103">
        <f t="shared" si="172"/>
        <v>-1</v>
      </c>
      <c r="Q1396" s="101">
        <f t="shared" si="173"/>
        <v>-1</v>
      </c>
      <c r="R1396" s="101">
        <f t="shared" si="174"/>
        <v>-1</v>
      </c>
      <c r="S1396" s="101">
        <f t="shared" si="175"/>
        <v>-1</v>
      </c>
      <c r="T1396" s="101">
        <f t="shared" si="176"/>
        <v>1</v>
      </c>
      <c r="U1396" s="101">
        <f t="shared" si="177"/>
        <v>1</v>
      </c>
      <c r="V1396" s="102">
        <f t="shared" si="178"/>
        <v>34.930555555555557</v>
      </c>
    </row>
    <row r="1397" spans="2:22" x14ac:dyDescent="0.25">
      <c r="B1397" s="12">
        <v>22</v>
      </c>
      <c r="C1397" s="12">
        <v>50</v>
      </c>
      <c r="D1397" s="12">
        <v>39.833333333333336</v>
      </c>
      <c r="E1397" s="12">
        <v>32.916666666666664</v>
      </c>
      <c r="F1397" s="12">
        <v>30.166666666666679</v>
      </c>
      <c r="H1397" s="103">
        <f>VLOOKUP($C1397,'Experiment Design'!$B$3:$H$66,'Experiment Results'!H$1,FALSE)</f>
        <v>8</v>
      </c>
      <c r="I1397" s="101" t="str">
        <f>VLOOKUP($C1397,'Experiment Design'!$B$3:$H$66,'Experiment Results'!I$1,FALSE)</f>
        <v>Normal</v>
      </c>
      <c r="J1397" s="101">
        <f>VLOOKUP($C1397,'Experiment Design'!$B$3:$H$66,'Experiment Results'!J$1,FALSE)</f>
        <v>40</v>
      </c>
      <c r="K1397" s="101">
        <f>VLOOKUP($C1397,'Experiment Design'!$B$3:$H$66,'Experiment Results'!K$1,FALSE)</f>
        <v>10</v>
      </c>
      <c r="L1397" s="101">
        <f>VLOOKUP($C1397,'Experiment Design'!$B$3:$H$66,'Experiment Results'!L$1,FALSE)</f>
        <v>36</v>
      </c>
      <c r="M1397" s="101">
        <f>VLOOKUP($C1397,'Experiment Design'!$B$3:$H$66,'Experiment Results'!M$1,FALSE)</f>
        <v>15</v>
      </c>
      <c r="N1397" s="102">
        <f t="shared" si="171"/>
        <v>34.305555555555564</v>
      </c>
      <c r="P1397" s="103">
        <f t="shared" si="172"/>
        <v>1</v>
      </c>
      <c r="Q1397" s="101">
        <f t="shared" si="173"/>
        <v>-1</v>
      </c>
      <c r="R1397" s="101">
        <f t="shared" si="174"/>
        <v>-1</v>
      </c>
      <c r="S1397" s="101">
        <f t="shared" si="175"/>
        <v>-1</v>
      </c>
      <c r="T1397" s="101">
        <f t="shared" si="176"/>
        <v>1</v>
      </c>
      <c r="U1397" s="101">
        <f t="shared" si="177"/>
        <v>1</v>
      </c>
      <c r="V1397" s="102">
        <f t="shared" si="178"/>
        <v>34.305555555555564</v>
      </c>
    </row>
    <row r="1398" spans="2:22" x14ac:dyDescent="0.25">
      <c r="B1398" s="12">
        <v>22</v>
      </c>
      <c r="C1398" s="12">
        <v>51</v>
      </c>
      <c r="D1398" s="12">
        <v>38.749999999999986</v>
      </c>
      <c r="E1398" s="12">
        <v>28.333333333333318</v>
      </c>
      <c r="F1398" s="12">
        <v>32.500000000000014</v>
      </c>
      <c r="H1398" s="103">
        <f>VLOOKUP($C1398,'Experiment Design'!$B$3:$H$66,'Experiment Results'!H$1,FALSE)</f>
        <v>3</v>
      </c>
      <c r="I1398" s="101" t="str">
        <f>VLOOKUP($C1398,'Experiment Design'!$B$3:$H$66,'Experiment Results'!I$1,FALSE)</f>
        <v>Exponential</v>
      </c>
      <c r="J1398" s="101">
        <f>VLOOKUP($C1398,'Experiment Design'!$B$3:$H$66,'Experiment Results'!J$1,FALSE)</f>
        <v>40</v>
      </c>
      <c r="K1398" s="101">
        <f>VLOOKUP($C1398,'Experiment Design'!$B$3:$H$66,'Experiment Results'!K$1,FALSE)</f>
        <v>10</v>
      </c>
      <c r="L1398" s="101">
        <f>VLOOKUP($C1398,'Experiment Design'!$B$3:$H$66,'Experiment Results'!L$1,FALSE)</f>
        <v>36</v>
      </c>
      <c r="M1398" s="101">
        <f>VLOOKUP($C1398,'Experiment Design'!$B$3:$H$66,'Experiment Results'!M$1,FALSE)</f>
        <v>15</v>
      </c>
      <c r="N1398" s="102">
        <f t="shared" si="171"/>
        <v>33.194444444444436</v>
      </c>
      <c r="P1398" s="103">
        <f t="shared" si="172"/>
        <v>-1</v>
      </c>
      <c r="Q1398" s="101">
        <f t="shared" si="173"/>
        <v>1</v>
      </c>
      <c r="R1398" s="101">
        <f t="shared" si="174"/>
        <v>-1</v>
      </c>
      <c r="S1398" s="101">
        <f t="shared" si="175"/>
        <v>-1</v>
      </c>
      <c r="T1398" s="101">
        <f t="shared" si="176"/>
        <v>1</v>
      </c>
      <c r="U1398" s="101">
        <f t="shared" si="177"/>
        <v>1</v>
      </c>
      <c r="V1398" s="102">
        <f t="shared" si="178"/>
        <v>33.194444444444436</v>
      </c>
    </row>
    <row r="1399" spans="2:22" x14ac:dyDescent="0.25">
      <c r="B1399" s="12">
        <v>22</v>
      </c>
      <c r="C1399" s="12">
        <v>52</v>
      </c>
      <c r="D1399" s="12">
        <v>36.166666666666679</v>
      </c>
      <c r="E1399" s="12">
        <v>26.875000000000021</v>
      </c>
      <c r="F1399" s="12">
        <v>39.375</v>
      </c>
      <c r="H1399" s="103">
        <f>VLOOKUP($C1399,'Experiment Design'!$B$3:$H$66,'Experiment Results'!H$1,FALSE)</f>
        <v>8</v>
      </c>
      <c r="I1399" s="101" t="str">
        <f>VLOOKUP($C1399,'Experiment Design'!$B$3:$H$66,'Experiment Results'!I$1,FALSE)</f>
        <v>Exponential</v>
      </c>
      <c r="J1399" s="101">
        <f>VLOOKUP($C1399,'Experiment Design'!$B$3:$H$66,'Experiment Results'!J$1,FALSE)</f>
        <v>40</v>
      </c>
      <c r="K1399" s="101">
        <f>VLOOKUP($C1399,'Experiment Design'!$B$3:$H$66,'Experiment Results'!K$1,FALSE)</f>
        <v>10</v>
      </c>
      <c r="L1399" s="101">
        <f>VLOOKUP($C1399,'Experiment Design'!$B$3:$H$66,'Experiment Results'!L$1,FALSE)</f>
        <v>36</v>
      </c>
      <c r="M1399" s="101">
        <f>VLOOKUP($C1399,'Experiment Design'!$B$3:$H$66,'Experiment Results'!M$1,FALSE)</f>
        <v>15</v>
      </c>
      <c r="N1399" s="102">
        <f t="shared" si="171"/>
        <v>34.1388888888889</v>
      </c>
      <c r="P1399" s="103">
        <f t="shared" si="172"/>
        <v>1</v>
      </c>
      <c r="Q1399" s="101">
        <f t="shared" si="173"/>
        <v>1</v>
      </c>
      <c r="R1399" s="101">
        <f t="shared" si="174"/>
        <v>-1</v>
      </c>
      <c r="S1399" s="101">
        <f t="shared" si="175"/>
        <v>-1</v>
      </c>
      <c r="T1399" s="101">
        <f t="shared" si="176"/>
        <v>1</v>
      </c>
      <c r="U1399" s="101">
        <f t="shared" si="177"/>
        <v>1</v>
      </c>
      <c r="V1399" s="102">
        <f t="shared" si="178"/>
        <v>34.1388888888889</v>
      </c>
    </row>
    <row r="1400" spans="2:22" x14ac:dyDescent="0.25">
      <c r="B1400" s="12">
        <v>22</v>
      </c>
      <c r="C1400" s="12">
        <v>53</v>
      </c>
      <c r="D1400" s="12">
        <v>35.416666666666679</v>
      </c>
      <c r="E1400" s="12">
        <v>39.791666666666636</v>
      </c>
      <c r="F1400" s="12">
        <v>29.583333333333361</v>
      </c>
      <c r="H1400" s="103">
        <f>VLOOKUP($C1400,'Experiment Design'!$B$3:$H$66,'Experiment Results'!H$1,FALSE)</f>
        <v>3</v>
      </c>
      <c r="I1400" s="101" t="str">
        <f>VLOOKUP($C1400,'Experiment Design'!$B$3:$H$66,'Experiment Results'!I$1,FALSE)</f>
        <v>Normal</v>
      </c>
      <c r="J1400" s="101">
        <f>VLOOKUP($C1400,'Experiment Design'!$B$3:$H$66,'Experiment Results'!J$1,FALSE)</f>
        <v>100</v>
      </c>
      <c r="K1400" s="101">
        <f>VLOOKUP($C1400,'Experiment Design'!$B$3:$H$66,'Experiment Results'!K$1,FALSE)</f>
        <v>10</v>
      </c>
      <c r="L1400" s="101">
        <f>VLOOKUP($C1400,'Experiment Design'!$B$3:$H$66,'Experiment Results'!L$1,FALSE)</f>
        <v>36</v>
      </c>
      <c r="M1400" s="101">
        <f>VLOOKUP($C1400,'Experiment Design'!$B$3:$H$66,'Experiment Results'!M$1,FALSE)</f>
        <v>15</v>
      </c>
      <c r="N1400" s="102">
        <f t="shared" si="171"/>
        <v>34.930555555555557</v>
      </c>
      <c r="P1400" s="103">
        <f t="shared" si="172"/>
        <v>-1</v>
      </c>
      <c r="Q1400" s="101">
        <f t="shared" si="173"/>
        <v>-1</v>
      </c>
      <c r="R1400" s="101">
        <f t="shared" si="174"/>
        <v>1</v>
      </c>
      <c r="S1400" s="101">
        <f t="shared" si="175"/>
        <v>-1</v>
      </c>
      <c r="T1400" s="101">
        <f t="shared" si="176"/>
        <v>1</v>
      </c>
      <c r="U1400" s="101">
        <f t="shared" si="177"/>
        <v>1</v>
      </c>
      <c r="V1400" s="102">
        <f t="shared" si="178"/>
        <v>34.930555555555557</v>
      </c>
    </row>
    <row r="1401" spans="2:22" x14ac:dyDescent="0.25">
      <c r="B1401" s="12">
        <v>22</v>
      </c>
      <c r="C1401" s="12">
        <v>54</v>
      </c>
      <c r="D1401" s="12">
        <v>39.833333333333336</v>
      </c>
      <c r="E1401" s="12">
        <v>32.916666666666664</v>
      </c>
      <c r="F1401" s="12">
        <v>30.166666666666679</v>
      </c>
      <c r="H1401" s="103">
        <f>VLOOKUP($C1401,'Experiment Design'!$B$3:$H$66,'Experiment Results'!H$1,FALSE)</f>
        <v>8</v>
      </c>
      <c r="I1401" s="101" t="str">
        <f>VLOOKUP($C1401,'Experiment Design'!$B$3:$H$66,'Experiment Results'!I$1,FALSE)</f>
        <v>Normal</v>
      </c>
      <c r="J1401" s="101">
        <f>VLOOKUP($C1401,'Experiment Design'!$B$3:$H$66,'Experiment Results'!J$1,FALSE)</f>
        <v>100</v>
      </c>
      <c r="K1401" s="101">
        <f>VLOOKUP($C1401,'Experiment Design'!$B$3:$H$66,'Experiment Results'!K$1,FALSE)</f>
        <v>10</v>
      </c>
      <c r="L1401" s="101">
        <f>VLOOKUP($C1401,'Experiment Design'!$B$3:$H$66,'Experiment Results'!L$1,FALSE)</f>
        <v>36</v>
      </c>
      <c r="M1401" s="101">
        <f>VLOOKUP($C1401,'Experiment Design'!$B$3:$H$66,'Experiment Results'!M$1,FALSE)</f>
        <v>15</v>
      </c>
      <c r="N1401" s="102">
        <f t="shared" si="171"/>
        <v>34.305555555555564</v>
      </c>
      <c r="P1401" s="103">
        <f t="shared" si="172"/>
        <v>1</v>
      </c>
      <c r="Q1401" s="101">
        <f t="shared" si="173"/>
        <v>-1</v>
      </c>
      <c r="R1401" s="101">
        <f t="shared" si="174"/>
        <v>1</v>
      </c>
      <c r="S1401" s="101">
        <f t="shared" si="175"/>
        <v>-1</v>
      </c>
      <c r="T1401" s="101">
        <f t="shared" si="176"/>
        <v>1</v>
      </c>
      <c r="U1401" s="101">
        <f t="shared" si="177"/>
        <v>1</v>
      </c>
      <c r="V1401" s="102">
        <f t="shared" si="178"/>
        <v>34.305555555555564</v>
      </c>
    </row>
    <row r="1402" spans="2:22" x14ac:dyDescent="0.25">
      <c r="B1402" s="12">
        <v>22</v>
      </c>
      <c r="C1402" s="12">
        <v>55</v>
      </c>
      <c r="D1402" s="12">
        <v>38.749999999999986</v>
      </c>
      <c r="E1402" s="12">
        <v>28.333333333333318</v>
      </c>
      <c r="F1402" s="12">
        <v>32.500000000000014</v>
      </c>
      <c r="H1402" s="103">
        <f>VLOOKUP($C1402,'Experiment Design'!$B$3:$H$66,'Experiment Results'!H$1,FALSE)</f>
        <v>3</v>
      </c>
      <c r="I1402" s="101" t="str">
        <f>VLOOKUP($C1402,'Experiment Design'!$B$3:$H$66,'Experiment Results'!I$1,FALSE)</f>
        <v>Exponential</v>
      </c>
      <c r="J1402" s="101">
        <f>VLOOKUP($C1402,'Experiment Design'!$B$3:$H$66,'Experiment Results'!J$1,FALSE)</f>
        <v>100</v>
      </c>
      <c r="K1402" s="101">
        <f>VLOOKUP($C1402,'Experiment Design'!$B$3:$H$66,'Experiment Results'!K$1,FALSE)</f>
        <v>10</v>
      </c>
      <c r="L1402" s="101">
        <f>VLOOKUP($C1402,'Experiment Design'!$B$3:$H$66,'Experiment Results'!L$1,FALSE)</f>
        <v>36</v>
      </c>
      <c r="M1402" s="101">
        <f>VLOOKUP($C1402,'Experiment Design'!$B$3:$H$66,'Experiment Results'!M$1,FALSE)</f>
        <v>15</v>
      </c>
      <c r="N1402" s="102">
        <f t="shared" si="171"/>
        <v>33.194444444444436</v>
      </c>
      <c r="P1402" s="103">
        <f t="shared" si="172"/>
        <v>-1</v>
      </c>
      <c r="Q1402" s="101">
        <f t="shared" si="173"/>
        <v>1</v>
      </c>
      <c r="R1402" s="101">
        <f t="shared" si="174"/>
        <v>1</v>
      </c>
      <c r="S1402" s="101">
        <f t="shared" si="175"/>
        <v>-1</v>
      </c>
      <c r="T1402" s="101">
        <f t="shared" si="176"/>
        <v>1</v>
      </c>
      <c r="U1402" s="101">
        <f t="shared" si="177"/>
        <v>1</v>
      </c>
      <c r="V1402" s="102">
        <f t="shared" si="178"/>
        <v>33.194444444444436</v>
      </c>
    </row>
    <row r="1403" spans="2:22" x14ac:dyDescent="0.25">
      <c r="B1403" s="12">
        <v>22</v>
      </c>
      <c r="C1403" s="12">
        <v>56</v>
      </c>
      <c r="D1403" s="12">
        <v>36.166666666666679</v>
      </c>
      <c r="E1403" s="12">
        <v>26.875000000000021</v>
      </c>
      <c r="F1403" s="12">
        <v>39.375</v>
      </c>
      <c r="H1403" s="103">
        <f>VLOOKUP($C1403,'Experiment Design'!$B$3:$H$66,'Experiment Results'!H$1,FALSE)</f>
        <v>8</v>
      </c>
      <c r="I1403" s="101" t="str">
        <f>VLOOKUP($C1403,'Experiment Design'!$B$3:$H$66,'Experiment Results'!I$1,FALSE)</f>
        <v>Exponential</v>
      </c>
      <c r="J1403" s="101">
        <f>VLOOKUP($C1403,'Experiment Design'!$B$3:$H$66,'Experiment Results'!J$1,FALSE)</f>
        <v>100</v>
      </c>
      <c r="K1403" s="101">
        <f>VLOOKUP($C1403,'Experiment Design'!$B$3:$H$66,'Experiment Results'!K$1,FALSE)</f>
        <v>10</v>
      </c>
      <c r="L1403" s="101">
        <f>VLOOKUP($C1403,'Experiment Design'!$B$3:$H$66,'Experiment Results'!L$1,FALSE)</f>
        <v>36</v>
      </c>
      <c r="M1403" s="101">
        <f>VLOOKUP($C1403,'Experiment Design'!$B$3:$H$66,'Experiment Results'!M$1,FALSE)</f>
        <v>15</v>
      </c>
      <c r="N1403" s="102">
        <f t="shared" si="171"/>
        <v>34.1388888888889</v>
      </c>
      <c r="P1403" s="103">
        <f t="shared" si="172"/>
        <v>1</v>
      </c>
      <c r="Q1403" s="101">
        <f t="shared" si="173"/>
        <v>1</v>
      </c>
      <c r="R1403" s="101">
        <f t="shared" si="174"/>
        <v>1</v>
      </c>
      <c r="S1403" s="101">
        <f t="shared" si="175"/>
        <v>-1</v>
      </c>
      <c r="T1403" s="101">
        <f t="shared" si="176"/>
        <v>1</v>
      </c>
      <c r="U1403" s="101">
        <f t="shared" si="177"/>
        <v>1</v>
      </c>
      <c r="V1403" s="102">
        <f t="shared" si="178"/>
        <v>34.1388888888889</v>
      </c>
    </row>
    <row r="1404" spans="2:22" x14ac:dyDescent="0.25">
      <c r="B1404" s="12">
        <v>22</v>
      </c>
      <c r="C1404" s="12">
        <v>57</v>
      </c>
      <c r="D1404" s="12">
        <v>35.416666666666679</v>
      </c>
      <c r="E1404" s="12">
        <v>39.791666666666636</v>
      </c>
      <c r="F1404" s="12">
        <v>29.583333333333361</v>
      </c>
      <c r="H1404" s="103">
        <f>VLOOKUP($C1404,'Experiment Design'!$B$3:$H$66,'Experiment Results'!H$1,FALSE)</f>
        <v>3</v>
      </c>
      <c r="I1404" s="101" t="str">
        <f>VLOOKUP($C1404,'Experiment Design'!$B$3:$H$66,'Experiment Results'!I$1,FALSE)</f>
        <v>Normal</v>
      </c>
      <c r="J1404" s="101">
        <f>VLOOKUP($C1404,'Experiment Design'!$B$3:$H$66,'Experiment Results'!J$1,FALSE)</f>
        <v>40</v>
      </c>
      <c r="K1404" s="101">
        <f>VLOOKUP($C1404,'Experiment Design'!$B$3:$H$66,'Experiment Results'!K$1,FALSE)</f>
        <v>60</v>
      </c>
      <c r="L1404" s="101">
        <f>VLOOKUP($C1404,'Experiment Design'!$B$3:$H$66,'Experiment Results'!L$1,FALSE)</f>
        <v>36</v>
      </c>
      <c r="M1404" s="101">
        <f>VLOOKUP($C1404,'Experiment Design'!$B$3:$H$66,'Experiment Results'!M$1,FALSE)</f>
        <v>15</v>
      </c>
      <c r="N1404" s="102">
        <f t="shared" si="171"/>
        <v>34.930555555555557</v>
      </c>
      <c r="P1404" s="103">
        <f t="shared" si="172"/>
        <v>-1</v>
      </c>
      <c r="Q1404" s="101">
        <f t="shared" si="173"/>
        <v>-1</v>
      </c>
      <c r="R1404" s="101">
        <f t="shared" si="174"/>
        <v>-1</v>
      </c>
      <c r="S1404" s="101">
        <f t="shared" si="175"/>
        <v>1</v>
      </c>
      <c r="T1404" s="101">
        <f t="shared" si="176"/>
        <v>1</v>
      </c>
      <c r="U1404" s="101">
        <f t="shared" si="177"/>
        <v>1</v>
      </c>
      <c r="V1404" s="102">
        <f t="shared" si="178"/>
        <v>34.930555555555557</v>
      </c>
    </row>
    <row r="1405" spans="2:22" x14ac:dyDescent="0.25">
      <c r="B1405" s="12">
        <v>22</v>
      </c>
      <c r="C1405" s="12">
        <v>58</v>
      </c>
      <c r="D1405" s="12">
        <v>39.833333333333336</v>
      </c>
      <c r="E1405" s="12">
        <v>32.916666666666664</v>
      </c>
      <c r="F1405" s="12">
        <v>30.166666666666679</v>
      </c>
      <c r="H1405" s="103">
        <f>VLOOKUP($C1405,'Experiment Design'!$B$3:$H$66,'Experiment Results'!H$1,FALSE)</f>
        <v>8</v>
      </c>
      <c r="I1405" s="101" t="str">
        <f>VLOOKUP($C1405,'Experiment Design'!$B$3:$H$66,'Experiment Results'!I$1,FALSE)</f>
        <v>Normal</v>
      </c>
      <c r="J1405" s="101">
        <f>VLOOKUP($C1405,'Experiment Design'!$B$3:$H$66,'Experiment Results'!J$1,FALSE)</f>
        <v>40</v>
      </c>
      <c r="K1405" s="101">
        <f>VLOOKUP($C1405,'Experiment Design'!$B$3:$H$66,'Experiment Results'!K$1,FALSE)</f>
        <v>60</v>
      </c>
      <c r="L1405" s="101">
        <f>VLOOKUP($C1405,'Experiment Design'!$B$3:$H$66,'Experiment Results'!L$1,FALSE)</f>
        <v>36</v>
      </c>
      <c r="M1405" s="101">
        <f>VLOOKUP($C1405,'Experiment Design'!$B$3:$H$66,'Experiment Results'!M$1,FALSE)</f>
        <v>15</v>
      </c>
      <c r="N1405" s="102">
        <f t="shared" si="171"/>
        <v>34.305555555555564</v>
      </c>
      <c r="P1405" s="103">
        <f t="shared" si="172"/>
        <v>1</v>
      </c>
      <c r="Q1405" s="101">
        <f t="shared" si="173"/>
        <v>-1</v>
      </c>
      <c r="R1405" s="101">
        <f t="shared" si="174"/>
        <v>-1</v>
      </c>
      <c r="S1405" s="101">
        <f t="shared" si="175"/>
        <v>1</v>
      </c>
      <c r="T1405" s="101">
        <f t="shared" si="176"/>
        <v>1</v>
      </c>
      <c r="U1405" s="101">
        <f t="shared" si="177"/>
        <v>1</v>
      </c>
      <c r="V1405" s="102">
        <f t="shared" si="178"/>
        <v>34.305555555555564</v>
      </c>
    </row>
    <row r="1406" spans="2:22" x14ac:dyDescent="0.25">
      <c r="B1406" s="12">
        <v>22</v>
      </c>
      <c r="C1406" s="12">
        <v>59</v>
      </c>
      <c r="D1406" s="12">
        <v>38.749999999999986</v>
      </c>
      <c r="E1406" s="12">
        <v>28.333333333333318</v>
      </c>
      <c r="F1406" s="12">
        <v>32.500000000000014</v>
      </c>
      <c r="H1406" s="103">
        <f>VLOOKUP($C1406,'Experiment Design'!$B$3:$H$66,'Experiment Results'!H$1,FALSE)</f>
        <v>3</v>
      </c>
      <c r="I1406" s="101" t="str">
        <f>VLOOKUP($C1406,'Experiment Design'!$B$3:$H$66,'Experiment Results'!I$1,FALSE)</f>
        <v>Exponential</v>
      </c>
      <c r="J1406" s="101">
        <f>VLOOKUP($C1406,'Experiment Design'!$B$3:$H$66,'Experiment Results'!J$1,FALSE)</f>
        <v>40</v>
      </c>
      <c r="K1406" s="101">
        <f>VLOOKUP($C1406,'Experiment Design'!$B$3:$H$66,'Experiment Results'!K$1,FALSE)</f>
        <v>60</v>
      </c>
      <c r="L1406" s="101">
        <f>VLOOKUP($C1406,'Experiment Design'!$B$3:$H$66,'Experiment Results'!L$1,FALSE)</f>
        <v>36</v>
      </c>
      <c r="M1406" s="101">
        <f>VLOOKUP($C1406,'Experiment Design'!$B$3:$H$66,'Experiment Results'!M$1,FALSE)</f>
        <v>15</v>
      </c>
      <c r="N1406" s="102">
        <f t="shared" si="171"/>
        <v>33.194444444444436</v>
      </c>
      <c r="P1406" s="103">
        <f t="shared" si="172"/>
        <v>-1</v>
      </c>
      <c r="Q1406" s="101">
        <f t="shared" si="173"/>
        <v>1</v>
      </c>
      <c r="R1406" s="101">
        <f t="shared" si="174"/>
        <v>-1</v>
      </c>
      <c r="S1406" s="101">
        <f t="shared" si="175"/>
        <v>1</v>
      </c>
      <c r="T1406" s="101">
        <f t="shared" si="176"/>
        <v>1</v>
      </c>
      <c r="U1406" s="101">
        <f t="shared" si="177"/>
        <v>1</v>
      </c>
      <c r="V1406" s="102">
        <f t="shared" si="178"/>
        <v>33.194444444444436</v>
      </c>
    </row>
    <row r="1407" spans="2:22" x14ac:dyDescent="0.25">
      <c r="B1407" s="12">
        <v>22</v>
      </c>
      <c r="C1407" s="12">
        <v>60</v>
      </c>
      <c r="D1407" s="12">
        <v>36.166666666666679</v>
      </c>
      <c r="E1407" s="12">
        <v>26.875000000000021</v>
      </c>
      <c r="F1407" s="12">
        <v>39.375</v>
      </c>
      <c r="H1407" s="103">
        <f>VLOOKUP($C1407,'Experiment Design'!$B$3:$H$66,'Experiment Results'!H$1,FALSE)</f>
        <v>8</v>
      </c>
      <c r="I1407" s="101" t="str">
        <f>VLOOKUP($C1407,'Experiment Design'!$B$3:$H$66,'Experiment Results'!I$1,FALSE)</f>
        <v>Exponential</v>
      </c>
      <c r="J1407" s="101">
        <f>VLOOKUP($C1407,'Experiment Design'!$B$3:$H$66,'Experiment Results'!J$1,FALSE)</f>
        <v>40</v>
      </c>
      <c r="K1407" s="101">
        <f>VLOOKUP($C1407,'Experiment Design'!$B$3:$H$66,'Experiment Results'!K$1,FALSE)</f>
        <v>60</v>
      </c>
      <c r="L1407" s="101">
        <f>VLOOKUP($C1407,'Experiment Design'!$B$3:$H$66,'Experiment Results'!L$1,FALSE)</f>
        <v>36</v>
      </c>
      <c r="M1407" s="101">
        <f>VLOOKUP($C1407,'Experiment Design'!$B$3:$H$66,'Experiment Results'!M$1,FALSE)</f>
        <v>15</v>
      </c>
      <c r="N1407" s="102">
        <f t="shared" si="171"/>
        <v>34.1388888888889</v>
      </c>
      <c r="P1407" s="103">
        <f t="shared" si="172"/>
        <v>1</v>
      </c>
      <c r="Q1407" s="101">
        <f t="shared" si="173"/>
        <v>1</v>
      </c>
      <c r="R1407" s="101">
        <f t="shared" si="174"/>
        <v>-1</v>
      </c>
      <c r="S1407" s="101">
        <f t="shared" si="175"/>
        <v>1</v>
      </c>
      <c r="T1407" s="101">
        <f t="shared" si="176"/>
        <v>1</v>
      </c>
      <c r="U1407" s="101">
        <f t="shared" si="177"/>
        <v>1</v>
      </c>
      <c r="V1407" s="102">
        <f t="shared" si="178"/>
        <v>34.1388888888889</v>
      </c>
    </row>
    <row r="1408" spans="2:22" x14ac:dyDescent="0.25">
      <c r="B1408" s="12">
        <v>22</v>
      </c>
      <c r="C1408" s="12">
        <v>61</v>
      </c>
      <c r="D1408" s="12">
        <v>35.416666666666679</v>
      </c>
      <c r="E1408" s="12">
        <v>39.791666666666636</v>
      </c>
      <c r="F1408" s="12">
        <v>29.583333333333361</v>
      </c>
      <c r="H1408" s="103">
        <f>VLOOKUP($C1408,'Experiment Design'!$B$3:$H$66,'Experiment Results'!H$1,FALSE)</f>
        <v>3</v>
      </c>
      <c r="I1408" s="101" t="str">
        <f>VLOOKUP($C1408,'Experiment Design'!$B$3:$H$66,'Experiment Results'!I$1,FALSE)</f>
        <v>Normal</v>
      </c>
      <c r="J1408" s="101">
        <f>VLOOKUP($C1408,'Experiment Design'!$B$3:$H$66,'Experiment Results'!J$1,FALSE)</f>
        <v>100</v>
      </c>
      <c r="K1408" s="101">
        <f>VLOOKUP($C1408,'Experiment Design'!$B$3:$H$66,'Experiment Results'!K$1,FALSE)</f>
        <v>60</v>
      </c>
      <c r="L1408" s="101">
        <f>VLOOKUP($C1408,'Experiment Design'!$B$3:$H$66,'Experiment Results'!L$1,FALSE)</f>
        <v>36</v>
      </c>
      <c r="M1408" s="101">
        <f>VLOOKUP($C1408,'Experiment Design'!$B$3:$H$66,'Experiment Results'!M$1,FALSE)</f>
        <v>15</v>
      </c>
      <c r="N1408" s="102">
        <f t="shared" si="171"/>
        <v>34.930555555555557</v>
      </c>
      <c r="P1408" s="103">
        <f t="shared" si="172"/>
        <v>-1</v>
      </c>
      <c r="Q1408" s="101">
        <f t="shared" si="173"/>
        <v>-1</v>
      </c>
      <c r="R1408" s="101">
        <f t="shared" si="174"/>
        <v>1</v>
      </c>
      <c r="S1408" s="101">
        <f t="shared" si="175"/>
        <v>1</v>
      </c>
      <c r="T1408" s="101">
        <f t="shared" si="176"/>
        <v>1</v>
      </c>
      <c r="U1408" s="101">
        <f t="shared" si="177"/>
        <v>1</v>
      </c>
      <c r="V1408" s="102">
        <f t="shared" si="178"/>
        <v>34.930555555555557</v>
      </c>
    </row>
    <row r="1409" spans="2:22" x14ac:dyDescent="0.25">
      <c r="B1409" s="12">
        <v>22</v>
      </c>
      <c r="C1409" s="12">
        <v>62</v>
      </c>
      <c r="D1409" s="12">
        <v>39.833333333333336</v>
      </c>
      <c r="E1409" s="12">
        <v>32.916666666666664</v>
      </c>
      <c r="F1409" s="12">
        <v>30.166666666666679</v>
      </c>
      <c r="H1409" s="103">
        <f>VLOOKUP($C1409,'Experiment Design'!$B$3:$H$66,'Experiment Results'!H$1,FALSE)</f>
        <v>8</v>
      </c>
      <c r="I1409" s="101" t="str">
        <f>VLOOKUP($C1409,'Experiment Design'!$B$3:$H$66,'Experiment Results'!I$1,FALSE)</f>
        <v>Normal</v>
      </c>
      <c r="J1409" s="101">
        <f>VLOOKUP($C1409,'Experiment Design'!$B$3:$H$66,'Experiment Results'!J$1,FALSE)</f>
        <v>100</v>
      </c>
      <c r="K1409" s="101">
        <f>VLOOKUP($C1409,'Experiment Design'!$B$3:$H$66,'Experiment Results'!K$1,FALSE)</f>
        <v>60</v>
      </c>
      <c r="L1409" s="101">
        <f>VLOOKUP($C1409,'Experiment Design'!$B$3:$H$66,'Experiment Results'!L$1,FALSE)</f>
        <v>36</v>
      </c>
      <c r="M1409" s="101">
        <f>VLOOKUP($C1409,'Experiment Design'!$B$3:$H$66,'Experiment Results'!M$1,FALSE)</f>
        <v>15</v>
      </c>
      <c r="N1409" s="102">
        <f t="shared" si="171"/>
        <v>34.305555555555564</v>
      </c>
      <c r="P1409" s="103">
        <f t="shared" si="172"/>
        <v>1</v>
      </c>
      <c r="Q1409" s="101">
        <f t="shared" si="173"/>
        <v>-1</v>
      </c>
      <c r="R1409" s="101">
        <f t="shared" si="174"/>
        <v>1</v>
      </c>
      <c r="S1409" s="101">
        <f t="shared" si="175"/>
        <v>1</v>
      </c>
      <c r="T1409" s="101">
        <f t="shared" si="176"/>
        <v>1</v>
      </c>
      <c r="U1409" s="101">
        <f t="shared" si="177"/>
        <v>1</v>
      </c>
      <c r="V1409" s="102">
        <f t="shared" si="178"/>
        <v>34.305555555555564</v>
      </c>
    </row>
    <row r="1410" spans="2:22" x14ac:dyDescent="0.25">
      <c r="B1410" s="12">
        <v>22</v>
      </c>
      <c r="C1410" s="12">
        <v>63</v>
      </c>
      <c r="D1410" s="12">
        <v>38.749999999999986</v>
      </c>
      <c r="E1410" s="12">
        <v>28.333333333333318</v>
      </c>
      <c r="F1410" s="12">
        <v>32.500000000000014</v>
      </c>
      <c r="H1410" s="103">
        <f>VLOOKUP($C1410,'Experiment Design'!$B$3:$H$66,'Experiment Results'!H$1,FALSE)</f>
        <v>3</v>
      </c>
      <c r="I1410" s="101" t="str">
        <f>VLOOKUP($C1410,'Experiment Design'!$B$3:$H$66,'Experiment Results'!I$1,FALSE)</f>
        <v>Exponential</v>
      </c>
      <c r="J1410" s="101">
        <f>VLOOKUP($C1410,'Experiment Design'!$B$3:$H$66,'Experiment Results'!J$1,FALSE)</f>
        <v>100</v>
      </c>
      <c r="K1410" s="101">
        <f>VLOOKUP($C1410,'Experiment Design'!$B$3:$H$66,'Experiment Results'!K$1,FALSE)</f>
        <v>60</v>
      </c>
      <c r="L1410" s="101">
        <f>VLOOKUP($C1410,'Experiment Design'!$B$3:$H$66,'Experiment Results'!L$1,FALSE)</f>
        <v>36</v>
      </c>
      <c r="M1410" s="101">
        <f>VLOOKUP($C1410,'Experiment Design'!$B$3:$H$66,'Experiment Results'!M$1,FALSE)</f>
        <v>15</v>
      </c>
      <c r="N1410" s="102">
        <f t="shared" si="171"/>
        <v>33.194444444444436</v>
      </c>
      <c r="P1410" s="103">
        <f t="shared" si="172"/>
        <v>-1</v>
      </c>
      <c r="Q1410" s="101">
        <f t="shared" si="173"/>
        <v>1</v>
      </c>
      <c r="R1410" s="101">
        <f t="shared" si="174"/>
        <v>1</v>
      </c>
      <c r="S1410" s="101">
        <f t="shared" si="175"/>
        <v>1</v>
      </c>
      <c r="T1410" s="101">
        <f t="shared" si="176"/>
        <v>1</v>
      </c>
      <c r="U1410" s="101">
        <f t="shared" si="177"/>
        <v>1</v>
      </c>
      <c r="V1410" s="102">
        <f t="shared" si="178"/>
        <v>33.194444444444436</v>
      </c>
    </row>
    <row r="1411" spans="2:22" x14ac:dyDescent="0.25">
      <c r="B1411" s="12">
        <v>22</v>
      </c>
      <c r="C1411" s="12">
        <v>64</v>
      </c>
      <c r="D1411" s="12">
        <v>36.166666666666679</v>
      </c>
      <c r="E1411" s="12">
        <v>26.875000000000021</v>
      </c>
      <c r="F1411" s="12">
        <v>39.375</v>
      </c>
      <c r="H1411" s="103">
        <f>VLOOKUP($C1411,'Experiment Design'!$B$3:$H$66,'Experiment Results'!H$1,FALSE)</f>
        <v>8</v>
      </c>
      <c r="I1411" s="101" t="str">
        <f>VLOOKUP($C1411,'Experiment Design'!$B$3:$H$66,'Experiment Results'!I$1,FALSE)</f>
        <v>Exponential</v>
      </c>
      <c r="J1411" s="101">
        <f>VLOOKUP($C1411,'Experiment Design'!$B$3:$H$66,'Experiment Results'!J$1,FALSE)</f>
        <v>100</v>
      </c>
      <c r="K1411" s="101">
        <f>VLOOKUP($C1411,'Experiment Design'!$B$3:$H$66,'Experiment Results'!K$1,FALSE)</f>
        <v>60</v>
      </c>
      <c r="L1411" s="101">
        <f>VLOOKUP($C1411,'Experiment Design'!$B$3:$H$66,'Experiment Results'!L$1,FALSE)</f>
        <v>36</v>
      </c>
      <c r="M1411" s="101">
        <f>VLOOKUP($C1411,'Experiment Design'!$B$3:$H$66,'Experiment Results'!M$1,FALSE)</f>
        <v>15</v>
      </c>
      <c r="N1411" s="102">
        <f t="shared" si="171"/>
        <v>34.1388888888889</v>
      </c>
      <c r="P1411" s="103">
        <f t="shared" si="172"/>
        <v>1</v>
      </c>
      <c r="Q1411" s="101">
        <f t="shared" si="173"/>
        <v>1</v>
      </c>
      <c r="R1411" s="101">
        <f t="shared" si="174"/>
        <v>1</v>
      </c>
      <c r="S1411" s="101">
        <f t="shared" si="175"/>
        <v>1</v>
      </c>
      <c r="T1411" s="101">
        <f t="shared" si="176"/>
        <v>1</v>
      </c>
      <c r="U1411" s="101">
        <f t="shared" si="177"/>
        <v>1</v>
      </c>
      <c r="V1411" s="102">
        <f t="shared" si="178"/>
        <v>34.1388888888889</v>
      </c>
    </row>
    <row r="1412" spans="2:22" x14ac:dyDescent="0.25">
      <c r="B1412" s="12">
        <v>23</v>
      </c>
      <c r="C1412" s="12">
        <v>1</v>
      </c>
      <c r="D1412" s="12">
        <v>33.75</v>
      </c>
      <c r="E1412" s="12">
        <v>39.230769230769241</v>
      </c>
      <c r="F1412" s="12">
        <v>38.36538461538462</v>
      </c>
      <c r="H1412" s="103">
        <f>VLOOKUP($C1412,'Experiment Design'!$B$3:$H$66,'Experiment Results'!H$1,FALSE)</f>
        <v>3</v>
      </c>
      <c r="I1412" s="101" t="str">
        <f>VLOOKUP($C1412,'Experiment Design'!$B$3:$H$66,'Experiment Results'!I$1,FALSE)</f>
        <v>Normal</v>
      </c>
      <c r="J1412" s="101">
        <f>VLOOKUP($C1412,'Experiment Design'!$B$3:$H$66,'Experiment Results'!J$1,FALSE)</f>
        <v>40</v>
      </c>
      <c r="K1412" s="101">
        <f>VLOOKUP($C1412,'Experiment Design'!$B$3:$H$66,'Experiment Results'!K$1,FALSE)</f>
        <v>10</v>
      </c>
      <c r="L1412" s="101">
        <f>VLOOKUP($C1412,'Experiment Design'!$B$3:$H$66,'Experiment Results'!L$1,FALSE)</f>
        <v>26</v>
      </c>
      <c r="M1412" s="101">
        <f>VLOOKUP($C1412,'Experiment Design'!$B$3:$H$66,'Experiment Results'!M$1,FALSE)</f>
        <v>10</v>
      </c>
      <c r="N1412" s="102">
        <f t="shared" si="171"/>
        <v>37.11538461538462</v>
      </c>
      <c r="P1412" s="103">
        <f t="shared" si="172"/>
        <v>-1</v>
      </c>
      <c r="Q1412" s="101">
        <f t="shared" si="173"/>
        <v>-1</v>
      </c>
      <c r="R1412" s="101">
        <f t="shared" si="174"/>
        <v>-1</v>
      </c>
      <c r="S1412" s="101">
        <f t="shared" si="175"/>
        <v>-1</v>
      </c>
      <c r="T1412" s="101">
        <f t="shared" si="176"/>
        <v>-1</v>
      </c>
      <c r="U1412" s="101">
        <f t="shared" si="177"/>
        <v>-1</v>
      </c>
      <c r="V1412" s="102">
        <f t="shared" si="178"/>
        <v>37.11538461538462</v>
      </c>
    </row>
    <row r="1413" spans="2:22" x14ac:dyDescent="0.25">
      <c r="B1413" s="12">
        <v>23</v>
      </c>
      <c r="C1413" s="12">
        <v>2</v>
      </c>
      <c r="D1413" s="12">
        <v>35.480769230769241</v>
      </c>
      <c r="E1413" s="12">
        <v>51.057692307692278</v>
      </c>
      <c r="F1413" s="12">
        <v>29.307692307692282</v>
      </c>
      <c r="H1413" s="103">
        <f>VLOOKUP($C1413,'Experiment Design'!$B$3:$H$66,'Experiment Results'!H$1,FALSE)</f>
        <v>8</v>
      </c>
      <c r="I1413" s="101" t="str">
        <f>VLOOKUP($C1413,'Experiment Design'!$B$3:$H$66,'Experiment Results'!I$1,FALSE)</f>
        <v>Normal</v>
      </c>
      <c r="J1413" s="101">
        <f>VLOOKUP($C1413,'Experiment Design'!$B$3:$H$66,'Experiment Results'!J$1,FALSE)</f>
        <v>40</v>
      </c>
      <c r="K1413" s="101">
        <f>VLOOKUP($C1413,'Experiment Design'!$B$3:$H$66,'Experiment Results'!K$1,FALSE)</f>
        <v>10</v>
      </c>
      <c r="L1413" s="101">
        <f>VLOOKUP($C1413,'Experiment Design'!$B$3:$H$66,'Experiment Results'!L$1,FALSE)</f>
        <v>26</v>
      </c>
      <c r="M1413" s="101">
        <f>VLOOKUP($C1413,'Experiment Design'!$B$3:$H$66,'Experiment Results'!M$1,FALSE)</f>
        <v>10</v>
      </c>
      <c r="N1413" s="102">
        <f t="shared" ref="N1413:N1476" si="179">AVERAGE(D1413:F1413)</f>
        <v>38.615384615384599</v>
      </c>
      <c r="P1413" s="103">
        <f t="shared" ref="P1413:P1476" si="180">IF(H1413=H$4,-1,1)</f>
        <v>1</v>
      </c>
      <c r="Q1413" s="101">
        <f t="shared" ref="Q1413:Q1476" si="181">IF(I1413=I$4,-1,1)</f>
        <v>-1</v>
      </c>
      <c r="R1413" s="101">
        <f t="shared" ref="R1413:R1476" si="182">IF(J1413=J$4,-1,1)</f>
        <v>-1</v>
      </c>
      <c r="S1413" s="101">
        <f t="shared" ref="S1413:S1476" si="183">IF(K1413=K$4,-1,1)</f>
        <v>-1</v>
      </c>
      <c r="T1413" s="101">
        <f t="shared" ref="T1413:T1476" si="184">IF(L1413=L$4,-1,1)</f>
        <v>-1</v>
      </c>
      <c r="U1413" s="101">
        <f t="shared" ref="U1413:U1476" si="185">IF(M1413=M$4,-1,1)</f>
        <v>-1</v>
      </c>
      <c r="V1413" s="102">
        <f t="shared" ref="V1413:V1476" si="186">N1413</f>
        <v>38.615384615384599</v>
      </c>
    </row>
    <row r="1414" spans="2:22" x14ac:dyDescent="0.25">
      <c r="B1414" s="12">
        <v>23</v>
      </c>
      <c r="C1414" s="12">
        <v>3</v>
      </c>
      <c r="D1414" s="12">
        <v>29.423076923076898</v>
      </c>
      <c r="E1414" s="12">
        <v>39.519230769230759</v>
      </c>
      <c r="F1414" s="12">
        <v>50.192307692307722</v>
      </c>
      <c r="H1414" s="103">
        <f>VLOOKUP($C1414,'Experiment Design'!$B$3:$H$66,'Experiment Results'!H$1,FALSE)</f>
        <v>3</v>
      </c>
      <c r="I1414" s="101" t="str">
        <f>VLOOKUP($C1414,'Experiment Design'!$B$3:$H$66,'Experiment Results'!I$1,FALSE)</f>
        <v>Exponential</v>
      </c>
      <c r="J1414" s="101">
        <f>VLOOKUP($C1414,'Experiment Design'!$B$3:$H$66,'Experiment Results'!J$1,FALSE)</f>
        <v>40</v>
      </c>
      <c r="K1414" s="101">
        <f>VLOOKUP($C1414,'Experiment Design'!$B$3:$H$66,'Experiment Results'!K$1,FALSE)</f>
        <v>10</v>
      </c>
      <c r="L1414" s="101">
        <f>VLOOKUP($C1414,'Experiment Design'!$B$3:$H$66,'Experiment Results'!L$1,FALSE)</f>
        <v>26</v>
      </c>
      <c r="M1414" s="101">
        <f>VLOOKUP($C1414,'Experiment Design'!$B$3:$H$66,'Experiment Results'!M$1,FALSE)</f>
        <v>10</v>
      </c>
      <c r="N1414" s="102">
        <f t="shared" si="179"/>
        <v>39.71153846153846</v>
      </c>
      <c r="P1414" s="103">
        <f t="shared" si="180"/>
        <v>-1</v>
      </c>
      <c r="Q1414" s="101">
        <f t="shared" si="181"/>
        <v>1</v>
      </c>
      <c r="R1414" s="101">
        <f t="shared" si="182"/>
        <v>-1</v>
      </c>
      <c r="S1414" s="101">
        <f t="shared" si="183"/>
        <v>-1</v>
      </c>
      <c r="T1414" s="101">
        <f t="shared" si="184"/>
        <v>-1</v>
      </c>
      <c r="U1414" s="101">
        <f t="shared" si="185"/>
        <v>-1</v>
      </c>
      <c r="V1414" s="102">
        <f t="shared" si="186"/>
        <v>39.71153846153846</v>
      </c>
    </row>
    <row r="1415" spans="2:22" x14ac:dyDescent="0.25">
      <c r="B1415" s="12">
        <v>23</v>
      </c>
      <c r="C1415" s="12">
        <v>4</v>
      </c>
      <c r="D1415" s="12">
        <v>34.38461538461538</v>
      </c>
      <c r="E1415" s="12">
        <v>46.730769230769241</v>
      </c>
      <c r="F1415" s="12">
        <v>54.230769230769241</v>
      </c>
      <c r="H1415" s="103">
        <f>VLOOKUP($C1415,'Experiment Design'!$B$3:$H$66,'Experiment Results'!H$1,FALSE)</f>
        <v>8</v>
      </c>
      <c r="I1415" s="101" t="str">
        <f>VLOOKUP($C1415,'Experiment Design'!$B$3:$H$66,'Experiment Results'!I$1,FALSE)</f>
        <v>Exponential</v>
      </c>
      <c r="J1415" s="101">
        <f>VLOOKUP($C1415,'Experiment Design'!$B$3:$H$66,'Experiment Results'!J$1,FALSE)</f>
        <v>40</v>
      </c>
      <c r="K1415" s="101">
        <f>VLOOKUP($C1415,'Experiment Design'!$B$3:$H$66,'Experiment Results'!K$1,FALSE)</f>
        <v>10</v>
      </c>
      <c r="L1415" s="101">
        <f>VLOOKUP($C1415,'Experiment Design'!$B$3:$H$66,'Experiment Results'!L$1,FALSE)</f>
        <v>26</v>
      </c>
      <c r="M1415" s="101">
        <f>VLOOKUP($C1415,'Experiment Design'!$B$3:$H$66,'Experiment Results'!M$1,FALSE)</f>
        <v>10</v>
      </c>
      <c r="N1415" s="102">
        <f t="shared" si="179"/>
        <v>45.11538461538462</v>
      </c>
      <c r="P1415" s="103">
        <f t="shared" si="180"/>
        <v>1</v>
      </c>
      <c r="Q1415" s="101">
        <f t="shared" si="181"/>
        <v>1</v>
      </c>
      <c r="R1415" s="101">
        <f t="shared" si="182"/>
        <v>-1</v>
      </c>
      <c r="S1415" s="101">
        <f t="shared" si="183"/>
        <v>-1</v>
      </c>
      <c r="T1415" s="101">
        <f t="shared" si="184"/>
        <v>-1</v>
      </c>
      <c r="U1415" s="101">
        <f t="shared" si="185"/>
        <v>-1</v>
      </c>
      <c r="V1415" s="102">
        <f t="shared" si="186"/>
        <v>45.11538461538462</v>
      </c>
    </row>
    <row r="1416" spans="2:22" x14ac:dyDescent="0.25">
      <c r="B1416" s="12">
        <v>23</v>
      </c>
      <c r="C1416" s="12">
        <v>5</v>
      </c>
      <c r="D1416" s="12">
        <v>33.75</v>
      </c>
      <c r="E1416" s="12">
        <v>39.230769230769241</v>
      </c>
      <c r="F1416" s="12">
        <v>38.36538461538462</v>
      </c>
      <c r="H1416" s="103">
        <f>VLOOKUP($C1416,'Experiment Design'!$B$3:$H$66,'Experiment Results'!H$1,FALSE)</f>
        <v>3</v>
      </c>
      <c r="I1416" s="101" t="str">
        <f>VLOOKUP($C1416,'Experiment Design'!$B$3:$H$66,'Experiment Results'!I$1,FALSE)</f>
        <v>Normal</v>
      </c>
      <c r="J1416" s="101">
        <f>VLOOKUP($C1416,'Experiment Design'!$B$3:$H$66,'Experiment Results'!J$1,FALSE)</f>
        <v>100</v>
      </c>
      <c r="K1416" s="101">
        <f>VLOOKUP($C1416,'Experiment Design'!$B$3:$H$66,'Experiment Results'!K$1,FALSE)</f>
        <v>10</v>
      </c>
      <c r="L1416" s="101">
        <f>VLOOKUP($C1416,'Experiment Design'!$B$3:$H$66,'Experiment Results'!L$1,FALSE)</f>
        <v>26</v>
      </c>
      <c r="M1416" s="101">
        <f>VLOOKUP($C1416,'Experiment Design'!$B$3:$H$66,'Experiment Results'!M$1,FALSE)</f>
        <v>10</v>
      </c>
      <c r="N1416" s="102">
        <f t="shared" si="179"/>
        <v>37.11538461538462</v>
      </c>
      <c r="P1416" s="103">
        <f t="shared" si="180"/>
        <v>-1</v>
      </c>
      <c r="Q1416" s="101">
        <f t="shared" si="181"/>
        <v>-1</v>
      </c>
      <c r="R1416" s="101">
        <f t="shared" si="182"/>
        <v>1</v>
      </c>
      <c r="S1416" s="101">
        <f t="shared" si="183"/>
        <v>-1</v>
      </c>
      <c r="T1416" s="101">
        <f t="shared" si="184"/>
        <v>-1</v>
      </c>
      <c r="U1416" s="101">
        <f t="shared" si="185"/>
        <v>-1</v>
      </c>
      <c r="V1416" s="102">
        <f t="shared" si="186"/>
        <v>37.11538461538462</v>
      </c>
    </row>
    <row r="1417" spans="2:22" x14ac:dyDescent="0.25">
      <c r="B1417" s="12">
        <v>23</v>
      </c>
      <c r="C1417" s="12">
        <v>6</v>
      </c>
      <c r="D1417" s="12">
        <v>35.480769230769241</v>
      </c>
      <c r="E1417" s="12">
        <v>51.057692307692278</v>
      </c>
      <c r="F1417" s="12">
        <v>29.307692307692282</v>
      </c>
      <c r="H1417" s="103">
        <f>VLOOKUP($C1417,'Experiment Design'!$B$3:$H$66,'Experiment Results'!H$1,FALSE)</f>
        <v>8</v>
      </c>
      <c r="I1417" s="101" t="str">
        <f>VLOOKUP($C1417,'Experiment Design'!$B$3:$H$66,'Experiment Results'!I$1,FALSE)</f>
        <v>Normal</v>
      </c>
      <c r="J1417" s="101">
        <f>VLOOKUP($C1417,'Experiment Design'!$B$3:$H$66,'Experiment Results'!J$1,FALSE)</f>
        <v>100</v>
      </c>
      <c r="K1417" s="101">
        <f>VLOOKUP($C1417,'Experiment Design'!$B$3:$H$66,'Experiment Results'!K$1,FALSE)</f>
        <v>10</v>
      </c>
      <c r="L1417" s="101">
        <f>VLOOKUP($C1417,'Experiment Design'!$B$3:$H$66,'Experiment Results'!L$1,FALSE)</f>
        <v>26</v>
      </c>
      <c r="M1417" s="101">
        <f>VLOOKUP($C1417,'Experiment Design'!$B$3:$H$66,'Experiment Results'!M$1,FALSE)</f>
        <v>10</v>
      </c>
      <c r="N1417" s="102">
        <f t="shared" si="179"/>
        <v>38.615384615384599</v>
      </c>
      <c r="P1417" s="103">
        <f t="shared" si="180"/>
        <v>1</v>
      </c>
      <c r="Q1417" s="101">
        <f t="shared" si="181"/>
        <v>-1</v>
      </c>
      <c r="R1417" s="101">
        <f t="shared" si="182"/>
        <v>1</v>
      </c>
      <c r="S1417" s="101">
        <f t="shared" si="183"/>
        <v>-1</v>
      </c>
      <c r="T1417" s="101">
        <f t="shared" si="184"/>
        <v>-1</v>
      </c>
      <c r="U1417" s="101">
        <f t="shared" si="185"/>
        <v>-1</v>
      </c>
      <c r="V1417" s="102">
        <f t="shared" si="186"/>
        <v>38.615384615384599</v>
      </c>
    </row>
    <row r="1418" spans="2:22" x14ac:dyDescent="0.25">
      <c r="B1418" s="12">
        <v>23</v>
      </c>
      <c r="C1418" s="12">
        <v>7</v>
      </c>
      <c r="D1418" s="12">
        <v>32.382487671378179</v>
      </c>
      <c r="E1418" s="12">
        <v>39.519230769230759</v>
      </c>
      <c r="F1418" s="12">
        <v>50.192307692307722</v>
      </c>
      <c r="H1418" s="103">
        <f>VLOOKUP($C1418,'Experiment Design'!$B$3:$H$66,'Experiment Results'!H$1,FALSE)</f>
        <v>3</v>
      </c>
      <c r="I1418" s="101" t="str">
        <f>VLOOKUP($C1418,'Experiment Design'!$B$3:$H$66,'Experiment Results'!I$1,FALSE)</f>
        <v>Exponential</v>
      </c>
      <c r="J1418" s="101">
        <f>VLOOKUP($C1418,'Experiment Design'!$B$3:$H$66,'Experiment Results'!J$1,FALSE)</f>
        <v>100</v>
      </c>
      <c r="K1418" s="101">
        <f>VLOOKUP($C1418,'Experiment Design'!$B$3:$H$66,'Experiment Results'!K$1,FALSE)</f>
        <v>10</v>
      </c>
      <c r="L1418" s="101">
        <f>VLOOKUP($C1418,'Experiment Design'!$B$3:$H$66,'Experiment Results'!L$1,FALSE)</f>
        <v>26</v>
      </c>
      <c r="M1418" s="101">
        <f>VLOOKUP($C1418,'Experiment Design'!$B$3:$H$66,'Experiment Results'!M$1,FALSE)</f>
        <v>10</v>
      </c>
      <c r="N1418" s="102">
        <f t="shared" si="179"/>
        <v>40.698008710972218</v>
      </c>
      <c r="P1418" s="103">
        <f t="shared" si="180"/>
        <v>-1</v>
      </c>
      <c r="Q1418" s="101">
        <f t="shared" si="181"/>
        <v>1</v>
      </c>
      <c r="R1418" s="101">
        <f t="shared" si="182"/>
        <v>1</v>
      </c>
      <c r="S1418" s="101">
        <f t="shared" si="183"/>
        <v>-1</v>
      </c>
      <c r="T1418" s="101">
        <f t="shared" si="184"/>
        <v>-1</v>
      </c>
      <c r="U1418" s="101">
        <f t="shared" si="185"/>
        <v>-1</v>
      </c>
      <c r="V1418" s="102">
        <f t="shared" si="186"/>
        <v>40.698008710972218</v>
      </c>
    </row>
    <row r="1419" spans="2:22" x14ac:dyDescent="0.25">
      <c r="B1419" s="12">
        <v>23</v>
      </c>
      <c r="C1419" s="12">
        <v>8</v>
      </c>
      <c r="D1419" s="12">
        <v>34.846153846153861</v>
      </c>
      <c r="E1419" s="12">
        <v>46.730769230769241</v>
      </c>
      <c r="F1419" s="12">
        <v>54.230769230769241</v>
      </c>
      <c r="H1419" s="103">
        <f>VLOOKUP($C1419,'Experiment Design'!$B$3:$H$66,'Experiment Results'!H$1,FALSE)</f>
        <v>8</v>
      </c>
      <c r="I1419" s="101" t="str">
        <f>VLOOKUP($C1419,'Experiment Design'!$B$3:$H$66,'Experiment Results'!I$1,FALSE)</f>
        <v>Exponential</v>
      </c>
      <c r="J1419" s="101">
        <f>VLOOKUP($C1419,'Experiment Design'!$B$3:$H$66,'Experiment Results'!J$1,FALSE)</f>
        <v>100</v>
      </c>
      <c r="K1419" s="101">
        <f>VLOOKUP($C1419,'Experiment Design'!$B$3:$H$66,'Experiment Results'!K$1,FALSE)</f>
        <v>10</v>
      </c>
      <c r="L1419" s="101">
        <f>VLOOKUP($C1419,'Experiment Design'!$B$3:$H$66,'Experiment Results'!L$1,FALSE)</f>
        <v>26</v>
      </c>
      <c r="M1419" s="101">
        <f>VLOOKUP($C1419,'Experiment Design'!$B$3:$H$66,'Experiment Results'!M$1,FALSE)</f>
        <v>10</v>
      </c>
      <c r="N1419" s="102">
        <f t="shared" si="179"/>
        <v>45.269230769230774</v>
      </c>
      <c r="P1419" s="103">
        <f t="shared" si="180"/>
        <v>1</v>
      </c>
      <c r="Q1419" s="101">
        <f t="shared" si="181"/>
        <v>1</v>
      </c>
      <c r="R1419" s="101">
        <f t="shared" si="182"/>
        <v>1</v>
      </c>
      <c r="S1419" s="101">
        <f t="shared" si="183"/>
        <v>-1</v>
      </c>
      <c r="T1419" s="101">
        <f t="shared" si="184"/>
        <v>-1</v>
      </c>
      <c r="U1419" s="101">
        <f t="shared" si="185"/>
        <v>-1</v>
      </c>
      <c r="V1419" s="102">
        <f t="shared" si="186"/>
        <v>45.269230769230774</v>
      </c>
    </row>
    <row r="1420" spans="2:22" x14ac:dyDescent="0.25">
      <c r="B1420" s="12">
        <v>23</v>
      </c>
      <c r="C1420" s="12">
        <v>9</v>
      </c>
      <c r="D1420" s="12">
        <v>33.75</v>
      </c>
      <c r="E1420" s="12">
        <v>39.230769230769241</v>
      </c>
      <c r="F1420" s="12">
        <v>38.36538461538462</v>
      </c>
      <c r="H1420" s="103">
        <f>VLOOKUP($C1420,'Experiment Design'!$B$3:$H$66,'Experiment Results'!H$1,FALSE)</f>
        <v>3</v>
      </c>
      <c r="I1420" s="101" t="str">
        <f>VLOOKUP($C1420,'Experiment Design'!$B$3:$H$66,'Experiment Results'!I$1,FALSE)</f>
        <v>Normal</v>
      </c>
      <c r="J1420" s="101">
        <f>VLOOKUP($C1420,'Experiment Design'!$B$3:$H$66,'Experiment Results'!J$1,FALSE)</f>
        <v>40</v>
      </c>
      <c r="K1420" s="101">
        <f>VLOOKUP($C1420,'Experiment Design'!$B$3:$H$66,'Experiment Results'!K$1,FALSE)</f>
        <v>60</v>
      </c>
      <c r="L1420" s="101">
        <f>VLOOKUP($C1420,'Experiment Design'!$B$3:$H$66,'Experiment Results'!L$1,FALSE)</f>
        <v>26</v>
      </c>
      <c r="M1420" s="101">
        <f>VLOOKUP($C1420,'Experiment Design'!$B$3:$H$66,'Experiment Results'!M$1,FALSE)</f>
        <v>10</v>
      </c>
      <c r="N1420" s="102">
        <f t="shared" si="179"/>
        <v>37.11538461538462</v>
      </c>
      <c r="P1420" s="103">
        <f t="shared" si="180"/>
        <v>-1</v>
      </c>
      <c r="Q1420" s="101">
        <f t="shared" si="181"/>
        <v>-1</v>
      </c>
      <c r="R1420" s="101">
        <f t="shared" si="182"/>
        <v>-1</v>
      </c>
      <c r="S1420" s="101">
        <f t="shared" si="183"/>
        <v>1</v>
      </c>
      <c r="T1420" s="101">
        <f t="shared" si="184"/>
        <v>-1</v>
      </c>
      <c r="U1420" s="101">
        <f t="shared" si="185"/>
        <v>-1</v>
      </c>
      <c r="V1420" s="102">
        <f t="shared" si="186"/>
        <v>37.11538461538462</v>
      </c>
    </row>
    <row r="1421" spans="2:22" x14ac:dyDescent="0.25">
      <c r="B1421" s="12">
        <v>23</v>
      </c>
      <c r="C1421" s="12">
        <v>10</v>
      </c>
      <c r="D1421" s="12">
        <v>35.480769230769241</v>
      </c>
      <c r="E1421" s="12">
        <v>51.057692307692278</v>
      </c>
      <c r="F1421" s="12">
        <v>29.307692307692282</v>
      </c>
      <c r="H1421" s="103">
        <f>VLOOKUP($C1421,'Experiment Design'!$B$3:$H$66,'Experiment Results'!H$1,FALSE)</f>
        <v>8</v>
      </c>
      <c r="I1421" s="101" t="str">
        <f>VLOOKUP($C1421,'Experiment Design'!$B$3:$H$66,'Experiment Results'!I$1,FALSE)</f>
        <v>Normal</v>
      </c>
      <c r="J1421" s="101">
        <f>VLOOKUP($C1421,'Experiment Design'!$B$3:$H$66,'Experiment Results'!J$1,FALSE)</f>
        <v>40</v>
      </c>
      <c r="K1421" s="101">
        <f>VLOOKUP($C1421,'Experiment Design'!$B$3:$H$66,'Experiment Results'!K$1,FALSE)</f>
        <v>60</v>
      </c>
      <c r="L1421" s="101">
        <f>VLOOKUP($C1421,'Experiment Design'!$B$3:$H$66,'Experiment Results'!L$1,FALSE)</f>
        <v>26</v>
      </c>
      <c r="M1421" s="101">
        <f>VLOOKUP($C1421,'Experiment Design'!$B$3:$H$66,'Experiment Results'!M$1,FALSE)</f>
        <v>10</v>
      </c>
      <c r="N1421" s="102">
        <f t="shared" si="179"/>
        <v>38.615384615384599</v>
      </c>
      <c r="P1421" s="103">
        <f t="shared" si="180"/>
        <v>1</v>
      </c>
      <c r="Q1421" s="101">
        <f t="shared" si="181"/>
        <v>-1</v>
      </c>
      <c r="R1421" s="101">
        <f t="shared" si="182"/>
        <v>-1</v>
      </c>
      <c r="S1421" s="101">
        <f t="shared" si="183"/>
        <v>1</v>
      </c>
      <c r="T1421" s="101">
        <f t="shared" si="184"/>
        <v>-1</v>
      </c>
      <c r="U1421" s="101">
        <f t="shared" si="185"/>
        <v>-1</v>
      </c>
      <c r="V1421" s="102">
        <f t="shared" si="186"/>
        <v>38.615384615384599</v>
      </c>
    </row>
    <row r="1422" spans="2:22" x14ac:dyDescent="0.25">
      <c r="B1422" s="12">
        <v>23</v>
      </c>
      <c r="C1422" s="12">
        <v>11</v>
      </c>
      <c r="D1422" s="12">
        <v>29.423076923076898</v>
      </c>
      <c r="E1422" s="12">
        <v>39.519230769230759</v>
      </c>
      <c r="F1422" s="12">
        <v>50.192307692307722</v>
      </c>
      <c r="H1422" s="103">
        <f>VLOOKUP($C1422,'Experiment Design'!$B$3:$H$66,'Experiment Results'!H$1,FALSE)</f>
        <v>3</v>
      </c>
      <c r="I1422" s="101" t="str">
        <f>VLOOKUP($C1422,'Experiment Design'!$B$3:$H$66,'Experiment Results'!I$1,FALSE)</f>
        <v>Exponential</v>
      </c>
      <c r="J1422" s="101">
        <f>VLOOKUP($C1422,'Experiment Design'!$B$3:$H$66,'Experiment Results'!J$1,FALSE)</f>
        <v>40</v>
      </c>
      <c r="K1422" s="101">
        <f>VLOOKUP($C1422,'Experiment Design'!$B$3:$H$66,'Experiment Results'!K$1,FALSE)</f>
        <v>60</v>
      </c>
      <c r="L1422" s="101">
        <f>VLOOKUP($C1422,'Experiment Design'!$B$3:$H$66,'Experiment Results'!L$1,FALSE)</f>
        <v>26</v>
      </c>
      <c r="M1422" s="101">
        <f>VLOOKUP($C1422,'Experiment Design'!$B$3:$H$66,'Experiment Results'!M$1,FALSE)</f>
        <v>10</v>
      </c>
      <c r="N1422" s="102">
        <f t="shared" si="179"/>
        <v>39.71153846153846</v>
      </c>
      <c r="P1422" s="103">
        <f t="shared" si="180"/>
        <v>-1</v>
      </c>
      <c r="Q1422" s="101">
        <f t="shared" si="181"/>
        <v>1</v>
      </c>
      <c r="R1422" s="101">
        <f t="shared" si="182"/>
        <v>-1</v>
      </c>
      <c r="S1422" s="101">
        <f t="shared" si="183"/>
        <v>1</v>
      </c>
      <c r="T1422" s="101">
        <f t="shared" si="184"/>
        <v>-1</v>
      </c>
      <c r="U1422" s="101">
        <f t="shared" si="185"/>
        <v>-1</v>
      </c>
      <c r="V1422" s="102">
        <f t="shared" si="186"/>
        <v>39.71153846153846</v>
      </c>
    </row>
    <row r="1423" spans="2:22" x14ac:dyDescent="0.25">
      <c r="B1423" s="12">
        <v>23</v>
      </c>
      <c r="C1423" s="12">
        <v>12</v>
      </c>
      <c r="D1423" s="12">
        <v>34.846153846153861</v>
      </c>
      <c r="E1423" s="12">
        <v>46.730769230769241</v>
      </c>
      <c r="F1423" s="12">
        <v>54.230769230769241</v>
      </c>
      <c r="H1423" s="103">
        <f>VLOOKUP($C1423,'Experiment Design'!$B$3:$H$66,'Experiment Results'!H$1,FALSE)</f>
        <v>8</v>
      </c>
      <c r="I1423" s="101" t="str">
        <f>VLOOKUP($C1423,'Experiment Design'!$B$3:$H$66,'Experiment Results'!I$1,FALSE)</f>
        <v>Exponential</v>
      </c>
      <c r="J1423" s="101">
        <f>VLOOKUP($C1423,'Experiment Design'!$B$3:$H$66,'Experiment Results'!J$1,FALSE)</f>
        <v>40</v>
      </c>
      <c r="K1423" s="101">
        <f>VLOOKUP($C1423,'Experiment Design'!$B$3:$H$66,'Experiment Results'!K$1,FALSE)</f>
        <v>60</v>
      </c>
      <c r="L1423" s="101">
        <f>VLOOKUP($C1423,'Experiment Design'!$B$3:$H$66,'Experiment Results'!L$1,FALSE)</f>
        <v>26</v>
      </c>
      <c r="M1423" s="101">
        <f>VLOOKUP($C1423,'Experiment Design'!$B$3:$H$66,'Experiment Results'!M$1,FALSE)</f>
        <v>10</v>
      </c>
      <c r="N1423" s="102">
        <f t="shared" si="179"/>
        <v>45.269230769230774</v>
      </c>
      <c r="P1423" s="103">
        <f t="shared" si="180"/>
        <v>1</v>
      </c>
      <c r="Q1423" s="101">
        <f t="shared" si="181"/>
        <v>1</v>
      </c>
      <c r="R1423" s="101">
        <f t="shared" si="182"/>
        <v>-1</v>
      </c>
      <c r="S1423" s="101">
        <f t="shared" si="183"/>
        <v>1</v>
      </c>
      <c r="T1423" s="101">
        <f t="shared" si="184"/>
        <v>-1</v>
      </c>
      <c r="U1423" s="101">
        <f t="shared" si="185"/>
        <v>-1</v>
      </c>
      <c r="V1423" s="102">
        <f t="shared" si="186"/>
        <v>45.269230769230774</v>
      </c>
    </row>
    <row r="1424" spans="2:22" x14ac:dyDescent="0.25">
      <c r="B1424" s="12">
        <v>23</v>
      </c>
      <c r="C1424" s="12">
        <v>13</v>
      </c>
      <c r="D1424" s="12">
        <v>33.75</v>
      </c>
      <c r="E1424" s="12">
        <v>39.230769230769241</v>
      </c>
      <c r="F1424" s="12">
        <v>38.36538461538462</v>
      </c>
      <c r="H1424" s="103">
        <f>VLOOKUP($C1424,'Experiment Design'!$B$3:$H$66,'Experiment Results'!H$1,FALSE)</f>
        <v>3</v>
      </c>
      <c r="I1424" s="101" t="str">
        <f>VLOOKUP($C1424,'Experiment Design'!$B$3:$H$66,'Experiment Results'!I$1,FALSE)</f>
        <v>Normal</v>
      </c>
      <c r="J1424" s="101">
        <f>VLOOKUP($C1424,'Experiment Design'!$B$3:$H$66,'Experiment Results'!J$1,FALSE)</f>
        <v>100</v>
      </c>
      <c r="K1424" s="101">
        <f>VLOOKUP($C1424,'Experiment Design'!$B$3:$H$66,'Experiment Results'!K$1,FALSE)</f>
        <v>60</v>
      </c>
      <c r="L1424" s="101">
        <f>VLOOKUP($C1424,'Experiment Design'!$B$3:$H$66,'Experiment Results'!L$1,FALSE)</f>
        <v>26</v>
      </c>
      <c r="M1424" s="101">
        <f>VLOOKUP($C1424,'Experiment Design'!$B$3:$H$66,'Experiment Results'!M$1,FALSE)</f>
        <v>10</v>
      </c>
      <c r="N1424" s="102">
        <f t="shared" si="179"/>
        <v>37.11538461538462</v>
      </c>
      <c r="P1424" s="103">
        <f t="shared" si="180"/>
        <v>-1</v>
      </c>
      <c r="Q1424" s="101">
        <f t="shared" si="181"/>
        <v>-1</v>
      </c>
      <c r="R1424" s="101">
        <f t="shared" si="182"/>
        <v>1</v>
      </c>
      <c r="S1424" s="101">
        <f t="shared" si="183"/>
        <v>1</v>
      </c>
      <c r="T1424" s="101">
        <f t="shared" si="184"/>
        <v>-1</v>
      </c>
      <c r="U1424" s="101">
        <f t="shared" si="185"/>
        <v>-1</v>
      </c>
      <c r="V1424" s="102">
        <f t="shared" si="186"/>
        <v>37.11538461538462</v>
      </c>
    </row>
    <row r="1425" spans="2:22" x14ac:dyDescent="0.25">
      <c r="B1425" s="12">
        <v>23</v>
      </c>
      <c r="C1425" s="12">
        <v>14</v>
      </c>
      <c r="D1425" s="12">
        <v>35.480769230769241</v>
      </c>
      <c r="E1425" s="12">
        <v>51.057692307692278</v>
      </c>
      <c r="F1425" s="12">
        <v>29.307692307692282</v>
      </c>
      <c r="H1425" s="103">
        <f>VLOOKUP($C1425,'Experiment Design'!$B$3:$H$66,'Experiment Results'!H$1,FALSE)</f>
        <v>8</v>
      </c>
      <c r="I1425" s="101" t="str">
        <f>VLOOKUP($C1425,'Experiment Design'!$B$3:$H$66,'Experiment Results'!I$1,FALSE)</f>
        <v>Normal</v>
      </c>
      <c r="J1425" s="101">
        <f>VLOOKUP($C1425,'Experiment Design'!$B$3:$H$66,'Experiment Results'!J$1,FALSE)</f>
        <v>100</v>
      </c>
      <c r="K1425" s="101">
        <f>VLOOKUP($C1425,'Experiment Design'!$B$3:$H$66,'Experiment Results'!K$1,FALSE)</f>
        <v>60</v>
      </c>
      <c r="L1425" s="101">
        <f>VLOOKUP($C1425,'Experiment Design'!$B$3:$H$66,'Experiment Results'!L$1,FALSE)</f>
        <v>26</v>
      </c>
      <c r="M1425" s="101">
        <f>VLOOKUP($C1425,'Experiment Design'!$B$3:$H$66,'Experiment Results'!M$1,FALSE)</f>
        <v>10</v>
      </c>
      <c r="N1425" s="102">
        <f t="shared" si="179"/>
        <v>38.615384615384599</v>
      </c>
      <c r="P1425" s="103">
        <f t="shared" si="180"/>
        <v>1</v>
      </c>
      <c r="Q1425" s="101">
        <f t="shared" si="181"/>
        <v>-1</v>
      </c>
      <c r="R1425" s="101">
        <f t="shared" si="182"/>
        <v>1</v>
      </c>
      <c r="S1425" s="101">
        <f t="shared" si="183"/>
        <v>1</v>
      </c>
      <c r="T1425" s="101">
        <f t="shared" si="184"/>
        <v>-1</v>
      </c>
      <c r="U1425" s="101">
        <f t="shared" si="185"/>
        <v>-1</v>
      </c>
      <c r="V1425" s="102">
        <f t="shared" si="186"/>
        <v>38.615384615384599</v>
      </c>
    </row>
    <row r="1426" spans="2:22" x14ac:dyDescent="0.25">
      <c r="B1426" s="12">
        <v>23</v>
      </c>
      <c r="C1426" s="12">
        <v>15</v>
      </c>
      <c r="D1426" s="12">
        <v>32.382487671378179</v>
      </c>
      <c r="E1426" s="12">
        <v>39.519230769230759</v>
      </c>
      <c r="F1426" s="12">
        <v>50.192307692307722</v>
      </c>
      <c r="H1426" s="103">
        <f>VLOOKUP($C1426,'Experiment Design'!$B$3:$H$66,'Experiment Results'!H$1,FALSE)</f>
        <v>3</v>
      </c>
      <c r="I1426" s="101" t="str">
        <f>VLOOKUP($C1426,'Experiment Design'!$B$3:$H$66,'Experiment Results'!I$1,FALSE)</f>
        <v>Exponential</v>
      </c>
      <c r="J1426" s="101">
        <f>VLOOKUP($C1426,'Experiment Design'!$B$3:$H$66,'Experiment Results'!J$1,FALSE)</f>
        <v>100</v>
      </c>
      <c r="K1426" s="101">
        <f>VLOOKUP($C1426,'Experiment Design'!$B$3:$H$66,'Experiment Results'!K$1,FALSE)</f>
        <v>60</v>
      </c>
      <c r="L1426" s="101">
        <f>VLOOKUP($C1426,'Experiment Design'!$B$3:$H$66,'Experiment Results'!L$1,FALSE)</f>
        <v>26</v>
      </c>
      <c r="M1426" s="101">
        <f>VLOOKUP($C1426,'Experiment Design'!$B$3:$H$66,'Experiment Results'!M$1,FALSE)</f>
        <v>10</v>
      </c>
      <c r="N1426" s="102">
        <f t="shared" si="179"/>
        <v>40.698008710972218</v>
      </c>
      <c r="P1426" s="103">
        <f t="shared" si="180"/>
        <v>-1</v>
      </c>
      <c r="Q1426" s="101">
        <f t="shared" si="181"/>
        <v>1</v>
      </c>
      <c r="R1426" s="101">
        <f t="shared" si="182"/>
        <v>1</v>
      </c>
      <c r="S1426" s="101">
        <f t="shared" si="183"/>
        <v>1</v>
      </c>
      <c r="T1426" s="101">
        <f t="shared" si="184"/>
        <v>-1</v>
      </c>
      <c r="U1426" s="101">
        <f t="shared" si="185"/>
        <v>-1</v>
      </c>
      <c r="V1426" s="102">
        <f t="shared" si="186"/>
        <v>40.698008710972218</v>
      </c>
    </row>
    <row r="1427" spans="2:22" x14ac:dyDescent="0.25">
      <c r="B1427" s="12">
        <v>23</v>
      </c>
      <c r="C1427" s="12">
        <v>16</v>
      </c>
      <c r="D1427" s="12">
        <v>34.846153846153861</v>
      </c>
      <c r="E1427" s="12">
        <v>46.730769230769241</v>
      </c>
      <c r="F1427" s="12">
        <v>54.230769230769241</v>
      </c>
      <c r="H1427" s="103">
        <f>VLOOKUP($C1427,'Experiment Design'!$B$3:$H$66,'Experiment Results'!H$1,FALSE)</f>
        <v>8</v>
      </c>
      <c r="I1427" s="101" t="str">
        <f>VLOOKUP($C1427,'Experiment Design'!$B$3:$H$66,'Experiment Results'!I$1,FALSE)</f>
        <v>Exponential</v>
      </c>
      <c r="J1427" s="101">
        <f>VLOOKUP($C1427,'Experiment Design'!$B$3:$H$66,'Experiment Results'!J$1,FALSE)</f>
        <v>100</v>
      </c>
      <c r="K1427" s="101">
        <f>VLOOKUP($C1427,'Experiment Design'!$B$3:$H$66,'Experiment Results'!K$1,FALSE)</f>
        <v>60</v>
      </c>
      <c r="L1427" s="101">
        <f>VLOOKUP($C1427,'Experiment Design'!$B$3:$H$66,'Experiment Results'!L$1,FALSE)</f>
        <v>26</v>
      </c>
      <c r="M1427" s="101">
        <f>VLOOKUP($C1427,'Experiment Design'!$B$3:$H$66,'Experiment Results'!M$1,FALSE)</f>
        <v>10</v>
      </c>
      <c r="N1427" s="102">
        <f t="shared" si="179"/>
        <v>45.269230769230774</v>
      </c>
      <c r="P1427" s="103">
        <f t="shared" si="180"/>
        <v>1</v>
      </c>
      <c r="Q1427" s="101">
        <f t="shared" si="181"/>
        <v>1</v>
      </c>
      <c r="R1427" s="101">
        <f t="shared" si="182"/>
        <v>1</v>
      </c>
      <c r="S1427" s="101">
        <f t="shared" si="183"/>
        <v>1</v>
      </c>
      <c r="T1427" s="101">
        <f t="shared" si="184"/>
        <v>-1</v>
      </c>
      <c r="U1427" s="101">
        <f t="shared" si="185"/>
        <v>-1</v>
      </c>
      <c r="V1427" s="102">
        <f t="shared" si="186"/>
        <v>45.269230769230774</v>
      </c>
    </row>
    <row r="1428" spans="2:22" x14ac:dyDescent="0.25">
      <c r="B1428" s="12">
        <v>23</v>
      </c>
      <c r="C1428" s="12">
        <v>17</v>
      </c>
      <c r="D1428" s="12">
        <v>55.833333333333364</v>
      </c>
      <c r="E1428" s="12">
        <v>45</v>
      </c>
      <c r="F1428" s="12">
        <v>49.375000000000014</v>
      </c>
      <c r="H1428" s="103">
        <f>VLOOKUP($C1428,'Experiment Design'!$B$3:$H$66,'Experiment Results'!H$1,FALSE)</f>
        <v>3</v>
      </c>
      <c r="I1428" s="101" t="str">
        <f>VLOOKUP($C1428,'Experiment Design'!$B$3:$H$66,'Experiment Results'!I$1,FALSE)</f>
        <v>Normal</v>
      </c>
      <c r="J1428" s="101">
        <f>VLOOKUP($C1428,'Experiment Design'!$B$3:$H$66,'Experiment Results'!J$1,FALSE)</f>
        <v>40</v>
      </c>
      <c r="K1428" s="101">
        <f>VLOOKUP($C1428,'Experiment Design'!$B$3:$H$66,'Experiment Results'!K$1,FALSE)</f>
        <v>10</v>
      </c>
      <c r="L1428" s="101">
        <f>VLOOKUP($C1428,'Experiment Design'!$B$3:$H$66,'Experiment Results'!L$1,FALSE)</f>
        <v>36</v>
      </c>
      <c r="M1428" s="101">
        <f>VLOOKUP($C1428,'Experiment Design'!$B$3:$H$66,'Experiment Results'!M$1,FALSE)</f>
        <v>10</v>
      </c>
      <c r="N1428" s="102">
        <f t="shared" si="179"/>
        <v>50.069444444444457</v>
      </c>
      <c r="P1428" s="103">
        <f t="shared" si="180"/>
        <v>-1</v>
      </c>
      <c r="Q1428" s="101">
        <f t="shared" si="181"/>
        <v>-1</v>
      </c>
      <c r="R1428" s="101">
        <f t="shared" si="182"/>
        <v>-1</v>
      </c>
      <c r="S1428" s="101">
        <f t="shared" si="183"/>
        <v>-1</v>
      </c>
      <c r="T1428" s="101">
        <f t="shared" si="184"/>
        <v>1</v>
      </c>
      <c r="U1428" s="101">
        <f t="shared" si="185"/>
        <v>-1</v>
      </c>
      <c r="V1428" s="102">
        <f t="shared" si="186"/>
        <v>50.069444444444457</v>
      </c>
    </row>
    <row r="1429" spans="2:22" x14ac:dyDescent="0.25">
      <c r="B1429" s="12">
        <v>23</v>
      </c>
      <c r="C1429" s="12">
        <v>18</v>
      </c>
      <c r="D1429" s="12">
        <v>55.833333333333364</v>
      </c>
      <c r="E1429" s="12">
        <v>40.833333333333364</v>
      </c>
      <c r="F1429" s="12">
        <v>49.375000000000014</v>
      </c>
      <c r="H1429" s="103">
        <f>VLOOKUP($C1429,'Experiment Design'!$B$3:$H$66,'Experiment Results'!H$1,FALSE)</f>
        <v>8</v>
      </c>
      <c r="I1429" s="101" t="str">
        <f>VLOOKUP($C1429,'Experiment Design'!$B$3:$H$66,'Experiment Results'!I$1,FALSE)</f>
        <v>Normal</v>
      </c>
      <c r="J1429" s="101">
        <f>VLOOKUP($C1429,'Experiment Design'!$B$3:$H$66,'Experiment Results'!J$1,FALSE)</f>
        <v>40</v>
      </c>
      <c r="K1429" s="101">
        <f>VLOOKUP($C1429,'Experiment Design'!$B$3:$H$66,'Experiment Results'!K$1,FALSE)</f>
        <v>10</v>
      </c>
      <c r="L1429" s="101">
        <f>VLOOKUP($C1429,'Experiment Design'!$B$3:$H$66,'Experiment Results'!L$1,FALSE)</f>
        <v>36</v>
      </c>
      <c r="M1429" s="101">
        <f>VLOOKUP($C1429,'Experiment Design'!$B$3:$H$66,'Experiment Results'!M$1,FALSE)</f>
        <v>10</v>
      </c>
      <c r="N1429" s="102">
        <f t="shared" si="179"/>
        <v>48.680555555555578</v>
      </c>
      <c r="P1429" s="103">
        <f t="shared" si="180"/>
        <v>1</v>
      </c>
      <c r="Q1429" s="101">
        <f t="shared" si="181"/>
        <v>-1</v>
      </c>
      <c r="R1429" s="101">
        <f t="shared" si="182"/>
        <v>-1</v>
      </c>
      <c r="S1429" s="101">
        <f t="shared" si="183"/>
        <v>-1</v>
      </c>
      <c r="T1429" s="101">
        <f t="shared" si="184"/>
        <v>1</v>
      </c>
      <c r="U1429" s="101">
        <f t="shared" si="185"/>
        <v>-1</v>
      </c>
      <c r="V1429" s="102">
        <f t="shared" si="186"/>
        <v>48.680555555555578</v>
      </c>
    </row>
    <row r="1430" spans="2:22" x14ac:dyDescent="0.25">
      <c r="B1430" s="12">
        <v>23</v>
      </c>
      <c r="C1430" s="12">
        <v>19</v>
      </c>
      <c r="D1430" s="12">
        <v>45.416666666666636</v>
      </c>
      <c r="E1430" s="12">
        <v>45</v>
      </c>
      <c r="F1430" s="12">
        <v>53.749999999999986</v>
      </c>
      <c r="H1430" s="103">
        <f>VLOOKUP($C1430,'Experiment Design'!$B$3:$H$66,'Experiment Results'!H$1,FALSE)</f>
        <v>3</v>
      </c>
      <c r="I1430" s="101" t="str">
        <f>VLOOKUP($C1430,'Experiment Design'!$B$3:$H$66,'Experiment Results'!I$1,FALSE)</f>
        <v>Exponential</v>
      </c>
      <c r="J1430" s="101">
        <f>VLOOKUP($C1430,'Experiment Design'!$B$3:$H$66,'Experiment Results'!J$1,FALSE)</f>
        <v>40</v>
      </c>
      <c r="K1430" s="101">
        <f>VLOOKUP($C1430,'Experiment Design'!$B$3:$H$66,'Experiment Results'!K$1,FALSE)</f>
        <v>10</v>
      </c>
      <c r="L1430" s="101">
        <f>VLOOKUP($C1430,'Experiment Design'!$B$3:$H$66,'Experiment Results'!L$1,FALSE)</f>
        <v>36</v>
      </c>
      <c r="M1430" s="101">
        <f>VLOOKUP($C1430,'Experiment Design'!$B$3:$H$66,'Experiment Results'!M$1,FALSE)</f>
        <v>10</v>
      </c>
      <c r="N1430" s="102">
        <f t="shared" si="179"/>
        <v>48.055555555555543</v>
      </c>
      <c r="P1430" s="103">
        <f t="shared" si="180"/>
        <v>-1</v>
      </c>
      <c r="Q1430" s="101">
        <f t="shared" si="181"/>
        <v>1</v>
      </c>
      <c r="R1430" s="101">
        <f t="shared" si="182"/>
        <v>-1</v>
      </c>
      <c r="S1430" s="101">
        <f t="shared" si="183"/>
        <v>-1</v>
      </c>
      <c r="T1430" s="101">
        <f t="shared" si="184"/>
        <v>1</v>
      </c>
      <c r="U1430" s="101">
        <f t="shared" si="185"/>
        <v>-1</v>
      </c>
      <c r="V1430" s="102">
        <f t="shared" si="186"/>
        <v>48.055555555555543</v>
      </c>
    </row>
    <row r="1431" spans="2:22" x14ac:dyDescent="0.25">
      <c r="B1431" s="12">
        <v>23</v>
      </c>
      <c r="C1431" s="12">
        <v>20</v>
      </c>
      <c r="D1431" s="12">
        <v>45.416666666666636</v>
      </c>
      <c r="E1431" s="12">
        <v>45</v>
      </c>
      <c r="F1431" s="12">
        <v>53.749999999999986</v>
      </c>
      <c r="H1431" s="103">
        <f>VLOOKUP($C1431,'Experiment Design'!$B$3:$H$66,'Experiment Results'!H$1,FALSE)</f>
        <v>8</v>
      </c>
      <c r="I1431" s="101" t="str">
        <f>VLOOKUP($C1431,'Experiment Design'!$B$3:$H$66,'Experiment Results'!I$1,FALSE)</f>
        <v>Exponential</v>
      </c>
      <c r="J1431" s="101">
        <f>VLOOKUP($C1431,'Experiment Design'!$B$3:$H$66,'Experiment Results'!J$1,FALSE)</f>
        <v>40</v>
      </c>
      <c r="K1431" s="101">
        <f>VLOOKUP($C1431,'Experiment Design'!$B$3:$H$66,'Experiment Results'!K$1,FALSE)</f>
        <v>10</v>
      </c>
      <c r="L1431" s="101">
        <f>VLOOKUP($C1431,'Experiment Design'!$B$3:$H$66,'Experiment Results'!L$1,FALSE)</f>
        <v>36</v>
      </c>
      <c r="M1431" s="101">
        <f>VLOOKUP($C1431,'Experiment Design'!$B$3:$H$66,'Experiment Results'!M$1,FALSE)</f>
        <v>10</v>
      </c>
      <c r="N1431" s="102">
        <f t="shared" si="179"/>
        <v>48.055555555555543</v>
      </c>
      <c r="P1431" s="103">
        <f t="shared" si="180"/>
        <v>1</v>
      </c>
      <c r="Q1431" s="101">
        <f t="shared" si="181"/>
        <v>1</v>
      </c>
      <c r="R1431" s="101">
        <f t="shared" si="182"/>
        <v>-1</v>
      </c>
      <c r="S1431" s="101">
        <f t="shared" si="183"/>
        <v>-1</v>
      </c>
      <c r="T1431" s="101">
        <f t="shared" si="184"/>
        <v>1</v>
      </c>
      <c r="U1431" s="101">
        <f t="shared" si="185"/>
        <v>-1</v>
      </c>
      <c r="V1431" s="102">
        <f t="shared" si="186"/>
        <v>48.055555555555543</v>
      </c>
    </row>
    <row r="1432" spans="2:22" x14ac:dyDescent="0.25">
      <c r="B1432" s="12">
        <v>23</v>
      </c>
      <c r="C1432" s="12">
        <v>21</v>
      </c>
      <c r="D1432" s="12">
        <v>55.833333333333364</v>
      </c>
      <c r="E1432" s="12">
        <v>45</v>
      </c>
      <c r="F1432" s="12">
        <v>49.375000000000014</v>
      </c>
      <c r="H1432" s="103">
        <f>VLOOKUP($C1432,'Experiment Design'!$B$3:$H$66,'Experiment Results'!H$1,FALSE)</f>
        <v>3</v>
      </c>
      <c r="I1432" s="101" t="str">
        <f>VLOOKUP($C1432,'Experiment Design'!$B$3:$H$66,'Experiment Results'!I$1,FALSE)</f>
        <v>Normal</v>
      </c>
      <c r="J1432" s="101">
        <f>VLOOKUP($C1432,'Experiment Design'!$B$3:$H$66,'Experiment Results'!J$1,FALSE)</f>
        <v>100</v>
      </c>
      <c r="K1432" s="101">
        <f>VLOOKUP($C1432,'Experiment Design'!$B$3:$H$66,'Experiment Results'!K$1,FALSE)</f>
        <v>10</v>
      </c>
      <c r="L1432" s="101">
        <f>VLOOKUP($C1432,'Experiment Design'!$B$3:$H$66,'Experiment Results'!L$1,FALSE)</f>
        <v>36</v>
      </c>
      <c r="M1432" s="101">
        <f>VLOOKUP($C1432,'Experiment Design'!$B$3:$H$66,'Experiment Results'!M$1,FALSE)</f>
        <v>10</v>
      </c>
      <c r="N1432" s="102">
        <f t="shared" si="179"/>
        <v>50.069444444444457</v>
      </c>
      <c r="P1432" s="103">
        <f t="shared" si="180"/>
        <v>-1</v>
      </c>
      <c r="Q1432" s="101">
        <f t="shared" si="181"/>
        <v>-1</v>
      </c>
      <c r="R1432" s="101">
        <f t="shared" si="182"/>
        <v>1</v>
      </c>
      <c r="S1432" s="101">
        <f t="shared" si="183"/>
        <v>-1</v>
      </c>
      <c r="T1432" s="101">
        <f t="shared" si="184"/>
        <v>1</v>
      </c>
      <c r="U1432" s="101">
        <f t="shared" si="185"/>
        <v>-1</v>
      </c>
      <c r="V1432" s="102">
        <f t="shared" si="186"/>
        <v>50.069444444444457</v>
      </c>
    </row>
    <row r="1433" spans="2:22" x14ac:dyDescent="0.25">
      <c r="B1433" s="12">
        <v>23</v>
      </c>
      <c r="C1433" s="12">
        <v>22</v>
      </c>
      <c r="D1433" s="12">
        <v>55.833333333333364</v>
      </c>
      <c r="E1433" s="12">
        <v>40.833333333333364</v>
      </c>
      <c r="F1433" s="12">
        <v>49.375000000000014</v>
      </c>
      <c r="H1433" s="103">
        <f>VLOOKUP($C1433,'Experiment Design'!$B$3:$H$66,'Experiment Results'!H$1,FALSE)</f>
        <v>8</v>
      </c>
      <c r="I1433" s="101" t="str">
        <f>VLOOKUP($C1433,'Experiment Design'!$B$3:$H$66,'Experiment Results'!I$1,FALSE)</f>
        <v>Normal</v>
      </c>
      <c r="J1433" s="101">
        <f>VLOOKUP($C1433,'Experiment Design'!$B$3:$H$66,'Experiment Results'!J$1,FALSE)</f>
        <v>100</v>
      </c>
      <c r="K1433" s="101">
        <f>VLOOKUP($C1433,'Experiment Design'!$B$3:$H$66,'Experiment Results'!K$1,FALSE)</f>
        <v>10</v>
      </c>
      <c r="L1433" s="101">
        <f>VLOOKUP($C1433,'Experiment Design'!$B$3:$H$66,'Experiment Results'!L$1,FALSE)</f>
        <v>36</v>
      </c>
      <c r="M1433" s="101">
        <f>VLOOKUP($C1433,'Experiment Design'!$B$3:$H$66,'Experiment Results'!M$1,FALSE)</f>
        <v>10</v>
      </c>
      <c r="N1433" s="102">
        <f t="shared" si="179"/>
        <v>48.680555555555578</v>
      </c>
      <c r="P1433" s="103">
        <f t="shared" si="180"/>
        <v>1</v>
      </c>
      <c r="Q1433" s="101">
        <f t="shared" si="181"/>
        <v>-1</v>
      </c>
      <c r="R1433" s="101">
        <f t="shared" si="182"/>
        <v>1</v>
      </c>
      <c r="S1433" s="101">
        <f t="shared" si="183"/>
        <v>-1</v>
      </c>
      <c r="T1433" s="101">
        <f t="shared" si="184"/>
        <v>1</v>
      </c>
      <c r="U1433" s="101">
        <f t="shared" si="185"/>
        <v>-1</v>
      </c>
      <c r="V1433" s="102">
        <f t="shared" si="186"/>
        <v>48.680555555555578</v>
      </c>
    </row>
    <row r="1434" spans="2:22" x14ac:dyDescent="0.25">
      <c r="B1434" s="12">
        <v>23</v>
      </c>
      <c r="C1434" s="12">
        <v>23</v>
      </c>
      <c r="D1434" s="12">
        <v>45.416666666666636</v>
      </c>
      <c r="E1434" s="12">
        <v>45</v>
      </c>
      <c r="F1434" s="12">
        <v>53.749999999999986</v>
      </c>
      <c r="H1434" s="103">
        <f>VLOOKUP($C1434,'Experiment Design'!$B$3:$H$66,'Experiment Results'!H$1,FALSE)</f>
        <v>3</v>
      </c>
      <c r="I1434" s="101" t="str">
        <f>VLOOKUP($C1434,'Experiment Design'!$B$3:$H$66,'Experiment Results'!I$1,FALSE)</f>
        <v>Exponential</v>
      </c>
      <c r="J1434" s="101">
        <f>VLOOKUP($C1434,'Experiment Design'!$B$3:$H$66,'Experiment Results'!J$1,FALSE)</f>
        <v>100</v>
      </c>
      <c r="K1434" s="101">
        <f>VLOOKUP($C1434,'Experiment Design'!$B$3:$H$66,'Experiment Results'!K$1,FALSE)</f>
        <v>10</v>
      </c>
      <c r="L1434" s="101">
        <f>VLOOKUP($C1434,'Experiment Design'!$B$3:$H$66,'Experiment Results'!L$1,FALSE)</f>
        <v>36</v>
      </c>
      <c r="M1434" s="101">
        <f>VLOOKUP($C1434,'Experiment Design'!$B$3:$H$66,'Experiment Results'!M$1,FALSE)</f>
        <v>10</v>
      </c>
      <c r="N1434" s="102">
        <f t="shared" si="179"/>
        <v>48.055555555555543</v>
      </c>
      <c r="P1434" s="103">
        <f t="shared" si="180"/>
        <v>-1</v>
      </c>
      <c r="Q1434" s="101">
        <f t="shared" si="181"/>
        <v>1</v>
      </c>
      <c r="R1434" s="101">
        <f t="shared" si="182"/>
        <v>1</v>
      </c>
      <c r="S1434" s="101">
        <f t="shared" si="183"/>
        <v>-1</v>
      </c>
      <c r="T1434" s="101">
        <f t="shared" si="184"/>
        <v>1</v>
      </c>
      <c r="U1434" s="101">
        <f t="shared" si="185"/>
        <v>-1</v>
      </c>
      <c r="V1434" s="102">
        <f t="shared" si="186"/>
        <v>48.055555555555543</v>
      </c>
    </row>
    <row r="1435" spans="2:22" x14ac:dyDescent="0.25">
      <c r="B1435" s="12">
        <v>23</v>
      </c>
      <c r="C1435" s="12">
        <v>24</v>
      </c>
      <c r="D1435" s="12">
        <v>45.416666666666636</v>
      </c>
      <c r="E1435" s="12">
        <v>45</v>
      </c>
      <c r="F1435" s="12">
        <v>53.749999999999986</v>
      </c>
      <c r="H1435" s="103">
        <f>VLOOKUP($C1435,'Experiment Design'!$B$3:$H$66,'Experiment Results'!H$1,FALSE)</f>
        <v>8</v>
      </c>
      <c r="I1435" s="101" t="str">
        <f>VLOOKUP($C1435,'Experiment Design'!$B$3:$H$66,'Experiment Results'!I$1,FALSE)</f>
        <v>Exponential</v>
      </c>
      <c r="J1435" s="101">
        <f>VLOOKUP($C1435,'Experiment Design'!$B$3:$H$66,'Experiment Results'!J$1,FALSE)</f>
        <v>100</v>
      </c>
      <c r="K1435" s="101">
        <f>VLOOKUP($C1435,'Experiment Design'!$B$3:$H$66,'Experiment Results'!K$1,FALSE)</f>
        <v>10</v>
      </c>
      <c r="L1435" s="101">
        <f>VLOOKUP($C1435,'Experiment Design'!$B$3:$H$66,'Experiment Results'!L$1,FALSE)</f>
        <v>36</v>
      </c>
      <c r="M1435" s="101">
        <f>VLOOKUP($C1435,'Experiment Design'!$B$3:$H$66,'Experiment Results'!M$1,FALSE)</f>
        <v>10</v>
      </c>
      <c r="N1435" s="102">
        <f t="shared" si="179"/>
        <v>48.055555555555543</v>
      </c>
      <c r="P1435" s="103">
        <f t="shared" si="180"/>
        <v>1</v>
      </c>
      <c r="Q1435" s="101">
        <f t="shared" si="181"/>
        <v>1</v>
      </c>
      <c r="R1435" s="101">
        <f t="shared" si="182"/>
        <v>1</v>
      </c>
      <c r="S1435" s="101">
        <f t="shared" si="183"/>
        <v>-1</v>
      </c>
      <c r="T1435" s="101">
        <f t="shared" si="184"/>
        <v>1</v>
      </c>
      <c r="U1435" s="101">
        <f t="shared" si="185"/>
        <v>-1</v>
      </c>
      <c r="V1435" s="102">
        <f t="shared" si="186"/>
        <v>48.055555555555543</v>
      </c>
    </row>
    <row r="1436" spans="2:22" x14ac:dyDescent="0.25">
      <c r="B1436" s="12">
        <v>23</v>
      </c>
      <c r="C1436" s="12">
        <v>25</v>
      </c>
      <c r="D1436" s="12">
        <v>55.833333333333364</v>
      </c>
      <c r="E1436" s="12">
        <v>45</v>
      </c>
      <c r="F1436" s="12">
        <v>49.375000000000014</v>
      </c>
      <c r="H1436" s="103">
        <f>VLOOKUP($C1436,'Experiment Design'!$B$3:$H$66,'Experiment Results'!H$1,FALSE)</f>
        <v>3</v>
      </c>
      <c r="I1436" s="101" t="str">
        <f>VLOOKUP($C1436,'Experiment Design'!$B$3:$H$66,'Experiment Results'!I$1,FALSE)</f>
        <v>Normal</v>
      </c>
      <c r="J1436" s="101">
        <f>VLOOKUP($C1436,'Experiment Design'!$B$3:$H$66,'Experiment Results'!J$1,FALSE)</f>
        <v>40</v>
      </c>
      <c r="K1436" s="101">
        <f>VLOOKUP($C1436,'Experiment Design'!$B$3:$H$66,'Experiment Results'!K$1,FALSE)</f>
        <v>60</v>
      </c>
      <c r="L1436" s="101">
        <f>VLOOKUP($C1436,'Experiment Design'!$B$3:$H$66,'Experiment Results'!L$1,FALSE)</f>
        <v>36</v>
      </c>
      <c r="M1436" s="101">
        <f>VLOOKUP($C1436,'Experiment Design'!$B$3:$H$66,'Experiment Results'!M$1,FALSE)</f>
        <v>10</v>
      </c>
      <c r="N1436" s="102">
        <f t="shared" si="179"/>
        <v>50.069444444444457</v>
      </c>
      <c r="P1436" s="103">
        <f t="shared" si="180"/>
        <v>-1</v>
      </c>
      <c r="Q1436" s="101">
        <f t="shared" si="181"/>
        <v>-1</v>
      </c>
      <c r="R1436" s="101">
        <f t="shared" si="182"/>
        <v>-1</v>
      </c>
      <c r="S1436" s="101">
        <f t="shared" si="183"/>
        <v>1</v>
      </c>
      <c r="T1436" s="101">
        <f t="shared" si="184"/>
        <v>1</v>
      </c>
      <c r="U1436" s="101">
        <f t="shared" si="185"/>
        <v>-1</v>
      </c>
      <c r="V1436" s="102">
        <f t="shared" si="186"/>
        <v>50.069444444444457</v>
      </c>
    </row>
    <row r="1437" spans="2:22" x14ac:dyDescent="0.25">
      <c r="B1437" s="12">
        <v>23</v>
      </c>
      <c r="C1437" s="12">
        <v>26</v>
      </c>
      <c r="D1437" s="12">
        <v>55.833333333333364</v>
      </c>
      <c r="E1437" s="12">
        <v>40.833333333333364</v>
      </c>
      <c r="F1437" s="12">
        <v>49.375000000000014</v>
      </c>
      <c r="H1437" s="103">
        <f>VLOOKUP($C1437,'Experiment Design'!$B$3:$H$66,'Experiment Results'!H$1,FALSE)</f>
        <v>8</v>
      </c>
      <c r="I1437" s="101" t="str">
        <f>VLOOKUP($C1437,'Experiment Design'!$B$3:$H$66,'Experiment Results'!I$1,FALSE)</f>
        <v>Normal</v>
      </c>
      <c r="J1437" s="101">
        <f>VLOOKUP($C1437,'Experiment Design'!$B$3:$H$66,'Experiment Results'!J$1,FALSE)</f>
        <v>40</v>
      </c>
      <c r="K1437" s="101">
        <f>VLOOKUP($C1437,'Experiment Design'!$B$3:$H$66,'Experiment Results'!K$1,FALSE)</f>
        <v>60</v>
      </c>
      <c r="L1437" s="101">
        <f>VLOOKUP($C1437,'Experiment Design'!$B$3:$H$66,'Experiment Results'!L$1,FALSE)</f>
        <v>36</v>
      </c>
      <c r="M1437" s="101">
        <f>VLOOKUP($C1437,'Experiment Design'!$B$3:$H$66,'Experiment Results'!M$1,FALSE)</f>
        <v>10</v>
      </c>
      <c r="N1437" s="102">
        <f t="shared" si="179"/>
        <v>48.680555555555578</v>
      </c>
      <c r="P1437" s="103">
        <f t="shared" si="180"/>
        <v>1</v>
      </c>
      <c r="Q1437" s="101">
        <f t="shared" si="181"/>
        <v>-1</v>
      </c>
      <c r="R1437" s="101">
        <f t="shared" si="182"/>
        <v>-1</v>
      </c>
      <c r="S1437" s="101">
        <f t="shared" si="183"/>
        <v>1</v>
      </c>
      <c r="T1437" s="101">
        <f t="shared" si="184"/>
        <v>1</v>
      </c>
      <c r="U1437" s="101">
        <f t="shared" si="185"/>
        <v>-1</v>
      </c>
      <c r="V1437" s="102">
        <f t="shared" si="186"/>
        <v>48.680555555555578</v>
      </c>
    </row>
    <row r="1438" spans="2:22" x14ac:dyDescent="0.25">
      <c r="B1438" s="12">
        <v>23</v>
      </c>
      <c r="C1438" s="12">
        <v>27</v>
      </c>
      <c r="D1438" s="12">
        <v>45.416666666666636</v>
      </c>
      <c r="E1438" s="12">
        <v>45</v>
      </c>
      <c r="F1438" s="12">
        <v>53.749999999999986</v>
      </c>
      <c r="H1438" s="103">
        <f>VLOOKUP($C1438,'Experiment Design'!$B$3:$H$66,'Experiment Results'!H$1,FALSE)</f>
        <v>3</v>
      </c>
      <c r="I1438" s="101" t="str">
        <f>VLOOKUP($C1438,'Experiment Design'!$B$3:$H$66,'Experiment Results'!I$1,FALSE)</f>
        <v>Exponential</v>
      </c>
      <c r="J1438" s="101">
        <f>VLOOKUP($C1438,'Experiment Design'!$B$3:$H$66,'Experiment Results'!J$1,FALSE)</f>
        <v>40</v>
      </c>
      <c r="K1438" s="101">
        <f>VLOOKUP($C1438,'Experiment Design'!$B$3:$H$66,'Experiment Results'!K$1,FALSE)</f>
        <v>60</v>
      </c>
      <c r="L1438" s="101">
        <f>VLOOKUP($C1438,'Experiment Design'!$B$3:$H$66,'Experiment Results'!L$1,FALSE)</f>
        <v>36</v>
      </c>
      <c r="M1438" s="101">
        <f>VLOOKUP($C1438,'Experiment Design'!$B$3:$H$66,'Experiment Results'!M$1,FALSE)</f>
        <v>10</v>
      </c>
      <c r="N1438" s="102">
        <f t="shared" si="179"/>
        <v>48.055555555555543</v>
      </c>
      <c r="P1438" s="103">
        <f t="shared" si="180"/>
        <v>-1</v>
      </c>
      <c r="Q1438" s="101">
        <f t="shared" si="181"/>
        <v>1</v>
      </c>
      <c r="R1438" s="101">
        <f t="shared" si="182"/>
        <v>-1</v>
      </c>
      <c r="S1438" s="101">
        <f t="shared" si="183"/>
        <v>1</v>
      </c>
      <c r="T1438" s="101">
        <f t="shared" si="184"/>
        <v>1</v>
      </c>
      <c r="U1438" s="101">
        <f t="shared" si="185"/>
        <v>-1</v>
      </c>
      <c r="V1438" s="102">
        <f t="shared" si="186"/>
        <v>48.055555555555543</v>
      </c>
    </row>
    <row r="1439" spans="2:22" x14ac:dyDescent="0.25">
      <c r="B1439" s="12">
        <v>23</v>
      </c>
      <c r="C1439" s="12">
        <v>28</v>
      </c>
      <c r="D1439" s="12">
        <v>45.416666666666636</v>
      </c>
      <c r="E1439" s="12">
        <v>45</v>
      </c>
      <c r="F1439" s="12">
        <v>53.749999999999986</v>
      </c>
      <c r="H1439" s="103">
        <f>VLOOKUP($C1439,'Experiment Design'!$B$3:$H$66,'Experiment Results'!H$1,FALSE)</f>
        <v>8</v>
      </c>
      <c r="I1439" s="101" t="str">
        <f>VLOOKUP($C1439,'Experiment Design'!$B$3:$H$66,'Experiment Results'!I$1,FALSE)</f>
        <v>Exponential</v>
      </c>
      <c r="J1439" s="101">
        <f>VLOOKUP($C1439,'Experiment Design'!$B$3:$H$66,'Experiment Results'!J$1,FALSE)</f>
        <v>40</v>
      </c>
      <c r="K1439" s="101">
        <f>VLOOKUP($C1439,'Experiment Design'!$B$3:$H$66,'Experiment Results'!K$1,FALSE)</f>
        <v>60</v>
      </c>
      <c r="L1439" s="101">
        <f>VLOOKUP($C1439,'Experiment Design'!$B$3:$H$66,'Experiment Results'!L$1,FALSE)</f>
        <v>36</v>
      </c>
      <c r="M1439" s="101">
        <f>VLOOKUP($C1439,'Experiment Design'!$B$3:$H$66,'Experiment Results'!M$1,FALSE)</f>
        <v>10</v>
      </c>
      <c r="N1439" s="102">
        <f t="shared" si="179"/>
        <v>48.055555555555543</v>
      </c>
      <c r="P1439" s="103">
        <f t="shared" si="180"/>
        <v>1</v>
      </c>
      <c r="Q1439" s="101">
        <f t="shared" si="181"/>
        <v>1</v>
      </c>
      <c r="R1439" s="101">
        <f t="shared" si="182"/>
        <v>-1</v>
      </c>
      <c r="S1439" s="101">
        <f t="shared" si="183"/>
        <v>1</v>
      </c>
      <c r="T1439" s="101">
        <f t="shared" si="184"/>
        <v>1</v>
      </c>
      <c r="U1439" s="101">
        <f t="shared" si="185"/>
        <v>-1</v>
      </c>
      <c r="V1439" s="102">
        <f t="shared" si="186"/>
        <v>48.055555555555543</v>
      </c>
    </row>
    <row r="1440" spans="2:22" x14ac:dyDescent="0.25">
      <c r="B1440" s="12">
        <v>23</v>
      </c>
      <c r="C1440" s="12">
        <v>29</v>
      </c>
      <c r="D1440" s="12">
        <v>55.833333333333364</v>
      </c>
      <c r="E1440" s="12">
        <v>45</v>
      </c>
      <c r="F1440" s="12">
        <v>49.375000000000014</v>
      </c>
      <c r="H1440" s="103">
        <f>VLOOKUP($C1440,'Experiment Design'!$B$3:$H$66,'Experiment Results'!H$1,FALSE)</f>
        <v>3</v>
      </c>
      <c r="I1440" s="101" t="str">
        <f>VLOOKUP($C1440,'Experiment Design'!$B$3:$H$66,'Experiment Results'!I$1,FALSE)</f>
        <v>Normal</v>
      </c>
      <c r="J1440" s="101">
        <f>VLOOKUP($C1440,'Experiment Design'!$B$3:$H$66,'Experiment Results'!J$1,FALSE)</f>
        <v>100</v>
      </c>
      <c r="K1440" s="101">
        <f>VLOOKUP($C1440,'Experiment Design'!$B$3:$H$66,'Experiment Results'!K$1,FALSE)</f>
        <v>60</v>
      </c>
      <c r="L1440" s="101">
        <f>VLOOKUP($C1440,'Experiment Design'!$B$3:$H$66,'Experiment Results'!L$1,FALSE)</f>
        <v>36</v>
      </c>
      <c r="M1440" s="101">
        <f>VLOOKUP($C1440,'Experiment Design'!$B$3:$H$66,'Experiment Results'!M$1,FALSE)</f>
        <v>10</v>
      </c>
      <c r="N1440" s="102">
        <f t="shared" si="179"/>
        <v>50.069444444444457</v>
      </c>
      <c r="P1440" s="103">
        <f t="shared" si="180"/>
        <v>-1</v>
      </c>
      <c r="Q1440" s="101">
        <f t="shared" si="181"/>
        <v>-1</v>
      </c>
      <c r="R1440" s="101">
        <f t="shared" si="182"/>
        <v>1</v>
      </c>
      <c r="S1440" s="101">
        <f t="shared" si="183"/>
        <v>1</v>
      </c>
      <c r="T1440" s="101">
        <f t="shared" si="184"/>
        <v>1</v>
      </c>
      <c r="U1440" s="101">
        <f t="shared" si="185"/>
        <v>-1</v>
      </c>
      <c r="V1440" s="102">
        <f t="shared" si="186"/>
        <v>50.069444444444457</v>
      </c>
    </row>
    <row r="1441" spans="2:22" x14ac:dyDescent="0.25">
      <c r="B1441" s="12">
        <v>23</v>
      </c>
      <c r="C1441" s="12">
        <v>30</v>
      </c>
      <c r="D1441" s="12">
        <v>55.833333333333364</v>
      </c>
      <c r="E1441" s="12">
        <v>40.833333333333364</v>
      </c>
      <c r="F1441" s="12">
        <v>49.375000000000014</v>
      </c>
      <c r="H1441" s="103">
        <f>VLOOKUP($C1441,'Experiment Design'!$B$3:$H$66,'Experiment Results'!H$1,FALSE)</f>
        <v>8</v>
      </c>
      <c r="I1441" s="101" t="str">
        <f>VLOOKUP($C1441,'Experiment Design'!$B$3:$H$66,'Experiment Results'!I$1,FALSE)</f>
        <v>Normal</v>
      </c>
      <c r="J1441" s="101">
        <f>VLOOKUP($C1441,'Experiment Design'!$B$3:$H$66,'Experiment Results'!J$1,FALSE)</f>
        <v>100</v>
      </c>
      <c r="K1441" s="101">
        <f>VLOOKUP($C1441,'Experiment Design'!$B$3:$H$66,'Experiment Results'!K$1,FALSE)</f>
        <v>60</v>
      </c>
      <c r="L1441" s="101">
        <f>VLOOKUP($C1441,'Experiment Design'!$B$3:$H$66,'Experiment Results'!L$1,FALSE)</f>
        <v>36</v>
      </c>
      <c r="M1441" s="101">
        <f>VLOOKUP($C1441,'Experiment Design'!$B$3:$H$66,'Experiment Results'!M$1,FALSE)</f>
        <v>10</v>
      </c>
      <c r="N1441" s="102">
        <f t="shared" si="179"/>
        <v>48.680555555555578</v>
      </c>
      <c r="P1441" s="103">
        <f t="shared" si="180"/>
        <v>1</v>
      </c>
      <c r="Q1441" s="101">
        <f t="shared" si="181"/>
        <v>-1</v>
      </c>
      <c r="R1441" s="101">
        <f t="shared" si="182"/>
        <v>1</v>
      </c>
      <c r="S1441" s="101">
        <f t="shared" si="183"/>
        <v>1</v>
      </c>
      <c r="T1441" s="101">
        <f t="shared" si="184"/>
        <v>1</v>
      </c>
      <c r="U1441" s="101">
        <f t="shared" si="185"/>
        <v>-1</v>
      </c>
      <c r="V1441" s="102">
        <f t="shared" si="186"/>
        <v>48.680555555555578</v>
      </c>
    </row>
    <row r="1442" spans="2:22" x14ac:dyDescent="0.25">
      <c r="B1442" s="12">
        <v>23</v>
      </c>
      <c r="C1442" s="12">
        <v>31</v>
      </c>
      <c r="D1442" s="12">
        <v>45.416666666666636</v>
      </c>
      <c r="E1442" s="12">
        <v>45</v>
      </c>
      <c r="F1442" s="12">
        <v>53.749999999999986</v>
      </c>
      <c r="H1442" s="103">
        <f>VLOOKUP($C1442,'Experiment Design'!$B$3:$H$66,'Experiment Results'!H$1,FALSE)</f>
        <v>3</v>
      </c>
      <c r="I1442" s="101" t="str">
        <f>VLOOKUP($C1442,'Experiment Design'!$B$3:$H$66,'Experiment Results'!I$1,FALSE)</f>
        <v>Exponential</v>
      </c>
      <c r="J1442" s="101">
        <f>VLOOKUP($C1442,'Experiment Design'!$B$3:$H$66,'Experiment Results'!J$1,FALSE)</f>
        <v>100</v>
      </c>
      <c r="K1442" s="101">
        <f>VLOOKUP($C1442,'Experiment Design'!$B$3:$H$66,'Experiment Results'!K$1,FALSE)</f>
        <v>60</v>
      </c>
      <c r="L1442" s="101">
        <f>VLOOKUP($C1442,'Experiment Design'!$B$3:$H$66,'Experiment Results'!L$1,FALSE)</f>
        <v>36</v>
      </c>
      <c r="M1442" s="101">
        <f>VLOOKUP($C1442,'Experiment Design'!$B$3:$H$66,'Experiment Results'!M$1,FALSE)</f>
        <v>10</v>
      </c>
      <c r="N1442" s="102">
        <f t="shared" si="179"/>
        <v>48.055555555555543</v>
      </c>
      <c r="P1442" s="103">
        <f t="shared" si="180"/>
        <v>-1</v>
      </c>
      <c r="Q1442" s="101">
        <f t="shared" si="181"/>
        <v>1</v>
      </c>
      <c r="R1442" s="101">
        <f t="shared" si="182"/>
        <v>1</v>
      </c>
      <c r="S1442" s="101">
        <f t="shared" si="183"/>
        <v>1</v>
      </c>
      <c r="T1442" s="101">
        <f t="shared" si="184"/>
        <v>1</v>
      </c>
      <c r="U1442" s="101">
        <f t="shared" si="185"/>
        <v>-1</v>
      </c>
      <c r="V1442" s="102">
        <f t="shared" si="186"/>
        <v>48.055555555555543</v>
      </c>
    </row>
    <row r="1443" spans="2:22" x14ac:dyDescent="0.25">
      <c r="B1443" s="12">
        <v>23</v>
      </c>
      <c r="C1443" s="12">
        <v>32</v>
      </c>
      <c r="D1443" s="12">
        <v>45.416666666666636</v>
      </c>
      <c r="E1443" s="12">
        <v>45</v>
      </c>
      <c r="F1443" s="12">
        <v>53.749999999999986</v>
      </c>
      <c r="H1443" s="103">
        <f>VLOOKUP($C1443,'Experiment Design'!$B$3:$H$66,'Experiment Results'!H$1,FALSE)</f>
        <v>8</v>
      </c>
      <c r="I1443" s="101" t="str">
        <f>VLOOKUP($C1443,'Experiment Design'!$B$3:$H$66,'Experiment Results'!I$1,FALSE)</f>
        <v>Exponential</v>
      </c>
      <c r="J1443" s="101">
        <f>VLOOKUP($C1443,'Experiment Design'!$B$3:$H$66,'Experiment Results'!J$1,FALSE)</f>
        <v>100</v>
      </c>
      <c r="K1443" s="101">
        <f>VLOOKUP($C1443,'Experiment Design'!$B$3:$H$66,'Experiment Results'!K$1,FALSE)</f>
        <v>60</v>
      </c>
      <c r="L1443" s="101">
        <f>VLOOKUP($C1443,'Experiment Design'!$B$3:$H$66,'Experiment Results'!L$1,FALSE)</f>
        <v>36</v>
      </c>
      <c r="M1443" s="101">
        <f>VLOOKUP($C1443,'Experiment Design'!$B$3:$H$66,'Experiment Results'!M$1,FALSE)</f>
        <v>10</v>
      </c>
      <c r="N1443" s="102">
        <f t="shared" si="179"/>
        <v>48.055555555555543</v>
      </c>
      <c r="P1443" s="103">
        <f t="shared" si="180"/>
        <v>1</v>
      </c>
      <c r="Q1443" s="101">
        <f t="shared" si="181"/>
        <v>1</v>
      </c>
      <c r="R1443" s="101">
        <f t="shared" si="182"/>
        <v>1</v>
      </c>
      <c r="S1443" s="101">
        <f t="shared" si="183"/>
        <v>1</v>
      </c>
      <c r="T1443" s="101">
        <f t="shared" si="184"/>
        <v>1</v>
      </c>
      <c r="U1443" s="101">
        <f t="shared" si="185"/>
        <v>-1</v>
      </c>
      <c r="V1443" s="102">
        <f t="shared" si="186"/>
        <v>48.055555555555543</v>
      </c>
    </row>
    <row r="1444" spans="2:22" x14ac:dyDescent="0.25">
      <c r="B1444" s="12">
        <v>23</v>
      </c>
      <c r="C1444" s="12">
        <v>33</v>
      </c>
      <c r="D1444" s="12">
        <v>34.61538461538462</v>
      </c>
      <c r="E1444" s="12">
        <v>23.076923076923102</v>
      </c>
      <c r="F1444" s="12">
        <v>22.5</v>
      </c>
      <c r="H1444" s="103">
        <f>VLOOKUP($C1444,'Experiment Design'!$B$3:$H$66,'Experiment Results'!H$1,FALSE)</f>
        <v>3</v>
      </c>
      <c r="I1444" s="101" t="str">
        <f>VLOOKUP($C1444,'Experiment Design'!$B$3:$H$66,'Experiment Results'!I$1,FALSE)</f>
        <v>Normal</v>
      </c>
      <c r="J1444" s="101">
        <f>VLOOKUP($C1444,'Experiment Design'!$B$3:$H$66,'Experiment Results'!J$1,FALSE)</f>
        <v>40</v>
      </c>
      <c r="K1444" s="101">
        <f>VLOOKUP($C1444,'Experiment Design'!$B$3:$H$66,'Experiment Results'!K$1,FALSE)</f>
        <v>10</v>
      </c>
      <c r="L1444" s="101">
        <f>VLOOKUP($C1444,'Experiment Design'!$B$3:$H$66,'Experiment Results'!L$1,FALSE)</f>
        <v>26</v>
      </c>
      <c r="M1444" s="101">
        <f>VLOOKUP($C1444,'Experiment Design'!$B$3:$H$66,'Experiment Results'!M$1,FALSE)</f>
        <v>15</v>
      </c>
      <c r="N1444" s="102">
        <f t="shared" si="179"/>
        <v>26.730769230769241</v>
      </c>
      <c r="P1444" s="103">
        <f t="shared" si="180"/>
        <v>-1</v>
      </c>
      <c r="Q1444" s="101">
        <f t="shared" si="181"/>
        <v>-1</v>
      </c>
      <c r="R1444" s="101">
        <f t="shared" si="182"/>
        <v>-1</v>
      </c>
      <c r="S1444" s="101">
        <f t="shared" si="183"/>
        <v>-1</v>
      </c>
      <c r="T1444" s="101">
        <f t="shared" si="184"/>
        <v>-1</v>
      </c>
      <c r="U1444" s="101">
        <f t="shared" si="185"/>
        <v>1</v>
      </c>
      <c r="V1444" s="102">
        <f t="shared" si="186"/>
        <v>26.730769230769241</v>
      </c>
    </row>
    <row r="1445" spans="2:22" x14ac:dyDescent="0.25">
      <c r="B1445" s="12">
        <v>23</v>
      </c>
      <c r="C1445" s="12">
        <v>34</v>
      </c>
      <c r="D1445" s="12">
        <v>21.923076923076898</v>
      </c>
      <c r="E1445" s="12">
        <v>25.879120879120862</v>
      </c>
      <c r="F1445" s="12">
        <v>25.769230769230742</v>
      </c>
      <c r="H1445" s="103">
        <f>VLOOKUP($C1445,'Experiment Design'!$B$3:$H$66,'Experiment Results'!H$1,FALSE)</f>
        <v>8</v>
      </c>
      <c r="I1445" s="101" t="str">
        <f>VLOOKUP($C1445,'Experiment Design'!$B$3:$H$66,'Experiment Results'!I$1,FALSE)</f>
        <v>Normal</v>
      </c>
      <c r="J1445" s="101">
        <f>VLOOKUP($C1445,'Experiment Design'!$B$3:$H$66,'Experiment Results'!J$1,FALSE)</f>
        <v>40</v>
      </c>
      <c r="K1445" s="101">
        <f>VLOOKUP($C1445,'Experiment Design'!$B$3:$H$66,'Experiment Results'!K$1,FALSE)</f>
        <v>10</v>
      </c>
      <c r="L1445" s="101">
        <f>VLOOKUP($C1445,'Experiment Design'!$B$3:$H$66,'Experiment Results'!L$1,FALSE)</f>
        <v>26</v>
      </c>
      <c r="M1445" s="101">
        <f>VLOOKUP($C1445,'Experiment Design'!$B$3:$H$66,'Experiment Results'!M$1,FALSE)</f>
        <v>15</v>
      </c>
      <c r="N1445" s="102">
        <f t="shared" si="179"/>
        <v>24.523809523809501</v>
      </c>
      <c r="P1445" s="103">
        <f t="shared" si="180"/>
        <v>1</v>
      </c>
      <c r="Q1445" s="101">
        <f t="shared" si="181"/>
        <v>-1</v>
      </c>
      <c r="R1445" s="101">
        <f t="shared" si="182"/>
        <v>-1</v>
      </c>
      <c r="S1445" s="101">
        <f t="shared" si="183"/>
        <v>-1</v>
      </c>
      <c r="T1445" s="101">
        <f t="shared" si="184"/>
        <v>-1</v>
      </c>
      <c r="U1445" s="101">
        <f t="shared" si="185"/>
        <v>1</v>
      </c>
      <c r="V1445" s="102">
        <f t="shared" si="186"/>
        <v>24.523809523809501</v>
      </c>
    </row>
    <row r="1446" spans="2:22" x14ac:dyDescent="0.25">
      <c r="B1446" s="12">
        <v>23</v>
      </c>
      <c r="C1446" s="12">
        <v>35</v>
      </c>
      <c r="D1446" s="12">
        <v>34.038461538461519</v>
      </c>
      <c r="E1446" s="12">
        <v>24.615384615384603</v>
      </c>
      <c r="F1446" s="12">
        <v>28.846153846153861</v>
      </c>
      <c r="H1446" s="103">
        <f>VLOOKUP($C1446,'Experiment Design'!$B$3:$H$66,'Experiment Results'!H$1,FALSE)</f>
        <v>3</v>
      </c>
      <c r="I1446" s="101" t="str">
        <f>VLOOKUP($C1446,'Experiment Design'!$B$3:$H$66,'Experiment Results'!I$1,FALSE)</f>
        <v>Exponential</v>
      </c>
      <c r="J1446" s="101">
        <f>VLOOKUP($C1446,'Experiment Design'!$B$3:$H$66,'Experiment Results'!J$1,FALSE)</f>
        <v>40</v>
      </c>
      <c r="K1446" s="101">
        <f>VLOOKUP($C1446,'Experiment Design'!$B$3:$H$66,'Experiment Results'!K$1,FALSE)</f>
        <v>10</v>
      </c>
      <c r="L1446" s="101">
        <f>VLOOKUP($C1446,'Experiment Design'!$B$3:$H$66,'Experiment Results'!L$1,FALSE)</f>
        <v>26</v>
      </c>
      <c r="M1446" s="101">
        <f>VLOOKUP($C1446,'Experiment Design'!$B$3:$H$66,'Experiment Results'!M$1,FALSE)</f>
        <v>15</v>
      </c>
      <c r="N1446" s="102">
        <f t="shared" si="179"/>
        <v>29.166666666666657</v>
      </c>
      <c r="P1446" s="103">
        <f t="shared" si="180"/>
        <v>-1</v>
      </c>
      <c r="Q1446" s="101">
        <f t="shared" si="181"/>
        <v>1</v>
      </c>
      <c r="R1446" s="101">
        <f t="shared" si="182"/>
        <v>-1</v>
      </c>
      <c r="S1446" s="101">
        <f t="shared" si="183"/>
        <v>-1</v>
      </c>
      <c r="T1446" s="101">
        <f t="shared" si="184"/>
        <v>-1</v>
      </c>
      <c r="U1446" s="101">
        <f t="shared" si="185"/>
        <v>1</v>
      </c>
      <c r="V1446" s="102">
        <f t="shared" si="186"/>
        <v>29.166666666666657</v>
      </c>
    </row>
    <row r="1447" spans="2:22" x14ac:dyDescent="0.25">
      <c r="B1447" s="12">
        <v>23</v>
      </c>
      <c r="C1447" s="12">
        <v>36</v>
      </c>
      <c r="D1447" s="12">
        <v>22.08791208791208</v>
      </c>
      <c r="E1447" s="12">
        <v>31.923076923076923</v>
      </c>
      <c r="F1447" s="12">
        <v>25.879120879120862</v>
      </c>
      <c r="H1447" s="103">
        <f>VLOOKUP($C1447,'Experiment Design'!$B$3:$H$66,'Experiment Results'!H$1,FALSE)</f>
        <v>8</v>
      </c>
      <c r="I1447" s="101" t="str">
        <f>VLOOKUP($C1447,'Experiment Design'!$B$3:$H$66,'Experiment Results'!I$1,FALSE)</f>
        <v>Exponential</v>
      </c>
      <c r="J1447" s="101">
        <f>VLOOKUP($C1447,'Experiment Design'!$B$3:$H$66,'Experiment Results'!J$1,FALSE)</f>
        <v>40</v>
      </c>
      <c r="K1447" s="101">
        <f>VLOOKUP($C1447,'Experiment Design'!$B$3:$H$66,'Experiment Results'!K$1,FALSE)</f>
        <v>10</v>
      </c>
      <c r="L1447" s="101">
        <f>VLOOKUP($C1447,'Experiment Design'!$B$3:$H$66,'Experiment Results'!L$1,FALSE)</f>
        <v>26</v>
      </c>
      <c r="M1447" s="101">
        <f>VLOOKUP($C1447,'Experiment Design'!$B$3:$H$66,'Experiment Results'!M$1,FALSE)</f>
        <v>15</v>
      </c>
      <c r="N1447" s="102">
        <f t="shared" si="179"/>
        <v>26.630036630036624</v>
      </c>
      <c r="P1447" s="103">
        <f t="shared" si="180"/>
        <v>1</v>
      </c>
      <c r="Q1447" s="101">
        <f t="shared" si="181"/>
        <v>1</v>
      </c>
      <c r="R1447" s="101">
        <f t="shared" si="182"/>
        <v>-1</v>
      </c>
      <c r="S1447" s="101">
        <f t="shared" si="183"/>
        <v>-1</v>
      </c>
      <c r="T1447" s="101">
        <f t="shared" si="184"/>
        <v>-1</v>
      </c>
      <c r="U1447" s="101">
        <f t="shared" si="185"/>
        <v>1</v>
      </c>
      <c r="V1447" s="102">
        <f t="shared" si="186"/>
        <v>26.630036630036624</v>
      </c>
    </row>
    <row r="1448" spans="2:22" x14ac:dyDescent="0.25">
      <c r="B1448" s="12">
        <v>23</v>
      </c>
      <c r="C1448" s="12">
        <v>37</v>
      </c>
      <c r="D1448" s="12">
        <v>34.61538461538462</v>
      </c>
      <c r="E1448" s="12">
        <v>23.076923076923102</v>
      </c>
      <c r="F1448" s="12">
        <v>22.5</v>
      </c>
      <c r="H1448" s="103">
        <f>VLOOKUP($C1448,'Experiment Design'!$B$3:$H$66,'Experiment Results'!H$1,FALSE)</f>
        <v>3</v>
      </c>
      <c r="I1448" s="101" t="str">
        <f>VLOOKUP($C1448,'Experiment Design'!$B$3:$H$66,'Experiment Results'!I$1,FALSE)</f>
        <v>Normal</v>
      </c>
      <c r="J1448" s="101">
        <f>VLOOKUP($C1448,'Experiment Design'!$B$3:$H$66,'Experiment Results'!J$1,FALSE)</f>
        <v>100</v>
      </c>
      <c r="K1448" s="101">
        <f>VLOOKUP($C1448,'Experiment Design'!$B$3:$H$66,'Experiment Results'!K$1,FALSE)</f>
        <v>10</v>
      </c>
      <c r="L1448" s="101">
        <f>VLOOKUP($C1448,'Experiment Design'!$B$3:$H$66,'Experiment Results'!L$1,FALSE)</f>
        <v>26</v>
      </c>
      <c r="M1448" s="101">
        <f>VLOOKUP($C1448,'Experiment Design'!$B$3:$H$66,'Experiment Results'!M$1,FALSE)</f>
        <v>15</v>
      </c>
      <c r="N1448" s="102">
        <f t="shared" si="179"/>
        <v>26.730769230769241</v>
      </c>
      <c r="P1448" s="103">
        <f t="shared" si="180"/>
        <v>-1</v>
      </c>
      <c r="Q1448" s="101">
        <f t="shared" si="181"/>
        <v>-1</v>
      </c>
      <c r="R1448" s="101">
        <f t="shared" si="182"/>
        <v>1</v>
      </c>
      <c r="S1448" s="101">
        <f t="shared" si="183"/>
        <v>-1</v>
      </c>
      <c r="T1448" s="101">
        <f t="shared" si="184"/>
        <v>-1</v>
      </c>
      <c r="U1448" s="101">
        <f t="shared" si="185"/>
        <v>1</v>
      </c>
      <c r="V1448" s="102">
        <f t="shared" si="186"/>
        <v>26.730769230769241</v>
      </c>
    </row>
    <row r="1449" spans="2:22" x14ac:dyDescent="0.25">
      <c r="B1449" s="12">
        <v>23</v>
      </c>
      <c r="C1449" s="12">
        <v>38</v>
      </c>
      <c r="D1449" s="12">
        <v>22.91208791208792</v>
      </c>
      <c r="E1449" s="12">
        <v>25.219780219780201</v>
      </c>
      <c r="F1449" s="12">
        <v>25.769230769230742</v>
      </c>
      <c r="H1449" s="103">
        <f>VLOOKUP($C1449,'Experiment Design'!$B$3:$H$66,'Experiment Results'!H$1,FALSE)</f>
        <v>8</v>
      </c>
      <c r="I1449" s="101" t="str">
        <f>VLOOKUP($C1449,'Experiment Design'!$B$3:$H$66,'Experiment Results'!I$1,FALSE)</f>
        <v>Normal</v>
      </c>
      <c r="J1449" s="101">
        <f>VLOOKUP($C1449,'Experiment Design'!$B$3:$H$66,'Experiment Results'!J$1,FALSE)</f>
        <v>100</v>
      </c>
      <c r="K1449" s="101">
        <f>VLOOKUP($C1449,'Experiment Design'!$B$3:$H$66,'Experiment Results'!K$1,FALSE)</f>
        <v>10</v>
      </c>
      <c r="L1449" s="101">
        <f>VLOOKUP($C1449,'Experiment Design'!$B$3:$H$66,'Experiment Results'!L$1,FALSE)</f>
        <v>26</v>
      </c>
      <c r="M1449" s="101">
        <f>VLOOKUP($C1449,'Experiment Design'!$B$3:$H$66,'Experiment Results'!M$1,FALSE)</f>
        <v>15</v>
      </c>
      <c r="N1449" s="102">
        <f t="shared" si="179"/>
        <v>24.633699633699621</v>
      </c>
      <c r="P1449" s="103">
        <f t="shared" si="180"/>
        <v>1</v>
      </c>
      <c r="Q1449" s="101">
        <f t="shared" si="181"/>
        <v>-1</v>
      </c>
      <c r="R1449" s="101">
        <f t="shared" si="182"/>
        <v>1</v>
      </c>
      <c r="S1449" s="101">
        <f t="shared" si="183"/>
        <v>-1</v>
      </c>
      <c r="T1449" s="101">
        <f t="shared" si="184"/>
        <v>-1</v>
      </c>
      <c r="U1449" s="101">
        <f t="shared" si="185"/>
        <v>1</v>
      </c>
      <c r="V1449" s="102">
        <f t="shared" si="186"/>
        <v>24.633699633699621</v>
      </c>
    </row>
    <row r="1450" spans="2:22" x14ac:dyDescent="0.25">
      <c r="B1450" s="12">
        <v>23</v>
      </c>
      <c r="C1450" s="12">
        <v>39</v>
      </c>
      <c r="D1450" s="12">
        <v>34.038461538461519</v>
      </c>
      <c r="E1450" s="12">
        <v>24.615384615384603</v>
      </c>
      <c r="F1450" s="12">
        <v>28.846153846153861</v>
      </c>
      <c r="H1450" s="103">
        <f>VLOOKUP($C1450,'Experiment Design'!$B$3:$H$66,'Experiment Results'!H$1,FALSE)</f>
        <v>3</v>
      </c>
      <c r="I1450" s="101" t="str">
        <f>VLOOKUP($C1450,'Experiment Design'!$B$3:$H$66,'Experiment Results'!I$1,FALSE)</f>
        <v>Exponential</v>
      </c>
      <c r="J1450" s="101">
        <f>VLOOKUP($C1450,'Experiment Design'!$B$3:$H$66,'Experiment Results'!J$1,FALSE)</f>
        <v>100</v>
      </c>
      <c r="K1450" s="101">
        <f>VLOOKUP($C1450,'Experiment Design'!$B$3:$H$66,'Experiment Results'!K$1,FALSE)</f>
        <v>10</v>
      </c>
      <c r="L1450" s="101">
        <f>VLOOKUP($C1450,'Experiment Design'!$B$3:$H$66,'Experiment Results'!L$1,FALSE)</f>
        <v>26</v>
      </c>
      <c r="M1450" s="101">
        <f>VLOOKUP($C1450,'Experiment Design'!$B$3:$H$66,'Experiment Results'!M$1,FALSE)</f>
        <v>15</v>
      </c>
      <c r="N1450" s="102">
        <f t="shared" si="179"/>
        <v>29.166666666666657</v>
      </c>
      <c r="P1450" s="103">
        <f t="shared" si="180"/>
        <v>-1</v>
      </c>
      <c r="Q1450" s="101">
        <f t="shared" si="181"/>
        <v>1</v>
      </c>
      <c r="R1450" s="101">
        <f t="shared" si="182"/>
        <v>1</v>
      </c>
      <c r="S1450" s="101">
        <f t="shared" si="183"/>
        <v>-1</v>
      </c>
      <c r="T1450" s="101">
        <f t="shared" si="184"/>
        <v>-1</v>
      </c>
      <c r="U1450" s="101">
        <f t="shared" si="185"/>
        <v>1</v>
      </c>
      <c r="V1450" s="102">
        <f t="shared" si="186"/>
        <v>29.166666666666657</v>
      </c>
    </row>
    <row r="1451" spans="2:22" x14ac:dyDescent="0.25">
      <c r="B1451" s="12">
        <v>23</v>
      </c>
      <c r="C1451" s="12">
        <v>40</v>
      </c>
      <c r="D1451" s="12">
        <v>24.230769230769241</v>
      </c>
      <c r="E1451" s="12">
        <v>28.07692307692308</v>
      </c>
      <c r="F1451" s="12">
        <v>19.450549450549442</v>
      </c>
      <c r="H1451" s="103">
        <f>VLOOKUP($C1451,'Experiment Design'!$B$3:$H$66,'Experiment Results'!H$1,FALSE)</f>
        <v>8</v>
      </c>
      <c r="I1451" s="101" t="str">
        <f>VLOOKUP($C1451,'Experiment Design'!$B$3:$H$66,'Experiment Results'!I$1,FALSE)</f>
        <v>Exponential</v>
      </c>
      <c r="J1451" s="101">
        <f>VLOOKUP($C1451,'Experiment Design'!$B$3:$H$66,'Experiment Results'!J$1,FALSE)</f>
        <v>100</v>
      </c>
      <c r="K1451" s="101">
        <f>VLOOKUP($C1451,'Experiment Design'!$B$3:$H$66,'Experiment Results'!K$1,FALSE)</f>
        <v>10</v>
      </c>
      <c r="L1451" s="101">
        <f>VLOOKUP($C1451,'Experiment Design'!$B$3:$H$66,'Experiment Results'!L$1,FALSE)</f>
        <v>26</v>
      </c>
      <c r="M1451" s="101">
        <f>VLOOKUP($C1451,'Experiment Design'!$B$3:$H$66,'Experiment Results'!M$1,FALSE)</f>
        <v>15</v>
      </c>
      <c r="N1451" s="102">
        <f t="shared" si="179"/>
        <v>23.919413919413923</v>
      </c>
      <c r="P1451" s="103">
        <f t="shared" si="180"/>
        <v>1</v>
      </c>
      <c r="Q1451" s="101">
        <f t="shared" si="181"/>
        <v>1</v>
      </c>
      <c r="R1451" s="101">
        <f t="shared" si="182"/>
        <v>1</v>
      </c>
      <c r="S1451" s="101">
        <f t="shared" si="183"/>
        <v>-1</v>
      </c>
      <c r="T1451" s="101">
        <f t="shared" si="184"/>
        <v>-1</v>
      </c>
      <c r="U1451" s="101">
        <f t="shared" si="185"/>
        <v>1</v>
      </c>
      <c r="V1451" s="102">
        <f t="shared" si="186"/>
        <v>23.919413919413923</v>
      </c>
    </row>
    <row r="1452" spans="2:22" x14ac:dyDescent="0.25">
      <c r="B1452" s="12">
        <v>23</v>
      </c>
      <c r="C1452" s="12">
        <v>41</v>
      </c>
      <c r="D1452" s="12">
        <v>34.61538461538462</v>
      </c>
      <c r="E1452" s="12">
        <v>23.076923076923102</v>
      </c>
      <c r="F1452" s="12">
        <v>22.5</v>
      </c>
      <c r="H1452" s="103">
        <f>VLOOKUP($C1452,'Experiment Design'!$B$3:$H$66,'Experiment Results'!H$1,FALSE)</f>
        <v>3</v>
      </c>
      <c r="I1452" s="101" t="str">
        <f>VLOOKUP($C1452,'Experiment Design'!$B$3:$H$66,'Experiment Results'!I$1,FALSE)</f>
        <v>Normal</v>
      </c>
      <c r="J1452" s="101">
        <f>VLOOKUP($C1452,'Experiment Design'!$B$3:$H$66,'Experiment Results'!J$1,FALSE)</f>
        <v>40</v>
      </c>
      <c r="K1452" s="101">
        <f>VLOOKUP($C1452,'Experiment Design'!$B$3:$H$66,'Experiment Results'!K$1,FALSE)</f>
        <v>60</v>
      </c>
      <c r="L1452" s="101">
        <f>VLOOKUP($C1452,'Experiment Design'!$B$3:$H$66,'Experiment Results'!L$1,FALSE)</f>
        <v>26</v>
      </c>
      <c r="M1452" s="101">
        <f>VLOOKUP($C1452,'Experiment Design'!$B$3:$H$66,'Experiment Results'!M$1,FALSE)</f>
        <v>15</v>
      </c>
      <c r="N1452" s="102">
        <f t="shared" si="179"/>
        <v>26.730769230769241</v>
      </c>
      <c r="P1452" s="103">
        <f t="shared" si="180"/>
        <v>-1</v>
      </c>
      <c r="Q1452" s="101">
        <f t="shared" si="181"/>
        <v>-1</v>
      </c>
      <c r="R1452" s="101">
        <f t="shared" si="182"/>
        <v>-1</v>
      </c>
      <c r="S1452" s="101">
        <f t="shared" si="183"/>
        <v>1</v>
      </c>
      <c r="T1452" s="101">
        <f t="shared" si="184"/>
        <v>-1</v>
      </c>
      <c r="U1452" s="101">
        <f t="shared" si="185"/>
        <v>1</v>
      </c>
      <c r="V1452" s="102">
        <f t="shared" si="186"/>
        <v>26.730769230769241</v>
      </c>
    </row>
    <row r="1453" spans="2:22" x14ac:dyDescent="0.25">
      <c r="B1453" s="12">
        <v>23</v>
      </c>
      <c r="C1453" s="12">
        <v>42</v>
      </c>
      <c r="D1453" s="12">
        <v>22.91208791208792</v>
      </c>
      <c r="E1453" s="12">
        <v>25.219780219780201</v>
      </c>
      <c r="F1453" s="12">
        <v>25.769230769230742</v>
      </c>
      <c r="H1453" s="103">
        <f>VLOOKUP($C1453,'Experiment Design'!$B$3:$H$66,'Experiment Results'!H$1,FALSE)</f>
        <v>8</v>
      </c>
      <c r="I1453" s="101" t="str">
        <f>VLOOKUP($C1453,'Experiment Design'!$B$3:$H$66,'Experiment Results'!I$1,FALSE)</f>
        <v>Normal</v>
      </c>
      <c r="J1453" s="101">
        <f>VLOOKUP($C1453,'Experiment Design'!$B$3:$H$66,'Experiment Results'!J$1,FALSE)</f>
        <v>40</v>
      </c>
      <c r="K1453" s="101">
        <f>VLOOKUP($C1453,'Experiment Design'!$B$3:$H$66,'Experiment Results'!K$1,FALSE)</f>
        <v>60</v>
      </c>
      <c r="L1453" s="101">
        <f>VLOOKUP($C1453,'Experiment Design'!$B$3:$H$66,'Experiment Results'!L$1,FALSE)</f>
        <v>26</v>
      </c>
      <c r="M1453" s="101">
        <f>VLOOKUP($C1453,'Experiment Design'!$B$3:$H$66,'Experiment Results'!M$1,FALSE)</f>
        <v>15</v>
      </c>
      <c r="N1453" s="102">
        <f t="shared" si="179"/>
        <v>24.633699633699621</v>
      </c>
      <c r="P1453" s="103">
        <f t="shared" si="180"/>
        <v>1</v>
      </c>
      <c r="Q1453" s="101">
        <f t="shared" si="181"/>
        <v>-1</v>
      </c>
      <c r="R1453" s="101">
        <f t="shared" si="182"/>
        <v>-1</v>
      </c>
      <c r="S1453" s="101">
        <f t="shared" si="183"/>
        <v>1</v>
      </c>
      <c r="T1453" s="101">
        <f t="shared" si="184"/>
        <v>-1</v>
      </c>
      <c r="U1453" s="101">
        <f t="shared" si="185"/>
        <v>1</v>
      </c>
      <c r="V1453" s="102">
        <f t="shared" si="186"/>
        <v>24.633699633699621</v>
      </c>
    </row>
    <row r="1454" spans="2:22" x14ac:dyDescent="0.25">
      <c r="B1454" s="12">
        <v>23</v>
      </c>
      <c r="C1454" s="12">
        <v>43</v>
      </c>
      <c r="D1454" s="12">
        <v>34.038461538461519</v>
      </c>
      <c r="E1454" s="12">
        <v>24.615384615384603</v>
      </c>
      <c r="F1454" s="12">
        <v>28.846153846153861</v>
      </c>
      <c r="H1454" s="103">
        <f>VLOOKUP($C1454,'Experiment Design'!$B$3:$H$66,'Experiment Results'!H$1,FALSE)</f>
        <v>3</v>
      </c>
      <c r="I1454" s="101" t="str">
        <f>VLOOKUP($C1454,'Experiment Design'!$B$3:$H$66,'Experiment Results'!I$1,FALSE)</f>
        <v>Exponential</v>
      </c>
      <c r="J1454" s="101">
        <f>VLOOKUP($C1454,'Experiment Design'!$B$3:$H$66,'Experiment Results'!J$1,FALSE)</f>
        <v>40</v>
      </c>
      <c r="K1454" s="101">
        <f>VLOOKUP($C1454,'Experiment Design'!$B$3:$H$66,'Experiment Results'!K$1,FALSE)</f>
        <v>60</v>
      </c>
      <c r="L1454" s="101">
        <f>VLOOKUP($C1454,'Experiment Design'!$B$3:$H$66,'Experiment Results'!L$1,FALSE)</f>
        <v>26</v>
      </c>
      <c r="M1454" s="101">
        <f>VLOOKUP($C1454,'Experiment Design'!$B$3:$H$66,'Experiment Results'!M$1,FALSE)</f>
        <v>15</v>
      </c>
      <c r="N1454" s="102">
        <f t="shared" si="179"/>
        <v>29.166666666666657</v>
      </c>
      <c r="P1454" s="103">
        <f t="shared" si="180"/>
        <v>-1</v>
      </c>
      <c r="Q1454" s="101">
        <f t="shared" si="181"/>
        <v>1</v>
      </c>
      <c r="R1454" s="101">
        <f t="shared" si="182"/>
        <v>-1</v>
      </c>
      <c r="S1454" s="101">
        <f t="shared" si="183"/>
        <v>1</v>
      </c>
      <c r="T1454" s="101">
        <f t="shared" si="184"/>
        <v>-1</v>
      </c>
      <c r="U1454" s="101">
        <f t="shared" si="185"/>
        <v>1</v>
      </c>
      <c r="V1454" s="102">
        <f t="shared" si="186"/>
        <v>29.166666666666657</v>
      </c>
    </row>
    <row r="1455" spans="2:22" x14ac:dyDescent="0.25">
      <c r="B1455" s="12">
        <v>23</v>
      </c>
      <c r="C1455" s="12">
        <v>44</v>
      </c>
      <c r="D1455" s="12">
        <v>24.230769230769241</v>
      </c>
      <c r="E1455" s="12">
        <v>28.07692307692308</v>
      </c>
      <c r="F1455" s="12">
        <v>19.450549450549442</v>
      </c>
      <c r="H1455" s="103">
        <f>VLOOKUP($C1455,'Experiment Design'!$B$3:$H$66,'Experiment Results'!H$1,FALSE)</f>
        <v>8</v>
      </c>
      <c r="I1455" s="101" t="str">
        <f>VLOOKUP($C1455,'Experiment Design'!$B$3:$H$66,'Experiment Results'!I$1,FALSE)</f>
        <v>Exponential</v>
      </c>
      <c r="J1455" s="101">
        <f>VLOOKUP($C1455,'Experiment Design'!$B$3:$H$66,'Experiment Results'!J$1,FALSE)</f>
        <v>40</v>
      </c>
      <c r="K1455" s="101">
        <f>VLOOKUP($C1455,'Experiment Design'!$B$3:$H$66,'Experiment Results'!K$1,FALSE)</f>
        <v>60</v>
      </c>
      <c r="L1455" s="101">
        <f>VLOOKUP($C1455,'Experiment Design'!$B$3:$H$66,'Experiment Results'!L$1,FALSE)</f>
        <v>26</v>
      </c>
      <c r="M1455" s="101">
        <f>VLOOKUP($C1455,'Experiment Design'!$B$3:$H$66,'Experiment Results'!M$1,FALSE)</f>
        <v>15</v>
      </c>
      <c r="N1455" s="102">
        <f t="shared" si="179"/>
        <v>23.919413919413923</v>
      </c>
      <c r="P1455" s="103">
        <f t="shared" si="180"/>
        <v>1</v>
      </c>
      <c r="Q1455" s="101">
        <f t="shared" si="181"/>
        <v>1</v>
      </c>
      <c r="R1455" s="101">
        <f t="shared" si="182"/>
        <v>-1</v>
      </c>
      <c r="S1455" s="101">
        <f t="shared" si="183"/>
        <v>1</v>
      </c>
      <c r="T1455" s="101">
        <f t="shared" si="184"/>
        <v>-1</v>
      </c>
      <c r="U1455" s="101">
        <f t="shared" si="185"/>
        <v>1</v>
      </c>
      <c r="V1455" s="102">
        <f t="shared" si="186"/>
        <v>23.919413919413923</v>
      </c>
    </row>
    <row r="1456" spans="2:22" x14ac:dyDescent="0.25">
      <c r="B1456" s="12">
        <v>23</v>
      </c>
      <c r="C1456" s="12">
        <v>45</v>
      </c>
      <c r="D1456" s="12">
        <v>34.61538461538462</v>
      </c>
      <c r="E1456" s="12">
        <v>23.076923076923102</v>
      </c>
      <c r="F1456" s="12">
        <v>22.5</v>
      </c>
      <c r="H1456" s="103">
        <f>VLOOKUP($C1456,'Experiment Design'!$B$3:$H$66,'Experiment Results'!H$1,FALSE)</f>
        <v>3</v>
      </c>
      <c r="I1456" s="101" t="str">
        <f>VLOOKUP($C1456,'Experiment Design'!$B$3:$H$66,'Experiment Results'!I$1,FALSE)</f>
        <v>Normal</v>
      </c>
      <c r="J1456" s="101">
        <f>VLOOKUP($C1456,'Experiment Design'!$B$3:$H$66,'Experiment Results'!J$1,FALSE)</f>
        <v>100</v>
      </c>
      <c r="K1456" s="101">
        <f>VLOOKUP($C1456,'Experiment Design'!$B$3:$H$66,'Experiment Results'!K$1,FALSE)</f>
        <v>60</v>
      </c>
      <c r="L1456" s="101">
        <f>VLOOKUP($C1456,'Experiment Design'!$B$3:$H$66,'Experiment Results'!L$1,FALSE)</f>
        <v>26</v>
      </c>
      <c r="M1456" s="101">
        <f>VLOOKUP($C1456,'Experiment Design'!$B$3:$H$66,'Experiment Results'!M$1,FALSE)</f>
        <v>15</v>
      </c>
      <c r="N1456" s="102">
        <f t="shared" si="179"/>
        <v>26.730769230769241</v>
      </c>
      <c r="P1456" s="103">
        <f t="shared" si="180"/>
        <v>-1</v>
      </c>
      <c r="Q1456" s="101">
        <f t="shared" si="181"/>
        <v>-1</v>
      </c>
      <c r="R1456" s="101">
        <f t="shared" si="182"/>
        <v>1</v>
      </c>
      <c r="S1456" s="101">
        <f t="shared" si="183"/>
        <v>1</v>
      </c>
      <c r="T1456" s="101">
        <f t="shared" si="184"/>
        <v>-1</v>
      </c>
      <c r="U1456" s="101">
        <f t="shared" si="185"/>
        <v>1</v>
      </c>
      <c r="V1456" s="102">
        <f t="shared" si="186"/>
        <v>26.730769230769241</v>
      </c>
    </row>
    <row r="1457" spans="2:22" x14ac:dyDescent="0.25">
      <c r="B1457" s="12">
        <v>23</v>
      </c>
      <c r="C1457" s="12">
        <v>46</v>
      </c>
      <c r="D1457" s="12">
        <v>23.076923076923102</v>
      </c>
      <c r="E1457" s="12">
        <v>22.582417582417559</v>
      </c>
      <c r="F1457" s="12">
        <v>24.230769230769241</v>
      </c>
      <c r="H1457" s="103">
        <f>VLOOKUP($C1457,'Experiment Design'!$B$3:$H$66,'Experiment Results'!H$1,FALSE)</f>
        <v>8</v>
      </c>
      <c r="I1457" s="101" t="str">
        <f>VLOOKUP($C1457,'Experiment Design'!$B$3:$H$66,'Experiment Results'!I$1,FALSE)</f>
        <v>Normal</v>
      </c>
      <c r="J1457" s="101">
        <f>VLOOKUP($C1457,'Experiment Design'!$B$3:$H$66,'Experiment Results'!J$1,FALSE)</f>
        <v>100</v>
      </c>
      <c r="K1457" s="101">
        <f>VLOOKUP($C1457,'Experiment Design'!$B$3:$H$66,'Experiment Results'!K$1,FALSE)</f>
        <v>60</v>
      </c>
      <c r="L1457" s="101">
        <f>VLOOKUP($C1457,'Experiment Design'!$B$3:$H$66,'Experiment Results'!L$1,FALSE)</f>
        <v>26</v>
      </c>
      <c r="M1457" s="101">
        <f>VLOOKUP($C1457,'Experiment Design'!$B$3:$H$66,'Experiment Results'!M$1,FALSE)</f>
        <v>15</v>
      </c>
      <c r="N1457" s="102">
        <f t="shared" si="179"/>
        <v>23.296703296703299</v>
      </c>
      <c r="P1457" s="103">
        <f t="shared" si="180"/>
        <v>1</v>
      </c>
      <c r="Q1457" s="101">
        <f t="shared" si="181"/>
        <v>-1</v>
      </c>
      <c r="R1457" s="101">
        <f t="shared" si="182"/>
        <v>1</v>
      </c>
      <c r="S1457" s="101">
        <f t="shared" si="183"/>
        <v>1</v>
      </c>
      <c r="T1457" s="101">
        <f t="shared" si="184"/>
        <v>-1</v>
      </c>
      <c r="U1457" s="101">
        <f t="shared" si="185"/>
        <v>1</v>
      </c>
      <c r="V1457" s="102">
        <f t="shared" si="186"/>
        <v>23.296703296703299</v>
      </c>
    </row>
    <row r="1458" spans="2:22" x14ac:dyDescent="0.25">
      <c r="B1458" s="12">
        <v>23</v>
      </c>
      <c r="C1458" s="12">
        <v>47</v>
      </c>
      <c r="D1458" s="12">
        <v>34.038461538461519</v>
      </c>
      <c r="E1458" s="12">
        <v>24.615384615384603</v>
      </c>
      <c r="F1458" s="12">
        <v>28.846153846153861</v>
      </c>
      <c r="H1458" s="103">
        <f>VLOOKUP($C1458,'Experiment Design'!$B$3:$H$66,'Experiment Results'!H$1,FALSE)</f>
        <v>3</v>
      </c>
      <c r="I1458" s="101" t="str">
        <f>VLOOKUP($C1458,'Experiment Design'!$B$3:$H$66,'Experiment Results'!I$1,FALSE)</f>
        <v>Exponential</v>
      </c>
      <c r="J1458" s="101">
        <f>VLOOKUP($C1458,'Experiment Design'!$B$3:$H$66,'Experiment Results'!J$1,FALSE)</f>
        <v>100</v>
      </c>
      <c r="K1458" s="101">
        <f>VLOOKUP($C1458,'Experiment Design'!$B$3:$H$66,'Experiment Results'!K$1,FALSE)</f>
        <v>60</v>
      </c>
      <c r="L1458" s="101">
        <f>VLOOKUP($C1458,'Experiment Design'!$B$3:$H$66,'Experiment Results'!L$1,FALSE)</f>
        <v>26</v>
      </c>
      <c r="M1458" s="101">
        <f>VLOOKUP($C1458,'Experiment Design'!$B$3:$H$66,'Experiment Results'!M$1,FALSE)</f>
        <v>15</v>
      </c>
      <c r="N1458" s="102">
        <f t="shared" si="179"/>
        <v>29.166666666666657</v>
      </c>
      <c r="P1458" s="103">
        <f t="shared" si="180"/>
        <v>-1</v>
      </c>
      <c r="Q1458" s="101">
        <f t="shared" si="181"/>
        <v>1</v>
      </c>
      <c r="R1458" s="101">
        <f t="shared" si="182"/>
        <v>1</v>
      </c>
      <c r="S1458" s="101">
        <f t="shared" si="183"/>
        <v>1</v>
      </c>
      <c r="T1458" s="101">
        <f t="shared" si="184"/>
        <v>-1</v>
      </c>
      <c r="U1458" s="101">
        <f t="shared" si="185"/>
        <v>1</v>
      </c>
      <c r="V1458" s="102">
        <f t="shared" si="186"/>
        <v>29.166666666666657</v>
      </c>
    </row>
    <row r="1459" spans="2:22" x14ac:dyDescent="0.25">
      <c r="B1459" s="12">
        <v>23</v>
      </c>
      <c r="C1459" s="12">
        <v>48</v>
      </c>
      <c r="D1459" s="12">
        <v>24.42307692307692</v>
      </c>
      <c r="E1459" s="12">
        <v>28.07692307692308</v>
      </c>
      <c r="F1459" s="12">
        <v>19.450549450549442</v>
      </c>
      <c r="H1459" s="103">
        <f>VLOOKUP($C1459,'Experiment Design'!$B$3:$H$66,'Experiment Results'!H$1,FALSE)</f>
        <v>8</v>
      </c>
      <c r="I1459" s="101" t="str">
        <f>VLOOKUP($C1459,'Experiment Design'!$B$3:$H$66,'Experiment Results'!I$1,FALSE)</f>
        <v>Exponential</v>
      </c>
      <c r="J1459" s="101">
        <f>VLOOKUP($C1459,'Experiment Design'!$B$3:$H$66,'Experiment Results'!J$1,FALSE)</f>
        <v>100</v>
      </c>
      <c r="K1459" s="101">
        <f>VLOOKUP($C1459,'Experiment Design'!$B$3:$H$66,'Experiment Results'!K$1,FALSE)</f>
        <v>60</v>
      </c>
      <c r="L1459" s="101">
        <f>VLOOKUP($C1459,'Experiment Design'!$B$3:$H$66,'Experiment Results'!L$1,FALSE)</f>
        <v>26</v>
      </c>
      <c r="M1459" s="101">
        <f>VLOOKUP($C1459,'Experiment Design'!$B$3:$H$66,'Experiment Results'!M$1,FALSE)</f>
        <v>15</v>
      </c>
      <c r="N1459" s="102">
        <f t="shared" si="179"/>
        <v>23.983516483516482</v>
      </c>
      <c r="P1459" s="103">
        <f t="shared" si="180"/>
        <v>1</v>
      </c>
      <c r="Q1459" s="101">
        <f t="shared" si="181"/>
        <v>1</v>
      </c>
      <c r="R1459" s="101">
        <f t="shared" si="182"/>
        <v>1</v>
      </c>
      <c r="S1459" s="101">
        <f t="shared" si="183"/>
        <v>1</v>
      </c>
      <c r="T1459" s="101">
        <f t="shared" si="184"/>
        <v>-1</v>
      </c>
      <c r="U1459" s="101">
        <f t="shared" si="185"/>
        <v>1</v>
      </c>
      <c r="V1459" s="102">
        <f t="shared" si="186"/>
        <v>23.983516483516482</v>
      </c>
    </row>
    <row r="1460" spans="2:22" x14ac:dyDescent="0.25">
      <c r="B1460" s="12">
        <v>23</v>
      </c>
      <c r="C1460" s="12">
        <v>49</v>
      </c>
      <c r="D1460" s="12">
        <v>37.7777777777778</v>
      </c>
      <c r="E1460" s="12">
        <v>34.166666666666636</v>
      </c>
      <c r="F1460" s="12">
        <v>33.124999999999986</v>
      </c>
      <c r="H1460" s="103">
        <f>VLOOKUP($C1460,'Experiment Design'!$B$3:$H$66,'Experiment Results'!H$1,FALSE)</f>
        <v>3</v>
      </c>
      <c r="I1460" s="101" t="str">
        <f>VLOOKUP($C1460,'Experiment Design'!$B$3:$H$66,'Experiment Results'!I$1,FALSE)</f>
        <v>Normal</v>
      </c>
      <c r="J1460" s="101">
        <f>VLOOKUP($C1460,'Experiment Design'!$B$3:$H$66,'Experiment Results'!J$1,FALSE)</f>
        <v>40</v>
      </c>
      <c r="K1460" s="101">
        <f>VLOOKUP($C1460,'Experiment Design'!$B$3:$H$66,'Experiment Results'!K$1,FALSE)</f>
        <v>10</v>
      </c>
      <c r="L1460" s="101">
        <f>VLOOKUP($C1460,'Experiment Design'!$B$3:$H$66,'Experiment Results'!L$1,FALSE)</f>
        <v>36</v>
      </c>
      <c r="M1460" s="101">
        <f>VLOOKUP($C1460,'Experiment Design'!$B$3:$H$66,'Experiment Results'!M$1,FALSE)</f>
        <v>15</v>
      </c>
      <c r="N1460" s="102">
        <f t="shared" si="179"/>
        <v>35.023148148148138</v>
      </c>
      <c r="P1460" s="103">
        <f t="shared" si="180"/>
        <v>-1</v>
      </c>
      <c r="Q1460" s="101">
        <f t="shared" si="181"/>
        <v>-1</v>
      </c>
      <c r="R1460" s="101">
        <f t="shared" si="182"/>
        <v>-1</v>
      </c>
      <c r="S1460" s="101">
        <f t="shared" si="183"/>
        <v>-1</v>
      </c>
      <c r="T1460" s="101">
        <f t="shared" si="184"/>
        <v>1</v>
      </c>
      <c r="U1460" s="101">
        <f t="shared" si="185"/>
        <v>1</v>
      </c>
      <c r="V1460" s="102">
        <f t="shared" si="186"/>
        <v>35.023148148148138</v>
      </c>
    </row>
    <row r="1461" spans="2:22" x14ac:dyDescent="0.25">
      <c r="B1461" s="12">
        <v>23</v>
      </c>
      <c r="C1461" s="12">
        <v>50</v>
      </c>
      <c r="D1461" s="12">
        <v>34.583333333333336</v>
      </c>
      <c r="E1461" s="12">
        <v>39.499999999999979</v>
      </c>
      <c r="F1461" s="12">
        <v>31.666666666666682</v>
      </c>
      <c r="H1461" s="103">
        <f>VLOOKUP($C1461,'Experiment Design'!$B$3:$H$66,'Experiment Results'!H$1,FALSE)</f>
        <v>8</v>
      </c>
      <c r="I1461" s="101" t="str">
        <f>VLOOKUP($C1461,'Experiment Design'!$B$3:$H$66,'Experiment Results'!I$1,FALSE)</f>
        <v>Normal</v>
      </c>
      <c r="J1461" s="101">
        <f>VLOOKUP($C1461,'Experiment Design'!$B$3:$H$66,'Experiment Results'!J$1,FALSE)</f>
        <v>40</v>
      </c>
      <c r="K1461" s="101">
        <f>VLOOKUP($C1461,'Experiment Design'!$B$3:$H$66,'Experiment Results'!K$1,FALSE)</f>
        <v>10</v>
      </c>
      <c r="L1461" s="101">
        <f>VLOOKUP($C1461,'Experiment Design'!$B$3:$H$66,'Experiment Results'!L$1,FALSE)</f>
        <v>36</v>
      </c>
      <c r="M1461" s="101">
        <f>VLOOKUP($C1461,'Experiment Design'!$B$3:$H$66,'Experiment Results'!M$1,FALSE)</f>
        <v>15</v>
      </c>
      <c r="N1461" s="102">
        <f t="shared" si="179"/>
        <v>35.25</v>
      </c>
      <c r="P1461" s="103">
        <f t="shared" si="180"/>
        <v>1</v>
      </c>
      <c r="Q1461" s="101">
        <f t="shared" si="181"/>
        <v>-1</v>
      </c>
      <c r="R1461" s="101">
        <f t="shared" si="182"/>
        <v>-1</v>
      </c>
      <c r="S1461" s="101">
        <f t="shared" si="183"/>
        <v>-1</v>
      </c>
      <c r="T1461" s="101">
        <f t="shared" si="184"/>
        <v>1</v>
      </c>
      <c r="U1461" s="101">
        <f t="shared" si="185"/>
        <v>1</v>
      </c>
      <c r="V1461" s="102">
        <f t="shared" si="186"/>
        <v>35.25</v>
      </c>
    </row>
    <row r="1462" spans="2:22" x14ac:dyDescent="0.25">
      <c r="B1462" s="12">
        <v>23</v>
      </c>
      <c r="C1462" s="12">
        <v>51</v>
      </c>
      <c r="D1462" s="12">
        <v>31.388888888888882</v>
      </c>
      <c r="E1462" s="12">
        <v>37.083333333333364</v>
      </c>
      <c r="F1462" s="12">
        <v>35.416666666666679</v>
      </c>
      <c r="H1462" s="103">
        <f>VLOOKUP($C1462,'Experiment Design'!$B$3:$H$66,'Experiment Results'!H$1,FALSE)</f>
        <v>3</v>
      </c>
      <c r="I1462" s="101" t="str">
        <f>VLOOKUP($C1462,'Experiment Design'!$B$3:$H$66,'Experiment Results'!I$1,FALSE)</f>
        <v>Exponential</v>
      </c>
      <c r="J1462" s="101">
        <f>VLOOKUP($C1462,'Experiment Design'!$B$3:$H$66,'Experiment Results'!J$1,FALSE)</f>
        <v>40</v>
      </c>
      <c r="K1462" s="101">
        <f>VLOOKUP($C1462,'Experiment Design'!$B$3:$H$66,'Experiment Results'!K$1,FALSE)</f>
        <v>10</v>
      </c>
      <c r="L1462" s="101">
        <f>VLOOKUP($C1462,'Experiment Design'!$B$3:$H$66,'Experiment Results'!L$1,FALSE)</f>
        <v>36</v>
      </c>
      <c r="M1462" s="101">
        <f>VLOOKUP($C1462,'Experiment Design'!$B$3:$H$66,'Experiment Results'!M$1,FALSE)</f>
        <v>15</v>
      </c>
      <c r="N1462" s="102">
        <f t="shared" si="179"/>
        <v>34.62962962962964</v>
      </c>
      <c r="P1462" s="103">
        <f t="shared" si="180"/>
        <v>-1</v>
      </c>
      <c r="Q1462" s="101">
        <f t="shared" si="181"/>
        <v>1</v>
      </c>
      <c r="R1462" s="101">
        <f t="shared" si="182"/>
        <v>-1</v>
      </c>
      <c r="S1462" s="101">
        <f t="shared" si="183"/>
        <v>-1</v>
      </c>
      <c r="T1462" s="101">
        <f t="shared" si="184"/>
        <v>1</v>
      </c>
      <c r="U1462" s="101">
        <f t="shared" si="185"/>
        <v>1</v>
      </c>
      <c r="V1462" s="102">
        <f t="shared" si="186"/>
        <v>34.62962962962964</v>
      </c>
    </row>
    <row r="1463" spans="2:22" x14ac:dyDescent="0.25">
      <c r="B1463" s="12">
        <v>23</v>
      </c>
      <c r="C1463" s="12">
        <v>52</v>
      </c>
      <c r="D1463" s="12">
        <v>29.666666666666643</v>
      </c>
      <c r="E1463" s="12">
        <v>38.333333333333336</v>
      </c>
      <c r="F1463" s="12">
        <v>36.499999999999979</v>
      </c>
      <c r="H1463" s="103">
        <f>VLOOKUP($C1463,'Experiment Design'!$B$3:$H$66,'Experiment Results'!H$1,FALSE)</f>
        <v>8</v>
      </c>
      <c r="I1463" s="101" t="str">
        <f>VLOOKUP($C1463,'Experiment Design'!$B$3:$H$66,'Experiment Results'!I$1,FALSE)</f>
        <v>Exponential</v>
      </c>
      <c r="J1463" s="101">
        <f>VLOOKUP($C1463,'Experiment Design'!$B$3:$H$66,'Experiment Results'!J$1,FALSE)</f>
        <v>40</v>
      </c>
      <c r="K1463" s="101">
        <f>VLOOKUP($C1463,'Experiment Design'!$B$3:$H$66,'Experiment Results'!K$1,FALSE)</f>
        <v>10</v>
      </c>
      <c r="L1463" s="101">
        <f>VLOOKUP($C1463,'Experiment Design'!$B$3:$H$66,'Experiment Results'!L$1,FALSE)</f>
        <v>36</v>
      </c>
      <c r="M1463" s="101">
        <f>VLOOKUP($C1463,'Experiment Design'!$B$3:$H$66,'Experiment Results'!M$1,FALSE)</f>
        <v>15</v>
      </c>
      <c r="N1463" s="102">
        <f t="shared" si="179"/>
        <v>34.833333333333314</v>
      </c>
      <c r="P1463" s="103">
        <f t="shared" si="180"/>
        <v>1</v>
      </c>
      <c r="Q1463" s="101">
        <f t="shared" si="181"/>
        <v>1</v>
      </c>
      <c r="R1463" s="101">
        <f t="shared" si="182"/>
        <v>-1</v>
      </c>
      <c r="S1463" s="101">
        <f t="shared" si="183"/>
        <v>-1</v>
      </c>
      <c r="T1463" s="101">
        <f t="shared" si="184"/>
        <v>1</v>
      </c>
      <c r="U1463" s="101">
        <f t="shared" si="185"/>
        <v>1</v>
      </c>
      <c r="V1463" s="102">
        <f t="shared" si="186"/>
        <v>34.833333333333314</v>
      </c>
    </row>
    <row r="1464" spans="2:22" x14ac:dyDescent="0.25">
      <c r="B1464" s="12">
        <v>23</v>
      </c>
      <c r="C1464" s="12">
        <v>53</v>
      </c>
      <c r="D1464" s="12">
        <v>37.7777777777778</v>
      </c>
      <c r="E1464" s="12">
        <v>34.166666666666636</v>
      </c>
      <c r="F1464" s="12">
        <v>33.124999999999986</v>
      </c>
      <c r="H1464" s="103">
        <f>VLOOKUP($C1464,'Experiment Design'!$B$3:$H$66,'Experiment Results'!H$1,FALSE)</f>
        <v>3</v>
      </c>
      <c r="I1464" s="101" t="str">
        <f>VLOOKUP($C1464,'Experiment Design'!$B$3:$H$66,'Experiment Results'!I$1,FALSE)</f>
        <v>Normal</v>
      </c>
      <c r="J1464" s="101">
        <f>VLOOKUP($C1464,'Experiment Design'!$B$3:$H$66,'Experiment Results'!J$1,FALSE)</f>
        <v>100</v>
      </c>
      <c r="K1464" s="101">
        <f>VLOOKUP($C1464,'Experiment Design'!$B$3:$H$66,'Experiment Results'!K$1,FALSE)</f>
        <v>10</v>
      </c>
      <c r="L1464" s="101">
        <f>VLOOKUP($C1464,'Experiment Design'!$B$3:$H$66,'Experiment Results'!L$1,FALSE)</f>
        <v>36</v>
      </c>
      <c r="M1464" s="101">
        <f>VLOOKUP($C1464,'Experiment Design'!$B$3:$H$66,'Experiment Results'!M$1,FALSE)</f>
        <v>15</v>
      </c>
      <c r="N1464" s="102">
        <f t="shared" si="179"/>
        <v>35.023148148148138</v>
      </c>
      <c r="P1464" s="103">
        <f t="shared" si="180"/>
        <v>-1</v>
      </c>
      <c r="Q1464" s="101">
        <f t="shared" si="181"/>
        <v>-1</v>
      </c>
      <c r="R1464" s="101">
        <f t="shared" si="182"/>
        <v>1</v>
      </c>
      <c r="S1464" s="101">
        <f t="shared" si="183"/>
        <v>-1</v>
      </c>
      <c r="T1464" s="101">
        <f t="shared" si="184"/>
        <v>1</v>
      </c>
      <c r="U1464" s="101">
        <f t="shared" si="185"/>
        <v>1</v>
      </c>
      <c r="V1464" s="102">
        <f t="shared" si="186"/>
        <v>35.023148148148138</v>
      </c>
    </row>
    <row r="1465" spans="2:22" x14ac:dyDescent="0.25">
      <c r="B1465" s="12">
        <v>23</v>
      </c>
      <c r="C1465" s="12">
        <v>54</v>
      </c>
      <c r="D1465" s="12">
        <v>33.124999999999986</v>
      </c>
      <c r="E1465" s="12">
        <v>30.166666666666679</v>
      </c>
      <c r="F1465" s="12">
        <v>31.333333333333321</v>
      </c>
      <c r="H1465" s="103">
        <f>VLOOKUP($C1465,'Experiment Design'!$B$3:$H$66,'Experiment Results'!H$1,FALSE)</f>
        <v>8</v>
      </c>
      <c r="I1465" s="101" t="str">
        <f>VLOOKUP($C1465,'Experiment Design'!$B$3:$H$66,'Experiment Results'!I$1,FALSE)</f>
        <v>Normal</v>
      </c>
      <c r="J1465" s="101">
        <f>VLOOKUP($C1465,'Experiment Design'!$B$3:$H$66,'Experiment Results'!J$1,FALSE)</f>
        <v>100</v>
      </c>
      <c r="K1465" s="101">
        <f>VLOOKUP($C1465,'Experiment Design'!$B$3:$H$66,'Experiment Results'!K$1,FALSE)</f>
        <v>10</v>
      </c>
      <c r="L1465" s="101">
        <f>VLOOKUP($C1465,'Experiment Design'!$B$3:$H$66,'Experiment Results'!L$1,FALSE)</f>
        <v>36</v>
      </c>
      <c r="M1465" s="101">
        <f>VLOOKUP($C1465,'Experiment Design'!$B$3:$H$66,'Experiment Results'!M$1,FALSE)</f>
        <v>15</v>
      </c>
      <c r="N1465" s="102">
        <f t="shared" si="179"/>
        <v>31.541666666666661</v>
      </c>
      <c r="P1465" s="103">
        <f t="shared" si="180"/>
        <v>1</v>
      </c>
      <c r="Q1465" s="101">
        <f t="shared" si="181"/>
        <v>-1</v>
      </c>
      <c r="R1465" s="101">
        <f t="shared" si="182"/>
        <v>1</v>
      </c>
      <c r="S1465" s="101">
        <f t="shared" si="183"/>
        <v>-1</v>
      </c>
      <c r="T1465" s="101">
        <f t="shared" si="184"/>
        <v>1</v>
      </c>
      <c r="U1465" s="101">
        <f t="shared" si="185"/>
        <v>1</v>
      </c>
      <c r="V1465" s="102">
        <f t="shared" si="186"/>
        <v>31.541666666666661</v>
      </c>
    </row>
    <row r="1466" spans="2:22" x14ac:dyDescent="0.25">
      <c r="B1466" s="12">
        <v>23</v>
      </c>
      <c r="C1466" s="12">
        <v>55</v>
      </c>
      <c r="D1466" s="12">
        <v>37.083333333333364</v>
      </c>
      <c r="E1466" s="12">
        <v>37.083333333333364</v>
      </c>
      <c r="F1466" s="12">
        <v>35.416666666666679</v>
      </c>
      <c r="H1466" s="103">
        <f>VLOOKUP($C1466,'Experiment Design'!$B$3:$H$66,'Experiment Results'!H$1,FALSE)</f>
        <v>3</v>
      </c>
      <c r="I1466" s="101" t="str">
        <f>VLOOKUP($C1466,'Experiment Design'!$B$3:$H$66,'Experiment Results'!I$1,FALSE)</f>
        <v>Exponential</v>
      </c>
      <c r="J1466" s="101">
        <f>VLOOKUP($C1466,'Experiment Design'!$B$3:$H$66,'Experiment Results'!J$1,FALSE)</f>
        <v>100</v>
      </c>
      <c r="K1466" s="101">
        <f>VLOOKUP($C1466,'Experiment Design'!$B$3:$H$66,'Experiment Results'!K$1,FALSE)</f>
        <v>10</v>
      </c>
      <c r="L1466" s="101">
        <f>VLOOKUP($C1466,'Experiment Design'!$B$3:$H$66,'Experiment Results'!L$1,FALSE)</f>
        <v>36</v>
      </c>
      <c r="M1466" s="101">
        <f>VLOOKUP($C1466,'Experiment Design'!$B$3:$H$66,'Experiment Results'!M$1,FALSE)</f>
        <v>15</v>
      </c>
      <c r="N1466" s="102">
        <f t="shared" si="179"/>
        <v>36.5277777777778</v>
      </c>
      <c r="P1466" s="103">
        <f t="shared" si="180"/>
        <v>-1</v>
      </c>
      <c r="Q1466" s="101">
        <f t="shared" si="181"/>
        <v>1</v>
      </c>
      <c r="R1466" s="101">
        <f t="shared" si="182"/>
        <v>1</v>
      </c>
      <c r="S1466" s="101">
        <f t="shared" si="183"/>
        <v>-1</v>
      </c>
      <c r="T1466" s="101">
        <f t="shared" si="184"/>
        <v>1</v>
      </c>
      <c r="U1466" s="101">
        <f t="shared" si="185"/>
        <v>1</v>
      </c>
      <c r="V1466" s="102">
        <f t="shared" si="186"/>
        <v>36.5277777777778</v>
      </c>
    </row>
    <row r="1467" spans="2:22" x14ac:dyDescent="0.25">
      <c r="B1467" s="12">
        <v>23</v>
      </c>
      <c r="C1467" s="12">
        <v>56</v>
      </c>
      <c r="D1467" s="12">
        <v>31.166666666666643</v>
      </c>
      <c r="E1467" s="12">
        <v>38.333333333333336</v>
      </c>
      <c r="F1467" s="12">
        <v>37.5</v>
      </c>
      <c r="H1467" s="103">
        <f>VLOOKUP($C1467,'Experiment Design'!$B$3:$H$66,'Experiment Results'!H$1,FALSE)</f>
        <v>8</v>
      </c>
      <c r="I1467" s="101" t="str">
        <f>VLOOKUP($C1467,'Experiment Design'!$B$3:$H$66,'Experiment Results'!I$1,FALSE)</f>
        <v>Exponential</v>
      </c>
      <c r="J1467" s="101">
        <f>VLOOKUP($C1467,'Experiment Design'!$B$3:$H$66,'Experiment Results'!J$1,FALSE)</f>
        <v>100</v>
      </c>
      <c r="K1467" s="101">
        <f>VLOOKUP($C1467,'Experiment Design'!$B$3:$H$66,'Experiment Results'!K$1,FALSE)</f>
        <v>10</v>
      </c>
      <c r="L1467" s="101">
        <f>VLOOKUP($C1467,'Experiment Design'!$B$3:$H$66,'Experiment Results'!L$1,FALSE)</f>
        <v>36</v>
      </c>
      <c r="M1467" s="101">
        <f>VLOOKUP($C1467,'Experiment Design'!$B$3:$H$66,'Experiment Results'!M$1,FALSE)</f>
        <v>15</v>
      </c>
      <c r="N1467" s="102">
        <f t="shared" si="179"/>
        <v>35.666666666666657</v>
      </c>
      <c r="P1467" s="103">
        <f t="shared" si="180"/>
        <v>1</v>
      </c>
      <c r="Q1467" s="101">
        <f t="shared" si="181"/>
        <v>1</v>
      </c>
      <c r="R1467" s="101">
        <f t="shared" si="182"/>
        <v>1</v>
      </c>
      <c r="S1467" s="101">
        <f t="shared" si="183"/>
        <v>-1</v>
      </c>
      <c r="T1467" s="101">
        <f t="shared" si="184"/>
        <v>1</v>
      </c>
      <c r="U1467" s="101">
        <f t="shared" si="185"/>
        <v>1</v>
      </c>
      <c r="V1467" s="102">
        <f t="shared" si="186"/>
        <v>35.666666666666657</v>
      </c>
    </row>
    <row r="1468" spans="2:22" x14ac:dyDescent="0.25">
      <c r="B1468" s="12">
        <v>23</v>
      </c>
      <c r="C1468" s="12">
        <v>57</v>
      </c>
      <c r="D1468" s="12">
        <v>37.7777777777778</v>
      </c>
      <c r="E1468" s="12">
        <v>34.166666666666636</v>
      </c>
      <c r="F1468" s="12">
        <v>33.124999999999986</v>
      </c>
      <c r="H1468" s="103">
        <f>VLOOKUP($C1468,'Experiment Design'!$B$3:$H$66,'Experiment Results'!H$1,FALSE)</f>
        <v>3</v>
      </c>
      <c r="I1468" s="101" t="str">
        <f>VLOOKUP($C1468,'Experiment Design'!$B$3:$H$66,'Experiment Results'!I$1,FALSE)</f>
        <v>Normal</v>
      </c>
      <c r="J1468" s="101">
        <f>VLOOKUP($C1468,'Experiment Design'!$B$3:$H$66,'Experiment Results'!J$1,FALSE)</f>
        <v>40</v>
      </c>
      <c r="K1468" s="101">
        <f>VLOOKUP($C1468,'Experiment Design'!$B$3:$H$66,'Experiment Results'!K$1,FALSE)</f>
        <v>60</v>
      </c>
      <c r="L1468" s="101">
        <f>VLOOKUP($C1468,'Experiment Design'!$B$3:$H$66,'Experiment Results'!L$1,FALSE)</f>
        <v>36</v>
      </c>
      <c r="M1468" s="101">
        <f>VLOOKUP($C1468,'Experiment Design'!$B$3:$H$66,'Experiment Results'!M$1,FALSE)</f>
        <v>15</v>
      </c>
      <c r="N1468" s="102">
        <f t="shared" si="179"/>
        <v>35.023148148148138</v>
      </c>
      <c r="P1468" s="103">
        <f t="shared" si="180"/>
        <v>-1</v>
      </c>
      <c r="Q1468" s="101">
        <f t="shared" si="181"/>
        <v>-1</v>
      </c>
      <c r="R1468" s="101">
        <f t="shared" si="182"/>
        <v>-1</v>
      </c>
      <c r="S1468" s="101">
        <f t="shared" si="183"/>
        <v>1</v>
      </c>
      <c r="T1468" s="101">
        <f t="shared" si="184"/>
        <v>1</v>
      </c>
      <c r="U1468" s="101">
        <f t="shared" si="185"/>
        <v>1</v>
      </c>
      <c r="V1468" s="102">
        <f t="shared" si="186"/>
        <v>35.023148148148138</v>
      </c>
    </row>
    <row r="1469" spans="2:22" x14ac:dyDescent="0.25">
      <c r="B1469" s="12">
        <v>23</v>
      </c>
      <c r="C1469" s="12">
        <v>58</v>
      </c>
      <c r="D1469" s="12">
        <v>33.124999999999986</v>
      </c>
      <c r="E1469" s="12">
        <v>30.166666666666679</v>
      </c>
      <c r="F1469" s="12">
        <v>31.333333333333321</v>
      </c>
      <c r="H1469" s="103">
        <f>VLOOKUP($C1469,'Experiment Design'!$B$3:$H$66,'Experiment Results'!H$1,FALSE)</f>
        <v>8</v>
      </c>
      <c r="I1469" s="101" t="str">
        <f>VLOOKUP($C1469,'Experiment Design'!$B$3:$H$66,'Experiment Results'!I$1,FALSE)</f>
        <v>Normal</v>
      </c>
      <c r="J1469" s="101">
        <f>VLOOKUP($C1469,'Experiment Design'!$B$3:$H$66,'Experiment Results'!J$1,FALSE)</f>
        <v>40</v>
      </c>
      <c r="K1469" s="101">
        <f>VLOOKUP($C1469,'Experiment Design'!$B$3:$H$66,'Experiment Results'!K$1,FALSE)</f>
        <v>60</v>
      </c>
      <c r="L1469" s="101">
        <f>VLOOKUP($C1469,'Experiment Design'!$B$3:$H$66,'Experiment Results'!L$1,FALSE)</f>
        <v>36</v>
      </c>
      <c r="M1469" s="101">
        <f>VLOOKUP($C1469,'Experiment Design'!$B$3:$H$66,'Experiment Results'!M$1,FALSE)</f>
        <v>15</v>
      </c>
      <c r="N1469" s="102">
        <f t="shared" si="179"/>
        <v>31.541666666666661</v>
      </c>
      <c r="P1469" s="103">
        <f t="shared" si="180"/>
        <v>1</v>
      </c>
      <c r="Q1469" s="101">
        <f t="shared" si="181"/>
        <v>-1</v>
      </c>
      <c r="R1469" s="101">
        <f t="shared" si="182"/>
        <v>-1</v>
      </c>
      <c r="S1469" s="101">
        <f t="shared" si="183"/>
        <v>1</v>
      </c>
      <c r="T1469" s="101">
        <f t="shared" si="184"/>
        <v>1</v>
      </c>
      <c r="U1469" s="101">
        <f t="shared" si="185"/>
        <v>1</v>
      </c>
      <c r="V1469" s="102">
        <f t="shared" si="186"/>
        <v>31.541666666666661</v>
      </c>
    </row>
    <row r="1470" spans="2:22" x14ac:dyDescent="0.25">
      <c r="B1470" s="12">
        <v>23</v>
      </c>
      <c r="C1470" s="12">
        <v>59</v>
      </c>
      <c r="D1470" s="12">
        <v>31.388888888888882</v>
      </c>
      <c r="E1470" s="12">
        <v>37.083333333333364</v>
      </c>
      <c r="F1470" s="12">
        <v>35.416666666666679</v>
      </c>
      <c r="H1470" s="103">
        <f>VLOOKUP($C1470,'Experiment Design'!$B$3:$H$66,'Experiment Results'!H$1,FALSE)</f>
        <v>3</v>
      </c>
      <c r="I1470" s="101" t="str">
        <f>VLOOKUP($C1470,'Experiment Design'!$B$3:$H$66,'Experiment Results'!I$1,FALSE)</f>
        <v>Exponential</v>
      </c>
      <c r="J1470" s="101">
        <f>VLOOKUP($C1470,'Experiment Design'!$B$3:$H$66,'Experiment Results'!J$1,FALSE)</f>
        <v>40</v>
      </c>
      <c r="K1470" s="101">
        <f>VLOOKUP($C1470,'Experiment Design'!$B$3:$H$66,'Experiment Results'!K$1,FALSE)</f>
        <v>60</v>
      </c>
      <c r="L1470" s="101">
        <f>VLOOKUP($C1470,'Experiment Design'!$B$3:$H$66,'Experiment Results'!L$1,FALSE)</f>
        <v>36</v>
      </c>
      <c r="M1470" s="101">
        <f>VLOOKUP($C1470,'Experiment Design'!$B$3:$H$66,'Experiment Results'!M$1,FALSE)</f>
        <v>15</v>
      </c>
      <c r="N1470" s="102">
        <f t="shared" si="179"/>
        <v>34.62962962962964</v>
      </c>
      <c r="P1470" s="103">
        <f t="shared" si="180"/>
        <v>-1</v>
      </c>
      <c r="Q1470" s="101">
        <f t="shared" si="181"/>
        <v>1</v>
      </c>
      <c r="R1470" s="101">
        <f t="shared" si="182"/>
        <v>-1</v>
      </c>
      <c r="S1470" s="101">
        <f t="shared" si="183"/>
        <v>1</v>
      </c>
      <c r="T1470" s="101">
        <f t="shared" si="184"/>
        <v>1</v>
      </c>
      <c r="U1470" s="101">
        <f t="shared" si="185"/>
        <v>1</v>
      </c>
      <c r="V1470" s="102">
        <f t="shared" si="186"/>
        <v>34.62962962962964</v>
      </c>
    </row>
    <row r="1471" spans="2:22" x14ac:dyDescent="0.25">
      <c r="B1471" s="12">
        <v>23</v>
      </c>
      <c r="C1471" s="12">
        <v>60</v>
      </c>
      <c r="D1471" s="12">
        <v>30</v>
      </c>
      <c r="E1471" s="12">
        <v>38.333333333333336</v>
      </c>
      <c r="F1471" s="12">
        <v>36.499999999999979</v>
      </c>
      <c r="H1471" s="103">
        <f>VLOOKUP($C1471,'Experiment Design'!$B$3:$H$66,'Experiment Results'!H$1,FALSE)</f>
        <v>8</v>
      </c>
      <c r="I1471" s="101" t="str">
        <f>VLOOKUP($C1471,'Experiment Design'!$B$3:$H$66,'Experiment Results'!I$1,FALSE)</f>
        <v>Exponential</v>
      </c>
      <c r="J1471" s="101">
        <f>VLOOKUP($C1471,'Experiment Design'!$B$3:$H$66,'Experiment Results'!J$1,FALSE)</f>
        <v>40</v>
      </c>
      <c r="K1471" s="101">
        <f>VLOOKUP($C1471,'Experiment Design'!$B$3:$H$66,'Experiment Results'!K$1,FALSE)</f>
        <v>60</v>
      </c>
      <c r="L1471" s="101">
        <f>VLOOKUP($C1471,'Experiment Design'!$B$3:$H$66,'Experiment Results'!L$1,FALSE)</f>
        <v>36</v>
      </c>
      <c r="M1471" s="101">
        <f>VLOOKUP($C1471,'Experiment Design'!$B$3:$H$66,'Experiment Results'!M$1,FALSE)</f>
        <v>15</v>
      </c>
      <c r="N1471" s="102">
        <f t="shared" si="179"/>
        <v>34.944444444444436</v>
      </c>
      <c r="P1471" s="103">
        <f t="shared" si="180"/>
        <v>1</v>
      </c>
      <c r="Q1471" s="101">
        <f t="shared" si="181"/>
        <v>1</v>
      </c>
      <c r="R1471" s="101">
        <f t="shared" si="182"/>
        <v>-1</v>
      </c>
      <c r="S1471" s="101">
        <f t="shared" si="183"/>
        <v>1</v>
      </c>
      <c r="T1471" s="101">
        <f t="shared" si="184"/>
        <v>1</v>
      </c>
      <c r="U1471" s="101">
        <f t="shared" si="185"/>
        <v>1</v>
      </c>
      <c r="V1471" s="102">
        <f t="shared" si="186"/>
        <v>34.944444444444436</v>
      </c>
    </row>
    <row r="1472" spans="2:22" x14ac:dyDescent="0.25">
      <c r="B1472" s="12">
        <v>23</v>
      </c>
      <c r="C1472" s="12">
        <v>61</v>
      </c>
      <c r="D1472" s="12">
        <v>37.7777777777778</v>
      </c>
      <c r="E1472" s="12">
        <v>34.166666666666636</v>
      </c>
      <c r="F1472" s="12">
        <v>33.124999999999986</v>
      </c>
      <c r="H1472" s="103">
        <f>VLOOKUP($C1472,'Experiment Design'!$B$3:$H$66,'Experiment Results'!H$1,FALSE)</f>
        <v>3</v>
      </c>
      <c r="I1472" s="101" t="str">
        <f>VLOOKUP($C1472,'Experiment Design'!$B$3:$H$66,'Experiment Results'!I$1,FALSE)</f>
        <v>Normal</v>
      </c>
      <c r="J1472" s="101">
        <f>VLOOKUP($C1472,'Experiment Design'!$B$3:$H$66,'Experiment Results'!J$1,FALSE)</f>
        <v>100</v>
      </c>
      <c r="K1472" s="101">
        <f>VLOOKUP($C1472,'Experiment Design'!$B$3:$H$66,'Experiment Results'!K$1,FALSE)</f>
        <v>60</v>
      </c>
      <c r="L1472" s="101">
        <f>VLOOKUP($C1472,'Experiment Design'!$B$3:$H$66,'Experiment Results'!L$1,FALSE)</f>
        <v>36</v>
      </c>
      <c r="M1472" s="101">
        <f>VLOOKUP($C1472,'Experiment Design'!$B$3:$H$66,'Experiment Results'!M$1,FALSE)</f>
        <v>15</v>
      </c>
      <c r="N1472" s="102">
        <f t="shared" si="179"/>
        <v>35.023148148148138</v>
      </c>
      <c r="P1472" s="103">
        <f t="shared" si="180"/>
        <v>-1</v>
      </c>
      <c r="Q1472" s="101">
        <f t="shared" si="181"/>
        <v>-1</v>
      </c>
      <c r="R1472" s="101">
        <f t="shared" si="182"/>
        <v>1</v>
      </c>
      <c r="S1472" s="101">
        <f t="shared" si="183"/>
        <v>1</v>
      </c>
      <c r="T1472" s="101">
        <f t="shared" si="184"/>
        <v>1</v>
      </c>
      <c r="U1472" s="101">
        <f t="shared" si="185"/>
        <v>1</v>
      </c>
      <c r="V1472" s="102">
        <f t="shared" si="186"/>
        <v>35.023148148148138</v>
      </c>
    </row>
    <row r="1473" spans="2:22" x14ac:dyDescent="0.25">
      <c r="B1473" s="12">
        <v>23</v>
      </c>
      <c r="C1473" s="12">
        <v>62</v>
      </c>
      <c r="D1473" s="12">
        <v>33.124999999999986</v>
      </c>
      <c r="E1473" s="12">
        <v>30.166666666666679</v>
      </c>
      <c r="F1473" s="12">
        <v>31.333333333333321</v>
      </c>
      <c r="H1473" s="103">
        <f>VLOOKUP($C1473,'Experiment Design'!$B$3:$H$66,'Experiment Results'!H$1,FALSE)</f>
        <v>8</v>
      </c>
      <c r="I1473" s="101" t="str">
        <f>VLOOKUP($C1473,'Experiment Design'!$B$3:$H$66,'Experiment Results'!I$1,FALSE)</f>
        <v>Normal</v>
      </c>
      <c r="J1473" s="101">
        <f>VLOOKUP($C1473,'Experiment Design'!$B$3:$H$66,'Experiment Results'!J$1,FALSE)</f>
        <v>100</v>
      </c>
      <c r="K1473" s="101">
        <f>VLOOKUP($C1473,'Experiment Design'!$B$3:$H$66,'Experiment Results'!K$1,FALSE)</f>
        <v>60</v>
      </c>
      <c r="L1473" s="101">
        <f>VLOOKUP($C1473,'Experiment Design'!$B$3:$H$66,'Experiment Results'!L$1,FALSE)</f>
        <v>36</v>
      </c>
      <c r="M1473" s="101">
        <f>VLOOKUP($C1473,'Experiment Design'!$B$3:$H$66,'Experiment Results'!M$1,FALSE)</f>
        <v>15</v>
      </c>
      <c r="N1473" s="102">
        <f t="shared" si="179"/>
        <v>31.541666666666661</v>
      </c>
      <c r="P1473" s="103">
        <f t="shared" si="180"/>
        <v>1</v>
      </c>
      <c r="Q1473" s="101">
        <f t="shared" si="181"/>
        <v>-1</v>
      </c>
      <c r="R1473" s="101">
        <f t="shared" si="182"/>
        <v>1</v>
      </c>
      <c r="S1473" s="101">
        <f t="shared" si="183"/>
        <v>1</v>
      </c>
      <c r="T1473" s="101">
        <f t="shared" si="184"/>
        <v>1</v>
      </c>
      <c r="U1473" s="101">
        <f t="shared" si="185"/>
        <v>1</v>
      </c>
      <c r="V1473" s="102">
        <f t="shared" si="186"/>
        <v>31.541666666666661</v>
      </c>
    </row>
    <row r="1474" spans="2:22" x14ac:dyDescent="0.25">
      <c r="B1474" s="12">
        <v>23</v>
      </c>
      <c r="C1474" s="12">
        <v>63</v>
      </c>
      <c r="D1474" s="12">
        <v>37.083333333333364</v>
      </c>
      <c r="E1474" s="12">
        <v>37.083333333333364</v>
      </c>
      <c r="F1474" s="12">
        <v>35.416666666666679</v>
      </c>
      <c r="H1474" s="103">
        <f>VLOOKUP($C1474,'Experiment Design'!$B$3:$H$66,'Experiment Results'!H$1,FALSE)</f>
        <v>3</v>
      </c>
      <c r="I1474" s="101" t="str">
        <f>VLOOKUP($C1474,'Experiment Design'!$B$3:$H$66,'Experiment Results'!I$1,FALSE)</f>
        <v>Exponential</v>
      </c>
      <c r="J1474" s="101">
        <f>VLOOKUP($C1474,'Experiment Design'!$B$3:$H$66,'Experiment Results'!J$1,FALSE)</f>
        <v>100</v>
      </c>
      <c r="K1474" s="101">
        <f>VLOOKUP($C1474,'Experiment Design'!$B$3:$H$66,'Experiment Results'!K$1,FALSE)</f>
        <v>60</v>
      </c>
      <c r="L1474" s="101">
        <f>VLOOKUP($C1474,'Experiment Design'!$B$3:$H$66,'Experiment Results'!L$1,FALSE)</f>
        <v>36</v>
      </c>
      <c r="M1474" s="101">
        <f>VLOOKUP($C1474,'Experiment Design'!$B$3:$H$66,'Experiment Results'!M$1,FALSE)</f>
        <v>15</v>
      </c>
      <c r="N1474" s="102">
        <f t="shared" si="179"/>
        <v>36.5277777777778</v>
      </c>
      <c r="P1474" s="103">
        <f t="shared" si="180"/>
        <v>-1</v>
      </c>
      <c r="Q1474" s="101">
        <f t="shared" si="181"/>
        <v>1</v>
      </c>
      <c r="R1474" s="101">
        <f t="shared" si="182"/>
        <v>1</v>
      </c>
      <c r="S1474" s="101">
        <f t="shared" si="183"/>
        <v>1</v>
      </c>
      <c r="T1474" s="101">
        <f t="shared" si="184"/>
        <v>1</v>
      </c>
      <c r="U1474" s="101">
        <f t="shared" si="185"/>
        <v>1</v>
      </c>
      <c r="V1474" s="102">
        <f t="shared" si="186"/>
        <v>36.5277777777778</v>
      </c>
    </row>
    <row r="1475" spans="2:22" x14ac:dyDescent="0.25">
      <c r="B1475" s="12">
        <v>23</v>
      </c>
      <c r="C1475" s="12">
        <v>64</v>
      </c>
      <c r="D1475" s="12">
        <v>30.166666666666679</v>
      </c>
      <c r="E1475" s="12">
        <v>38.333333333333336</v>
      </c>
      <c r="F1475" s="12">
        <v>36.499999999999979</v>
      </c>
      <c r="H1475" s="103">
        <f>VLOOKUP($C1475,'Experiment Design'!$B$3:$H$66,'Experiment Results'!H$1,FALSE)</f>
        <v>8</v>
      </c>
      <c r="I1475" s="101" t="str">
        <f>VLOOKUP($C1475,'Experiment Design'!$B$3:$H$66,'Experiment Results'!I$1,FALSE)</f>
        <v>Exponential</v>
      </c>
      <c r="J1475" s="101">
        <f>VLOOKUP($C1475,'Experiment Design'!$B$3:$H$66,'Experiment Results'!J$1,FALSE)</f>
        <v>100</v>
      </c>
      <c r="K1475" s="101">
        <f>VLOOKUP($C1475,'Experiment Design'!$B$3:$H$66,'Experiment Results'!K$1,FALSE)</f>
        <v>60</v>
      </c>
      <c r="L1475" s="101">
        <f>VLOOKUP($C1475,'Experiment Design'!$B$3:$H$66,'Experiment Results'!L$1,FALSE)</f>
        <v>36</v>
      </c>
      <c r="M1475" s="101">
        <f>VLOOKUP($C1475,'Experiment Design'!$B$3:$H$66,'Experiment Results'!M$1,FALSE)</f>
        <v>15</v>
      </c>
      <c r="N1475" s="102">
        <f t="shared" si="179"/>
        <v>35</v>
      </c>
      <c r="P1475" s="103">
        <f t="shared" si="180"/>
        <v>1</v>
      </c>
      <c r="Q1475" s="101">
        <f t="shared" si="181"/>
        <v>1</v>
      </c>
      <c r="R1475" s="101">
        <f t="shared" si="182"/>
        <v>1</v>
      </c>
      <c r="S1475" s="101">
        <f t="shared" si="183"/>
        <v>1</v>
      </c>
      <c r="T1475" s="101">
        <f t="shared" si="184"/>
        <v>1</v>
      </c>
      <c r="U1475" s="101">
        <f t="shared" si="185"/>
        <v>1</v>
      </c>
      <c r="V1475" s="102">
        <f t="shared" si="186"/>
        <v>35</v>
      </c>
    </row>
    <row r="1476" spans="2:22" x14ac:dyDescent="0.25">
      <c r="B1476" s="12">
        <v>24</v>
      </c>
      <c r="C1476" s="12">
        <v>1</v>
      </c>
      <c r="D1476" s="12">
        <v>48.461538461538481</v>
      </c>
      <c r="E1476" s="12">
        <v>37.5</v>
      </c>
      <c r="F1476" s="12">
        <v>24.230769230769241</v>
      </c>
      <c r="H1476" s="103">
        <f>VLOOKUP($C1476,'Experiment Design'!$B$3:$H$66,'Experiment Results'!H$1,FALSE)</f>
        <v>3</v>
      </c>
      <c r="I1476" s="101" t="str">
        <f>VLOOKUP($C1476,'Experiment Design'!$B$3:$H$66,'Experiment Results'!I$1,FALSE)</f>
        <v>Normal</v>
      </c>
      <c r="J1476" s="101">
        <f>VLOOKUP($C1476,'Experiment Design'!$B$3:$H$66,'Experiment Results'!J$1,FALSE)</f>
        <v>40</v>
      </c>
      <c r="K1476" s="101">
        <f>VLOOKUP($C1476,'Experiment Design'!$B$3:$H$66,'Experiment Results'!K$1,FALSE)</f>
        <v>10</v>
      </c>
      <c r="L1476" s="101">
        <f>VLOOKUP($C1476,'Experiment Design'!$B$3:$H$66,'Experiment Results'!L$1,FALSE)</f>
        <v>26</v>
      </c>
      <c r="M1476" s="101">
        <f>VLOOKUP($C1476,'Experiment Design'!$B$3:$H$66,'Experiment Results'!M$1,FALSE)</f>
        <v>10</v>
      </c>
      <c r="N1476" s="102">
        <f t="shared" si="179"/>
        <v>36.730769230769241</v>
      </c>
      <c r="P1476" s="103">
        <f t="shared" si="180"/>
        <v>-1</v>
      </c>
      <c r="Q1476" s="101">
        <f t="shared" si="181"/>
        <v>-1</v>
      </c>
      <c r="R1476" s="101">
        <f t="shared" si="182"/>
        <v>-1</v>
      </c>
      <c r="S1476" s="101">
        <f t="shared" si="183"/>
        <v>-1</v>
      </c>
      <c r="T1476" s="101">
        <f t="shared" si="184"/>
        <v>-1</v>
      </c>
      <c r="U1476" s="101">
        <f t="shared" si="185"/>
        <v>-1</v>
      </c>
      <c r="V1476" s="102">
        <f t="shared" si="186"/>
        <v>36.730769230769241</v>
      </c>
    </row>
    <row r="1477" spans="2:22" x14ac:dyDescent="0.25">
      <c r="B1477" s="12">
        <v>24</v>
      </c>
      <c r="C1477" s="12">
        <v>2</v>
      </c>
      <c r="D1477" s="12">
        <v>37.788461538461519</v>
      </c>
      <c r="E1477" s="12">
        <v>49.326923076923102</v>
      </c>
      <c r="F1477" s="12">
        <v>25.38461538461538</v>
      </c>
      <c r="H1477" s="103">
        <f>VLOOKUP($C1477,'Experiment Design'!$B$3:$H$66,'Experiment Results'!H$1,FALSE)</f>
        <v>8</v>
      </c>
      <c r="I1477" s="101" t="str">
        <f>VLOOKUP($C1477,'Experiment Design'!$B$3:$H$66,'Experiment Results'!I$1,FALSE)</f>
        <v>Normal</v>
      </c>
      <c r="J1477" s="101">
        <f>VLOOKUP($C1477,'Experiment Design'!$B$3:$H$66,'Experiment Results'!J$1,FALSE)</f>
        <v>40</v>
      </c>
      <c r="K1477" s="101">
        <f>VLOOKUP($C1477,'Experiment Design'!$B$3:$H$66,'Experiment Results'!K$1,FALSE)</f>
        <v>10</v>
      </c>
      <c r="L1477" s="101">
        <f>VLOOKUP($C1477,'Experiment Design'!$B$3:$H$66,'Experiment Results'!L$1,FALSE)</f>
        <v>26</v>
      </c>
      <c r="M1477" s="101">
        <f>VLOOKUP($C1477,'Experiment Design'!$B$3:$H$66,'Experiment Results'!M$1,FALSE)</f>
        <v>10</v>
      </c>
      <c r="N1477" s="102">
        <f t="shared" ref="N1477:N1540" si="187">AVERAGE(D1477:F1477)</f>
        <v>37.5</v>
      </c>
      <c r="P1477" s="103">
        <f t="shared" ref="P1477:P1540" si="188">IF(H1477=H$4,-1,1)</f>
        <v>1</v>
      </c>
      <c r="Q1477" s="101">
        <f t="shared" ref="Q1477:Q1540" si="189">IF(I1477=I$4,-1,1)</f>
        <v>-1</v>
      </c>
      <c r="R1477" s="101">
        <f t="shared" ref="R1477:R1540" si="190">IF(J1477=J$4,-1,1)</f>
        <v>-1</v>
      </c>
      <c r="S1477" s="101">
        <f t="shared" ref="S1477:S1540" si="191">IF(K1477=K$4,-1,1)</f>
        <v>-1</v>
      </c>
      <c r="T1477" s="101">
        <f t="shared" ref="T1477:T1540" si="192">IF(L1477=L$4,-1,1)</f>
        <v>-1</v>
      </c>
      <c r="U1477" s="101">
        <f t="shared" ref="U1477:U1540" si="193">IF(M1477=M$4,-1,1)</f>
        <v>-1</v>
      </c>
      <c r="V1477" s="102">
        <f t="shared" ref="V1477:V1540" si="194">N1477</f>
        <v>37.5</v>
      </c>
    </row>
    <row r="1478" spans="2:22" x14ac:dyDescent="0.25">
      <c r="B1478" s="12">
        <v>24</v>
      </c>
      <c r="C1478" s="12">
        <v>3</v>
      </c>
      <c r="D1478" s="12">
        <v>45.769230769230781</v>
      </c>
      <c r="E1478" s="12">
        <v>44.13461538461538</v>
      </c>
      <c r="F1478" s="12">
        <v>37.788461538461519</v>
      </c>
      <c r="H1478" s="103">
        <f>VLOOKUP($C1478,'Experiment Design'!$B$3:$H$66,'Experiment Results'!H$1,FALSE)</f>
        <v>3</v>
      </c>
      <c r="I1478" s="101" t="str">
        <f>VLOOKUP($C1478,'Experiment Design'!$B$3:$H$66,'Experiment Results'!I$1,FALSE)</f>
        <v>Exponential</v>
      </c>
      <c r="J1478" s="101">
        <f>VLOOKUP($C1478,'Experiment Design'!$B$3:$H$66,'Experiment Results'!J$1,FALSE)</f>
        <v>40</v>
      </c>
      <c r="K1478" s="101">
        <f>VLOOKUP($C1478,'Experiment Design'!$B$3:$H$66,'Experiment Results'!K$1,FALSE)</f>
        <v>10</v>
      </c>
      <c r="L1478" s="101">
        <f>VLOOKUP($C1478,'Experiment Design'!$B$3:$H$66,'Experiment Results'!L$1,FALSE)</f>
        <v>26</v>
      </c>
      <c r="M1478" s="101">
        <f>VLOOKUP($C1478,'Experiment Design'!$B$3:$H$66,'Experiment Results'!M$1,FALSE)</f>
        <v>10</v>
      </c>
      <c r="N1478" s="102">
        <f t="shared" si="187"/>
        <v>42.564102564102562</v>
      </c>
      <c r="P1478" s="103">
        <f t="shared" si="188"/>
        <v>-1</v>
      </c>
      <c r="Q1478" s="101">
        <f t="shared" si="189"/>
        <v>1</v>
      </c>
      <c r="R1478" s="101">
        <f t="shared" si="190"/>
        <v>-1</v>
      </c>
      <c r="S1478" s="101">
        <f t="shared" si="191"/>
        <v>-1</v>
      </c>
      <c r="T1478" s="101">
        <f t="shared" si="192"/>
        <v>-1</v>
      </c>
      <c r="U1478" s="101">
        <f t="shared" si="193"/>
        <v>-1</v>
      </c>
      <c r="V1478" s="102">
        <f t="shared" si="194"/>
        <v>42.564102564102562</v>
      </c>
    </row>
    <row r="1479" spans="2:22" x14ac:dyDescent="0.25">
      <c r="B1479" s="12">
        <v>24</v>
      </c>
      <c r="C1479" s="12">
        <v>4</v>
      </c>
      <c r="D1479" s="12">
        <v>36.923076923076898</v>
      </c>
      <c r="E1479" s="12">
        <v>38.076923076923102</v>
      </c>
      <c r="F1479" s="12">
        <v>42.692307692307722</v>
      </c>
      <c r="H1479" s="103">
        <f>VLOOKUP($C1479,'Experiment Design'!$B$3:$H$66,'Experiment Results'!H$1,FALSE)</f>
        <v>8</v>
      </c>
      <c r="I1479" s="101" t="str">
        <f>VLOOKUP($C1479,'Experiment Design'!$B$3:$H$66,'Experiment Results'!I$1,FALSE)</f>
        <v>Exponential</v>
      </c>
      <c r="J1479" s="101">
        <f>VLOOKUP($C1479,'Experiment Design'!$B$3:$H$66,'Experiment Results'!J$1,FALSE)</f>
        <v>40</v>
      </c>
      <c r="K1479" s="101">
        <f>VLOOKUP($C1479,'Experiment Design'!$B$3:$H$66,'Experiment Results'!K$1,FALSE)</f>
        <v>10</v>
      </c>
      <c r="L1479" s="101">
        <f>VLOOKUP($C1479,'Experiment Design'!$B$3:$H$66,'Experiment Results'!L$1,FALSE)</f>
        <v>26</v>
      </c>
      <c r="M1479" s="101">
        <f>VLOOKUP($C1479,'Experiment Design'!$B$3:$H$66,'Experiment Results'!M$1,FALSE)</f>
        <v>10</v>
      </c>
      <c r="N1479" s="102">
        <f t="shared" si="187"/>
        <v>39.230769230769241</v>
      </c>
      <c r="P1479" s="103">
        <f t="shared" si="188"/>
        <v>1</v>
      </c>
      <c r="Q1479" s="101">
        <f t="shared" si="189"/>
        <v>1</v>
      </c>
      <c r="R1479" s="101">
        <f t="shared" si="190"/>
        <v>-1</v>
      </c>
      <c r="S1479" s="101">
        <f t="shared" si="191"/>
        <v>-1</v>
      </c>
      <c r="T1479" s="101">
        <f t="shared" si="192"/>
        <v>-1</v>
      </c>
      <c r="U1479" s="101">
        <f t="shared" si="193"/>
        <v>-1</v>
      </c>
      <c r="V1479" s="102">
        <f t="shared" si="194"/>
        <v>39.230769230769241</v>
      </c>
    </row>
    <row r="1480" spans="2:22" x14ac:dyDescent="0.25">
      <c r="B1480" s="12">
        <v>24</v>
      </c>
      <c r="C1480" s="12">
        <v>5</v>
      </c>
      <c r="D1480" s="12">
        <v>48.461538461538481</v>
      </c>
      <c r="E1480" s="12">
        <v>37.5</v>
      </c>
      <c r="F1480" s="12">
        <v>24.230769230769241</v>
      </c>
      <c r="H1480" s="103">
        <f>VLOOKUP($C1480,'Experiment Design'!$B$3:$H$66,'Experiment Results'!H$1,FALSE)</f>
        <v>3</v>
      </c>
      <c r="I1480" s="101" t="str">
        <f>VLOOKUP($C1480,'Experiment Design'!$B$3:$H$66,'Experiment Results'!I$1,FALSE)</f>
        <v>Normal</v>
      </c>
      <c r="J1480" s="101">
        <f>VLOOKUP($C1480,'Experiment Design'!$B$3:$H$66,'Experiment Results'!J$1,FALSE)</f>
        <v>100</v>
      </c>
      <c r="K1480" s="101">
        <f>VLOOKUP($C1480,'Experiment Design'!$B$3:$H$66,'Experiment Results'!K$1,FALSE)</f>
        <v>10</v>
      </c>
      <c r="L1480" s="101">
        <f>VLOOKUP($C1480,'Experiment Design'!$B$3:$H$66,'Experiment Results'!L$1,FALSE)</f>
        <v>26</v>
      </c>
      <c r="M1480" s="101">
        <f>VLOOKUP($C1480,'Experiment Design'!$B$3:$H$66,'Experiment Results'!M$1,FALSE)</f>
        <v>10</v>
      </c>
      <c r="N1480" s="102">
        <f t="shared" si="187"/>
        <v>36.730769230769241</v>
      </c>
      <c r="P1480" s="103">
        <f t="shared" si="188"/>
        <v>-1</v>
      </c>
      <c r="Q1480" s="101">
        <f t="shared" si="189"/>
        <v>-1</v>
      </c>
      <c r="R1480" s="101">
        <f t="shared" si="190"/>
        <v>1</v>
      </c>
      <c r="S1480" s="101">
        <f t="shared" si="191"/>
        <v>-1</v>
      </c>
      <c r="T1480" s="101">
        <f t="shared" si="192"/>
        <v>-1</v>
      </c>
      <c r="U1480" s="101">
        <f t="shared" si="193"/>
        <v>-1</v>
      </c>
      <c r="V1480" s="102">
        <f t="shared" si="194"/>
        <v>36.730769230769241</v>
      </c>
    </row>
    <row r="1481" spans="2:22" x14ac:dyDescent="0.25">
      <c r="B1481" s="12">
        <v>24</v>
      </c>
      <c r="C1481" s="12">
        <v>6</v>
      </c>
      <c r="D1481" s="12">
        <v>37.788461538461519</v>
      </c>
      <c r="E1481" s="12">
        <v>49.326923076923102</v>
      </c>
      <c r="F1481" s="12">
        <v>25.38461538461538</v>
      </c>
      <c r="H1481" s="103">
        <f>VLOOKUP($C1481,'Experiment Design'!$B$3:$H$66,'Experiment Results'!H$1,FALSE)</f>
        <v>8</v>
      </c>
      <c r="I1481" s="101" t="str">
        <f>VLOOKUP($C1481,'Experiment Design'!$B$3:$H$66,'Experiment Results'!I$1,FALSE)</f>
        <v>Normal</v>
      </c>
      <c r="J1481" s="101">
        <f>VLOOKUP($C1481,'Experiment Design'!$B$3:$H$66,'Experiment Results'!J$1,FALSE)</f>
        <v>100</v>
      </c>
      <c r="K1481" s="101">
        <f>VLOOKUP($C1481,'Experiment Design'!$B$3:$H$66,'Experiment Results'!K$1,FALSE)</f>
        <v>10</v>
      </c>
      <c r="L1481" s="101">
        <f>VLOOKUP($C1481,'Experiment Design'!$B$3:$H$66,'Experiment Results'!L$1,FALSE)</f>
        <v>26</v>
      </c>
      <c r="M1481" s="101">
        <f>VLOOKUP($C1481,'Experiment Design'!$B$3:$H$66,'Experiment Results'!M$1,FALSE)</f>
        <v>10</v>
      </c>
      <c r="N1481" s="102">
        <f t="shared" si="187"/>
        <v>37.5</v>
      </c>
      <c r="P1481" s="103">
        <f t="shared" si="188"/>
        <v>1</v>
      </c>
      <c r="Q1481" s="101">
        <f t="shared" si="189"/>
        <v>-1</v>
      </c>
      <c r="R1481" s="101">
        <f t="shared" si="190"/>
        <v>1</v>
      </c>
      <c r="S1481" s="101">
        <f t="shared" si="191"/>
        <v>-1</v>
      </c>
      <c r="T1481" s="101">
        <f t="shared" si="192"/>
        <v>-1</v>
      </c>
      <c r="U1481" s="101">
        <f t="shared" si="193"/>
        <v>-1</v>
      </c>
      <c r="V1481" s="102">
        <f t="shared" si="194"/>
        <v>37.5</v>
      </c>
    </row>
    <row r="1482" spans="2:22" x14ac:dyDescent="0.25">
      <c r="B1482" s="12">
        <v>24</v>
      </c>
      <c r="C1482" s="12">
        <v>7</v>
      </c>
      <c r="D1482" s="12">
        <v>45.769230769230781</v>
      </c>
      <c r="E1482" s="12">
        <v>41.538461538461519</v>
      </c>
      <c r="F1482" s="12">
        <v>37.788461538461519</v>
      </c>
      <c r="H1482" s="103">
        <f>VLOOKUP($C1482,'Experiment Design'!$B$3:$H$66,'Experiment Results'!H$1,FALSE)</f>
        <v>3</v>
      </c>
      <c r="I1482" s="101" t="str">
        <f>VLOOKUP($C1482,'Experiment Design'!$B$3:$H$66,'Experiment Results'!I$1,FALSE)</f>
        <v>Exponential</v>
      </c>
      <c r="J1482" s="101">
        <f>VLOOKUP($C1482,'Experiment Design'!$B$3:$H$66,'Experiment Results'!J$1,FALSE)</f>
        <v>100</v>
      </c>
      <c r="K1482" s="101">
        <f>VLOOKUP($C1482,'Experiment Design'!$B$3:$H$66,'Experiment Results'!K$1,FALSE)</f>
        <v>10</v>
      </c>
      <c r="L1482" s="101">
        <f>VLOOKUP($C1482,'Experiment Design'!$B$3:$H$66,'Experiment Results'!L$1,FALSE)</f>
        <v>26</v>
      </c>
      <c r="M1482" s="101">
        <f>VLOOKUP($C1482,'Experiment Design'!$B$3:$H$66,'Experiment Results'!M$1,FALSE)</f>
        <v>10</v>
      </c>
      <c r="N1482" s="102">
        <f t="shared" si="187"/>
        <v>41.698717948717935</v>
      </c>
      <c r="P1482" s="103">
        <f t="shared" si="188"/>
        <v>-1</v>
      </c>
      <c r="Q1482" s="101">
        <f t="shared" si="189"/>
        <v>1</v>
      </c>
      <c r="R1482" s="101">
        <f t="shared" si="190"/>
        <v>1</v>
      </c>
      <c r="S1482" s="101">
        <f t="shared" si="191"/>
        <v>-1</v>
      </c>
      <c r="T1482" s="101">
        <f t="shared" si="192"/>
        <v>-1</v>
      </c>
      <c r="U1482" s="101">
        <f t="shared" si="193"/>
        <v>-1</v>
      </c>
      <c r="V1482" s="102">
        <f t="shared" si="194"/>
        <v>41.698717948717935</v>
      </c>
    </row>
    <row r="1483" spans="2:22" x14ac:dyDescent="0.25">
      <c r="B1483" s="12">
        <v>24</v>
      </c>
      <c r="C1483" s="12">
        <v>8</v>
      </c>
      <c r="D1483" s="12">
        <v>36.923076923076898</v>
      </c>
      <c r="E1483" s="12">
        <v>38.076923076923102</v>
      </c>
      <c r="F1483" s="12">
        <v>42.692307692307722</v>
      </c>
      <c r="H1483" s="103">
        <f>VLOOKUP($C1483,'Experiment Design'!$B$3:$H$66,'Experiment Results'!H$1,FALSE)</f>
        <v>8</v>
      </c>
      <c r="I1483" s="101" t="str">
        <f>VLOOKUP($C1483,'Experiment Design'!$B$3:$H$66,'Experiment Results'!I$1,FALSE)</f>
        <v>Exponential</v>
      </c>
      <c r="J1483" s="101">
        <f>VLOOKUP($C1483,'Experiment Design'!$B$3:$H$66,'Experiment Results'!J$1,FALSE)</f>
        <v>100</v>
      </c>
      <c r="K1483" s="101">
        <f>VLOOKUP($C1483,'Experiment Design'!$B$3:$H$66,'Experiment Results'!K$1,FALSE)</f>
        <v>10</v>
      </c>
      <c r="L1483" s="101">
        <f>VLOOKUP($C1483,'Experiment Design'!$B$3:$H$66,'Experiment Results'!L$1,FALSE)</f>
        <v>26</v>
      </c>
      <c r="M1483" s="101">
        <f>VLOOKUP($C1483,'Experiment Design'!$B$3:$H$66,'Experiment Results'!M$1,FALSE)</f>
        <v>10</v>
      </c>
      <c r="N1483" s="102">
        <f t="shared" si="187"/>
        <v>39.230769230769241</v>
      </c>
      <c r="P1483" s="103">
        <f t="shared" si="188"/>
        <v>1</v>
      </c>
      <c r="Q1483" s="101">
        <f t="shared" si="189"/>
        <v>1</v>
      </c>
      <c r="R1483" s="101">
        <f t="shared" si="190"/>
        <v>1</v>
      </c>
      <c r="S1483" s="101">
        <f t="shared" si="191"/>
        <v>-1</v>
      </c>
      <c r="T1483" s="101">
        <f t="shared" si="192"/>
        <v>-1</v>
      </c>
      <c r="U1483" s="101">
        <f t="shared" si="193"/>
        <v>-1</v>
      </c>
      <c r="V1483" s="102">
        <f t="shared" si="194"/>
        <v>39.230769230769241</v>
      </c>
    </row>
    <row r="1484" spans="2:22" x14ac:dyDescent="0.25">
      <c r="B1484" s="12">
        <v>24</v>
      </c>
      <c r="C1484" s="12">
        <v>9</v>
      </c>
      <c r="D1484" s="12">
        <v>48.461538461538481</v>
      </c>
      <c r="E1484" s="12">
        <v>37.5</v>
      </c>
      <c r="F1484" s="12">
        <v>24.230769230769241</v>
      </c>
      <c r="H1484" s="103">
        <f>VLOOKUP($C1484,'Experiment Design'!$B$3:$H$66,'Experiment Results'!H$1,FALSE)</f>
        <v>3</v>
      </c>
      <c r="I1484" s="101" t="str">
        <f>VLOOKUP($C1484,'Experiment Design'!$B$3:$H$66,'Experiment Results'!I$1,FALSE)</f>
        <v>Normal</v>
      </c>
      <c r="J1484" s="101">
        <f>VLOOKUP($C1484,'Experiment Design'!$B$3:$H$66,'Experiment Results'!J$1,FALSE)</f>
        <v>40</v>
      </c>
      <c r="K1484" s="101">
        <f>VLOOKUP($C1484,'Experiment Design'!$B$3:$H$66,'Experiment Results'!K$1,FALSE)</f>
        <v>60</v>
      </c>
      <c r="L1484" s="101">
        <f>VLOOKUP($C1484,'Experiment Design'!$B$3:$H$66,'Experiment Results'!L$1,FALSE)</f>
        <v>26</v>
      </c>
      <c r="M1484" s="101">
        <f>VLOOKUP($C1484,'Experiment Design'!$B$3:$H$66,'Experiment Results'!M$1,FALSE)</f>
        <v>10</v>
      </c>
      <c r="N1484" s="102">
        <f t="shared" si="187"/>
        <v>36.730769230769241</v>
      </c>
      <c r="P1484" s="103">
        <f t="shared" si="188"/>
        <v>-1</v>
      </c>
      <c r="Q1484" s="101">
        <f t="shared" si="189"/>
        <v>-1</v>
      </c>
      <c r="R1484" s="101">
        <f t="shared" si="190"/>
        <v>-1</v>
      </c>
      <c r="S1484" s="101">
        <f t="shared" si="191"/>
        <v>1</v>
      </c>
      <c r="T1484" s="101">
        <f t="shared" si="192"/>
        <v>-1</v>
      </c>
      <c r="U1484" s="101">
        <f t="shared" si="193"/>
        <v>-1</v>
      </c>
      <c r="V1484" s="102">
        <f t="shared" si="194"/>
        <v>36.730769230769241</v>
      </c>
    </row>
    <row r="1485" spans="2:22" x14ac:dyDescent="0.25">
      <c r="B1485" s="12">
        <v>24</v>
      </c>
      <c r="C1485" s="12">
        <v>10</v>
      </c>
      <c r="D1485" s="12">
        <v>37.788461538461519</v>
      </c>
      <c r="E1485" s="12">
        <v>49.326923076923102</v>
      </c>
      <c r="F1485" s="12">
        <v>25.38461538461538</v>
      </c>
      <c r="H1485" s="103">
        <f>VLOOKUP($C1485,'Experiment Design'!$B$3:$H$66,'Experiment Results'!H$1,FALSE)</f>
        <v>8</v>
      </c>
      <c r="I1485" s="101" t="str">
        <f>VLOOKUP($C1485,'Experiment Design'!$B$3:$H$66,'Experiment Results'!I$1,FALSE)</f>
        <v>Normal</v>
      </c>
      <c r="J1485" s="101">
        <f>VLOOKUP($C1485,'Experiment Design'!$B$3:$H$66,'Experiment Results'!J$1,FALSE)</f>
        <v>40</v>
      </c>
      <c r="K1485" s="101">
        <f>VLOOKUP($C1485,'Experiment Design'!$B$3:$H$66,'Experiment Results'!K$1,FALSE)</f>
        <v>60</v>
      </c>
      <c r="L1485" s="101">
        <f>VLOOKUP($C1485,'Experiment Design'!$B$3:$H$66,'Experiment Results'!L$1,FALSE)</f>
        <v>26</v>
      </c>
      <c r="M1485" s="101">
        <f>VLOOKUP($C1485,'Experiment Design'!$B$3:$H$66,'Experiment Results'!M$1,FALSE)</f>
        <v>10</v>
      </c>
      <c r="N1485" s="102">
        <f t="shared" si="187"/>
        <v>37.5</v>
      </c>
      <c r="P1485" s="103">
        <f t="shared" si="188"/>
        <v>1</v>
      </c>
      <c r="Q1485" s="101">
        <f t="shared" si="189"/>
        <v>-1</v>
      </c>
      <c r="R1485" s="101">
        <f t="shared" si="190"/>
        <v>-1</v>
      </c>
      <c r="S1485" s="101">
        <f t="shared" si="191"/>
        <v>1</v>
      </c>
      <c r="T1485" s="101">
        <f t="shared" si="192"/>
        <v>-1</v>
      </c>
      <c r="U1485" s="101">
        <f t="shared" si="193"/>
        <v>-1</v>
      </c>
      <c r="V1485" s="102">
        <f t="shared" si="194"/>
        <v>37.5</v>
      </c>
    </row>
    <row r="1486" spans="2:22" x14ac:dyDescent="0.25">
      <c r="B1486" s="12">
        <v>24</v>
      </c>
      <c r="C1486" s="12">
        <v>11</v>
      </c>
      <c r="D1486" s="12">
        <v>45.769230769230781</v>
      </c>
      <c r="E1486" s="12">
        <v>44.13461538461538</v>
      </c>
      <c r="F1486" s="12">
        <v>37.788461538461519</v>
      </c>
      <c r="H1486" s="103">
        <f>VLOOKUP($C1486,'Experiment Design'!$B$3:$H$66,'Experiment Results'!H$1,FALSE)</f>
        <v>3</v>
      </c>
      <c r="I1486" s="101" t="str">
        <f>VLOOKUP($C1486,'Experiment Design'!$B$3:$H$66,'Experiment Results'!I$1,FALSE)</f>
        <v>Exponential</v>
      </c>
      <c r="J1486" s="101">
        <f>VLOOKUP($C1486,'Experiment Design'!$B$3:$H$66,'Experiment Results'!J$1,FALSE)</f>
        <v>40</v>
      </c>
      <c r="K1486" s="101">
        <f>VLOOKUP($C1486,'Experiment Design'!$B$3:$H$66,'Experiment Results'!K$1,FALSE)</f>
        <v>60</v>
      </c>
      <c r="L1486" s="101">
        <f>VLOOKUP($C1486,'Experiment Design'!$B$3:$H$66,'Experiment Results'!L$1,FALSE)</f>
        <v>26</v>
      </c>
      <c r="M1486" s="101">
        <f>VLOOKUP($C1486,'Experiment Design'!$B$3:$H$66,'Experiment Results'!M$1,FALSE)</f>
        <v>10</v>
      </c>
      <c r="N1486" s="102">
        <f t="shared" si="187"/>
        <v>42.564102564102562</v>
      </c>
      <c r="P1486" s="103">
        <f t="shared" si="188"/>
        <v>-1</v>
      </c>
      <c r="Q1486" s="101">
        <f t="shared" si="189"/>
        <v>1</v>
      </c>
      <c r="R1486" s="101">
        <f t="shared" si="190"/>
        <v>-1</v>
      </c>
      <c r="S1486" s="101">
        <f t="shared" si="191"/>
        <v>1</v>
      </c>
      <c r="T1486" s="101">
        <f t="shared" si="192"/>
        <v>-1</v>
      </c>
      <c r="U1486" s="101">
        <f t="shared" si="193"/>
        <v>-1</v>
      </c>
      <c r="V1486" s="102">
        <f t="shared" si="194"/>
        <v>42.564102564102562</v>
      </c>
    </row>
    <row r="1487" spans="2:22" x14ac:dyDescent="0.25">
      <c r="B1487" s="12">
        <v>24</v>
      </c>
      <c r="C1487" s="12">
        <v>12</v>
      </c>
      <c r="D1487" s="12">
        <v>36.923076923076898</v>
      </c>
      <c r="E1487" s="12">
        <v>38.076923076923102</v>
      </c>
      <c r="F1487" s="12">
        <v>42.692307692307722</v>
      </c>
      <c r="H1487" s="103">
        <f>VLOOKUP($C1487,'Experiment Design'!$B$3:$H$66,'Experiment Results'!H$1,FALSE)</f>
        <v>8</v>
      </c>
      <c r="I1487" s="101" t="str">
        <f>VLOOKUP($C1487,'Experiment Design'!$B$3:$H$66,'Experiment Results'!I$1,FALSE)</f>
        <v>Exponential</v>
      </c>
      <c r="J1487" s="101">
        <f>VLOOKUP($C1487,'Experiment Design'!$B$3:$H$66,'Experiment Results'!J$1,FALSE)</f>
        <v>40</v>
      </c>
      <c r="K1487" s="101">
        <f>VLOOKUP($C1487,'Experiment Design'!$B$3:$H$66,'Experiment Results'!K$1,FALSE)</f>
        <v>60</v>
      </c>
      <c r="L1487" s="101">
        <f>VLOOKUP($C1487,'Experiment Design'!$B$3:$H$66,'Experiment Results'!L$1,FALSE)</f>
        <v>26</v>
      </c>
      <c r="M1487" s="101">
        <f>VLOOKUP($C1487,'Experiment Design'!$B$3:$H$66,'Experiment Results'!M$1,FALSE)</f>
        <v>10</v>
      </c>
      <c r="N1487" s="102">
        <f t="shared" si="187"/>
        <v>39.230769230769241</v>
      </c>
      <c r="P1487" s="103">
        <f t="shared" si="188"/>
        <v>1</v>
      </c>
      <c r="Q1487" s="101">
        <f t="shared" si="189"/>
        <v>1</v>
      </c>
      <c r="R1487" s="101">
        <f t="shared" si="190"/>
        <v>-1</v>
      </c>
      <c r="S1487" s="101">
        <f t="shared" si="191"/>
        <v>1</v>
      </c>
      <c r="T1487" s="101">
        <f t="shared" si="192"/>
        <v>-1</v>
      </c>
      <c r="U1487" s="101">
        <f t="shared" si="193"/>
        <v>-1</v>
      </c>
      <c r="V1487" s="102">
        <f t="shared" si="194"/>
        <v>39.230769230769241</v>
      </c>
    </row>
    <row r="1488" spans="2:22" x14ac:dyDescent="0.25">
      <c r="B1488" s="12">
        <v>24</v>
      </c>
      <c r="C1488" s="12">
        <v>13</v>
      </c>
      <c r="D1488" s="12">
        <v>48.461538461538481</v>
      </c>
      <c r="E1488" s="12">
        <v>37.5</v>
      </c>
      <c r="F1488" s="12">
        <v>24.230769230769241</v>
      </c>
      <c r="H1488" s="103">
        <f>VLOOKUP($C1488,'Experiment Design'!$B$3:$H$66,'Experiment Results'!H$1,FALSE)</f>
        <v>3</v>
      </c>
      <c r="I1488" s="101" t="str">
        <f>VLOOKUP($C1488,'Experiment Design'!$B$3:$H$66,'Experiment Results'!I$1,FALSE)</f>
        <v>Normal</v>
      </c>
      <c r="J1488" s="101">
        <f>VLOOKUP($C1488,'Experiment Design'!$B$3:$H$66,'Experiment Results'!J$1,FALSE)</f>
        <v>100</v>
      </c>
      <c r="K1488" s="101">
        <f>VLOOKUP($C1488,'Experiment Design'!$B$3:$H$66,'Experiment Results'!K$1,FALSE)</f>
        <v>60</v>
      </c>
      <c r="L1488" s="101">
        <f>VLOOKUP($C1488,'Experiment Design'!$B$3:$H$66,'Experiment Results'!L$1,FALSE)</f>
        <v>26</v>
      </c>
      <c r="M1488" s="101">
        <f>VLOOKUP($C1488,'Experiment Design'!$B$3:$H$66,'Experiment Results'!M$1,FALSE)</f>
        <v>10</v>
      </c>
      <c r="N1488" s="102">
        <f t="shared" si="187"/>
        <v>36.730769230769241</v>
      </c>
      <c r="P1488" s="103">
        <f t="shared" si="188"/>
        <v>-1</v>
      </c>
      <c r="Q1488" s="101">
        <f t="shared" si="189"/>
        <v>-1</v>
      </c>
      <c r="R1488" s="101">
        <f t="shared" si="190"/>
        <v>1</v>
      </c>
      <c r="S1488" s="101">
        <f t="shared" si="191"/>
        <v>1</v>
      </c>
      <c r="T1488" s="101">
        <f t="shared" si="192"/>
        <v>-1</v>
      </c>
      <c r="U1488" s="101">
        <f t="shared" si="193"/>
        <v>-1</v>
      </c>
      <c r="V1488" s="102">
        <f t="shared" si="194"/>
        <v>36.730769230769241</v>
      </c>
    </row>
    <row r="1489" spans="2:22" x14ac:dyDescent="0.25">
      <c r="B1489" s="12">
        <v>24</v>
      </c>
      <c r="C1489" s="12">
        <v>14</v>
      </c>
      <c r="D1489" s="12">
        <v>37.788461538461519</v>
      </c>
      <c r="E1489" s="12">
        <v>49.326923076923102</v>
      </c>
      <c r="F1489" s="12">
        <v>25.38461538461538</v>
      </c>
      <c r="H1489" s="103">
        <f>VLOOKUP($C1489,'Experiment Design'!$B$3:$H$66,'Experiment Results'!H$1,FALSE)</f>
        <v>8</v>
      </c>
      <c r="I1489" s="101" t="str">
        <f>VLOOKUP($C1489,'Experiment Design'!$B$3:$H$66,'Experiment Results'!I$1,FALSE)</f>
        <v>Normal</v>
      </c>
      <c r="J1489" s="101">
        <f>VLOOKUP($C1489,'Experiment Design'!$B$3:$H$66,'Experiment Results'!J$1,FALSE)</f>
        <v>100</v>
      </c>
      <c r="K1489" s="101">
        <f>VLOOKUP($C1489,'Experiment Design'!$B$3:$H$66,'Experiment Results'!K$1,FALSE)</f>
        <v>60</v>
      </c>
      <c r="L1489" s="101">
        <f>VLOOKUP($C1489,'Experiment Design'!$B$3:$H$66,'Experiment Results'!L$1,FALSE)</f>
        <v>26</v>
      </c>
      <c r="M1489" s="101">
        <f>VLOOKUP($C1489,'Experiment Design'!$B$3:$H$66,'Experiment Results'!M$1,FALSE)</f>
        <v>10</v>
      </c>
      <c r="N1489" s="102">
        <f t="shared" si="187"/>
        <v>37.5</v>
      </c>
      <c r="P1489" s="103">
        <f t="shared" si="188"/>
        <v>1</v>
      </c>
      <c r="Q1489" s="101">
        <f t="shared" si="189"/>
        <v>-1</v>
      </c>
      <c r="R1489" s="101">
        <f t="shared" si="190"/>
        <v>1</v>
      </c>
      <c r="S1489" s="101">
        <f t="shared" si="191"/>
        <v>1</v>
      </c>
      <c r="T1489" s="101">
        <f t="shared" si="192"/>
        <v>-1</v>
      </c>
      <c r="U1489" s="101">
        <f t="shared" si="193"/>
        <v>-1</v>
      </c>
      <c r="V1489" s="102">
        <f t="shared" si="194"/>
        <v>37.5</v>
      </c>
    </row>
    <row r="1490" spans="2:22" x14ac:dyDescent="0.25">
      <c r="B1490" s="12">
        <v>24</v>
      </c>
      <c r="C1490" s="12">
        <v>15</v>
      </c>
      <c r="D1490" s="12">
        <v>45.769230769230781</v>
      </c>
      <c r="E1490" s="12">
        <v>41.538461538461519</v>
      </c>
      <c r="F1490" s="12">
        <v>37.788461538461519</v>
      </c>
      <c r="H1490" s="103">
        <f>VLOOKUP($C1490,'Experiment Design'!$B$3:$H$66,'Experiment Results'!H$1,FALSE)</f>
        <v>3</v>
      </c>
      <c r="I1490" s="101" t="str">
        <f>VLOOKUP($C1490,'Experiment Design'!$B$3:$H$66,'Experiment Results'!I$1,FALSE)</f>
        <v>Exponential</v>
      </c>
      <c r="J1490" s="101">
        <f>VLOOKUP($C1490,'Experiment Design'!$B$3:$H$66,'Experiment Results'!J$1,FALSE)</f>
        <v>100</v>
      </c>
      <c r="K1490" s="101">
        <f>VLOOKUP($C1490,'Experiment Design'!$B$3:$H$66,'Experiment Results'!K$1,FALSE)</f>
        <v>60</v>
      </c>
      <c r="L1490" s="101">
        <f>VLOOKUP($C1490,'Experiment Design'!$B$3:$H$66,'Experiment Results'!L$1,FALSE)</f>
        <v>26</v>
      </c>
      <c r="M1490" s="101">
        <f>VLOOKUP($C1490,'Experiment Design'!$B$3:$H$66,'Experiment Results'!M$1,FALSE)</f>
        <v>10</v>
      </c>
      <c r="N1490" s="102">
        <f t="shared" si="187"/>
        <v>41.698717948717935</v>
      </c>
      <c r="P1490" s="103">
        <f t="shared" si="188"/>
        <v>-1</v>
      </c>
      <c r="Q1490" s="101">
        <f t="shared" si="189"/>
        <v>1</v>
      </c>
      <c r="R1490" s="101">
        <f t="shared" si="190"/>
        <v>1</v>
      </c>
      <c r="S1490" s="101">
        <f t="shared" si="191"/>
        <v>1</v>
      </c>
      <c r="T1490" s="101">
        <f t="shared" si="192"/>
        <v>-1</v>
      </c>
      <c r="U1490" s="101">
        <f t="shared" si="193"/>
        <v>-1</v>
      </c>
      <c r="V1490" s="102">
        <f t="shared" si="194"/>
        <v>41.698717948717935</v>
      </c>
    </row>
    <row r="1491" spans="2:22" x14ac:dyDescent="0.25">
      <c r="B1491" s="12">
        <v>24</v>
      </c>
      <c r="C1491" s="12">
        <v>16</v>
      </c>
      <c r="D1491" s="12">
        <v>36.923076923076898</v>
      </c>
      <c r="E1491" s="12">
        <v>38.076923076923102</v>
      </c>
      <c r="F1491" s="12">
        <v>42.692307692307722</v>
      </c>
      <c r="H1491" s="103">
        <f>VLOOKUP($C1491,'Experiment Design'!$B$3:$H$66,'Experiment Results'!H$1,FALSE)</f>
        <v>8</v>
      </c>
      <c r="I1491" s="101" t="str">
        <f>VLOOKUP($C1491,'Experiment Design'!$B$3:$H$66,'Experiment Results'!I$1,FALSE)</f>
        <v>Exponential</v>
      </c>
      <c r="J1491" s="101">
        <f>VLOOKUP($C1491,'Experiment Design'!$B$3:$H$66,'Experiment Results'!J$1,FALSE)</f>
        <v>100</v>
      </c>
      <c r="K1491" s="101">
        <f>VLOOKUP($C1491,'Experiment Design'!$B$3:$H$66,'Experiment Results'!K$1,FALSE)</f>
        <v>60</v>
      </c>
      <c r="L1491" s="101">
        <f>VLOOKUP($C1491,'Experiment Design'!$B$3:$H$66,'Experiment Results'!L$1,FALSE)</f>
        <v>26</v>
      </c>
      <c r="M1491" s="101">
        <f>VLOOKUP($C1491,'Experiment Design'!$B$3:$H$66,'Experiment Results'!M$1,FALSE)</f>
        <v>10</v>
      </c>
      <c r="N1491" s="102">
        <f t="shared" si="187"/>
        <v>39.230769230769241</v>
      </c>
      <c r="P1491" s="103">
        <f t="shared" si="188"/>
        <v>1</v>
      </c>
      <c r="Q1491" s="101">
        <f t="shared" si="189"/>
        <v>1</v>
      </c>
      <c r="R1491" s="101">
        <f t="shared" si="190"/>
        <v>1</v>
      </c>
      <c r="S1491" s="101">
        <f t="shared" si="191"/>
        <v>1</v>
      </c>
      <c r="T1491" s="101">
        <f t="shared" si="192"/>
        <v>-1</v>
      </c>
      <c r="U1491" s="101">
        <f t="shared" si="193"/>
        <v>-1</v>
      </c>
      <c r="V1491" s="102">
        <f t="shared" si="194"/>
        <v>39.230769230769241</v>
      </c>
    </row>
    <row r="1492" spans="2:22" x14ac:dyDescent="0.25">
      <c r="B1492" s="12">
        <v>24</v>
      </c>
      <c r="C1492" s="12">
        <v>17</v>
      </c>
      <c r="D1492" s="12">
        <v>54.722222222222221</v>
      </c>
      <c r="E1492" s="12">
        <v>44.166666666666664</v>
      </c>
      <c r="F1492" s="12">
        <v>53.611111111111086</v>
      </c>
      <c r="H1492" s="103">
        <f>VLOOKUP($C1492,'Experiment Design'!$B$3:$H$66,'Experiment Results'!H$1,FALSE)</f>
        <v>3</v>
      </c>
      <c r="I1492" s="101" t="str">
        <f>VLOOKUP($C1492,'Experiment Design'!$B$3:$H$66,'Experiment Results'!I$1,FALSE)</f>
        <v>Normal</v>
      </c>
      <c r="J1492" s="101">
        <f>VLOOKUP($C1492,'Experiment Design'!$B$3:$H$66,'Experiment Results'!J$1,FALSE)</f>
        <v>40</v>
      </c>
      <c r="K1492" s="101">
        <f>VLOOKUP($C1492,'Experiment Design'!$B$3:$H$66,'Experiment Results'!K$1,FALSE)</f>
        <v>10</v>
      </c>
      <c r="L1492" s="101">
        <f>VLOOKUP($C1492,'Experiment Design'!$B$3:$H$66,'Experiment Results'!L$1,FALSE)</f>
        <v>36</v>
      </c>
      <c r="M1492" s="101">
        <f>VLOOKUP($C1492,'Experiment Design'!$B$3:$H$66,'Experiment Results'!M$1,FALSE)</f>
        <v>10</v>
      </c>
      <c r="N1492" s="102">
        <f t="shared" si="187"/>
        <v>50.833333333333321</v>
      </c>
      <c r="P1492" s="103">
        <f t="shared" si="188"/>
        <v>-1</v>
      </c>
      <c r="Q1492" s="101">
        <f t="shared" si="189"/>
        <v>-1</v>
      </c>
      <c r="R1492" s="101">
        <f t="shared" si="190"/>
        <v>-1</v>
      </c>
      <c r="S1492" s="101">
        <f t="shared" si="191"/>
        <v>-1</v>
      </c>
      <c r="T1492" s="101">
        <f t="shared" si="192"/>
        <v>1</v>
      </c>
      <c r="U1492" s="101">
        <f t="shared" si="193"/>
        <v>-1</v>
      </c>
      <c r="V1492" s="102">
        <f t="shared" si="194"/>
        <v>50.833333333333321</v>
      </c>
    </row>
    <row r="1493" spans="2:22" x14ac:dyDescent="0.25">
      <c r="B1493" s="12">
        <v>24</v>
      </c>
      <c r="C1493" s="12">
        <v>18</v>
      </c>
      <c r="D1493" s="12">
        <v>54.722222222222221</v>
      </c>
      <c r="E1493" s="12">
        <v>44.166666666666664</v>
      </c>
      <c r="F1493" s="12">
        <v>53.611111111111086</v>
      </c>
      <c r="H1493" s="103">
        <f>VLOOKUP($C1493,'Experiment Design'!$B$3:$H$66,'Experiment Results'!H$1,FALSE)</f>
        <v>8</v>
      </c>
      <c r="I1493" s="101" t="str">
        <f>VLOOKUP($C1493,'Experiment Design'!$B$3:$H$66,'Experiment Results'!I$1,FALSE)</f>
        <v>Normal</v>
      </c>
      <c r="J1493" s="101">
        <f>VLOOKUP($C1493,'Experiment Design'!$B$3:$H$66,'Experiment Results'!J$1,FALSE)</f>
        <v>40</v>
      </c>
      <c r="K1493" s="101">
        <f>VLOOKUP($C1493,'Experiment Design'!$B$3:$H$66,'Experiment Results'!K$1,FALSE)</f>
        <v>10</v>
      </c>
      <c r="L1493" s="101">
        <f>VLOOKUP($C1493,'Experiment Design'!$B$3:$H$66,'Experiment Results'!L$1,FALSE)</f>
        <v>36</v>
      </c>
      <c r="M1493" s="101">
        <f>VLOOKUP($C1493,'Experiment Design'!$B$3:$H$66,'Experiment Results'!M$1,FALSE)</f>
        <v>10</v>
      </c>
      <c r="N1493" s="102">
        <f t="shared" si="187"/>
        <v>50.833333333333321</v>
      </c>
      <c r="P1493" s="103">
        <f t="shared" si="188"/>
        <v>1</v>
      </c>
      <c r="Q1493" s="101">
        <f t="shared" si="189"/>
        <v>-1</v>
      </c>
      <c r="R1493" s="101">
        <f t="shared" si="190"/>
        <v>-1</v>
      </c>
      <c r="S1493" s="101">
        <f t="shared" si="191"/>
        <v>-1</v>
      </c>
      <c r="T1493" s="101">
        <f t="shared" si="192"/>
        <v>1</v>
      </c>
      <c r="U1493" s="101">
        <f t="shared" si="193"/>
        <v>-1</v>
      </c>
      <c r="V1493" s="102">
        <f t="shared" si="194"/>
        <v>50.833333333333321</v>
      </c>
    </row>
    <row r="1494" spans="2:22" x14ac:dyDescent="0.25">
      <c r="B1494" s="12">
        <v>24</v>
      </c>
      <c r="C1494" s="12">
        <v>19</v>
      </c>
      <c r="D1494" s="12">
        <v>58.611111111111121</v>
      </c>
      <c r="E1494" s="12">
        <v>63.75</v>
      </c>
      <c r="F1494" s="12">
        <v>48.055555555555564</v>
      </c>
      <c r="H1494" s="103">
        <f>VLOOKUP($C1494,'Experiment Design'!$B$3:$H$66,'Experiment Results'!H$1,FALSE)</f>
        <v>3</v>
      </c>
      <c r="I1494" s="101" t="str">
        <f>VLOOKUP($C1494,'Experiment Design'!$B$3:$H$66,'Experiment Results'!I$1,FALSE)</f>
        <v>Exponential</v>
      </c>
      <c r="J1494" s="101">
        <f>VLOOKUP($C1494,'Experiment Design'!$B$3:$H$66,'Experiment Results'!J$1,FALSE)</f>
        <v>40</v>
      </c>
      <c r="K1494" s="101">
        <f>VLOOKUP($C1494,'Experiment Design'!$B$3:$H$66,'Experiment Results'!K$1,FALSE)</f>
        <v>10</v>
      </c>
      <c r="L1494" s="101">
        <f>VLOOKUP($C1494,'Experiment Design'!$B$3:$H$66,'Experiment Results'!L$1,FALSE)</f>
        <v>36</v>
      </c>
      <c r="M1494" s="101">
        <f>VLOOKUP($C1494,'Experiment Design'!$B$3:$H$66,'Experiment Results'!M$1,FALSE)</f>
        <v>10</v>
      </c>
      <c r="N1494" s="102">
        <f t="shared" si="187"/>
        <v>56.805555555555564</v>
      </c>
      <c r="P1494" s="103">
        <f t="shared" si="188"/>
        <v>-1</v>
      </c>
      <c r="Q1494" s="101">
        <f t="shared" si="189"/>
        <v>1</v>
      </c>
      <c r="R1494" s="101">
        <f t="shared" si="190"/>
        <v>-1</v>
      </c>
      <c r="S1494" s="101">
        <f t="shared" si="191"/>
        <v>-1</v>
      </c>
      <c r="T1494" s="101">
        <f t="shared" si="192"/>
        <v>1</v>
      </c>
      <c r="U1494" s="101">
        <f t="shared" si="193"/>
        <v>-1</v>
      </c>
      <c r="V1494" s="102">
        <f t="shared" si="194"/>
        <v>56.805555555555564</v>
      </c>
    </row>
    <row r="1495" spans="2:22" x14ac:dyDescent="0.25">
      <c r="B1495" s="12">
        <v>24</v>
      </c>
      <c r="C1495" s="12">
        <v>20</v>
      </c>
      <c r="D1495" s="12">
        <v>58.611111111111121</v>
      </c>
      <c r="E1495" s="12">
        <v>63.75</v>
      </c>
      <c r="F1495" s="12">
        <v>48.055555555555564</v>
      </c>
      <c r="H1495" s="103">
        <f>VLOOKUP($C1495,'Experiment Design'!$B$3:$H$66,'Experiment Results'!H$1,FALSE)</f>
        <v>8</v>
      </c>
      <c r="I1495" s="101" t="str">
        <f>VLOOKUP($C1495,'Experiment Design'!$B$3:$H$66,'Experiment Results'!I$1,FALSE)</f>
        <v>Exponential</v>
      </c>
      <c r="J1495" s="101">
        <f>VLOOKUP($C1495,'Experiment Design'!$B$3:$H$66,'Experiment Results'!J$1,FALSE)</f>
        <v>40</v>
      </c>
      <c r="K1495" s="101">
        <f>VLOOKUP($C1495,'Experiment Design'!$B$3:$H$66,'Experiment Results'!K$1,FALSE)</f>
        <v>10</v>
      </c>
      <c r="L1495" s="101">
        <f>VLOOKUP($C1495,'Experiment Design'!$B$3:$H$66,'Experiment Results'!L$1,FALSE)</f>
        <v>36</v>
      </c>
      <c r="M1495" s="101">
        <f>VLOOKUP($C1495,'Experiment Design'!$B$3:$H$66,'Experiment Results'!M$1,FALSE)</f>
        <v>10</v>
      </c>
      <c r="N1495" s="102">
        <f t="shared" si="187"/>
        <v>56.805555555555564</v>
      </c>
      <c r="P1495" s="103">
        <f t="shared" si="188"/>
        <v>1</v>
      </c>
      <c r="Q1495" s="101">
        <f t="shared" si="189"/>
        <v>1</v>
      </c>
      <c r="R1495" s="101">
        <f t="shared" si="190"/>
        <v>-1</v>
      </c>
      <c r="S1495" s="101">
        <f t="shared" si="191"/>
        <v>-1</v>
      </c>
      <c r="T1495" s="101">
        <f t="shared" si="192"/>
        <v>1</v>
      </c>
      <c r="U1495" s="101">
        <f t="shared" si="193"/>
        <v>-1</v>
      </c>
      <c r="V1495" s="102">
        <f t="shared" si="194"/>
        <v>56.805555555555564</v>
      </c>
    </row>
    <row r="1496" spans="2:22" x14ac:dyDescent="0.25">
      <c r="B1496" s="12">
        <v>24</v>
      </c>
      <c r="C1496" s="12">
        <v>21</v>
      </c>
      <c r="D1496" s="12">
        <v>54.722222222222221</v>
      </c>
      <c r="E1496" s="12">
        <v>44.166666666666664</v>
      </c>
      <c r="F1496" s="12">
        <v>53.611111111111086</v>
      </c>
      <c r="H1496" s="103">
        <f>VLOOKUP($C1496,'Experiment Design'!$B$3:$H$66,'Experiment Results'!H$1,FALSE)</f>
        <v>3</v>
      </c>
      <c r="I1496" s="101" t="str">
        <f>VLOOKUP($C1496,'Experiment Design'!$B$3:$H$66,'Experiment Results'!I$1,FALSE)</f>
        <v>Normal</v>
      </c>
      <c r="J1496" s="101">
        <f>VLOOKUP($C1496,'Experiment Design'!$B$3:$H$66,'Experiment Results'!J$1,FALSE)</f>
        <v>100</v>
      </c>
      <c r="K1496" s="101">
        <f>VLOOKUP($C1496,'Experiment Design'!$B$3:$H$66,'Experiment Results'!K$1,FALSE)</f>
        <v>10</v>
      </c>
      <c r="L1496" s="101">
        <f>VLOOKUP($C1496,'Experiment Design'!$B$3:$H$66,'Experiment Results'!L$1,FALSE)</f>
        <v>36</v>
      </c>
      <c r="M1496" s="101">
        <f>VLOOKUP($C1496,'Experiment Design'!$B$3:$H$66,'Experiment Results'!M$1,FALSE)</f>
        <v>10</v>
      </c>
      <c r="N1496" s="102">
        <f t="shared" si="187"/>
        <v>50.833333333333321</v>
      </c>
      <c r="P1496" s="103">
        <f t="shared" si="188"/>
        <v>-1</v>
      </c>
      <c r="Q1496" s="101">
        <f t="shared" si="189"/>
        <v>-1</v>
      </c>
      <c r="R1496" s="101">
        <f t="shared" si="190"/>
        <v>1</v>
      </c>
      <c r="S1496" s="101">
        <f t="shared" si="191"/>
        <v>-1</v>
      </c>
      <c r="T1496" s="101">
        <f t="shared" si="192"/>
        <v>1</v>
      </c>
      <c r="U1496" s="101">
        <f t="shared" si="193"/>
        <v>-1</v>
      </c>
      <c r="V1496" s="102">
        <f t="shared" si="194"/>
        <v>50.833333333333321</v>
      </c>
    </row>
    <row r="1497" spans="2:22" x14ac:dyDescent="0.25">
      <c r="B1497" s="12">
        <v>24</v>
      </c>
      <c r="C1497" s="12">
        <v>22</v>
      </c>
      <c r="D1497" s="12">
        <v>54.722222222222221</v>
      </c>
      <c r="E1497" s="12">
        <v>44.166666666666664</v>
      </c>
      <c r="F1497" s="12">
        <v>53.611111111111086</v>
      </c>
      <c r="H1497" s="103">
        <f>VLOOKUP($C1497,'Experiment Design'!$B$3:$H$66,'Experiment Results'!H$1,FALSE)</f>
        <v>8</v>
      </c>
      <c r="I1497" s="101" t="str">
        <f>VLOOKUP($C1497,'Experiment Design'!$B$3:$H$66,'Experiment Results'!I$1,FALSE)</f>
        <v>Normal</v>
      </c>
      <c r="J1497" s="101">
        <f>VLOOKUP($C1497,'Experiment Design'!$B$3:$H$66,'Experiment Results'!J$1,FALSE)</f>
        <v>100</v>
      </c>
      <c r="K1497" s="101">
        <f>VLOOKUP($C1497,'Experiment Design'!$B$3:$H$66,'Experiment Results'!K$1,FALSE)</f>
        <v>10</v>
      </c>
      <c r="L1497" s="101">
        <f>VLOOKUP($C1497,'Experiment Design'!$B$3:$H$66,'Experiment Results'!L$1,FALSE)</f>
        <v>36</v>
      </c>
      <c r="M1497" s="101">
        <f>VLOOKUP($C1497,'Experiment Design'!$B$3:$H$66,'Experiment Results'!M$1,FALSE)</f>
        <v>10</v>
      </c>
      <c r="N1497" s="102">
        <f t="shared" si="187"/>
        <v>50.833333333333321</v>
      </c>
      <c r="P1497" s="103">
        <f t="shared" si="188"/>
        <v>1</v>
      </c>
      <c r="Q1497" s="101">
        <f t="shared" si="189"/>
        <v>-1</v>
      </c>
      <c r="R1497" s="101">
        <f t="shared" si="190"/>
        <v>1</v>
      </c>
      <c r="S1497" s="101">
        <f t="shared" si="191"/>
        <v>-1</v>
      </c>
      <c r="T1497" s="101">
        <f t="shared" si="192"/>
        <v>1</v>
      </c>
      <c r="U1497" s="101">
        <f t="shared" si="193"/>
        <v>-1</v>
      </c>
      <c r="V1497" s="102">
        <f t="shared" si="194"/>
        <v>50.833333333333321</v>
      </c>
    </row>
    <row r="1498" spans="2:22" x14ac:dyDescent="0.25">
      <c r="B1498" s="12">
        <v>24</v>
      </c>
      <c r="C1498" s="12">
        <v>23</v>
      </c>
      <c r="D1498" s="12">
        <v>58.611111111111121</v>
      </c>
      <c r="E1498" s="12">
        <v>63.75</v>
      </c>
      <c r="F1498" s="12">
        <v>48.055555555555564</v>
      </c>
      <c r="H1498" s="103">
        <f>VLOOKUP($C1498,'Experiment Design'!$B$3:$H$66,'Experiment Results'!H$1,FALSE)</f>
        <v>3</v>
      </c>
      <c r="I1498" s="101" t="str">
        <f>VLOOKUP($C1498,'Experiment Design'!$B$3:$H$66,'Experiment Results'!I$1,FALSE)</f>
        <v>Exponential</v>
      </c>
      <c r="J1498" s="101">
        <f>VLOOKUP($C1498,'Experiment Design'!$B$3:$H$66,'Experiment Results'!J$1,FALSE)</f>
        <v>100</v>
      </c>
      <c r="K1498" s="101">
        <f>VLOOKUP($C1498,'Experiment Design'!$B$3:$H$66,'Experiment Results'!K$1,FALSE)</f>
        <v>10</v>
      </c>
      <c r="L1498" s="101">
        <f>VLOOKUP($C1498,'Experiment Design'!$B$3:$H$66,'Experiment Results'!L$1,FALSE)</f>
        <v>36</v>
      </c>
      <c r="M1498" s="101">
        <f>VLOOKUP($C1498,'Experiment Design'!$B$3:$H$66,'Experiment Results'!M$1,FALSE)</f>
        <v>10</v>
      </c>
      <c r="N1498" s="102">
        <f t="shared" si="187"/>
        <v>56.805555555555564</v>
      </c>
      <c r="P1498" s="103">
        <f t="shared" si="188"/>
        <v>-1</v>
      </c>
      <c r="Q1498" s="101">
        <f t="shared" si="189"/>
        <v>1</v>
      </c>
      <c r="R1498" s="101">
        <f t="shared" si="190"/>
        <v>1</v>
      </c>
      <c r="S1498" s="101">
        <f t="shared" si="191"/>
        <v>-1</v>
      </c>
      <c r="T1498" s="101">
        <f t="shared" si="192"/>
        <v>1</v>
      </c>
      <c r="U1498" s="101">
        <f t="shared" si="193"/>
        <v>-1</v>
      </c>
      <c r="V1498" s="102">
        <f t="shared" si="194"/>
        <v>56.805555555555564</v>
      </c>
    </row>
    <row r="1499" spans="2:22" x14ac:dyDescent="0.25">
      <c r="B1499" s="12">
        <v>24</v>
      </c>
      <c r="C1499" s="12">
        <v>24</v>
      </c>
      <c r="D1499" s="12">
        <v>58.611111111111121</v>
      </c>
      <c r="E1499" s="12">
        <v>63.75</v>
      </c>
      <c r="F1499" s="12">
        <v>48.055555555555564</v>
      </c>
      <c r="H1499" s="103">
        <f>VLOOKUP($C1499,'Experiment Design'!$B$3:$H$66,'Experiment Results'!H$1,FALSE)</f>
        <v>8</v>
      </c>
      <c r="I1499" s="101" t="str">
        <f>VLOOKUP($C1499,'Experiment Design'!$B$3:$H$66,'Experiment Results'!I$1,FALSE)</f>
        <v>Exponential</v>
      </c>
      <c r="J1499" s="101">
        <f>VLOOKUP($C1499,'Experiment Design'!$B$3:$H$66,'Experiment Results'!J$1,FALSE)</f>
        <v>100</v>
      </c>
      <c r="K1499" s="101">
        <f>VLOOKUP($C1499,'Experiment Design'!$B$3:$H$66,'Experiment Results'!K$1,FALSE)</f>
        <v>10</v>
      </c>
      <c r="L1499" s="101">
        <f>VLOOKUP($C1499,'Experiment Design'!$B$3:$H$66,'Experiment Results'!L$1,FALSE)</f>
        <v>36</v>
      </c>
      <c r="M1499" s="101">
        <f>VLOOKUP($C1499,'Experiment Design'!$B$3:$H$66,'Experiment Results'!M$1,FALSE)</f>
        <v>10</v>
      </c>
      <c r="N1499" s="102">
        <f t="shared" si="187"/>
        <v>56.805555555555564</v>
      </c>
      <c r="P1499" s="103">
        <f t="shared" si="188"/>
        <v>1</v>
      </c>
      <c r="Q1499" s="101">
        <f t="shared" si="189"/>
        <v>1</v>
      </c>
      <c r="R1499" s="101">
        <f t="shared" si="190"/>
        <v>1</v>
      </c>
      <c r="S1499" s="101">
        <f t="shared" si="191"/>
        <v>-1</v>
      </c>
      <c r="T1499" s="101">
        <f t="shared" si="192"/>
        <v>1</v>
      </c>
      <c r="U1499" s="101">
        <f t="shared" si="193"/>
        <v>-1</v>
      </c>
      <c r="V1499" s="102">
        <f t="shared" si="194"/>
        <v>56.805555555555564</v>
      </c>
    </row>
    <row r="1500" spans="2:22" x14ac:dyDescent="0.25">
      <c r="B1500" s="12">
        <v>24</v>
      </c>
      <c r="C1500" s="12">
        <v>25</v>
      </c>
      <c r="D1500" s="12">
        <v>54.722222222222221</v>
      </c>
      <c r="E1500" s="12">
        <v>44.166666666666664</v>
      </c>
      <c r="F1500" s="12">
        <v>53.611111111111086</v>
      </c>
      <c r="H1500" s="103">
        <f>VLOOKUP($C1500,'Experiment Design'!$B$3:$H$66,'Experiment Results'!H$1,FALSE)</f>
        <v>3</v>
      </c>
      <c r="I1500" s="101" t="str">
        <f>VLOOKUP($C1500,'Experiment Design'!$B$3:$H$66,'Experiment Results'!I$1,FALSE)</f>
        <v>Normal</v>
      </c>
      <c r="J1500" s="101">
        <f>VLOOKUP($C1500,'Experiment Design'!$B$3:$H$66,'Experiment Results'!J$1,FALSE)</f>
        <v>40</v>
      </c>
      <c r="K1500" s="101">
        <f>VLOOKUP($C1500,'Experiment Design'!$B$3:$H$66,'Experiment Results'!K$1,FALSE)</f>
        <v>60</v>
      </c>
      <c r="L1500" s="101">
        <f>VLOOKUP($C1500,'Experiment Design'!$B$3:$H$66,'Experiment Results'!L$1,FALSE)</f>
        <v>36</v>
      </c>
      <c r="M1500" s="101">
        <f>VLOOKUP($C1500,'Experiment Design'!$B$3:$H$66,'Experiment Results'!M$1,FALSE)</f>
        <v>10</v>
      </c>
      <c r="N1500" s="102">
        <f t="shared" si="187"/>
        <v>50.833333333333321</v>
      </c>
      <c r="P1500" s="103">
        <f t="shared" si="188"/>
        <v>-1</v>
      </c>
      <c r="Q1500" s="101">
        <f t="shared" si="189"/>
        <v>-1</v>
      </c>
      <c r="R1500" s="101">
        <f t="shared" si="190"/>
        <v>-1</v>
      </c>
      <c r="S1500" s="101">
        <f t="shared" si="191"/>
        <v>1</v>
      </c>
      <c r="T1500" s="101">
        <f t="shared" si="192"/>
        <v>1</v>
      </c>
      <c r="U1500" s="101">
        <f t="shared" si="193"/>
        <v>-1</v>
      </c>
      <c r="V1500" s="102">
        <f t="shared" si="194"/>
        <v>50.833333333333321</v>
      </c>
    </row>
    <row r="1501" spans="2:22" x14ac:dyDescent="0.25">
      <c r="B1501" s="12">
        <v>24</v>
      </c>
      <c r="C1501" s="12">
        <v>26</v>
      </c>
      <c r="D1501" s="12">
        <v>54.722222222222221</v>
      </c>
      <c r="E1501" s="12">
        <v>44.166666666666664</v>
      </c>
      <c r="F1501" s="12">
        <v>53.611111111111086</v>
      </c>
      <c r="H1501" s="103">
        <f>VLOOKUP($C1501,'Experiment Design'!$B$3:$H$66,'Experiment Results'!H$1,FALSE)</f>
        <v>8</v>
      </c>
      <c r="I1501" s="101" t="str">
        <f>VLOOKUP($C1501,'Experiment Design'!$B$3:$H$66,'Experiment Results'!I$1,FALSE)</f>
        <v>Normal</v>
      </c>
      <c r="J1501" s="101">
        <f>VLOOKUP($C1501,'Experiment Design'!$B$3:$H$66,'Experiment Results'!J$1,FALSE)</f>
        <v>40</v>
      </c>
      <c r="K1501" s="101">
        <f>VLOOKUP($C1501,'Experiment Design'!$B$3:$H$66,'Experiment Results'!K$1,FALSE)</f>
        <v>60</v>
      </c>
      <c r="L1501" s="101">
        <f>VLOOKUP($C1501,'Experiment Design'!$B$3:$H$66,'Experiment Results'!L$1,FALSE)</f>
        <v>36</v>
      </c>
      <c r="M1501" s="101">
        <f>VLOOKUP($C1501,'Experiment Design'!$B$3:$H$66,'Experiment Results'!M$1,FALSE)</f>
        <v>10</v>
      </c>
      <c r="N1501" s="102">
        <f t="shared" si="187"/>
        <v>50.833333333333321</v>
      </c>
      <c r="P1501" s="103">
        <f t="shared" si="188"/>
        <v>1</v>
      </c>
      <c r="Q1501" s="101">
        <f t="shared" si="189"/>
        <v>-1</v>
      </c>
      <c r="R1501" s="101">
        <f t="shared" si="190"/>
        <v>-1</v>
      </c>
      <c r="S1501" s="101">
        <f t="shared" si="191"/>
        <v>1</v>
      </c>
      <c r="T1501" s="101">
        <f t="shared" si="192"/>
        <v>1</v>
      </c>
      <c r="U1501" s="101">
        <f t="shared" si="193"/>
        <v>-1</v>
      </c>
      <c r="V1501" s="102">
        <f t="shared" si="194"/>
        <v>50.833333333333321</v>
      </c>
    </row>
    <row r="1502" spans="2:22" x14ac:dyDescent="0.25">
      <c r="B1502" s="12">
        <v>24</v>
      </c>
      <c r="C1502" s="12">
        <v>27</v>
      </c>
      <c r="D1502" s="12">
        <v>58.611111111111121</v>
      </c>
      <c r="E1502" s="12">
        <v>63.75</v>
      </c>
      <c r="F1502" s="12">
        <v>48.055555555555564</v>
      </c>
      <c r="H1502" s="103">
        <f>VLOOKUP($C1502,'Experiment Design'!$B$3:$H$66,'Experiment Results'!H$1,FALSE)</f>
        <v>3</v>
      </c>
      <c r="I1502" s="101" t="str">
        <f>VLOOKUP($C1502,'Experiment Design'!$B$3:$H$66,'Experiment Results'!I$1,FALSE)</f>
        <v>Exponential</v>
      </c>
      <c r="J1502" s="101">
        <f>VLOOKUP($C1502,'Experiment Design'!$B$3:$H$66,'Experiment Results'!J$1,FALSE)</f>
        <v>40</v>
      </c>
      <c r="K1502" s="101">
        <f>VLOOKUP($C1502,'Experiment Design'!$B$3:$H$66,'Experiment Results'!K$1,FALSE)</f>
        <v>60</v>
      </c>
      <c r="L1502" s="101">
        <f>VLOOKUP($C1502,'Experiment Design'!$B$3:$H$66,'Experiment Results'!L$1,FALSE)</f>
        <v>36</v>
      </c>
      <c r="M1502" s="101">
        <f>VLOOKUP($C1502,'Experiment Design'!$B$3:$H$66,'Experiment Results'!M$1,FALSE)</f>
        <v>10</v>
      </c>
      <c r="N1502" s="102">
        <f t="shared" si="187"/>
        <v>56.805555555555564</v>
      </c>
      <c r="P1502" s="103">
        <f t="shared" si="188"/>
        <v>-1</v>
      </c>
      <c r="Q1502" s="101">
        <f t="shared" si="189"/>
        <v>1</v>
      </c>
      <c r="R1502" s="101">
        <f t="shared" si="190"/>
        <v>-1</v>
      </c>
      <c r="S1502" s="101">
        <f t="shared" si="191"/>
        <v>1</v>
      </c>
      <c r="T1502" s="101">
        <f t="shared" si="192"/>
        <v>1</v>
      </c>
      <c r="U1502" s="101">
        <f t="shared" si="193"/>
        <v>-1</v>
      </c>
      <c r="V1502" s="102">
        <f t="shared" si="194"/>
        <v>56.805555555555564</v>
      </c>
    </row>
    <row r="1503" spans="2:22" x14ac:dyDescent="0.25">
      <c r="B1503" s="12">
        <v>24</v>
      </c>
      <c r="C1503" s="12">
        <v>28</v>
      </c>
      <c r="D1503" s="12">
        <v>58.611111111111121</v>
      </c>
      <c r="E1503" s="12">
        <v>63.75</v>
      </c>
      <c r="F1503" s="12">
        <v>48.055555555555564</v>
      </c>
      <c r="H1503" s="103">
        <f>VLOOKUP($C1503,'Experiment Design'!$B$3:$H$66,'Experiment Results'!H$1,FALSE)</f>
        <v>8</v>
      </c>
      <c r="I1503" s="101" t="str">
        <f>VLOOKUP($C1503,'Experiment Design'!$B$3:$H$66,'Experiment Results'!I$1,FALSE)</f>
        <v>Exponential</v>
      </c>
      <c r="J1503" s="101">
        <f>VLOOKUP($C1503,'Experiment Design'!$B$3:$H$66,'Experiment Results'!J$1,FALSE)</f>
        <v>40</v>
      </c>
      <c r="K1503" s="101">
        <f>VLOOKUP($C1503,'Experiment Design'!$B$3:$H$66,'Experiment Results'!K$1,FALSE)</f>
        <v>60</v>
      </c>
      <c r="L1503" s="101">
        <f>VLOOKUP($C1503,'Experiment Design'!$B$3:$H$66,'Experiment Results'!L$1,FALSE)</f>
        <v>36</v>
      </c>
      <c r="M1503" s="101">
        <f>VLOOKUP($C1503,'Experiment Design'!$B$3:$H$66,'Experiment Results'!M$1,FALSE)</f>
        <v>10</v>
      </c>
      <c r="N1503" s="102">
        <f t="shared" si="187"/>
        <v>56.805555555555564</v>
      </c>
      <c r="P1503" s="103">
        <f t="shared" si="188"/>
        <v>1</v>
      </c>
      <c r="Q1503" s="101">
        <f t="shared" si="189"/>
        <v>1</v>
      </c>
      <c r="R1503" s="101">
        <f t="shared" si="190"/>
        <v>-1</v>
      </c>
      <c r="S1503" s="101">
        <f t="shared" si="191"/>
        <v>1</v>
      </c>
      <c r="T1503" s="101">
        <f t="shared" si="192"/>
        <v>1</v>
      </c>
      <c r="U1503" s="101">
        <f t="shared" si="193"/>
        <v>-1</v>
      </c>
      <c r="V1503" s="102">
        <f t="shared" si="194"/>
        <v>56.805555555555564</v>
      </c>
    </row>
    <row r="1504" spans="2:22" x14ac:dyDescent="0.25">
      <c r="B1504" s="12">
        <v>24</v>
      </c>
      <c r="C1504" s="12">
        <v>29</v>
      </c>
      <c r="D1504" s="12">
        <v>54.722222222222221</v>
      </c>
      <c r="E1504" s="12">
        <v>44.166666666666664</v>
      </c>
      <c r="F1504" s="12">
        <v>53.611111111111086</v>
      </c>
      <c r="H1504" s="103">
        <f>VLOOKUP($C1504,'Experiment Design'!$B$3:$H$66,'Experiment Results'!H$1,FALSE)</f>
        <v>3</v>
      </c>
      <c r="I1504" s="101" t="str">
        <f>VLOOKUP($C1504,'Experiment Design'!$B$3:$H$66,'Experiment Results'!I$1,FALSE)</f>
        <v>Normal</v>
      </c>
      <c r="J1504" s="101">
        <f>VLOOKUP($C1504,'Experiment Design'!$B$3:$H$66,'Experiment Results'!J$1,FALSE)</f>
        <v>100</v>
      </c>
      <c r="K1504" s="101">
        <f>VLOOKUP($C1504,'Experiment Design'!$B$3:$H$66,'Experiment Results'!K$1,FALSE)</f>
        <v>60</v>
      </c>
      <c r="L1504" s="101">
        <f>VLOOKUP($C1504,'Experiment Design'!$B$3:$H$66,'Experiment Results'!L$1,FALSE)</f>
        <v>36</v>
      </c>
      <c r="M1504" s="101">
        <f>VLOOKUP($C1504,'Experiment Design'!$B$3:$H$66,'Experiment Results'!M$1,FALSE)</f>
        <v>10</v>
      </c>
      <c r="N1504" s="102">
        <f t="shared" si="187"/>
        <v>50.833333333333321</v>
      </c>
      <c r="P1504" s="103">
        <f t="shared" si="188"/>
        <v>-1</v>
      </c>
      <c r="Q1504" s="101">
        <f t="shared" si="189"/>
        <v>-1</v>
      </c>
      <c r="R1504" s="101">
        <f t="shared" si="190"/>
        <v>1</v>
      </c>
      <c r="S1504" s="101">
        <f t="shared" si="191"/>
        <v>1</v>
      </c>
      <c r="T1504" s="101">
        <f t="shared" si="192"/>
        <v>1</v>
      </c>
      <c r="U1504" s="101">
        <f t="shared" si="193"/>
        <v>-1</v>
      </c>
      <c r="V1504" s="102">
        <f t="shared" si="194"/>
        <v>50.833333333333321</v>
      </c>
    </row>
    <row r="1505" spans="2:22" x14ac:dyDescent="0.25">
      <c r="B1505" s="12">
        <v>24</v>
      </c>
      <c r="C1505" s="12">
        <v>30</v>
      </c>
      <c r="D1505" s="12">
        <v>54.722222222222221</v>
      </c>
      <c r="E1505" s="12">
        <v>44.166666666666664</v>
      </c>
      <c r="F1505" s="12">
        <v>53.611111111111086</v>
      </c>
      <c r="H1505" s="103">
        <f>VLOOKUP($C1505,'Experiment Design'!$B$3:$H$66,'Experiment Results'!H$1,FALSE)</f>
        <v>8</v>
      </c>
      <c r="I1505" s="101" t="str">
        <f>VLOOKUP($C1505,'Experiment Design'!$B$3:$H$66,'Experiment Results'!I$1,FALSE)</f>
        <v>Normal</v>
      </c>
      <c r="J1505" s="101">
        <f>VLOOKUP($C1505,'Experiment Design'!$B$3:$H$66,'Experiment Results'!J$1,FALSE)</f>
        <v>100</v>
      </c>
      <c r="K1505" s="101">
        <f>VLOOKUP($C1505,'Experiment Design'!$B$3:$H$66,'Experiment Results'!K$1,FALSE)</f>
        <v>60</v>
      </c>
      <c r="L1505" s="101">
        <f>VLOOKUP($C1505,'Experiment Design'!$B$3:$H$66,'Experiment Results'!L$1,FALSE)</f>
        <v>36</v>
      </c>
      <c r="M1505" s="101">
        <f>VLOOKUP($C1505,'Experiment Design'!$B$3:$H$66,'Experiment Results'!M$1,FALSE)</f>
        <v>10</v>
      </c>
      <c r="N1505" s="102">
        <f t="shared" si="187"/>
        <v>50.833333333333321</v>
      </c>
      <c r="P1505" s="103">
        <f t="shared" si="188"/>
        <v>1</v>
      </c>
      <c r="Q1505" s="101">
        <f t="shared" si="189"/>
        <v>-1</v>
      </c>
      <c r="R1505" s="101">
        <f t="shared" si="190"/>
        <v>1</v>
      </c>
      <c r="S1505" s="101">
        <f t="shared" si="191"/>
        <v>1</v>
      </c>
      <c r="T1505" s="101">
        <f t="shared" si="192"/>
        <v>1</v>
      </c>
      <c r="U1505" s="101">
        <f t="shared" si="193"/>
        <v>-1</v>
      </c>
      <c r="V1505" s="102">
        <f t="shared" si="194"/>
        <v>50.833333333333321</v>
      </c>
    </row>
    <row r="1506" spans="2:22" x14ac:dyDescent="0.25">
      <c r="B1506" s="12">
        <v>24</v>
      </c>
      <c r="C1506" s="12">
        <v>31</v>
      </c>
      <c r="D1506" s="12">
        <v>58.611111111111121</v>
      </c>
      <c r="E1506" s="12">
        <v>63.75</v>
      </c>
      <c r="F1506" s="12">
        <v>48.055555555555564</v>
      </c>
      <c r="H1506" s="103">
        <f>VLOOKUP($C1506,'Experiment Design'!$B$3:$H$66,'Experiment Results'!H$1,FALSE)</f>
        <v>3</v>
      </c>
      <c r="I1506" s="101" t="str">
        <f>VLOOKUP($C1506,'Experiment Design'!$B$3:$H$66,'Experiment Results'!I$1,FALSE)</f>
        <v>Exponential</v>
      </c>
      <c r="J1506" s="101">
        <f>VLOOKUP($C1506,'Experiment Design'!$B$3:$H$66,'Experiment Results'!J$1,FALSE)</f>
        <v>100</v>
      </c>
      <c r="K1506" s="101">
        <f>VLOOKUP($C1506,'Experiment Design'!$B$3:$H$66,'Experiment Results'!K$1,FALSE)</f>
        <v>60</v>
      </c>
      <c r="L1506" s="101">
        <f>VLOOKUP($C1506,'Experiment Design'!$B$3:$H$66,'Experiment Results'!L$1,FALSE)</f>
        <v>36</v>
      </c>
      <c r="M1506" s="101">
        <f>VLOOKUP($C1506,'Experiment Design'!$B$3:$H$66,'Experiment Results'!M$1,FALSE)</f>
        <v>10</v>
      </c>
      <c r="N1506" s="102">
        <f t="shared" si="187"/>
        <v>56.805555555555564</v>
      </c>
      <c r="P1506" s="103">
        <f t="shared" si="188"/>
        <v>-1</v>
      </c>
      <c r="Q1506" s="101">
        <f t="shared" si="189"/>
        <v>1</v>
      </c>
      <c r="R1506" s="101">
        <f t="shared" si="190"/>
        <v>1</v>
      </c>
      <c r="S1506" s="101">
        <f t="shared" si="191"/>
        <v>1</v>
      </c>
      <c r="T1506" s="101">
        <f t="shared" si="192"/>
        <v>1</v>
      </c>
      <c r="U1506" s="101">
        <f t="shared" si="193"/>
        <v>-1</v>
      </c>
      <c r="V1506" s="102">
        <f t="shared" si="194"/>
        <v>56.805555555555564</v>
      </c>
    </row>
    <row r="1507" spans="2:22" x14ac:dyDescent="0.25">
      <c r="B1507" s="12">
        <v>24</v>
      </c>
      <c r="C1507" s="12">
        <v>32</v>
      </c>
      <c r="D1507" s="12">
        <v>58.611111111111121</v>
      </c>
      <c r="E1507" s="12">
        <v>63.75</v>
      </c>
      <c r="F1507" s="12">
        <v>48.055555555555564</v>
      </c>
      <c r="H1507" s="103">
        <f>VLOOKUP($C1507,'Experiment Design'!$B$3:$H$66,'Experiment Results'!H$1,FALSE)</f>
        <v>8</v>
      </c>
      <c r="I1507" s="101" t="str">
        <f>VLOOKUP($C1507,'Experiment Design'!$B$3:$H$66,'Experiment Results'!I$1,FALSE)</f>
        <v>Exponential</v>
      </c>
      <c r="J1507" s="101">
        <f>VLOOKUP($C1507,'Experiment Design'!$B$3:$H$66,'Experiment Results'!J$1,FALSE)</f>
        <v>100</v>
      </c>
      <c r="K1507" s="101">
        <f>VLOOKUP($C1507,'Experiment Design'!$B$3:$H$66,'Experiment Results'!K$1,FALSE)</f>
        <v>60</v>
      </c>
      <c r="L1507" s="101">
        <f>VLOOKUP($C1507,'Experiment Design'!$B$3:$H$66,'Experiment Results'!L$1,FALSE)</f>
        <v>36</v>
      </c>
      <c r="M1507" s="101">
        <f>VLOOKUP($C1507,'Experiment Design'!$B$3:$H$66,'Experiment Results'!M$1,FALSE)</f>
        <v>10</v>
      </c>
      <c r="N1507" s="102">
        <f t="shared" si="187"/>
        <v>56.805555555555564</v>
      </c>
      <c r="P1507" s="103">
        <f t="shared" si="188"/>
        <v>1</v>
      </c>
      <c r="Q1507" s="101">
        <f t="shared" si="189"/>
        <v>1</v>
      </c>
      <c r="R1507" s="101">
        <f t="shared" si="190"/>
        <v>1</v>
      </c>
      <c r="S1507" s="101">
        <f t="shared" si="191"/>
        <v>1</v>
      </c>
      <c r="T1507" s="101">
        <f t="shared" si="192"/>
        <v>1</v>
      </c>
      <c r="U1507" s="101">
        <f t="shared" si="193"/>
        <v>-1</v>
      </c>
      <c r="V1507" s="102">
        <f t="shared" si="194"/>
        <v>56.805555555555564</v>
      </c>
    </row>
    <row r="1508" spans="2:22" x14ac:dyDescent="0.25">
      <c r="B1508" s="12">
        <v>24</v>
      </c>
      <c r="C1508" s="12">
        <v>33</v>
      </c>
      <c r="D1508" s="12">
        <v>24.230769230769241</v>
      </c>
      <c r="E1508" s="12">
        <v>16.538461538461561</v>
      </c>
      <c r="F1508" s="12">
        <v>21.53846153846154</v>
      </c>
      <c r="H1508" s="103">
        <f>VLOOKUP($C1508,'Experiment Design'!$B$3:$H$66,'Experiment Results'!H$1,FALSE)</f>
        <v>3</v>
      </c>
      <c r="I1508" s="101" t="str">
        <f>VLOOKUP($C1508,'Experiment Design'!$B$3:$H$66,'Experiment Results'!I$1,FALSE)</f>
        <v>Normal</v>
      </c>
      <c r="J1508" s="101">
        <f>VLOOKUP($C1508,'Experiment Design'!$B$3:$H$66,'Experiment Results'!J$1,FALSE)</f>
        <v>40</v>
      </c>
      <c r="K1508" s="101">
        <f>VLOOKUP($C1508,'Experiment Design'!$B$3:$H$66,'Experiment Results'!K$1,FALSE)</f>
        <v>10</v>
      </c>
      <c r="L1508" s="101">
        <f>VLOOKUP($C1508,'Experiment Design'!$B$3:$H$66,'Experiment Results'!L$1,FALSE)</f>
        <v>26</v>
      </c>
      <c r="M1508" s="101">
        <f>VLOOKUP($C1508,'Experiment Design'!$B$3:$H$66,'Experiment Results'!M$1,FALSE)</f>
        <v>15</v>
      </c>
      <c r="N1508" s="102">
        <f t="shared" si="187"/>
        <v>20.769230769230781</v>
      </c>
      <c r="P1508" s="103">
        <f t="shared" si="188"/>
        <v>-1</v>
      </c>
      <c r="Q1508" s="101">
        <f t="shared" si="189"/>
        <v>-1</v>
      </c>
      <c r="R1508" s="101">
        <f t="shared" si="190"/>
        <v>-1</v>
      </c>
      <c r="S1508" s="101">
        <f t="shared" si="191"/>
        <v>-1</v>
      </c>
      <c r="T1508" s="101">
        <f t="shared" si="192"/>
        <v>-1</v>
      </c>
      <c r="U1508" s="101">
        <f t="shared" si="193"/>
        <v>1</v>
      </c>
      <c r="V1508" s="102">
        <f t="shared" si="194"/>
        <v>20.769230769230781</v>
      </c>
    </row>
    <row r="1509" spans="2:22" x14ac:dyDescent="0.25">
      <c r="B1509" s="12">
        <v>24</v>
      </c>
      <c r="C1509" s="12">
        <v>34</v>
      </c>
      <c r="D1509" s="12">
        <v>33.461538461538481</v>
      </c>
      <c r="E1509" s="12">
        <v>23.269230769230781</v>
      </c>
      <c r="F1509" s="12">
        <v>21.153846153846178</v>
      </c>
      <c r="H1509" s="103">
        <f>VLOOKUP($C1509,'Experiment Design'!$B$3:$H$66,'Experiment Results'!H$1,FALSE)</f>
        <v>8</v>
      </c>
      <c r="I1509" s="101" t="str">
        <f>VLOOKUP($C1509,'Experiment Design'!$B$3:$H$66,'Experiment Results'!I$1,FALSE)</f>
        <v>Normal</v>
      </c>
      <c r="J1509" s="101">
        <f>VLOOKUP($C1509,'Experiment Design'!$B$3:$H$66,'Experiment Results'!J$1,FALSE)</f>
        <v>40</v>
      </c>
      <c r="K1509" s="101">
        <f>VLOOKUP($C1509,'Experiment Design'!$B$3:$H$66,'Experiment Results'!K$1,FALSE)</f>
        <v>10</v>
      </c>
      <c r="L1509" s="101">
        <f>VLOOKUP($C1509,'Experiment Design'!$B$3:$H$66,'Experiment Results'!L$1,FALSE)</f>
        <v>26</v>
      </c>
      <c r="M1509" s="101">
        <f>VLOOKUP($C1509,'Experiment Design'!$B$3:$H$66,'Experiment Results'!M$1,FALSE)</f>
        <v>15</v>
      </c>
      <c r="N1509" s="102">
        <f t="shared" si="187"/>
        <v>25.961538461538481</v>
      </c>
      <c r="P1509" s="103">
        <f t="shared" si="188"/>
        <v>1</v>
      </c>
      <c r="Q1509" s="101">
        <f t="shared" si="189"/>
        <v>-1</v>
      </c>
      <c r="R1509" s="101">
        <f t="shared" si="190"/>
        <v>-1</v>
      </c>
      <c r="S1509" s="101">
        <f t="shared" si="191"/>
        <v>-1</v>
      </c>
      <c r="T1509" s="101">
        <f t="shared" si="192"/>
        <v>-1</v>
      </c>
      <c r="U1509" s="101">
        <f t="shared" si="193"/>
        <v>1</v>
      </c>
      <c r="V1509" s="102">
        <f t="shared" si="194"/>
        <v>25.961538461538481</v>
      </c>
    </row>
    <row r="1510" spans="2:22" x14ac:dyDescent="0.25">
      <c r="B1510" s="12">
        <v>24</v>
      </c>
      <c r="C1510" s="12">
        <v>35</v>
      </c>
      <c r="D1510" s="12">
        <v>27.692307692307722</v>
      </c>
      <c r="E1510" s="12">
        <v>28.846153846153861</v>
      </c>
      <c r="F1510" s="12">
        <v>37.307692307692321</v>
      </c>
      <c r="H1510" s="103">
        <f>VLOOKUP($C1510,'Experiment Design'!$B$3:$H$66,'Experiment Results'!H$1,FALSE)</f>
        <v>3</v>
      </c>
      <c r="I1510" s="101" t="str">
        <f>VLOOKUP($C1510,'Experiment Design'!$B$3:$H$66,'Experiment Results'!I$1,FALSE)</f>
        <v>Exponential</v>
      </c>
      <c r="J1510" s="101">
        <f>VLOOKUP($C1510,'Experiment Design'!$B$3:$H$66,'Experiment Results'!J$1,FALSE)</f>
        <v>40</v>
      </c>
      <c r="K1510" s="101">
        <f>VLOOKUP($C1510,'Experiment Design'!$B$3:$H$66,'Experiment Results'!K$1,FALSE)</f>
        <v>10</v>
      </c>
      <c r="L1510" s="101">
        <f>VLOOKUP($C1510,'Experiment Design'!$B$3:$H$66,'Experiment Results'!L$1,FALSE)</f>
        <v>26</v>
      </c>
      <c r="M1510" s="101">
        <f>VLOOKUP($C1510,'Experiment Design'!$B$3:$H$66,'Experiment Results'!M$1,FALSE)</f>
        <v>15</v>
      </c>
      <c r="N1510" s="102">
        <f t="shared" si="187"/>
        <v>31.282051282051299</v>
      </c>
      <c r="P1510" s="103">
        <f t="shared" si="188"/>
        <v>-1</v>
      </c>
      <c r="Q1510" s="101">
        <f t="shared" si="189"/>
        <v>1</v>
      </c>
      <c r="R1510" s="101">
        <f t="shared" si="190"/>
        <v>-1</v>
      </c>
      <c r="S1510" s="101">
        <f t="shared" si="191"/>
        <v>-1</v>
      </c>
      <c r="T1510" s="101">
        <f t="shared" si="192"/>
        <v>-1</v>
      </c>
      <c r="U1510" s="101">
        <f t="shared" si="193"/>
        <v>1</v>
      </c>
      <c r="V1510" s="102">
        <f t="shared" si="194"/>
        <v>31.282051282051299</v>
      </c>
    </row>
    <row r="1511" spans="2:22" x14ac:dyDescent="0.25">
      <c r="B1511" s="12">
        <v>24</v>
      </c>
      <c r="C1511" s="12">
        <v>36</v>
      </c>
      <c r="D1511" s="12">
        <v>27.692307692307722</v>
      </c>
      <c r="E1511" s="12">
        <v>34.038461538461519</v>
      </c>
      <c r="F1511" s="12">
        <v>28.269230769230759</v>
      </c>
      <c r="H1511" s="103">
        <f>VLOOKUP($C1511,'Experiment Design'!$B$3:$H$66,'Experiment Results'!H$1,FALSE)</f>
        <v>8</v>
      </c>
      <c r="I1511" s="101" t="str">
        <f>VLOOKUP($C1511,'Experiment Design'!$B$3:$H$66,'Experiment Results'!I$1,FALSE)</f>
        <v>Exponential</v>
      </c>
      <c r="J1511" s="101">
        <f>VLOOKUP($C1511,'Experiment Design'!$B$3:$H$66,'Experiment Results'!J$1,FALSE)</f>
        <v>40</v>
      </c>
      <c r="K1511" s="101">
        <f>VLOOKUP($C1511,'Experiment Design'!$B$3:$H$66,'Experiment Results'!K$1,FALSE)</f>
        <v>10</v>
      </c>
      <c r="L1511" s="101">
        <f>VLOOKUP($C1511,'Experiment Design'!$B$3:$H$66,'Experiment Results'!L$1,FALSE)</f>
        <v>26</v>
      </c>
      <c r="M1511" s="101">
        <f>VLOOKUP($C1511,'Experiment Design'!$B$3:$H$66,'Experiment Results'!M$1,FALSE)</f>
        <v>15</v>
      </c>
      <c r="N1511" s="102">
        <f t="shared" si="187"/>
        <v>30</v>
      </c>
      <c r="P1511" s="103">
        <f t="shared" si="188"/>
        <v>1</v>
      </c>
      <c r="Q1511" s="101">
        <f t="shared" si="189"/>
        <v>1</v>
      </c>
      <c r="R1511" s="101">
        <f t="shared" si="190"/>
        <v>-1</v>
      </c>
      <c r="S1511" s="101">
        <f t="shared" si="191"/>
        <v>-1</v>
      </c>
      <c r="T1511" s="101">
        <f t="shared" si="192"/>
        <v>-1</v>
      </c>
      <c r="U1511" s="101">
        <f t="shared" si="193"/>
        <v>1</v>
      </c>
      <c r="V1511" s="102">
        <f t="shared" si="194"/>
        <v>30</v>
      </c>
    </row>
    <row r="1512" spans="2:22" x14ac:dyDescent="0.25">
      <c r="B1512" s="12">
        <v>24</v>
      </c>
      <c r="C1512" s="12">
        <v>37</v>
      </c>
      <c r="D1512" s="12">
        <v>24.230769230769241</v>
      </c>
      <c r="E1512" s="12">
        <v>16.538461538461561</v>
      </c>
      <c r="F1512" s="12">
        <v>21.53846153846154</v>
      </c>
      <c r="H1512" s="103">
        <f>VLOOKUP($C1512,'Experiment Design'!$B$3:$H$66,'Experiment Results'!H$1,FALSE)</f>
        <v>3</v>
      </c>
      <c r="I1512" s="101" t="str">
        <f>VLOOKUP($C1512,'Experiment Design'!$B$3:$H$66,'Experiment Results'!I$1,FALSE)</f>
        <v>Normal</v>
      </c>
      <c r="J1512" s="101">
        <f>VLOOKUP($C1512,'Experiment Design'!$B$3:$H$66,'Experiment Results'!J$1,FALSE)</f>
        <v>100</v>
      </c>
      <c r="K1512" s="101">
        <f>VLOOKUP($C1512,'Experiment Design'!$B$3:$H$66,'Experiment Results'!K$1,FALSE)</f>
        <v>10</v>
      </c>
      <c r="L1512" s="101">
        <f>VLOOKUP($C1512,'Experiment Design'!$B$3:$H$66,'Experiment Results'!L$1,FALSE)</f>
        <v>26</v>
      </c>
      <c r="M1512" s="101">
        <f>VLOOKUP($C1512,'Experiment Design'!$B$3:$H$66,'Experiment Results'!M$1,FALSE)</f>
        <v>15</v>
      </c>
      <c r="N1512" s="102">
        <f t="shared" si="187"/>
        <v>20.769230769230781</v>
      </c>
      <c r="P1512" s="103">
        <f t="shared" si="188"/>
        <v>-1</v>
      </c>
      <c r="Q1512" s="101">
        <f t="shared" si="189"/>
        <v>-1</v>
      </c>
      <c r="R1512" s="101">
        <f t="shared" si="190"/>
        <v>1</v>
      </c>
      <c r="S1512" s="101">
        <f t="shared" si="191"/>
        <v>-1</v>
      </c>
      <c r="T1512" s="101">
        <f t="shared" si="192"/>
        <v>-1</v>
      </c>
      <c r="U1512" s="101">
        <f t="shared" si="193"/>
        <v>1</v>
      </c>
      <c r="V1512" s="102">
        <f t="shared" si="194"/>
        <v>20.769230769230781</v>
      </c>
    </row>
    <row r="1513" spans="2:22" x14ac:dyDescent="0.25">
      <c r="B1513" s="12">
        <v>24</v>
      </c>
      <c r="C1513" s="12">
        <v>38</v>
      </c>
      <c r="D1513" s="12">
        <v>33.461538461538481</v>
      </c>
      <c r="E1513" s="12">
        <v>23.269230769230781</v>
      </c>
      <c r="F1513" s="12">
        <v>21.153846153846178</v>
      </c>
      <c r="H1513" s="103">
        <f>VLOOKUP($C1513,'Experiment Design'!$B$3:$H$66,'Experiment Results'!H$1,FALSE)</f>
        <v>8</v>
      </c>
      <c r="I1513" s="101" t="str">
        <f>VLOOKUP($C1513,'Experiment Design'!$B$3:$H$66,'Experiment Results'!I$1,FALSE)</f>
        <v>Normal</v>
      </c>
      <c r="J1513" s="101">
        <f>VLOOKUP($C1513,'Experiment Design'!$B$3:$H$66,'Experiment Results'!J$1,FALSE)</f>
        <v>100</v>
      </c>
      <c r="K1513" s="101">
        <f>VLOOKUP($C1513,'Experiment Design'!$B$3:$H$66,'Experiment Results'!K$1,FALSE)</f>
        <v>10</v>
      </c>
      <c r="L1513" s="101">
        <f>VLOOKUP($C1513,'Experiment Design'!$B$3:$H$66,'Experiment Results'!L$1,FALSE)</f>
        <v>26</v>
      </c>
      <c r="M1513" s="101">
        <f>VLOOKUP($C1513,'Experiment Design'!$B$3:$H$66,'Experiment Results'!M$1,FALSE)</f>
        <v>15</v>
      </c>
      <c r="N1513" s="102">
        <f t="shared" si="187"/>
        <v>25.961538461538481</v>
      </c>
      <c r="P1513" s="103">
        <f t="shared" si="188"/>
        <v>1</v>
      </c>
      <c r="Q1513" s="101">
        <f t="shared" si="189"/>
        <v>-1</v>
      </c>
      <c r="R1513" s="101">
        <f t="shared" si="190"/>
        <v>1</v>
      </c>
      <c r="S1513" s="101">
        <f t="shared" si="191"/>
        <v>-1</v>
      </c>
      <c r="T1513" s="101">
        <f t="shared" si="192"/>
        <v>-1</v>
      </c>
      <c r="U1513" s="101">
        <f t="shared" si="193"/>
        <v>1</v>
      </c>
      <c r="V1513" s="102">
        <f t="shared" si="194"/>
        <v>25.961538461538481</v>
      </c>
    </row>
    <row r="1514" spans="2:22" x14ac:dyDescent="0.25">
      <c r="B1514" s="12">
        <v>24</v>
      </c>
      <c r="C1514" s="12">
        <v>39</v>
      </c>
      <c r="D1514" s="12">
        <v>70.660891131778797</v>
      </c>
      <c r="E1514" s="12">
        <v>128.52448107098942</v>
      </c>
      <c r="F1514" s="12">
        <v>45.919806744943443</v>
      </c>
      <c r="H1514" s="103">
        <f>VLOOKUP($C1514,'Experiment Design'!$B$3:$H$66,'Experiment Results'!H$1,FALSE)</f>
        <v>3</v>
      </c>
      <c r="I1514" s="101" t="str">
        <f>VLOOKUP($C1514,'Experiment Design'!$B$3:$H$66,'Experiment Results'!I$1,FALSE)</f>
        <v>Exponential</v>
      </c>
      <c r="J1514" s="101">
        <f>VLOOKUP($C1514,'Experiment Design'!$B$3:$H$66,'Experiment Results'!J$1,FALSE)</f>
        <v>100</v>
      </c>
      <c r="K1514" s="101">
        <f>VLOOKUP($C1514,'Experiment Design'!$B$3:$H$66,'Experiment Results'!K$1,FALSE)</f>
        <v>10</v>
      </c>
      <c r="L1514" s="101">
        <f>VLOOKUP($C1514,'Experiment Design'!$B$3:$H$66,'Experiment Results'!L$1,FALSE)</f>
        <v>26</v>
      </c>
      <c r="M1514" s="101">
        <f>VLOOKUP($C1514,'Experiment Design'!$B$3:$H$66,'Experiment Results'!M$1,FALSE)</f>
        <v>15</v>
      </c>
      <c r="N1514" s="102">
        <f t="shared" si="187"/>
        <v>81.701726315903898</v>
      </c>
      <c r="P1514" s="103">
        <f t="shared" si="188"/>
        <v>-1</v>
      </c>
      <c r="Q1514" s="101">
        <f t="shared" si="189"/>
        <v>1</v>
      </c>
      <c r="R1514" s="101">
        <f t="shared" si="190"/>
        <v>1</v>
      </c>
      <c r="S1514" s="101">
        <f t="shared" si="191"/>
        <v>-1</v>
      </c>
      <c r="T1514" s="101">
        <f t="shared" si="192"/>
        <v>-1</v>
      </c>
      <c r="U1514" s="101">
        <f t="shared" si="193"/>
        <v>1</v>
      </c>
      <c r="V1514" s="102">
        <f t="shared" si="194"/>
        <v>81.701726315903898</v>
      </c>
    </row>
    <row r="1515" spans="2:22" x14ac:dyDescent="0.25">
      <c r="B1515" s="12">
        <v>24</v>
      </c>
      <c r="C1515" s="12">
        <v>40</v>
      </c>
      <c r="D1515" s="12">
        <v>27.692307692307722</v>
      </c>
      <c r="E1515" s="12">
        <v>34.038461538461519</v>
      </c>
      <c r="F1515" s="12">
        <v>28.269230769230759</v>
      </c>
      <c r="H1515" s="103">
        <f>VLOOKUP($C1515,'Experiment Design'!$B$3:$H$66,'Experiment Results'!H$1,FALSE)</f>
        <v>8</v>
      </c>
      <c r="I1515" s="101" t="str">
        <f>VLOOKUP($C1515,'Experiment Design'!$B$3:$H$66,'Experiment Results'!I$1,FALSE)</f>
        <v>Exponential</v>
      </c>
      <c r="J1515" s="101">
        <f>VLOOKUP($C1515,'Experiment Design'!$B$3:$H$66,'Experiment Results'!J$1,FALSE)</f>
        <v>100</v>
      </c>
      <c r="K1515" s="101">
        <f>VLOOKUP($C1515,'Experiment Design'!$B$3:$H$66,'Experiment Results'!K$1,FALSE)</f>
        <v>10</v>
      </c>
      <c r="L1515" s="101">
        <f>VLOOKUP($C1515,'Experiment Design'!$B$3:$H$66,'Experiment Results'!L$1,FALSE)</f>
        <v>26</v>
      </c>
      <c r="M1515" s="101">
        <f>VLOOKUP($C1515,'Experiment Design'!$B$3:$H$66,'Experiment Results'!M$1,FALSE)</f>
        <v>15</v>
      </c>
      <c r="N1515" s="102">
        <f t="shared" si="187"/>
        <v>30</v>
      </c>
      <c r="P1515" s="103">
        <f t="shared" si="188"/>
        <v>1</v>
      </c>
      <c r="Q1515" s="101">
        <f t="shared" si="189"/>
        <v>1</v>
      </c>
      <c r="R1515" s="101">
        <f t="shared" si="190"/>
        <v>1</v>
      </c>
      <c r="S1515" s="101">
        <f t="shared" si="191"/>
        <v>-1</v>
      </c>
      <c r="T1515" s="101">
        <f t="shared" si="192"/>
        <v>-1</v>
      </c>
      <c r="U1515" s="101">
        <f t="shared" si="193"/>
        <v>1</v>
      </c>
      <c r="V1515" s="102">
        <f t="shared" si="194"/>
        <v>30</v>
      </c>
    </row>
    <row r="1516" spans="2:22" x14ac:dyDescent="0.25">
      <c r="B1516" s="12">
        <v>24</v>
      </c>
      <c r="C1516" s="12">
        <v>41</v>
      </c>
      <c r="D1516" s="12">
        <v>24.230769230769241</v>
      </c>
      <c r="E1516" s="12">
        <v>16.538461538461561</v>
      </c>
      <c r="F1516" s="12">
        <v>21.53846153846154</v>
      </c>
      <c r="H1516" s="103">
        <f>VLOOKUP($C1516,'Experiment Design'!$B$3:$H$66,'Experiment Results'!H$1,FALSE)</f>
        <v>3</v>
      </c>
      <c r="I1516" s="101" t="str">
        <f>VLOOKUP($C1516,'Experiment Design'!$B$3:$H$66,'Experiment Results'!I$1,FALSE)</f>
        <v>Normal</v>
      </c>
      <c r="J1516" s="101">
        <f>VLOOKUP($C1516,'Experiment Design'!$B$3:$H$66,'Experiment Results'!J$1,FALSE)</f>
        <v>40</v>
      </c>
      <c r="K1516" s="101">
        <f>VLOOKUP($C1516,'Experiment Design'!$B$3:$H$66,'Experiment Results'!K$1,FALSE)</f>
        <v>60</v>
      </c>
      <c r="L1516" s="101">
        <f>VLOOKUP($C1516,'Experiment Design'!$B$3:$H$66,'Experiment Results'!L$1,FALSE)</f>
        <v>26</v>
      </c>
      <c r="M1516" s="101">
        <f>VLOOKUP($C1516,'Experiment Design'!$B$3:$H$66,'Experiment Results'!M$1,FALSE)</f>
        <v>15</v>
      </c>
      <c r="N1516" s="102">
        <f t="shared" si="187"/>
        <v>20.769230769230781</v>
      </c>
      <c r="P1516" s="103">
        <f t="shared" si="188"/>
        <v>-1</v>
      </c>
      <c r="Q1516" s="101">
        <f t="shared" si="189"/>
        <v>-1</v>
      </c>
      <c r="R1516" s="101">
        <f t="shared" si="190"/>
        <v>-1</v>
      </c>
      <c r="S1516" s="101">
        <f t="shared" si="191"/>
        <v>1</v>
      </c>
      <c r="T1516" s="101">
        <f t="shared" si="192"/>
        <v>-1</v>
      </c>
      <c r="U1516" s="101">
        <f t="shared" si="193"/>
        <v>1</v>
      </c>
      <c r="V1516" s="102">
        <f t="shared" si="194"/>
        <v>20.769230769230781</v>
      </c>
    </row>
    <row r="1517" spans="2:22" x14ac:dyDescent="0.25">
      <c r="B1517" s="12">
        <v>24</v>
      </c>
      <c r="C1517" s="12">
        <v>42</v>
      </c>
      <c r="D1517" s="12">
        <v>33.461538461538481</v>
      </c>
      <c r="E1517" s="12">
        <v>23.269230769230781</v>
      </c>
      <c r="F1517" s="12">
        <v>21.153846153846178</v>
      </c>
      <c r="H1517" s="103">
        <f>VLOOKUP($C1517,'Experiment Design'!$B$3:$H$66,'Experiment Results'!H$1,FALSE)</f>
        <v>8</v>
      </c>
      <c r="I1517" s="101" t="str">
        <f>VLOOKUP($C1517,'Experiment Design'!$B$3:$H$66,'Experiment Results'!I$1,FALSE)</f>
        <v>Normal</v>
      </c>
      <c r="J1517" s="101">
        <f>VLOOKUP($C1517,'Experiment Design'!$B$3:$H$66,'Experiment Results'!J$1,FALSE)</f>
        <v>40</v>
      </c>
      <c r="K1517" s="101">
        <f>VLOOKUP($C1517,'Experiment Design'!$B$3:$H$66,'Experiment Results'!K$1,FALSE)</f>
        <v>60</v>
      </c>
      <c r="L1517" s="101">
        <f>VLOOKUP($C1517,'Experiment Design'!$B$3:$H$66,'Experiment Results'!L$1,FALSE)</f>
        <v>26</v>
      </c>
      <c r="M1517" s="101">
        <f>VLOOKUP($C1517,'Experiment Design'!$B$3:$H$66,'Experiment Results'!M$1,FALSE)</f>
        <v>15</v>
      </c>
      <c r="N1517" s="102">
        <f t="shared" si="187"/>
        <v>25.961538461538481</v>
      </c>
      <c r="P1517" s="103">
        <f t="shared" si="188"/>
        <v>1</v>
      </c>
      <c r="Q1517" s="101">
        <f t="shared" si="189"/>
        <v>-1</v>
      </c>
      <c r="R1517" s="101">
        <f t="shared" si="190"/>
        <v>-1</v>
      </c>
      <c r="S1517" s="101">
        <f t="shared" si="191"/>
        <v>1</v>
      </c>
      <c r="T1517" s="101">
        <f t="shared" si="192"/>
        <v>-1</v>
      </c>
      <c r="U1517" s="101">
        <f t="shared" si="193"/>
        <v>1</v>
      </c>
      <c r="V1517" s="102">
        <f t="shared" si="194"/>
        <v>25.961538461538481</v>
      </c>
    </row>
    <row r="1518" spans="2:22" x14ac:dyDescent="0.25">
      <c r="B1518" s="12">
        <v>24</v>
      </c>
      <c r="C1518" s="12">
        <v>43</v>
      </c>
      <c r="D1518" s="12">
        <v>27.692307692307722</v>
      </c>
      <c r="E1518" s="12">
        <v>28.846153846153861</v>
      </c>
      <c r="F1518" s="12">
        <v>37.307692307692321</v>
      </c>
      <c r="H1518" s="103">
        <f>VLOOKUP($C1518,'Experiment Design'!$B$3:$H$66,'Experiment Results'!H$1,FALSE)</f>
        <v>3</v>
      </c>
      <c r="I1518" s="101" t="str">
        <f>VLOOKUP($C1518,'Experiment Design'!$B$3:$H$66,'Experiment Results'!I$1,FALSE)</f>
        <v>Exponential</v>
      </c>
      <c r="J1518" s="101">
        <f>VLOOKUP($C1518,'Experiment Design'!$B$3:$H$66,'Experiment Results'!J$1,FALSE)</f>
        <v>40</v>
      </c>
      <c r="K1518" s="101">
        <f>VLOOKUP($C1518,'Experiment Design'!$B$3:$H$66,'Experiment Results'!K$1,FALSE)</f>
        <v>60</v>
      </c>
      <c r="L1518" s="101">
        <f>VLOOKUP($C1518,'Experiment Design'!$B$3:$H$66,'Experiment Results'!L$1,FALSE)</f>
        <v>26</v>
      </c>
      <c r="M1518" s="101">
        <f>VLOOKUP($C1518,'Experiment Design'!$B$3:$H$66,'Experiment Results'!M$1,FALSE)</f>
        <v>15</v>
      </c>
      <c r="N1518" s="102">
        <f t="shared" si="187"/>
        <v>31.282051282051299</v>
      </c>
      <c r="P1518" s="103">
        <f t="shared" si="188"/>
        <v>-1</v>
      </c>
      <c r="Q1518" s="101">
        <f t="shared" si="189"/>
        <v>1</v>
      </c>
      <c r="R1518" s="101">
        <f t="shared" si="190"/>
        <v>-1</v>
      </c>
      <c r="S1518" s="101">
        <f t="shared" si="191"/>
        <v>1</v>
      </c>
      <c r="T1518" s="101">
        <f t="shared" si="192"/>
        <v>-1</v>
      </c>
      <c r="U1518" s="101">
        <f t="shared" si="193"/>
        <v>1</v>
      </c>
      <c r="V1518" s="102">
        <f t="shared" si="194"/>
        <v>31.282051282051299</v>
      </c>
    </row>
    <row r="1519" spans="2:22" x14ac:dyDescent="0.25">
      <c r="B1519" s="12">
        <v>24</v>
      </c>
      <c r="C1519" s="12">
        <v>44</v>
      </c>
      <c r="D1519" s="12">
        <v>27.692307692307722</v>
      </c>
      <c r="E1519" s="12">
        <v>34.038461538461519</v>
      </c>
      <c r="F1519" s="12">
        <v>28.269230769230759</v>
      </c>
      <c r="H1519" s="103">
        <f>VLOOKUP($C1519,'Experiment Design'!$B$3:$H$66,'Experiment Results'!H$1,FALSE)</f>
        <v>8</v>
      </c>
      <c r="I1519" s="101" t="str">
        <f>VLOOKUP($C1519,'Experiment Design'!$B$3:$H$66,'Experiment Results'!I$1,FALSE)</f>
        <v>Exponential</v>
      </c>
      <c r="J1519" s="101">
        <f>VLOOKUP($C1519,'Experiment Design'!$B$3:$H$66,'Experiment Results'!J$1,FALSE)</f>
        <v>40</v>
      </c>
      <c r="K1519" s="101">
        <f>VLOOKUP($C1519,'Experiment Design'!$B$3:$H$66,'Experiment Results'!K$1,FALSE)</f>
        <v>60</v>
      </c>
      <c r="L1519" s="101">
        <f>VLOOKUP($C1519,'Experiment Design'!$B$3:$H$66,'Experiment Results'!L$1,FALSE)</f>
        <v>26</v>
      </c>
      <c r="M1519" s="101">
        <f>VLOOKUP($C1519,'Experiment Design'!$B$3:$H$66,'Experiment Results'!M$1,FALSE)</f>
        <v>15</v>
      </c>
      <c r="N1519" s="102">
        <f t="shared" si="187"/>
        <v>30</v>
      </c>
      <c r="P1519" s="103">
        <f t="shared" si="188"/>
        <v>1</v>
      </c>
      <c r="Q1519" s="101">
        <f t="shared" si="189"/>
        <v>1</v>
      </c>
      <c r="R1519" s="101">
        <f t="shared" si="190"/>
        <v>-1</v>
      </c>
      <c r="S1519" s="101">
        <f t="shared" si="191"/>
        <v>1</v>
      </c>
      <c r="T1519" s="101">
        <f t="shared" si="192"/>
        <v>-1</v>
      </c>
      <c r="U1519" s="101">
        <f t="shared" si="193"/>
        <v>1</v>
      </c>
      <c r="V1519" s="102">
        <f t="shared" si="194"/>
        <v>30</v>
      </c>
    </row>
    <row r="1520" spans="2:22" x14ac:dyDescent="0.25">
      <c r="B1520" s="12">
        <v>24</v>
      </c>
      <c r="C1520" s="12">
        <v>45</v>
      </c>
      <c r="D1520" s="12">
        <v>24.230769230769241</v>
      </c>
      <c r="E1520" s="12">
        <v>16.538461538461561</v>
      </c>
      <c r="F1520" s="12">
        <v>21.53846153846154</v>
      </c>
      <c r="H1520" s="103">
        <f>VLOOKUP($C1520,'Experiment Design'!$B$3:$H$66,'Experiment Results'!H$1,FALSE)</f>
        <v>3</v>
      </c>
      <c r="I1520" s="101" t="str">
        <f>VLOOKUP($C1520,'Experiment Design'!$B$3:$H$66,'Experiment Results'!I$1,FALSE)</f>
        <v>Normal</v>
      </c>
      <c r="J1520" s="101">
        <f>VLOOKUP($C1520,'Experiment Design'!$B$3:$H$66,'Experiment Results'!J$1,FALSE)</f>
        <v>100</v>
      </c>
      <c r="K1520" s="101">
        <f>VLOOKUP($C1520,'Experiment Design'!$B$3:$H$66,'Experiment Results'!K$1,FALSE)</f>
        <v>60</v>
      </c>
      <c r="L1520" s="101">
        <f>VLOOKUP($C1520,'Experiment Design'!$B$3:$H$66,'Experiment Results'!L$1,FALSE)</f>
        <v>26</v>
      </c>
      <c r="M1520" s="101">
        <f>VLOOKUP($C1520,'Experiment Design'!$B$3:$H$66,'Experiment Results'!M$1,FALSE)</f>
        <v>15</v>
      </c>
      <c r="N1520" s="102">
        <f t="shared" si="187"/>
        <v>20.769230769230781</v>
      </c>
      <c r="P1520" s="103">
        <f t="shared" si="188"/>
        <v>-1</v>
      </c>
      <c r="Q1520" s="101">
        <f t="shared" si="189"/>
        <v>-1</v>
      </c>
      <c r="R1520" s="101">
        <f t="shared" si="190"/>
        <v>1</v>
      </c>
      <c r="S1520" s="101">
        <f t="shared" si="191"/>
        <v>1</v>
      </c>
      <c r="T1520" s="101">
        <f t="shared" si="192"/>
        <v>-1</v>
      </c>
      <c r="U1520" s="101">
        <f t="shared" si="193"/>
        <v>1</v>
      </c>
      <c r="V1520" s="102">
        <f t="shared" si="194"/>
        <v>20.769230769230781</v>
      </c>
    </row>
    <row r="1521" spans="2:22" x14ac:dyDescent="0.25">
      <c r="B1521" s="12">
        <v>24</v>
      </c>
      <c r="C1521" s="12">
        <v>46</v>
      </c>
      <c r="D1521" s="12">
        <v>33.461538461538481</v>
      </c>
      <c r="E1521" s="12">
        <v>23.269230769230781</v>
      </c>
      <c r="F1521" s="12">
        <v>21.153846153846178</v>
      </c>
      <c r="H1521" s="103">
        <f>VLOOKUP($C1521,'Experiment Design'!$B$3:$H$66,'Experiment Results'!H$1,FALSE)</f>
        <v>8</v>
      </c>
      <c r="I1521" s="101" t="str">
        <f>VLOOKUP($C1521,'Experiment Design'!$B$3:$H$66,'Experiment Results'!I$1,FALSE)</f>
        <v>Normal</v>
      </c>
      <c r="J1521" s="101">
        <f>VLOOKUP($C1521,'Experiment Design'!$B$3:$H$66,'Experiment Results'!J$1,FALSE)</f>
        <v>100</v>
      </c>
      <c r="K1521" s="101">
        <f>VLOOKUP($C1521,'Experiment Design'!$B$3:$H$66,'Experiment Results'!K$1,FALSE)</f>
        <v>60</v>
      </c>
      <c r="L1521" s="101">
        <f>VLOOKUP($C1521,'Experiment Design'!$B$3:$H$66,'Experiment Results'!L$1,FALSE)</f>
        <v>26</v>
      </c>
      <c r="M1521" s="101">
        <f>VLOOKUP($C1521,'Experiment Design'!$B$3:$H$66,'Experiment Results'!M$1,FALSE)</f>
        <v>15</v>
      </c>
      <c r="N1521" s="102">
        <f t="shared" si="187"/>
        <v>25.961538461538481</v>
      </c>
      <c r="P1521" s="103">
        <f t="shared" si="188"/>
        <v>1</v>
      </c>
      <c r="Q1521" s="101">
        <f t="shared" si="189"/>
        <v>-1</v>
      </c>
      <c r="R1521" s="101">
        <f t="shared" si="190"/>
        <v>1</v>
      </c>
      <c r="S1521" s="101">
        <f t="shared" si="191"/>
        <v>1</v>
      </c>
      <c r="T1521" s="101">
        <f t="shared" si="192"/>
        <v>-1</v>
      </c>
      <c r="U1521" s="101">
        <f t="shared" si="193"/>
        <v>1</v>
      </c>
      <c r="V1521" s="102">
        <f t="shared" si="194"/>
        <v>25.961538461538481</v>
      </c>
    </row>
    <row r="1522" spans="2:22" x14ac:dyDescent="0.25">
      <c r="B1522" s="12">
        <v>24</v>
      </c>
      <c r="C1522" s="12">
        <v>47</v>
      </c>
      <c r="D1522" s="12">
        <v>70.660891131778797</v>
      </c>
      <c r="E1522" s="12">
        <v>128.52448107098942</v>
      </c>
      <c r="F1522" s="12">
        <v>45.919806744943443</v>
      </c>
      <c r="H1522" s="103">
        <f>VLOOKUP($C1522,'Experiment Design'!$B$3:$H$66,'Experiment Results'!H$1,FALSE)</f>
        <v>3</v>
      </c>
      <c r="I1522" s="101" t="str">
        <f>VLOOKUP($C1522,'Experiment Design'!$B$3:$H$66,'Experiment Results'!I$1,FALSE)</f>
        <v>Exponential</v>
      </c>
      <c r="J1522" s="101">
        <f>VLOOKUP($C1522,'Experiment Design'!$B$3:$H$66,'Experiment Results'!J$1,FALSE)</f>
        <v>100</v>
      </c>
      <c r="K1522" s="101">
        <f>VLOOKUP($C1522,'Experiment Design'!$B$3:$H$66,'Experiment Results'!K$1,FALSE)</f>
        <v>60</v>
      </c>
      <c r="L1522" s="101">
        <f>VLOOKUP($C1522,'Experiment Design'!$B$3:$H$66,'Experiment Results'!L$1,FALSE)</f>
        <v>26</v>
      </c>
      <c r="M1522" s="101">
        <f>VLOOKUP($C1522,'Experiment Design'!$B$3:$H$66,'Experiment Results'!M$1,FALSE)</f>
        <v>15</v>
      </c>
      <c r="N1522" s="102">
        <f t="shared" si="187"/>
        <v>81.701726315903898</v>
      </c>
      <c r="P1522" s="103">
        <f t="shared" si="188"/>
        <v>-1</v>
      </c>
      <c r="Q1522" s="101">
        <f t="shared" si="189"/>
        <v>1</v>
      </c>
      <c r="R1522" s="101">
        <f t="shared" si="190"/>
        <v>1</v>
      </c>
      <c r="S1522" s="101">
        <f t="shared" si="191"/>
        <v>1</v>
      </c>
      <c r="T1522" s="101">
        <f t="shared" si="192"/>
        <v>-1</v>
      </c>
      <c r="U1522" s="101">
        <f t="shared" si="193"/>
        <v>1</v>
      </c>
      <c r="V1522" s="102">
        <f t="shared" si="194"/>
        <v>81.701726315903898</v>
      </c>
    </row>
    <row r="1523" spans="2:22" x14ac:dyDescent="0.25">
      <c r="B1523" s="12">
        <v>24</v>
      </c>
      <c r="C1523" s="12">
        <v>48</v>
      </c>
      <c r="D1523" s="12">
        <v>27.692307692307722</v>
      </c>
      <c r="E1523" s="12">
        <v>34.038461538461519</v>
      </c>
      <c r="F1523" s="12">
        <v>28.269230769230759</v>
      </c>
      <c r="H1523" s="103">
        <f>VLOOKUP($C1523,'Experiment Design'!$B$3:$H$66,'Experiment Results'!H$1,FALSE)</f>
        <v>8</v>
      </c>
      <c r="I1523" s="101" t="str">
        <f>VLOOKUP($C1523,'Experiment Design'!$B$3:$H$66,'Experiment Results'!I$1,FALSE)</f>
        <v>Exponential</v>
      </c>
      <c r="J1523" s="101">
        <f>VLOOKUP($C1523,'Experiment Design'!$B$3:$H$66,'Experiment Results'!J$1,FALSE)</f>
        <v>100</v>
      </c>
      <c r="K1523" s="101">
        <f>VLOOKUP($C1523,'Experiment Design'!$B$3:$H$66,'Experiment Results'!K$1,FALSE)</f>
        <v>60</v>
      </c>
      <c r="L1523" s="101">
        <f>VLOOKUP($C1523,'Experiment Design'!$B$3:$H$66,'Experiment Results'!L$1,FALSE)</f>
        <v>26</v>
      </c>
      <c r="M1523" s="101">
        <f>VLOOKUP($C1523,'Experiment Design'!$B$3:$H$66,'Experiment Results'!M$1,FALSE)</f>
        <v>15</v>
      </c>
      <c r="N1523" s="102">
        <f t="shared" si="187"/>
        <v>30</v>
      </c>
      <c r="P1523" s="103">
        <f t="shared" si="188"/>
        <v>1</v>
      </c>
      <c r="Q1523" s="101">
        <f t="shared" si="189"/>
        <v>1</v>
      </c>
      <c r="R1523" s="101">
        <f t="shared" si="190"/>
        <v>1</v>
      </c>
      <c r="S1523" s="101">
        <f t="shared" si="191"/>
        <v>1</v>
      </c>
      <c r="T1523" s="101">
        <f t="shared" si="192"/>
        <v>-1</v>
      </c>
      <c r="U1523" s="101">
        <f t="shared" si="193"/>
        <v>1</v>
      </c>
      <c r="V1523" s="102">
        <f t="shared" si="194"/>
        <v>30</v>
      </c>
    </row>
    <row r="1524" spans="2:22" x14ac:dyDescent="0.25">
      <c r="B1524" s="12">
        <v>24</v>
      </c>
      <c r="C1524" s="12">
        <v>49</v>
      </c>
      <c r="D1524" s="12">
        <v>37.708333333333321</v>
      </c>
      <c r="E1524" s="12">
        <v>40.000000000000014</v>
      </c>
      <c r="F1524" s="12">
        <v>32.916666666666664</v>
      </c>
      <c r="H1524" s="103">
        <f>VLOOKUP($C1524,'Experiment Design'!$B$3:$H$66,'Experiment Results'!H$1,FALSE)</f>
        <v>3</v>
      </c>
      <c r="I1524" s="101" t="str">
        <f>VLOOKUP($C1524,'Experiment Design'!$B$3:$H$66,'Experiment Results'!I$1,FALSE)</f>
        <v>Normal</v>
      </c>
      <c r="J1524" s="101">
        <f>VLOOKUP($C1524,'Experiment Design'!$B$3:$H$66,'Experiment Results'!J$1,FALSE)</f>
        <v>40</v>
      </c>
      <c r="K1524" s="101">
        <f>VLOOKUP($C1524,'Experiment Design'!$B$3:$H$66,'Experiment Results'!K$1,FALSE)</f>
        <v>10</v>
      </c>
      <c r="L1524" s="101">
        <f>VLOOKUP($C1524,'Experiment Design'!$B$3:$H$66,'Experiment Results'!L$1,FALSE)</f>
        <v>36</v>
      </c>
      <c r="M1524" s="101">
        <f>VLOOKUP($C1524,'Experiment Design'!$B$3:$H$66,'Experiment Results'!M$1,FALSE)</f>
        <v>15</v>
      </c>
      <c r="N1524" s="102">
        <f t="shared" si="187"/>
        <v>36.875</v>
      </c>
      <c r="P1524" s="103">
        <f t="shared" si="188"/>
        <v>-1</v>
      </c>
      <c r="Q1524" s="101">
        <f t="shared" si="189"/>
        <v>-1</v>
      </c>
      <c r="R1524" s="101">
        <f t="shared" si="190"/>
        <v>-1</v>
      </c>
      <c r="S1524" s="101">
        <f t="shared" si="191"/>
        <v>-1</v>
      </c>
      <c r="T1524" s="101">
        <f t="shared" si="192"/>
        <v>1</v>
      </c>
      <c r="U1524" s="101">
        <f t="shared" si="193"/>
        <v>1</v>
      </c>
      <c r="V1524" s="102">
        <f t="shared" si="194"/>
        <v>36.875</v>
      </c>
    </row>
    <row r="1525" spans="2:22" x14ac:dyDescent="0.25">
      <c r="B1525" s="12">
        <v>24</v>
      </c>
      <c r="C1525" s="12">
        <v>50</v>
      </c>
      <c r="D1525" s="12">
        <v>43.750000000000014</v>
      </c>
      <c r="E1525" s="12">
        <v>34.5</v>
      </c>
      <c r="F1525" s="12">
        <v>34.166666666666636</v>
      </c>
      <c r="H1525" s="103">
        <f>VLOOKUP($C1525,'Experiment Design'!$B$3:$H$66,'Experiment Results'!H$1,FALSE)</f>
        <v>8</v>
      </c>
      <c r="I1525" s="101" t="str">
        <f>VLOOKUP($C1525,'Experiment Design'!$B$3:$H$66,'Experiment Results'!I$1,FALSE)</f>
        <v>Normal</v>
      </c>
      <c r="J1525" s="101">
        <f>VLOOKUP($C1525,'Experiment Design'!$B$3:$H$66,'Experiment Results'!J$1,FALSE)</f>
        <v>40</v>
      </c>
      <c r="K1525" s="101">
        <f>VLOOKUP($C1525,'Experiment Design'!$B$3:$H$66,'Experiment Results'!K$1,FALSE)</f>
        <v>10</v>
      </c>
      <c r="L1525" s="101">
        <f>VLOOKUP($C1525,'Experiment Design'!$B$3:$H$66,'Experiment Results'!L$1,FALSE)</f>
        <v>36</v>
      </c>
      <c r="M1525" s="101">
        <f>VLOOKUP($C1525,'Experiment Design'!$B$3:$H$66,'Experiment Results'!M$1,FALSE)</f>
        <v>15</v>
      </c>
      <c r="N1525" s="102">
        <f t="shared" si="187"/>
        <v>37.472222222222221</v>
      </c>
      <c r="P1525" s="103">
        <f t="shared" si="188"/>
        <v>1</v>
      </c>
      <c r="Q1525" s="101">
        <f t="shared" si="189"/>
        <v>-1</v>
      </c>
      <c r="R1525" s="101">
        <f t="shared" si="190"/>
        <v>-1</v>
      </c>
      <c r="S1525" s="101">
        <f t="shared" si="191"/>
        <v>-1</v>
      </c>
      <c r="T1525" s="101">
        <f t="shared" si="192"/>
        <v>1</v>
      </c>
      <c r="U1525" s="101">
        <f t="shared" si="193"/>
        <v>1</v>
      </c>
      <c r="V1525" s="102">
        <f t="shared" si="194"/>
        <v>37.472222222222221</v>
      </c>
    </row>
    <row r="1526" spans="2:22" x14ac:dyDescent="0.25">
      <c r="B1526" s="12">
        <v>24</v>
      </c>
      <c r="C1526" s="12">
        <v>51</v>
      </c>
      <c r="D1526" s="12">
        <v>41.666666666666636</v>
      </c>
      <c r="E1526" s="12">
        <v>32.708333333333336</v>
      </c>
      <c r="F1526" s="12">
        <v>34.791666666666664</v>
      </c>
      <c r="H1526" s="103">
        <f>VLOOKUP($C1526,'Experiment Design'!$B$3:$H$66,'Experiment Results'!H$1,FALSE)</f>
        <v>3</v>
      </c>
      <c r="I1526" s="101" t="str">
        <f>VLOOKUP($C1526,'Experiment Design'!$B$3:$H$66,'Experiment Results'!I$1,FALSE)</f>
        <v>Exponential</v>
      </c>
      <c r="J1526" s="101">
        <f>VLOOKUP($C1526,'Experiment Design'!$B$3:$H$66,'Experiment Results'!J$1,FALSE)</f>
        <v>40</v>
      </c>
      <c r="K1526" s="101">
        <f>VLOOKUP($C1526,'Experiment Design'!$B$3:$H$66,'Experiment Results'!K$1,FALSE)</f>
        <v>10</v>
      </c>
      <c r="L1526" s="101">
        <f>VLOOKUP($C1526,'Experiment Design'!$B$3:$H$66,'Experiment Results'!L$1,FALSE)</f>
        <v>36</v>
      </c>
      <c r="M1526" s="101">
        <f>VLOOKUP($C1526,'Experiment Design'!$B$3:$H$66,'Experiment Results'!M$1,FALSE)</f>
        <v>15</v>
      </c>
      <c r="N1526" s="102">
        <f t="shared" si="187"/>
        <v>36.388888888888879</v>
      </c>
      <c r="P1526" s="103">
        <f t="shared" si="188"/>
        <v>-1</v>
      </c>
      <c r="Q1526" s="101">
        <f t="shared" si="189"/>
        <v>1</v>
      </c>
      <c r="R1526" s="101">
        <f t="shared" si="190"/>
        <v>-1</v>
      </c>
      <c r="S1526" s="101">
        <f t="shared" si="191"/>
        <v>-1</v>
      </c>
      <c r="T1526" s="101">
        <f t="shared" si="192"/>
        <v>1</v>
      </c>
      <c r="U1526" s="101">
        <f t="shared" si="193"/>
        <v>1</v>
      </c>
      <c r="V1526" s="102">
        <f t="shared" si="194"/>
        <v>36.388888888888879</v>
      </c>
    </row>
    <row r="1527" spans="2:22" x14ac:dyDescent="0.25">
      <c r="B1527" s="12">
        <v>24</v>
      </c>
      <c r="C1527" s="12">
        <v>52</v>
      </c>
      <c r="D1527" s="12">
        <v>32.291666666666636</v>
      </c>
      <c r="E1527" s="12">
        <v>31.666666666666682</v>
      </c>
      <c r="F1527" s="12">
        <v>28.125</v>
      </c>
      <c r="H1527" s="103">
        <f>VLOOKUP($C1527,'Experiment Design'!$B$3:$H$66,'Experiment Results'!H$1,FALSE)</f>
        <v>8</v>
      </c>
      <c r="I1527" s="101" t="str">
        <f>VLOOKUP($C1527,'Experiment Design'!$B$3:$H$66,'Experiment Results'!I$1,FALSE)</f>
        <v>Exponential</v>
      </c>
      <c r="J1527" s="101">
        <f>VLOOKUP($C1527,'Experiment Design'!$B$3:$H$66,'Experiment Results'!J$1,FALSE)</f>
        <v>40</v>
      </c>
      <c r="K1527" s="101">
        <f>VLOOKUP($C1527,'Experiment Design'!$B$3:$H$66,'Experiment Results'!K$1,FALSE)</f>
        <v>10</v>
      </c>
      <c r="L1527" s="101">
        <f>VLOOKUP($C1527,'Experiment Design'!$B$3:$H$66,'Experiment Results'!L$1,FALSE)</f>
        <v>36</v>
      </c>
      <c r="M1527" s="101">
        <f>VLOOKUP($C1527,'Experiment Design'!$B$3:$H$66,'Experiment Results'!M$1,FALSE)</f>
        <v>15</v>
      </c>
      <c r="N1527" s="102">
        <f t="shared" si="187"/>
        <v>30.694444444444439</v>
      </c>
      <c r="P1527" s="103">
        <f t="shared" si="188"/>
        <v>1</v>
      </c>
      <c r="Q1527" s="101">
        <f t="shared" si="189"/>
        <v>1</v>
      </c>
      <c r="R1527" s="101">
        <f t="shared" si="190"/>
        <v>-1</v>
      </c>
      <c r="S1527" s="101">
        <f t="shared" si="191"/>
        <v>-1</v>
      </c>
      <c r="T1527" s="101">
        <f t="shared" si="192"/>
        <v>1</v>
      </c>
      <c r="U1527" s="101">
        <f t="shared" si="193"/>
        <v>1</v>
      </c>
      <c r="V1527" s="102">
        <f t="shared" si="194"/>
        <v>30.694444444444439</v>
      </c>
    </row>
    <row r="1528" spans="2:22" x14ac:dyDescent="0.25">
      <c r="B1528" s="12">
        <v>24</v>
      </c>
      <c r="C1528" s="12">
        <v>53</v>
      </c>
      <c r="D1528" s="12">
        <v>37.708333333333321</v>
      </c>
      <c r="E1528" s="12">
        <v>40.000000000000014</v>
      </c>
      <c r="F1528" s="12">
        <v>32.916666666666664</v>
      </c>
      <c r="H1528" s="103">
        <f>VLOOKUP($C1528,'Experiment Design'!$B$3:$H$66,'Experiment Results'!H$1,FALSE)</f>
        <v>3</v>
      </c>
      <c r="I1528" s="101" t="str">
        <f>VLOOKUP($C1528,'Experiment Design'!$B$3:$H$66,'Experiment Results'!I$1,FALSE)</f>
        <v>Normal</v>
      </c>
      <c r="J1528" s="101">
        <f>VLOOKUP($C1528,'Experiment Design'!$B$3:$H$66,'Experiment Results'!J$1,FALSE)</f>
        <v>100</v>
      </c>
      <c r="K1528" s="101">
        <f>VLOOKUP($C1528,'Experiment Design'!$B$3:$H$66,'Experiment Results'!K$1,FALSE)</f>
        <v>10</v>
      </c>
      <c r="L1528" s="101">
        <f>VLOOKUP($C1528,'Experiment Design'!$B$3:$H$66,'Experiment Results'!L$1,FALSE)</f>
        <v>36</v>
      </c>
      <c r="M1528" s="101">
        <f>VLOOKUP($C1528,'Experiment Design'!$B$3:$H$66,'Experiment Results'!M$1,FALSE)</f>
        <v>15</v>
      </c>
      <c r="N1528" s="102">
        <f t="shared" si="187"/>
        <v>36.875</v>
      </c>
      <c r="P1528" s="103">
        <f t="shared" si="188"/>
        <v>-1</v>
      </c>
      <c r="Q1528" s="101">
        <f t="shared" si="189"/>
        <v>-1</v>
      </c>
      <c r="R1528" s="101">
        <f t="shared" si="190"/>
        <v>1</v>
      </c>
      <c r="S1528" s="101">
        <f t="shared" si="191"/>
        <v>-1</v>
      </c>
      <c r="T1528" s="101">
        <f t="shared" si="192"/>
        <v>1</v>
      </c>
      <c r="U1528" s="101">
        <f t="shared" si="193"/>
        <v>1</v>
      </c>
      <c r="V1528" s="102">
        <f t="shared" si="194"/>
        <v>36.875</v>
      </c>
    </row>
    <row r="1529" spans="2:22" x14ac:dyDescent="0.25">
      <c r="B1529" s="12">
        <v>24</v>
      </c>
      <c r="C1529" s="12">
        <v>54</v>
      </c>
      <c r="D1529" s="12">
        <v>43.750000000000014</v>
      </c>
      <c r="E1529" s="12">
        <v>34.5</v>
      </c>
      <c r="F1529" s="12">
        <v>34.166666666666636</v>
      </c>
      <c r="H1529" s="103">
        <f>VLOOKUP($C1529,'Experiment Design'!$B$3:$H$66,'Experiment Results'!H$1,FALSE)</f>
        <v>8</v>
      </c>
      <c r="I1529" s="101" t="str">
        <f>VLOOKUP($C1529,'Experiment Design'!$B$3:$H$66,'Experiment Results'!I$1,FALSE)</f>
        <v>Normal</v>
      </c>
      <c r="J1529" s="101">
        <f>VLOOKUP($C1529,'Experiment Design'!$B$3:$H$66,'Experiment Results'!J$1,FALSE)</f>
        <v>100</v>
      </c>
      <c r="K1529" s="101">
        <f>VLOOKUP($C1529,'Experiment Design'!$B$3:$H$66,'Experiment Results'!K$1,FALSE)</f>
        <v>10</v>
      </c>
      <c r="L1529" s="101">
        <f>VLOOKUP($C1529,'Experiment Design'!$B$3:$H$66,'Experiment Results'!L$1,FALSE)</f>
        <v>36</v>
      </c>
      <c r="M1529" s="101">
        <f>VLOOKUP($C1529,'Experiment Design'!$B$3:$H$66,'Experiment Results'!M$1,FALSE)</f>
        <v>15</v>
      </c>
      <c r="N1529" s="102">
        <f t="shared" si="187"/>
        <v>37.472222222222221</v>
      </c>
      <c r="P1529" s="103">
        <f t="shared" si="188"/>
        <v>1</v>
      </c>
      <c r="Q1529" s="101">
        <f t="shared" si="189"/>
        <v>-1</v>
      </c>
      <c r="R1529" s="101">
        <f t="shared" si="190"/>
        <v>1</v>
      </c>
      <c r="S1529" s="101">
        <f t="shared" si="191"/>
        <v>-1</v>
      </c>
      <c r="T1529" s="101">
        <f t="shared" si="192"/>
        <v>1</v>
      </c>
      <c r="U1529" s="101">
        <f t="shared" si="193"/>
        <v>1</v>
      </c>
      <c r="V1529" s="102">
        <f t="shared" si="194"/>
        <v>37.472222222222221</v>
      </c>
    </row>
    <row r="1530" spans="2:22" x14ac:dyDescent="0.25">
      <c r="B1530" s="12">
        <v>24</v>
      </c>
      <c r="C1530" s="12">
        <v>55</v>
      </c>
      <c r="D1530" s="12">
        <v>41.666666666666636</v>
      </c>
      <c r="E1530" s="12">
        <v>32.708333333333336</v>
      </c>
      <c r="F1530" s="12">
        <v>34.791666666666664</v>
      </c>
      <c r="H1530" s="103">
        <f>VLOOKUP($C1530,'Experiment Design'!$B$3:$H$66,'Experiment Results'!H$1,FALSE)</f>
        <v>3</v>
      </c>
      <c r="I1530" s="101" t="str">
        <f>VLOOKUP($C1530,'Experiment Design'!$B$3:$H$66,'Experiment Results'!I$1,FALSE)</f>
        <v>Exponential</v>
      </c>
      <c r="J1530" s="101">
        <f>VLOOKUP($C1530,'Experiment Design'!$B$3:$H$66,'Experiment Results'!J$1,FALSE)</f>
        <v>100</v>
      </c>
      <c r="K1530" s="101">
        <f>VLOOKUP($C1530,'Experiment Design'!$B$3:$H$66,'Experiment Results'!K$1,FALSE)</f>
        <v>10</v>
      </c>
      <c r="L1530" s="101">
        <f>VLOOKUP($C1530,'Experiment Design'!$B$3:$H$66,'Experiment Results'!L$1,FALSE)</f>
        <v>36</v>
      </c>
      <c r="M1530" s="101">
        <f>VLOOKUP($C1530,'Experiment Design'!$B$3:$H$66,'Experiment Results'!M$1,FALSE)</f>
        <v>15</v>
      </c>
      <c r="N1530" s="102">
        <f t="shared" si="187"/>
        <v>36.388888888888879</v>
      </c>
      <c r="P1530" s="103">
        <f t="shared" si="188"/>
        <v>-1</v>
      </c>
      <c r="Q1530" s="101">
        <f t="shared" si="189"/>
        <v>1</v>
      </c>
      <c r="R1530" s="101">
        <f t="shared" si="190"/>
        <v>1</v>
      </c>
      <c r="S1530" s="101">
        <f t="shared" si="191"/>
        <v>-1</v>
      </c>
      <c r="T1530" s="101">
        <f t="shared" si="192"/>
        <v>1</v>
      </c>
      <c r="U1530" s="101">
        <f t="shared" si="193"/>
        <v>1</v>
      </c>
      <c r="V1530" s="102">
        <f t="shared" si="194"/>
        <v>36.388888888888879</v>
      </c>
    </row>
    <row r="1531" spans="2:22" x14ac:dyDescent="0.25">
      <c r="B1531" s="12">
        <v>24</v>
      </c>
      <c r="C1531" s="12">
        <v>56</v>
      </c>
      <c r="D1531" s="12">
        <v>32.291666666666636</v>
      </c>
      <c r="E1531" s="12">
        <v>31.666666666666682</v>
      </c>
      <c r="F1531" s="12">
        <v>28.125</v>
      </c>
      <c r="H1531" s="103">
        <f>VLOOKUP($C1531,'Experiment Design'!$B$3:$H$66,'Experiment Results'!H$1,FALSE)</f>
        <v>8</v>
      </c>
      <c r="I1531" s="101" t="str">
        <f>VLOOKUP($C1531,'Experiment Design'!$B$3:$H$66,'Experiment Results'!I$1,FALSE)</f>
        <v>Exponential</v>
      </c>
      <c r="J1531" s="101">
        <f>VLOOKUP($C1531,'Experiment Design'!$B$3:$H$66,'Experiment Results'!J$1,FALSE)</f>
        <v>100</v>
      </c>
      <c r="K1531" s="101">
        <f>VLOOKUP($C1531,'Experiment Design'!$B$3:$H$66,'Experiment Results'!K$1,FALSE)</f>
        <v>10</v>
      </c>
      <c r="L1531" s="101">
        <f>VLOOKUP($C1531,'Experiment Design'!$B$3:$H$66,'Experiment Results'!L$1,FALSE)</f>
        <v>36</v>
      </c>
      <c r="M1531" s="101">
        <f>VLOOKUP($C1531,'Experiment Design'!$B$3:$H$66,'Experiment Results'!M$1,FALSE)</f>
        <v>15</v>
      </c>
      <c r="N1531" s="102">
        <f t="shared" si="187"/>
        <v>30.694444444444439</v>
      </c>
      <c r="P1531" s="103">
        <f t="shared" si="188"/>
        <v>1</v>
      </c>
      <c r="Q1531" s="101">
        <f t="shared" si="189"/>
        <v>1</v>
      </c>
      <c r="R1531" s="101">
        <f t="shared" si="190"/>
        <v>1</v>
      </c>
      <c r="S1531" s="101">
        <f t="shared" si="191"/>
        <v>-1</v>
      </c>
      <c r="T1531" s="101">
        <f t="shared" si="192"/>
        <v>1</v>
      </c>
      <c r="U1531" s="101">
        <f t="shared" si="193"/>
        <v>1</v>
      </c>
      <c r="V1531" s="102">
        <f t="shared" si="194"/>
        <v>30.694444444444439</v>
      </c>
    </row>
    <row r="1532" spans="2:22" x14ac:dyDescent="0.25">
      <c r="B1532" s="12">
        <v>24</v>
      </c>
      <c r="C1532" s="12">
        <v>57</v>
      </c>
      <c r="D1532" s="12">
        <v>37.708333333333321</v>
      </c>
      <c r="E1532" s="12">
        <v>40.000000000000014</v>
      </c>
      <c r="F1532" s="12">
        <v>32.916666666666664</v>
      </c>
      <c r="H1532" s="103">
        <f>VLOOKUP($C1532,'Experiment Design'!$B$3:$H$66,'Experiment Results'!H$1,FALSE)</f>
        <v>3</v>
      </c>
      <c r="I1532" s="101" t="str">
        <f>VLOOKUP($C1532,'Experiment Design'!$B$3:$H$66,'Experiment Results'!I$1,FALSE)</f>
        <v>Normal</v>
      </c>
      <c r="J1532" s="101">
        <f>VLOOKUP($C1532,'Experiment Design'!$B$3:$H$66,'Experiment Results'!J$1,FALSE)</f>
        <v>40</v>
      </c>
      <c r="K1532" s="101">
        <f>VLOOKUP($C1532,'Experiment Design'!$B$3:$H$66,'Experiment Results'!K$1,FALSE)</f>
        <v>60</v>
      </c>
      <c r="L1532" s="101">
        <f>VLOOKUP($C1532,'Experiment Design'!$B$3:$H$66,'Experiment Results'!L$1,FALSE)</f>
        <v>36</v>
      </c>
      <c r="M1532" s="101">
        <f>VLOOKUP($C1532,'Experiment Design'!$B$3:$H$66,'Experiment Results'!M$1,FALSE)</f>
        <v>15</v>
      </c>
      <c r="N1532" s="102">
        <f t="shared" si="187"/>
        <v>36.875</v>
      </c>
      <c r="P1532" s="103">
        <f t="shared" si="188"/>
        <v>-1</v>
      </c>
      <c r="Q1532" s="101">
        <f t="shared" si="189"/>
        <v>-1</v>
      </c>
      <c r="R1532" s="101">
        <f t="shared" si="190"/>
        <v>-1</v>
      </c>
      <c r="S1532" s="101">
        <f t="shared" si="191"/>
        <v>1</v>
      </c>
      <c r="T1532" s="101">
        <f t="shared" si="192"/>
        <v>1</v>
      </c>
      <c r="U1532" s="101">
        <f t="shared" si="193"/>
        <v>1</v>
      </c>
      <c r="V1532" s="102">
        <f t="shared" si="194"/>
        <v>36.875</v>
      </c>
    </row>
    <row r="1533" spans="2:22" x14ac:dyDescent="0.25">
      <c r="B1533" s="12">
        <v>24</v>
      </c>
      <c r="C1533" s="12">
        <v>58</v>
      </c>
      <c r="D1533" s="12">
        <v>43.750000000000014</v>
      </c>
      <c r="E1533" s="12">
        <v>34.5</v>
      </c>
      <c r="F1533" s="12">
        <v>34.166666666666636</v>
      </c>
      <c r="H1533" s="103">
        <f>VLOOKUP($C1533,'Experiment Design'!$B$3:$H$66,'Experiment Results'!H$1,FALSE)</f>
        <v>8</v>
      </c>
      <c r="I1533" s="101" t="str">
        <f>VLOOKUP($C1533,'Experiment Design'!$B$3:$H$66,'Experiment Results'!I$1,FALSE)</f>
        <v>Normal</v>
      </c>
      <c r="J1533" s="101">
        <f>VLOOKUP($C1533,'Experiment Design'!$B$3:$H$66,'Experiment Results'!J$1,FALSE)</f>
        <v>40</v>
      </c>
      <c r="K1533" s="101">
        <f>VLOOKUP($C1533,'Experiment Design'!$B$3:$H$66,'Experiment Results'!K$1,FALSE)</f>
        <v>60</v>
      </c>
      <c r="L1533" s="101">
        <f>VLOOKUP($C1533,'Experiment Design'!$B$3:$H$66,'Experiment Results'!L$1,FALSE)</f>
        <v>36</v>
      </c>
      <c r="M1533" s="101">
        <f>VLOOKUP($C1533,'Experiment Design'!$B$3:$H$66,'Experiment Results'!M$1,FALSE)</f>
        <v>15</v>
      </c>
      <c r="N1533" s="102">
        <f t="shared" si="187"/>
        <v>37.472222222222221</v>
      </c>
      <c r="P1533" s="103">
        <f t="shared" si="188"/>
        <v>1</v>
      </c>
      <c r="Q1533" s="101">
        <f t="shared" si="189"/>
        <v>-1</v>
      </c>
      <c r="R1533" s="101">
        <f t="shared" si="190"/>
        <v>-1</v>
      </c>
      <c r="S1533" s="101">
        <f t="shared" si="191"/>
        <v>1</v>
      </c>
      <c r="T1533" s="101">
        <f t="shared" si="192"/>
        <v>1</v>
      </c>
      <c r="U1533" s="101">
        <f t="shared" si="193"/>
        <v>1</v>
      </c>
      <c r="V1533" s="102">
        <f t="shared" si="194"/>
        <v>37.472222222222221</v>
      </c>
    </row>
    <row r="1534" spans="2:22" x14ac:dyDescent="0.25">
      <c r="B1534" s="12">
        <v>24</v>
      </c>
      <c r="C1534" s="12">
        <v>59</v>
      </c>
      <c r="D1534" s="12">
        <v>41.666666666666636</v>
      </c>
      <c r="E1534" s="12">
        <v>32.708333333333336</v>
      </c>
      <c r="F1534" s="12">
        <v>34.791666666666664</v>
      </c>
      <c r="H1534" s="103">
        <f>VLOOKUP($C1534,'Experiment Design'!$B$3:$H$66,'Experiment Results'!H$1,FALSE)</f>
        <v>3</v>
      </c>
      <c r="I1534" s="101" t="str">
        <f>VLOOKUP($C1534,'Experiment Design'!$B$3:$H$66,'Experiment Results'!I$1,FALSE)</f>
        <v>Exponential</v>
      </c>
      <c r="J1534" s="101">
        <f>VLOOKUP($C1534,'Experiment Design'!$B$3:$H$66,'Experiment Results'!J$1,FALSE)</f>
        <v>40</v>
      </c>
      <c r="K1534" s="101">
        <f>VLOOKUP($C1534,'Experiment Design'!$B$3:$H$66,'Experiment Results'!K$1,FALSE)</f>
        <v>60</v>
      </c>
      <c r="L1534" s="101">
        <f>VLOOKUP($C1534,'Experiment Design'!$B$3:$H$66,'Experiment Results'!L$1,FALSE)</f>
        <v>36</v>
      </c>
      <c r="M1534" s="101">
        <f>VLOOKUP($C1534,'Experiment Design'!$B$3:$H$66,'Experiment Results'!M$1,FALSE)</f>
        <v>15</v>
      </c>
      <c r="N1534" s="102">
        <f t="shared" si="187"/>
        <v>36.388888888888879</v>
      </c>
      <c r="P1534" s="103">
        <f t="shared" si="188"/>
        <v>-1</v>
      </c>
      <c r="Q1534" s="101">
        <f t="shared" si="189"/>
        <v>1</v>
      </c>
      <c r="R1534" s="101">
        <f t="shared" si="190"/>
        <v>-1</v>
      </c>
      <c r="S1534" s="101">
        <f t="shared" si="191"/>
        <v>1</v>
      </c>
      <c r="T1534" s="101">
        <f t="shared" si="192"/>
        <v>1</v>
      </c>
      <c r="U1534" s="101">
        <f t="shared" si="193"/>
        <v>1</v>
      </c>
      <c r="V1534" s="102">
        <f t="shared" si="194"/>
        <v>36.388888888888879</v>
      </c>
    </row>
    <row r="1535" spans="2:22" x14ac:dyDescent="0.25">
      <c r="B1535" s="12">
        <v>24</v>
      </c>
      <c r="C1535" s="12">
        <v>60</v>
      </c>
      <c r="D1535" s="12">
        <v>32.291666666666636</v>
      </c>
      <c r="E1535" s="12">
        <v>31.666666666666682</v>
      </c>
      <c r="F1535" s="12">
        <v>28.125</v>
      </c>
      <c r="H1535" s="103">
        <f>VLOOKUP($C1535,'Experiment Design'!$B$3:$H$66,'Experiment Results'!H$1,FALSE)</f>
        <v>8</v>
      </c>
      <c r="I1535" s="101" t="str">
        <f>VLOOKUP($C1535,'Experiment Design'!$B$3:$H$66,'Experiment Results'!I$1,FALSE)</f>
        <v>Exponential</v>
      </c>
      <c r="J1535" s="101">
        <f>VLOOKUP($C1535,'Experiment Design'!$B$3:$H$66,'Experiment Results'!J$1,FALSE)</f>
        <v>40</v>
      </c>
      <c r="K1535" s="101">
        <f>VLOOKUP($C1535,'Experiment Design'!$B$3:$H$66,'Experiment Results'!K$1,FALSE)</f>
        <v>60</v>
      </c>
      <c r="L1535" s="101">
        <f>VLOOKUP($C1535,'Experiment Design'!$B$3:$H$66,'Experiment Results'!L$1,FALSE)</f>
        <v>36</v>
      </c>
      <c r="M1535" s="101">
        <f>VLOOKUP($C1535,'Experiment Design'!$B$3:$H$66,'Experiment Results'!M$1,FALSE)</f>
        <v>15</v>
      </c>
      <c r="N1535" s="102">
        <f t="shared" si="187"/>
        <v>30.694444444444439</v>
      </c>
      <c r="P1535" s="103">
        <f t="shared" si="188"/>
        <v>1</v>
      </c>
      <c r="Q1535" s="101">
        <f t="shared" si="189"/>
        <v>1</v>
      </c>
      <c r="R1535" s="101">
        <f t="shared" si="190"/>
        <v>-1</v>
      </c>
      <c r="S1535" s="101">
        <f t="shared" si="191"/>
        <v>1</v>
      </c>
      <c r="T1535" s="101">
        <f t="shared" si="192"/>
        <v>1</v>
      </c>
      <c r="U1535" s="101">
        <f t="shared" si="193"/>
        <v>1</v>
      </c>
      <c r="V1535" s="102">
        <f t="shared" si="194"/>
        <v>30.694444444444439</v>
      </c>
    </row>
    <row r="1536" spans="2:22" x14ac:dyDescent="0.25">
      <c r="B1536" s="12">
        <v>24</v>
      </c>
      <c r="C1536" s="12">
        <v>61</v>
      </c>
      <c r="D1536" s="12">
        <v>37.708333333333321</v>
      </c>
      <c r="E1536" s="12">
        <v>40.000000000000014</v>
      </c>
      <c r="F1536" s="12">
        <v>32.916666666666664</v>
      </c>
      <c r="H1536" s="103">
        <f>VLOOKUP($C1536,'Experiment Design'!$B$3:$H$66,'Experiment Results'!H$1,FALSE)</f>
        <v>3</v>
      </c>
      <c r="I1536" s="101" t="str">
        <f>VLOOKUP($C1536,'Experiment Design'!$B$3:$H$66,'Experiment Results'!I$1,FALSE)</f>
        <v>Normal</v>
      </c>
      <c r="J1536" s="101">
        <f>VLOOKUP($C1536,'Experiment Design'!$B$3:$H$66,'Experiment Results'!J$1,FALSE)</f>
        <v>100</v>
      </c>
      <c r="K1536" s="101">
        <f>VLOOKUP($C1536,'Experiment Design'!$B$3:$H$66,'Experiment Results'!K$1,FALSE)</f>
        <v>60</v>
      </c>
      <c r="L1536" s="101">
        <f>VLOOKUP($C1536,'Experiment Design'!$B$3:$H$66,'Experiment Results'!L$1,FALSE)</f>
        <v>36</v>
      </c>
      <c r="M1536" s="101">
        <f>VLOOKUP($C1536,'Experiment Design'!$B$3:$H$66,'Experiment Results'!M$1,FALSE)</f>
        <v>15</v>
      </c>
      <c r="N1536" s="102">
        <f t="shared" si="187"/>
        <v>36.875</v>
      </c>
      <c r="P1536" s="103">
        <f t="shared" si="188"/>
        <v>-1</v>
      </c>
      <c r="Q1536" s="101">
        <f t="shared" si="189"/>
        <v>-1</v>
      </c>
      <c r="R1536" s="101">
        <f t="shared" si="190"/>
        <v>1</v>
      </c>
      <c r="S1536" s="101">
        <f t="shared" si="191"/>
        <v>1</v>
      </c>
      <c r="T1536" s="101">
        <f t="shared" si="192"/>
        <v>1</v>
      </c>
      <c r="U1536" s="101">
        <f t="shared" si="193"/>
        <v>1</v>
      </c>
      <c r="V1536" s="102">
        <f t="shared" si="194"/>
        <v>36.875</v>
      </c>
    </row>
    <row r="1537" spans="2:22" x14ac:dyDescent="0.25">
      <c r="B1537" s="12">
        <v>24</v>
      </c>
      <c r="C1537" s="12">
        <v>62</v>
      </c>
      <c r="D1537" s="12">
        <v>43.750000000000014</v>
      </c>
      <c r="E1537" s="12">
        <v>34.5</v>
      </c>
      <c r="F1537" s="12">
        <v>34.166666666666636</v>
      </c>
      <c r="H1537" s="103">
        <f>VLOOKUP($C1537,'Experiment Design'!$B$3:$H$66,'Experiment Results'!H$1,FALSE)</f>
        <v>8</v>
      </c>
      <c r="I1537" s="101" t="str">
        <f>VLOOKUP($C1537,'Experiment Design'!$B$3:$H$66,'Experiment Results'!I$1,FALSE)</f>
        <v>Normal</v>
      </c>
      <c r="J1537" s="101">
        <f>VLOOKUP($C1537,'Experiment Design'!$B$3:$H$66,'Experiment Results'!J$1,FALSE)</f>
        <v>100</v>
      </c>
      <c r="K1537" s="101">
        <f>VLOOKUP($C1537,'Experiment Design'!$B$3:$H$66,'Experiment Results'!K$1,FALSE)</f>
        <v>60</v>
      </c>
      <c r="L1537" s="101">
        <f>VLOOKUP($C1537,'Experiment Design'!$B$3:$H$66,'Experiment Results'!L$1,FALSE)</f>
        <v>36</v>
      </c>
      <c r="M1537" s="101">
        <f>VLOOKUP($C1537,'Experiment Design'!$B$3:$H$66,'Experiment Results'!M$1,FALSE)</f>
        <v>15</v>
      </c>
      <c r="N1537" s="102">
        <f t="shared" si="187"/>
        <v>37.472222222222221</v>
      </c>
      <c r="P1537" s="103">
        <f t="shared" si="188"/>
        <v>1</v>
      </c>
      <c r="Q1537" s="101">
        <f t="shared" si="189"/>
        <v>-1</v>
      </c>
      <c r="R1537" s="101">
        <f t="shared" si="190"/>
        <v>1</v>
      </c>
      <c r="S1537" s="101">
        <f t="shared" si="191"/>
        <v>1</v>
      </c>
      <c r="T1537" s="101">
        <f t="shared" si="192"/>
        <v>1</v>
      </c>
      <c r="U1537" s="101">
        <f t="shared" si="193"/>
        <v>1</v>
      </c>
      <c r="V1537" s="102">
        <f t="shared" si="194"/>
        <v>37.472222222222221</v>
      </c>
    </row>
    <row r="1538" spans="2:22" x14ac:dyDescent="0.25">
      <c r="B1538" s="12">
        <v>24</v>
      </c>
      <c r="C1538" s="12">
        <v>63</v>
      </c>
      <c r="D1538" s="12">
        <v>41.666666666666636</v>
      </c>
      <c r="E1538" s="12">
        <v>32.708333333333336</v>
      </c>
      <c r="F1538" s="12">
        <v>34.791666666666664</v>
      </c>
      <c r="H1538" s="103">
        <f>VLOOKUP($C1538,'Experiment Design'!$B$3:$H$66,'Experiment Results'!H$1,FALSE)</f>
        <v>3</v>
      </c>
      <c r="I1538" s="101" t="str">
        <f>VLOOKUP($C1538,'Experiment Design'!$B$3:$H$66,'Experiment Results'!I$1,FALSE)</f>
        <v>Exponential</v>
      </c>
      <c r="J1538" s="101">
        <f>VLOOKUP($C1538,'Experiment Design'!$B$3:$H$66,'Experiment Results'!J$1,FALSE)</f>
        <v>100</v>
      </c>
      <c r="K1538" s="101">
        <f>VLOOKUP($C1538,'Experiment Design'!$B$3:$H$66,'Experiment Results'!K$1,FALSE)</f>
        <v>60</v>
      </c>
      <c r="L1538" s="101">
        <f>VLOOKUP($C1538,'Experiment Design'!$B$3:$H$66,'Experiment Results'!L$1,FALSE)</f>
        <v>36</v>
      </c>
      <c r="M1538" s="101">
        <f>VLOOKUP($C1538,'Experiment Design'!$B$3:$H$66,'Experiment Results'!M$1,FALSE)</f>
        <v>15</v>
      </c>
      <c r="N1538" s="102">
        <f t="shared" si="187"/>
        <v>36.388888888888879</v>
      </c>
      <c r="P1538" s="103">
        <f t="shared" si="188"/>
        <v>-1</v>
      </c>
      <c r="Q1538" s="101">
        <f t="shared" si="189"/>
        <v>1</v>
      </c>
      <c r="R1538" s="101">
        <f t="shared" si="190"/>
        <v>1</v>
      </c>
      <c r="S1538" s="101">
        <f t="shared" si="191"/>
        <v>1</v>
      </c>
      <c r="T1538" s="101">
        <f t="shared" si="192"/>
        <v>1</v>
      </c>
      <c r="U1538" s="101">
        <f t="shared" si="193"/>
        <v>1</v>
      </c>
      <c r="V1538" s="102">
        <f t="shared" si="194"/>
        <v>36.388888888888879</v>
      </c>
    </row>
    <row r="1539" spans="2:22" x14ac:dyDescent="0.25">
      <c r="B1539" s="12">
        <v>24</v>
      </c>
      <c r="C1539" s="12">
        <v>64</v>
      </c>
      <c r="D1539" s="12">
        <v>32.291666666666636</v>
      </c>
      <c r="E1539" s="12">
        <v>31.666666666666682</v>
      </c>
      <c r="F1539" s="12">
        <v>28.125</v>
      </c>
      <c r="H1539" s="103">
        <f>VLOOKUP($C1539,'Experiment Design'!$B$3:$H$66,'Experiment Results'!H$1,FALSE)</f>
        <v>8</v>
      </c>
      <c r="I1539" s="101" t="str">
        <f>VLOOKUP($C1539,'Experiment Design'!$B$3:$H$66,'Experiment Results'!I$1,FALSE)</f>
        <v>Exponential</v>
      </c>
      <c r="J1539" s="101">
        <f>VLOOKUP($C1539,'Experiment Design'!$B$3:$H$66,'Experiment Results'!J$1,FALSE)</f>
        <v>100</v>
      </c>
      <c r="K1539" s="101">
        <f>VLOOKUP($C1539,'Experiment Design'!$B$3:$H$66,'Experiment Results'!K$1,FALSE)</f>
        <v>60</v>
      </c>
      <c r="L1539" s="101">
        <f>VLOOKUP($C1539,'Experiment Design'!$B$3:$H$66,'Experiment Results'!L$1,FALSE)</f>
        <v>36</v>
      </c>
      <c r="M1539" s="101">
        <f>VLOOKUP($C1539,'Experiment Design'!$B$3:$H$66,'Experiment Results'!M$1,FALSE)</f>
        <v>15</v>
      </c>
      <c r="N1539" s="102">
        <f t="shared" si="187"/>
        <v>30.694444444444439</v>
      </c>
      <c r="P1539" s="103">
        <f t="shared" si="188"/>
        <v>1</v>
      </c>
      <c r="Q1539" s="101">
        <f t="shared" si="189"/>
        <v>1</v>
      </c>
      <c r="R1539" s="101">
        <f t="shared" si="190"/>
        <v>1</v>
      </c>
      <c r="S1539" s="101">
        <f t="shared" si="191"/>
        <v>1</v>
      </c>
      <c r="T1539" s="101">
        <f t="shared" si="192"/>
        <v>1</v>
      </c>
      <c r="U1539" s="101">
        <f t="shared" si="193"/>
        <v>1</v>
      </c>
      <c r="V1539" s="102">
        <f t="shared" si="194"/>
        <v>30.694444444444439</v>
      </c>
    </row>
    <row r="1540" spans="2:22" x14ac:dyDescent="0.25">
      <c r="B1540" s="12">
        <v>25</v>
      </c>
      <c r="C1540" s="12">
        <v>1</v>
      </c>
      <c r="D1540" s="12">
        <v>41.826923076923102</v>
      </c>
      <c r="E1540" s="12">
        <v>37.692307692307679</v>
      </c>
      <c r="F1540" s="12">
        <v>34.038461538461519</v>
      </c>
      <c r="H1540" s="103">
        <f>VLOOKUP($C1540,'Experiment Design'!$B$3:$H$66,'Experiment Results'!H$1,FALSE)</f>
        <v>3</v>
      </c>
      <c r="I1540" s="101" t="str">
        <f>VLOOKUP($C1540,'Experiment Design'!$B$3:$H$66,'Experiment Results'!I$1,FALSE)</f>
        <v>Normal</v>
      </c>
      <c r="J1540" s="101">
        <f>VLOOKUP($C1540,'Experiment Design'!$B$3:$H$66,'Experiment Results'!J$1,FALSE)</f>
        <v>40</v>
      </c>
      <c r="K1540" s="101">
        <f>VLOOKUP($C1540,'Experiment Design'!$B$3:$H$66,'Experiment Results'!K$1,FALSE)</f>
        <v>10</v>
      </c>
      <c r="L1540" s="101">
        <f>VLOOKUP($C1540,'Experiment Design'!$B$3:$H$66,'Experiment Results'!L$1,FALSE)</f>
        <v>26</v>
      </c>
      <c r="M1540" s="101">
        <f>VLOOKUP($C1540,'Experiment Design'!$B$3:$H$66,'Experiment Results'!M$1,FALSE)</f>
        <v>10</v>
      </c>
      <c r="N1540" s="102">
        <f t="shared" si="187"/>
        <v>37.852564102564095</v>
      </c>
      <c r="P1540" s="103">
        <f t="shared" si="188"/>
        <v>-1</v>
      </c>
      <c r="Q1540" s="101">
        <f t="shared" si="189"/>
        <v>-1</v>
      </c>
      <c r="R1540" s="101">
        <f t="shared" si="190"/>
        <v>-1</v>
      </c>
      <c r="S1540" s="101">
        <f t="shared" si="191"/>
        <v>-1</v>
      </c>
      <c r="T1540" s="101">
        <f t="shared" si="192"/>
        <v>-1</v>
      </c>
      <c r="U1540" s="101">
        <f t="shared" si="193"/>
        <v>-1</v>
      </c>
      <c r="V1540" s="102">
        <f t="shared" si="194"/>
        <v>37.852564102564095</v>
      </c>
    </row>
    <row r="1541" spans="2:22" x14ac:dyDescent="0.25">
      <c r="B1541" s="12">
        <v>25</v>
      </c>
      <c r="C1541" s="12">
        <v>2</v>
      </c>
      <c r="D1541" s="12">
        <v>45</v>
      </c>
      <c r="E1541" s="12">
        <v>32.307692307692278</v>
      </c>
      <c r="F1541" s="12">
        <v>37.211538461538481</v>
      </c>
      <c r="H1541" s="103">
        <f>VLOOKUP($C1541,'Experiment Design'!$B$3:$H$66,'Experiment Results'!H$1,FALSE)</f>
        <v>8</v>
      </c>
      <c r="I1541" s="101" t="str">
        <f>VLOOKUP($C1541,'Experiment Design'!$B$3:$H$66,'Experiment Results'!I$1,FALSE)</f>
        <v>Normal</v>
      </c>
      <c r="J1541" s="101">
        <f>VLOOKUP($C1541,'Experiment Design'!$B$3:$H$66,'Experiment Results'!J$1,FALSE)</f>
        <v>40</v>
      </c>
      <c r="K1541" s="101">
        <f>VLOOKUP($C1541,'Experiment Design'!$B$3:$H$66,'Experiment Results'!K$1,FALSE)</f>
        <v>10</v>
      </c>
      <c r="L1541" s="101">
        <f>VLOOKUP($C1541,'Experiment Design'!$B$3:$H$66,'Experiment Results'!L$1,FALSE)</f>
        <v>26</v>
      </c>
      <c r="M1541" s="101">
        <f>VLOOKUP($C1541,'Experiment Design'!$B$3:$H$66,'Experiment Results'!M$1,FALSE)</f>
        <v>10</v>
      </c>
      <c r="N1541" s="102">
        <f t="shared" ref="N1541:N1604" si="195">AVERAGE(D1541:F1541)</f>
        <v>38.17307692307692</v>
      </c>
      <c r="P1541" s="103">
        <f t="shared" ref="P1541:P1604" si="196">IF(H1541=H$4,-1,1)</f>
        <v>1</v>
      </c>
      <c r="Q1541" s="101">
        <f t="shared" ref="Q1541:Q1604" si="197">IF(I1541=I$4,-1,1)</f>
        <v>-1</v>
      </c>
      <c r="R1541" s="101">
        <f t="shared" ref="R1541:R1604" si="198">IF(J1541=J$4,-1,1)</f>
        <v>-1</v>
      </c>
      <c r="S1541" s="101">
        <f t="shared" ref="S1541:S1604" si="199">IF(K1541=K$4,-1,1)</f>
        <v>-1</v>
      </c>
      <c r="T1541" s="101">
        <f t="shared" ref="T1541:T1604" si="200">IF(L1541=L$4,-1,1)</f>
        <v>-1</v>
      </c>
      <c r="U1541" s="101">
        <f t="shared" ref="U1541:U1604" si="201">IF(M1541=M$4,-1,1)</f>
        <v>-1</v>
      </c>
      <c r="V1541" s="102">
        <f t="shared" ref="V1541:V1604" si="202">N1541</f>
        <v>38.17307692307692</v>
      </c>
    </row>
    <row r="1542" spans="2:22" x14ac:dyDescent="0.25">
      <c r="B1542" s="12">
        <v>25</v>
      </c>
      <c r="C1542" s="12">
        <v>3</v>
      </c>
      <c r="D1542" s="12">
        <v>31.153846153846143</v>
      </c>
      <c r="E1542" s="12">
        <v>42.307692307692299</v>
      </c>
      <c r="F1542" s="12">
        <v>42.692307692307722</v>
      </c>
      <c r="H1542" s="103">
        <f>VLOOKUP($C1542,'Experiment Design'!$B$3:$H$66,'Experiment Results'!H$1,FALSE)</f>
        <v>3</v>
      </c>
      <c r="I1542" s="101" t="str">
        <f>VLOOKUP($C1542,'Experiment Design'!$B$3:$H$66,'Experiment Results'!I$1,FALSE)</f>
        <v>Exponential</v>
      </c>
      <c r="J1542" s="101">
        <f>VLOOKUP($C1542,'Experiment Design'!$B$3:$H$66,'Experiment Results'!J$1,FALSE)</f>
        <v>40</v>
      </c>
      <c r="K1542" s="101">
        <f>VLOOKUP($C1542,'Experiment Design'!$B$3:$H$66,'Experiment Results'!K$1,FALSE)</f>
        <v>10</v>
      </c>
      <c r="L1542" s="101">
        <f>VLOOKUP($C1542,'Experiment Design'!$B$3:$H$66,'Experiment Results'!L$1,FALSE)</f>
        <v>26</v>
      </c>
      <c r="M1542" s="101">
        <f>VLOOKUP($C1542,'Experiment Design'!$B$3:$H$66,'Experiment Results'!M$1,FALSE)</f>
        <v>10</v>
      </c>
      <c r="N1542" s="102">
        <f t="shared" si="195"/>
        <v>38.717948717948723</v>
      </c>
      <c r="P1542" s="103">
        <f t="shared" si="196"/>
        <v>-1</v>
      </c>
      <c r="Q1542" s="101">
        <f t="shared" si="197"/>
        <v>1</v>
      </c>
      <c r="R1542" s="101">
        <f t="shared" si="198"/>
        <v>-1</v>
      </c>
      <c r="S1542" s="101">
        <f t="shared" si="199"/>
        <v>-1</v>
      </c>
      <c r="T1542" s="101">
        <f t="shared" si="200"/>
        <v>-1</v>
      </c>
      <c r="U1542" s="101">
        <f t="shared" si="201"/>
        <v>-1</v>
      </c>
      <c r="V1542" s="102">
        <f t="shared" si="202"/>
        <v>38.717948717948723</v>
      </c>
    </row>
    <row r="1543" spans="2:22" x14ac:dyDescent="0.25">
      <c r="B1543" s="12">
        <v>25</v>
      </c>
      <c r="C1543" s="12">
        <v>4</v>
      </c>
      <c r="D1543" s="12">
        <v>29.711538461538478</v>
      </c>
      <c r="E1543" s="12">
        <v>30.461538461538481</v>
      </c>
      <c r="F1543" s="12">
        <v>41.538461538461519</v>
      </c>
      <c r="H1543" s="103">
        <f>VLOOKUP($C1543,'Experiment Design'!$B$3:$H$66,'Experiment Results'!H$1,FALSE)</f>
        <v>8</v>
      </c>
      <c r="I1543" s="101" t="str">
        <f>VLOOKUP($C1543,'Experiment Design'!$B$3:$H$66,'Experiment Results'!I$1,FALSE)</f>
        <v>Exponential</v>
      </c>
      <c r="J1543" s="101">
        <f>VLOOKUP($C1543,'Experiment Design'!$B$3:$H$66,'Experiment Results'!J$1,FALSE)</f>
        <v>40</v>
      </c>
      <c r="K1543" s="101">
        <f>VLOOKUP($C1543,'Experiment Design'!$B$3:$H$66,'Experiment Results'!K$1,FALSE)</f>
        <v>10</v>
      </c>
      <c r="L1543" s="101">
        <f>VLOOKUP($C1543,'Experiment Design'!$B$3:$H$66,'Experiment Results'!L$1,FALSE)</f>
        <v>26</v>
      </c>
      <c r="M1543" s="101">
        <f>VLOOKUP($C1543,'Experiment Design'!$B$3:$H$66,'Experiment Results'!M$1,FALSE)</f>
        <v>10</v>
      </c>
      <c r="N1543" s="102">
        <f t="shared" si="195"/>
        <v>33.90384615384616</v>
      </c>
      <c r="P1543" s="103">
        <f t="shared" si="196"/>
        <v>1</v>
      </c>
      <c r="Q1543" s="101">
        <f t="shared" si="197"/>
        <v>1</v>
      </c>
      <c r="R1543" s="101">
        <f t="shared" si="198"/>
        <v>-1</v>
      </c>
      <c r="S1543" s="101">
        <f t="shared" si="199"/>
        <v>-1</v>
      </c>
      <c r="T1543" s="101">
        <f t="shared" si="200"/>
        <v>-1</v>
      </c>
      <c r="U1543" s="101">
        <f t="shared" si="201"/>
        <v>-1</v>
      </c>
      <c r="V1543" s="102">
        <f t="shared" si="202"/>
        <v>33.90384615384616</v>
      </c>
    </row>
    <row r="1544" spans="2:22" x14ac:dyDescent="0.25">
      <c r="B1544" s="12">
        <v>25</v>
      </c>
      <c r="C1544" s="12">
        <v>5</v>
      </c>
      <c r="D1544" s="12">
        <v>41.826923076923102</v>
      </c>
      <c r="E1544" s="12">
        <v>37.692307692307679</v>
      </c>
      <c r="F1544" s="12">
        <v>34.038461538461519</v>
      </c>
      <c r="H1544" s="103">
        <f>VLOOKUP($C1544,'Experiment Design'!$B$3:$H$66,'Experiment Results'!H$1,FALSE)</f>
        <v>3</v>
      </c>
      <c r="I1544" s="101" t="str">
        <f>VLOOKUP($C1544,'Experiment Design'!$B$3:$H$66,'Experiment Results'!I$1,FALSE)</f>
        <v>Normal</v>
      </c>
      <c r="J1544" s="101">
        <f>VLOOKUP($C1544,'Experiment Design'!$B$3:$H$66,'Experiment Results'!J$1,FALSE)</f>
        <v>100</v>
      </c>
      <c r="K1544" s="101">
        <f>VLOOKUP($C1544,'Experiment Design'!$B$3:$H$66,'Experiment Results'!K$1,FALSE)</f>
        <v>10</v>
      </c>
      <c r="L1544" s="101">
        <f>VLOOKUP($C1544,'Experiment Design'!$B$3:$H$66,'Experiment Results'!L$1,FALSE)</f>
        <v>26</v>
      </c>
      <c r="M1544" s="101">
        <f>VLOOKUP($C1544,'Experiment Design'!$B$3:$H$66,'Experiment Results'!M$1,FALSE)</f>
        <v>10</v>
      </c>
      <c r="N1544" s="102">
        <f t="shared" si="195"/>
        <v>37.852564102564095</v>
      </c>
      <c r="P1544" s="103">
        <f t="shared" si="196"/>
        <v>-1</v>
      </c>
      <c r="Q1544" s="101">
        <f t="shared" si="197"/>
        <v>-1</v>
      </c>
      <c r="R1544" s="101">
        <f t="shared" si="198"/>
        <v>1</v>
      </c>
      <c r="S1544" s="101">
        <f t="shared" si="199"/>
        <v>-1</v>
      </c>
      <c r="T1544" s="101">
        <f t="shared" si="200"/>
        <v>-1</v>
      </c>
      <c r="U1544" s="101">
        <f t="shared" si="201"/>
        <v>-1</v>
      </c>
      <c r="V1544" s="102">
        <f t="shared" si="202"/>
        <v>37.852564102564095</v>
      </c>
    </row>
    <row r="1545" spans="2:22" x14ac:dyDescent="0.25">
      <c r="B1545" s="12">
        <v>25</v>
      </c>
      <c r="C1545" s="12">
        <v>6</v>
      </c>
      <c r="D1545" s="12">
        <v>45</v>
      </c>
      <c r="E1545" s="12">
        <v>32.307692307692278</v>
      </c>
      <c r="F1545" s="12">
        <v>37.211538461538481</v>
      </c>
      <c r="H1545" s="103">
        <f>VLOOKUP($C1545,'Experiment Design'!$B$3:$H$66,'Experiment Results'!H$1,FALSE)</f>
        <v>8</v>
      </c>
      <c r="I1545" s="101" t="str">
        <f>VLOOKUP($C1545,'Experiment Design'!$B$3:$H$66,'Experiment Results'!I$1,FALSE)</f>
        <v>Normal</v>
      </c>
      <c r="J1545" s="101">
        <f>VLOOKUP($C1545,'Experiment Design'!$B$3:$H$66,'Experiment Results'!J$1,FALSE)</f>
        <v>100</v>
      </c>
      <c r="K1545" s="101">
        <f>VLOOKUP($C1545,'Experiment Design'!$B$3:$H$66,'Experiment Results'!K$1,FALSE)</f>
        <v>10</v>
      </c>
      <c r="L1545" s="101">
        <f>VLOOKUP($C1545,'Experiment Design'!$B$3:$H$66,'Experiment Results'!L$1,FALSE)</f>
        <v>26</v>
      </c>
      <c r="M1545" s="101">
        <f>VLOOKUP($C1545,'Experiment Design'!$B$3:$H$66,'Experiment Results'!M$1,FALSE)</f>
        <v>10</v>
      </c>
      <c r="N1545" s="102">
        <f t="shared" si="195"/>
        <v>38.17307692307692</v>
      </c>
      <c r="P1545" s="103">
        <f t="shared" si="196"/>
        <v>1</v>
      </c>
      <c r="Q1545" s="101">
        <f t="shared" si="197"/>
        <v>-1</v>
      </c>
      <c r="R1545" s="101">
        <f t="shared" si="198"/>
        <v>1</v>
      </c>
      <c r="S1545" s="101">
        <f t="shared" si="199"/>
        <v>-1</v>
      </c>
      <c r="T1545" s="101">
        <f t="shared" si="200"/>
        <v>-1</v>
      </c>
      <c r="U1545" s="101">
        <f t="shared" si="201"/>
        <v>-1</v>
      </c>
      <c r="V1545" s="102">
        <f t="shared" si="202"/>
        <v>38.17307692307692</v>
      </c>
    </row>
    <row r="1546" spans="2:22" x14ac:dyDescent="0.25">
      <c r="B1546" s="12">
        <v>25</v>
      </c>
      <c r="C1546" s="12">
        <v>7</v>
      </c>
      <c r="D1546" s="12">
        <v>31.153846153846143</v>
      </c>
      <c r="E1546" s="12">
        <v>42.307692307692299</v>
      </c>
      <c r="F1546" s="12">
        <v>42.692307692307722</v>
      </c>
      <c r="H1546" s="103">
        <f>VLOOKUP($C1546,'Experiment Design'!$B$3:$H$66,'Experiment Results'!H$1,FALSE)</f>
        <v>3</v>
      </c>
      <c r="I1546" s="101" t="str">
        <f>VLOOKUP($C1546,'Experiment Design'!$B$3:$H$66,'Experiment Results'!I$1,FALSE)</f>
        <v>Exponential</v>
      </c>
      <c r="J1546" s="101">
        <f>VLOOKUP($C1546,'Experiment Design'!$B$3:$H$66,'Experiment Results'!J$1,FALSE)</f>
        <v>100</v>
      </c>
      <c r="K1546" s="101">
        <f>VLOOKUP($C1546,'Experiment Design'!$B$3:$H$66,'Experiment Results'!K$1,FALSE)</f>
        <v>10</v>
      </c>
      <c r="L1546" s="101">
        <f>VLOOKUP($C1546,'Experiment Design'!$B$3:$H$66,'Experiment Results'!L$1,FALSE)</f>
        <v>26</v>
      </c>
      <c r="M1546" s="101">
        <f>VLOOKUP($C1546,'Experiment Design'!$B$3:$H$66,'Experiment Results'!M$1,FALSE)</f>
        <v>10</v>
      </c>
      <c r="N1546" s="102">
        <f t="shared" si="195"/>
        <v>38.717948717948723</v>
      </c>
      <c r="P1546" s="103">
        <f t="shared" si="196"/>
        <v>-1</v>
      </c>
      <c r="Q1546" s="101">
        <f t="shared" si="197"/>
        <v>1</v>
      </c>
      <c r="R1546" s="101">
        <f t="shared" si="198"/>
        <v>1</v>
      </c>
      <c r="S1546" s="101">
        <f t="shared" si="199"/>
        <v>-1</v>
      </c>
      <c r="T1546" s="101">
        <f t="shared" si="200"/>
        <v>-1</v>
      </c>
      <c r="U1546" s="101">
        <f t="shared" si="201"/>
        <v>-1</v>
      </c>
      <c r="V1546" s="102">
        <f t="shared" si="202"/>
        <v>38.717948717948723</v>
      </c>
    </row>
    <row r="1547" spans="2:22" x14ac:dyDescent="0.25">
      <c r="B1547" s="12">
        <v>25</v>
      </c>
      <c r="C1547" s="12">
        <v>8</v>
      </c>
      <c r="D1547" s="12">
        <v>29.711538461538478</v>
      </c>
      <c r="E1547" s="12">
        <v>30.461538461538481</v>
      </c>
      <c r="F1547" s="12">
        <v>41.538461538461519</v>
      </c>
      <c r="H1547" s="103">
        <f>VLOOKUP($C1547,'Experiment Design'!$B$3:$H$66,'Experiment Results'!H$1,FALSE)</f>
        <v>8</v>
      </c>
      <c r="I1547" s="101" t="str">
        <f>VLOOKUP($C1547,'Experiment Design'!$B$3:$H$66,'Experiment Results'!I$1,FALSE)</f>
        <v>Exponential</v>
      </c>
      <c r="J1547" s="101">
        <f>VLOOKUP($C1547,'Experiment Design'!$B$3:$H$66,'Experiment Results'!J$1,FALSE)</f>
        <v>100</v>
      </c>
      <c r="K1547" s="101">
        <f>VLOOKUP($C1547,'Experiment Design'!$B$3:$H$66,'Experiment Results'!K$1,FALSE)</f>
        <v>10</v>
      </c>
      <c r="L1547" s="101">
        <f>VLOOKUP($C1547,'Experiment Design'!$B$3:$H$66,'Experiment Results'!L$1,FALSE)</f>
        <v>26</v>
      </c>
      <c r="M1547" s="101">
        <f>VLOOKUP($C1547,'Experiment Design'!$B$3:$H$66,'Experiment Results'!M$1,FALSE)</f>
        <v>10</v>
      </c>
      <c r="N1547" s="102">
        <f t="shared" si="195"/>
        <v>33.90384615384616</v>
      </c>
      <c r="P1547" s="103">
        <f t="shared" si="196"/>
        <v>1</v>
      </c>
      <c r="Q1547" s="101">
        <f t="shared" si="197"/>
        <v>1</v>
      </c>
      <c r="R1547" s="101">
        <f t="shared" si="198"/>
        <v>1</v>
      </c>
      <c r="S1547" s="101">
        <f t="shared" si="199"/>
        <v>-1</v>
      </c>
      <c r="T1547" s="101">
        <f t="shared" si="200"/>
        <v>-1</v>
      </c>
      <c r="U1547" s="101">
        <f t="shared" si="201"/>
        <v>-1</v>
      </c>
      <c r="V1547" s="102">
        <f t="shared" si="202"/>
        <v>33.90384615384616</v>
      </c>
    </row>
    <row r="1548" spans="2:22" x14ac:dyDescent="0.25">
      <c r="B1548" s="12">
        <v>25</v>
      </c>
      <c r="C1548" s="12">
        <v>9</v>
      </c>
      <c r="D1548" s="12">
        <v>41.826923076923102</v>
      </c>
      <c r="E1548" s="12">
        <v>37.692307692307679</v>
      </c>
      <c r="F1548" s="12">
        <v>34.038461538461519</v>
      </c>
      <c r="H1548" s="103">
        <f>VLOOKUP($C1548,'Experiment Design'!$B$3:$H$66,'Experiment Results'!H$1,FALSE)</f>
        <v>3</v>
      </c>
      <c r="I1548" s="101" t="str">
        <f>VLOOKUP($C1548,'Experiment Design'!$B$3:$H$66,'Experiment Results'!I$1,FALSE)</f>
        <v>Normal</v>
      </c>
      <c r="J1548" s="101">
        <f>VLOOKUP($C1548,'Experiment Design'!$B$3:$H$66,'Experiment Results'!J$1,FALSE)</f>
        <v>40</v>
      </c>
      <c r="K1548" s="101">
        <f>VLOOKUP($C1548,'Experiment Design'!$B$3:$H$66,'Experiment Results'!K$1,FALSE)</f>
        <v>60</v>
      </c>
      <c r="L1548" s="101">
        <f>VLOOKUP($C1548,'Experiment Design'!$B$3:$H$66,'Experiment Results'!L$1,FALSE)</f>
        <v>26</v>
      </c>
      <c r="M1548" s="101">
        <f>VLOOKUP($C1548,'Experiment Design'!$B$3:$H$66,'Experiment Results'!M$1,FALSE)</f>
        <v>10</v>
      </c>
      <c r="N1548" s="102">
        <f t="shared" si="195"/>
        <v>37.852564102564095</v>
      </c>
      <c r="P1548" s="103">
        <f t="shared" si="196"/>
        <v>-1</v>
      </c>
      <c r="Q1548" s="101">
        <f t="shared" si="197"/>
        <v>-1</v>
      </c>
      <c r="R1548" s="101">
        <f t="shared" si="198"/>
        <v>-1</v>
      </c>
      <c r="S1548" s="101">
        <f t="shared" si="199"/>
        <v>1</v>
      </c>
      <c r="T1548" s="101">
        <f t="shared" si="200"/>
        <v>-1</v>
      </c>
      <c r="U1548" s="101">
        <f t="shared" si="201"/>
        <v>-1</v>
      </c>
      <c r="V1548" s="102">
        <f t="shared" si="202"/>
        <v>37.852564102564095</v>
      </c>
    </row>
    <row r="1549" spans="2:22" x14ac:dyDescent="0.25">
      <c r="B1549" s="12">
        <v>25</v>
      </c>
      <c r="C1549" s="12">
        <v>10</v>
      </c>
      <c r="D1549" s="12">
        <v>45</v>
      </c>
      <c r="E1549" s="12">
        <v>32.307692307692278</v>
      </c>
      <c r="F1549" s="12">
        <v>37.211538461538481</v>
      </c>
      <c r="H1549" s="103">
        <f>VLOOKUP($C1549,'Experiment Design'!$B$3:$H$66,'Experiment Results'!H$1,FALSE)</f>
        <v>8</v>
      </c>
      <c r="I1549" s="101" t="str">
        <f>VLOOKUP($C1549,'Experiment Design'!$B$3:$H$66,'Experiment Results'!I$1,FALSE)</f>
        <v>Normal</v>
      </c>
      <c r="J1549" s="101">
        <f>VLOOKUP($C1549,'Experiment Design'!$B$3:$H$66,'Experiment Results'!J$1,FALSE)</f>
        <v>40</v>
      </c>
      <c r="K1549" s="101">
        <f>VLOOKUP($C1549,'Experiment Design'!$B$3:$H$66,'Experiment Results'!K$1,FALSE)</f>
        <v>60</v>
      </c>
      <c r="L1549" s="101">
        <f>VLOOKUP($C1549,'Experiment Design'!$B$3:$H$66,'Experiment Results'!L$1,FALSE)</f>
        <v>26</v>
      </c>
      <c r="M1549" s="101">
        <f>VLOOKUP($C1549,'Experiment Design'!$B$3:$H$66,'Experiment Results'!M$1,FALSE)</f>
        <v>10</v>
      </c>
      <c r="N1549" s="102">
        <f t="shared" si="195"/>
        <v>38.17307692307692</v>
      </c>
      <c r="P1549" s="103">
        <f t="shared" si="196"/>
        <v>1</v>
      </c>
      <c r="Q1549" s="101">
        <f t="shared" si="197"/>
        <v>-1</v>
      </c>
      <c r="R1549" s="101">
        <f t="shared" si="198"/>
        <v>-1</v>
      </c>
      <c r="S1549" s="101">
        <f t="shared" si="199"/>
        <v>1</v>
      </c>
      <c r="T1549" s="101">
        <f t="shared" si="200"/>
        <v>-1</v>
      </c>
      <c r="U1549" s="101">
        <f t="shared" si="201"/>
        <v>-1</v>
      </c>
      <c r="V1549" s="102">
        <f t="shared" si="202"/>
        <v>38.17307692307692</v>
      </c>
    </row>
    <row r="1550" spans="2:22" x14ac:dyDescent="0.25">
      <c r="B1550" s="12">
        <v>25</v>
      </c>
      <c r="C1550" s="12">
        <v>11</v>
      </c>
      <c r="D1550" s="12">
        <v>31.153846153846143</v>
      </c>
      <c r="E1550" s="12">
        <v>42.307692307692299</v>
      </c>
      <c r="F1550" s="12">
        <v>42.692307692307722</v>
      </c>
      <c r="H1550" s="103">
        <f>VLOOKUP($C1550,'Experiment Design'!$B$3:$H$66,'Experiment Results'!H$1,FALSE)</f>
        <v>3</v>
      </c>
      <c r="I1550" s="101" t="str">
        <f>VLOOKUP($C1550,'Experiment Design'!$B$3:$H$66,'Experiment Results'!I$1,FALSE)</f>
        <v>Exponential</v>
      </c>
      <c r="J1550" s="101">
        <f>VLOOKUP($C1550,'Experiment Design'!$B$3:$H$66,'Experiment Results'!J$1,FALSE)</f>
        <v>40</v>
      </c>
      <c r="K1550" s="101">
        <f>VLOOKUP($C1550,'Experiment Design'!$B$3:$H$66,'Experiment Results'!K$1,FALSE)</f>
        <v>60</v>
      </c>
      <c r="L1550" s="101">
        <f>VLOOKUP($C1550,'Experiment Design'!$B$3:$H$66,'Experiment Results'!L$1,FALSE)</f>
        <v>26</v>
      </c>
      <c r="M1550" s="101">
        <f>VLOOKUP($C1550,'Experiment Design'!$B$3:$H$66,'Experiment Results'!M$1,FALSE)</f>
        <v>10</v>
      </c>
      <c r="N1550" s="102">
        <f t="shared" si="195"/>
        <v>38.717948717948723</v>
      </c>
      <c r="P1550" s="103">
        <f t="shared" si="196"/>
        <v>-1</v>
      </c>
      <c r="Q1550" s="101">
        <f t="shared" si="197"/>
        <v>1</v>
      </c>
      <c r="R1550" s="101">
        <f t="shared" si="198"/>
        <v>-1</v>
      </c>
      <c r="S1550" s="101">
        <f t="shared" si="199"/>
        <v>1</v>
      </c>
      <c r="T1550" s="101">
        <f t="shared" si="200"/>
        <v>-1</v>
      </c>
      <c r="U1550" s="101">
        <f t="shared" si="201"/>
        <v>-1</v>
      </c>
      <c r="V1550" s="102">
        <f t="shared" si="202"/>
        <v>38.717948717948723</v>
      </c>
    </row>
    <row r="1551" spans="2:22" x14ac:dyDescent="0.25">
      <c r="B1551" s="12">
        <v>25</v>
      </c>
      <c r="C1551" s="12">
        <v>12</v>
      </c>
      <c r="D1551" s="12">
        <v>29.711538461538478</v>
      </c>
      <c r="E1551" s="12">
        <v>30.461538461538481</v>
      </c>
      <c r="F1551" s="12">
        <v>41.538461538461519</v>
      </c>
      <c r="H1551" s="103">
        <f>VLOOKUP($C1551,'Experiment Design'!$B$3:$H$66,'Experiment Results'!H$1,FALSE)</f>
        <v>8</v>
      </c>
      <c r="I1551" s="101" t="str">
        <f>VLOOKUP($C1551,'Experiment Design'!$B$3:$H$66,'Experiment Results'!I$1,FALSE)</f>
        <v>Exponential</v>
      </c>
      <c r="J1551" s="101">
        <f>VLOOKUP($C1551,'Experiment Design'!$B$3:$H$66,'Experiment Results'!J$1,FALSE)</f>
        <v>40</v>
      </c>
      <c r="K1551" s="101">
        <f>VLOOKUP($C1551,'Experiment Design'!$B$3:$H$66,'Experiment Results'!K$1,FALSE)</f>
        <v>60</v>
      </c>
      <c r="L1551" s="101">
        <f>VLOOKUP($C1551,'Experiment Design'!$B$3:$H$66,'Experiment Results'!L$1,FALSE)</f>
        <v>26</v>
      </c>
      <c r="M1551" s="101">
        <f>VLOOKUP($C1551,'Experiment Design'!$B$3:$H$66,'Experiment Results'!M$1,FALSE)</f>
        <v>10</v>
      </c>
      <c r="N1551" s="102">
        <f t="shared" si="195"/>
        <v>33.90384615384616</v>
      </c>
      <c r="P1551" s="103">
        <f t="shared" si="196"/>
        <v>1</v>
      </c>
      <c r="Q1551" s="101">
        <f t="shared" si="197"/>
        <v>1</v>
      </c>
      <c r="R1551" s="101">
        <f t="shared" si="198"/>
        <v>-1</v>
      </c>
      <c r="S1551" s="101">
        <f t="shared" si="199"/>
        <v>1</v>
      </c>
      <c r="T1551" s="101">
        <f t="shared" si="200"/>
        <v>-1</v>
      </c>
      <c r="U1551" s="101">
        <f t="shared" si="201"/>
        <v>-1</v>
      </c>
      <c r="V1551" s="102">
        <f t="shared" si="202"/>
        <v>33.90384615384616</v>
      </c>
    </row>
    <row r="1552" spans="2:22" x14ac:dyDescent="0.25">
      <c r="B1552" s="12">
        <v>25</v>
      </c>
      <c r="C1552" s="12">
        <v>13</v>
      </c>
      <c r="D1552" s="12">
        <v>41.826923076923102</v>
      </c>
      <c r="E1552" s="12">
        <v>37.692307692307679</v>
      </c>
      <c r="F1552" s="12">
        <v>34.038461538461519</v>
      </c>
      <c r="H1552" s="103">
        <f>VLOOKUP($C1552,'Experiment Design'!$B$3:$H$66,'Experiment Results'!H$1,FALSE)</f>
        <v>3</v>
      </c>
      <c r="I1552" s="101" t="str">
        <f>VLOOKUP($C1552,'Experiment Design'!$B$3:$H$66,'Experiment Results'!I$1,FALSE)</f>
        <v>Normal</v>
      </c>
      <c r="J1552" s="101">
        <f>VLOOKUP($C1552,'Experiment Design'!$B$3:$H$66,'Experiment Results'!J$1,FALSE)</f>
        <v>100</v>
      </c>
      <c r="K1552" s="101">
        <f>VLOOKUP($C1552,'Experiment Design'!$B$3:$H$66,'Experiment Results'!K$1,FALSE)</f>
        <v>60</v>
      </c>
      <c r="L1552" s="101">
        <f>VLOOKUP($C1552,'Experiment Design'!$B$3:$H$66,'Experiment Results'!L$1,FALSE)</f>
        <v>26</v>
      </c>
      <c r="M1552" s="101">
        <f>VLOOKUP($C1552,'Experiment Design'!$B$3:$H$66,'Experiment Results'!M$1,FALSE)</f>
        <v>10</v>
      </c>
      <c r="N1552" s="102">
        <f t="shared" si="195"/>
        <v>37.852564102564095</v>
      </c>
      <c r="P1552" s="103">
        <f t="shared" si="196"/>
        <v>-1</v>
      </c>
      <c r="Q1552" s="101">
        <f t="shared" si="197"/>
        <v>-1</v>
      </c>
      <c r="R1552" s="101">
        <f t="shared" si="198"/>
        <v>1</v>
      </c>
      <c r="S1552" s="101">
        <f t="shared" si="199"/>
        <v>1</v>
      </c>
      <c r="T1552" s="101">
        <f t="shared" si="200"/>
        <v>-1</v>
      </c>
      <c r="U1552" s="101">
        <f t="shared" si="201"/>
        <v>-1</v>
      </c>
      <c r="V1552" s="102">
        <f t="shared" si="202"/>
        <v>37.852564102564095</v>
      </c>
    </row>
    <row r="1553" spans="2:22" x14ac:dyDescent="0.25">
      <c r="B1553" s="12">
        <v>25</v>
      </c>
      <c r="C1553" s="12">
        <v>14</v>
      </c>
      <c r="D1553" s="12">
        <v>45</v>
      </c>
      <c r="E1553" s="12">
        <v>32.307692307692278</v>
      </c>
      <c r="F1553" s="12">
        <v>37.211538461538481</v>
      </c>
      <c r="H1553" s="103">
        <f>VLOOKUP($C1553,'Experiment Design'!$B$3:$H$66,'Experiment Results'!H$1,FALSE)</f>
        <v>8</v>
      </c>
      <c r="I1553" s="101" t="str">
        <f>VLOOKUP($C1553,'Experiment Design'!$B$3:$H$66,'Experiment Results'!I$1,FALSE)</f>
        <v>Normal</v>
      </c>
      <c r="J1553" s="101">
        <f>VLOOKUP($C1553,'Experiment Design'!$B$3:$H$66,'Experiment Results'!J$1,FALSE)</f>
        <v>100</v>
      </c>
      <c r="K1553" s="101">
        <f>VLOOKUP($C1553,'Experiment Design'!$B$3:$H$66,'Experiment Results'!K$1,FALSE)</f>
        <v>60</v>
      </c>
      <c r="L1553" s="101">
        <f>VLOOKUP($C1553,'Experiment Design'!$B$3:$H$66,'Experiment Results'!L$1,FALSE)</f>
        <v>26</v>
      </c>
      <c r="M1553" s="101">
        <f>VLOOKUP($C1553,'Experiment Design'!$B$3:$H$66,'Experiment Results'!M$1,FALSE)</f>
        <v>10</v>
      </c>
      <c r="N1553" s="102">
        <f t="shared" si="195"/>
        <v>38.17307692307692</v>
      </c>
      <c r="P1553" s="103">
        <f t="shared" si="196"/>
        <v>1</v>
      </c>
      <c r="Q1553" s="101">
        <f t="shared" si="197"/>
        <v>-1</v>
      </c>
      <c r="R1553" s="101">
        <f t="shared" si="198"/>
        <v>1</v>
      </c>
      <c r="S1553" s="101">
        <f t="shared" si="199"/>
        <v>1</v>
      </c>
      <c r="T1553" s="101">
        <f t="shared" si="200"/>
        <v>-1</v>
      </c>
      <c r="U1553" s="101">
        <f t="shared" si="201"/>
        <v>-1</v>
      </c>
      <c r="V1553" s="102">
        <f t="shared" si="202"/>
        <v>38.17307692307692</v>
      </c>
    </row>
    <row r="1554" spans="2:22" x14ac:dyDescent="0.25">
      <c r="B1554" s="12">
        <v>25</v>
      </c>
      <c r="C1554" s="12">
        <v>15</v>
      </c>
      <c r="D1554" s="12">
        <v>31.153846153846143</v>
      </c>
      <c r="E1554" s="12">
        <v>42.307692307692299</v>
      </c>
      <c r="F1554" s="12">
        <v>42.692307692307722</v>
      </c>
      <c r="H1554" s="103">
        <f>VLOOKUP($C1554,'Experiment Design'!$B$3:$H$66,'Experiment Results'!H$1,FALSE)</f>
        <v>3</v>
      </c>
      <c r="I1554" s="101" t="str">
        <f>VLOOKUP($C1554,'Experiment Design'!$B$3:$H$66,'Experiment Results'!I$1,FALSE)</f>
        <v>Exponential</v>
      </c>
      <c r="J1554" s="101">
        <f>VLOOKUP($C1554,'Experiment Design'!$B$3:$H$66,'Experiment Results'!J$1,FALSE)</f>
        <v>100</v>
      </c>
      <c r="K1554" s="101">
        <f>VLOOKUP($C1554,'Experiment Design'!$B$3:$H$66,'Experiment Results'!K$1,FALSE)</f>
        <v>60</v>
      </c>
      <c r="L1554" s="101">
        <f>VLOOKUP($C1554,'Experiment Design'!$B$3:$H$66,'Experiment Results'!L$1,FALSE)</f>
        <v>26</v>
      </c>
      <c r="M1554" s="101">
        <f>VLOOKUP($C1554,'Experiment Design'!$B$3:$H$66,'Experiment Results'!M$1,FALSE)</f>
        <v>10</v>
      </c>
      <c r="N1554" s="102">
        <f t="shared" si="195"/>
        <v>38.717948717948723</v>
      </c>
      <c r="P1554" s="103">
        <f t="shared" si="196"/>
        <v>-1</v>
      </c>
      <c r="Q1554" s="101">
        <f t="shared" si="197"/>
        <v>1</v>
      </c>
      <c r="R1554" s="101">
        <f t="shared" si="198"/>
        <v>1</v>
      </c>
      <c r="S1554" s="101">
        <f t="shared" si="199"/>
        <v>1</v>
      </c>
      <c r="T1554" s="101">
        <f t="shared" si="200"/>
        <v>-1</v>
      </c>
      <c r="U1554" s="101">
        <f t="shared" si="201"/>
        <v>-1</v>
      </c>
      <c r="V1554" s="102">
        <f t="shared" si="202"/>
        <v>38.717948717948723</v>
      </c>
    </row>
    <row r="1555" spans="2:22" x14ac:dyDescent="0.25">
      <c r="B1555" s="12">
        <v>25</v>
      </c>
      <c r="C1555" s="12">
        <v>16</v>
      </c>
      <c r="D1555" s="12">
        <v>29.711538461538478</v>
      </c>
      <c r="E1555" s="12">
        <v>30.461538461538481</v>
      </c>
      <c r="F1555" s="12">
        <v>41.538461538461519</v>
      </c>
      <c r="H1555" s="103">
        <f>VLOOKUP($C1555,'Experiment Design'!$B$3:$H$66,'Experiment Results'!H$1,FALSE)</f>
        <v>8</v>
      </c>
      <c r="I1555" s="101" t="str">
        <f>VLOOKUP($C1555,'Experiment Design'!$B$3:$H$66,'Experiment Results'!I$1,FALSE)</f>
        <v>Exponential</v>
      </c>
      <c r="J1555" s="101">
        <f>VLOOKUP($C1555,'Experiment Design'!$B$3:$H$66,'Experiment Results'!J$1,FALSE)</f>
        <v>100</v>
      </c>
      <c r="K1555" s="101">
        <f>VLOOKUP($C1555,'Experiment Design'!$B$3:$H$66,'Experiment Results'!K$1,FALSE)</f>
        <v>60</v>
      </c>
      <c r="L1555" s="101">
        <f>VLOOKUP($C1555,'Experiment Design'!$B$3:$H$66,'Experiment Results'!L$1,FALSE)</f>
        <v>26</v>
      </c>
      <c r="M1555" s="101">
        <f>VLOOKUP($C1555,'Experiment Design'!$B$3:$H$66,'Experiment Results'!M$1,FALSE)</f>
        <v>10</v>
      </c>
      <c r="N1555" s="102">
        <f t="shared" si="195"/>
        <v>33.90384615384616</v>
      </c>
      <c r="P1555" s="103">
        <f t="shared" si="196"/>
        <v>1</v>
      </c>
      <c r="Q1555" s="101">
        <f t="shared" si="197"/>
        <v>1</v>
      </c>
      <c r="R1555" s="101">
        <f t="shared" si="198"/>
        <v>1</v>
      </c>
      <c r="S1555" s="101">
        <f t="shared" si="199"/>
        <v>1</v>
      </c>
      <c r="T1555" s="101">
        <f t="shared" si="200"/>
        <v>-1</v>
      </c>
      <c r="U1555" s="101">
        <f t="shared" si="201"/>
        <v>-1</v>
      </c>
      <c r="V1555" s="102">
        <f t="shared" si="202"/>
        <v>33.90384615384616</v>
      </c>
    </row>
    <row r="1556" spans="2:22" x14ac:dyDescent="0.25">
      <c r="B1556" s="12">
        <v>25</v>
      </c>
      <c r="C1556" s="12">
        <v>17</v>
      </c>
      <c r="D1556" s="12">
        <v>53.333333333333336</v>
      </c>
      <c r="E1556" s="12">
        <v>45.555555555555536</v>
      </c>
      <c r="F1556" s="12">
        <v>51.111111111111121</v>
      </c>
      <c r="H1556" s="103">
        <f>VLOOKUP($C1556,'Experiment Design'!$B$3:$H$66,'Experiment Results'!H$1,FALSE)</f>
        <v>3</v>
      </c>
      <c r="I1556" s="101" t="str">
        <f>VLOOKUP($C1556,'Experiment Design'!$B$3:$H$66,'Experiment Results'!I$1,FALSE)</f>
        <v>Normal</v>
      </c>
      <c r="J1556" s="101">
        <f>VLOOKUP($C1556,'Experiment Design'!$B$3:$H$66,'Experiment Results'!J$1,FALSE)</f>
        <v>40</v>
      </c>
      <c r="K1556" s="101">
        <f>VLOOKUP($C1556,'Experiment Design'!$B$3:$H$66,'Experiment Results'!K$1,FALSE)</f>
        <v>10</v>
      </c>
      <c r="L1556" s="101">
        <f>VLOOKUP($C1556,'Experiment Design'!$B$3:$H$66,'Experiment Results'!L$1,FALSE)</f>
        <v>36</v>
      </c>
      <c r="M1556" s="101">
        <f>VLOOKUP($C1556,'Experiment Design'!$B$3:$H$66,'Experiment Results'!M$1,FALSE)</f>
        <v>10</v>
      </c>
      <c r="N1556" s="102">
        <f t="shared" si="195"/>
        <v>50</v>
      </c>
      <c r="P1556" s="103">
        <f t="shared" si="196"/>
        <v>-1</v>
      </c>
      <c r="Q1556" s="101">
        <f t="shared" si="197"/>
        <v>-1</v>
      </c>
      <c r="R1556" s="101">
        <f t="shared" si="198"/>
        <v>-1</v>
      </c>
      <c r="S1556" s="101">
        <f t="shared" si="199"/>
        <v>-1</v>
      </c>
      <c r="T1556" s="101">
        <f t="shared" si="200"/>
        <v>1</v>
      </c>
      <c r="U1556" s="101">
        <f t="shared" si="201"/>
        <v>-1</v>
      </c>
      <c r="V1556" s="102">
        <f t="shared" si="202"/>
        <v>50</v>
      </c>
    </row>
    <row r="1557" spans="2:22" x14ac:dyDescent="0.25">
      <c r="B1557" s="12">
        <v>25</v>
      </c>
      <c r="C1557" s="12">
        <v>18</v>
      </c>
      <c r="D1557" s="12">
        <v>54.166666666666679</v>
      </c>
      <c r="E1557" s="12">
        <v>43.055555555555578</v>
      </c>
      <c r="F1557" s="12">
        <v>51.111111111111121</v>
      </c>
      <c r="H1557" s="103">
        <f>VLOOKUP($C1557,'Experiment Design'!$B$3:$H$66,'Experiment Results'!H$1,FALSE)</f>
        <v>8</v>
      </c>
      <c r="I1557" s="101" t="str">
        <f>VLOOKUP($C1557,'Experiment Design'!$B$3:$H$66,'Experiment Results'!I$1,FALSE)</f>
        <v>Normal</v>
      </c>
      <c r="J1557" s="101">
        <f>VLOOKUP($C1557,'Experiment Design'!$B$3:$H$66,'Experiment Results'!J$1,FALSE)</f>
        <v>40</v>
      </c>
      <c r="K1557" s="101">
        <f>VLOOKUP($C1557,'Experiment Design'!$B$3:$H$66,'Experiment Results'!K$1,FALSE)</f>
        <v>10</v>
      </c>
      <c r="L1557" s="101">
        <f>VLOOKUP($C1557,'Experiment Design'!$B$3:$H$66,'Experiment Results'!L$1,FALSE)</f>
        <v>36</v>
      </c>
      <c r="M1557" s="101">
        <f>VLOOKUP($C1557,'Experiment Design'!$B$3:$H$66,'Experiment Results'!M$1,FALSE)</f>
        <v>10</v>
      </c>
      <c r="N1557" s="102">
        <f t="shared" si="195"/>
        <v>49.444444444444457</v>
      </c>
      <c r="P1557" s="103">
        <f t="shared" si="196"/>
        <v>1</v>
      </c>
      <c r="Q1557" s="101">
        <f t="shared" si="197"/>
        <v>-1</v>
      </c>
      <c r="R1557" s="101">
        <f t="shared" si="198"/>
        <v>-1</v>
      </c>
      <c r="S1557" s="101">
        <f t="shared" si="199"/>
        <v>-1</v>
      </c>
      <c r="T1557" s="101">
        <f t="shared" si="200"/>
        <v>1</v>
      </c>
      <c r="U1557" s="101">
        <f t="shared" si="201"/>
        <v>-1</v>
      </c>
      <c r="V1557" s="102">
        <f t="shared" si="202"/>
        <v>49.444444444444457</v>
      </c>
    </row>
    <row r="1558" spans="2:22" x14ac:dyDescent="0.25">
      <c r="B1558" s="12">
        <v>25</v>
      </c>
      <c r="C1558" s="12">
        <v>19</v>
      </c>
      <c r="D1558" s="12">
        <v>54.444444444444422</v>
      </c>
      <c r="E1558" s="12">
        <v>54.444444444444422</v>
      </c>
      <c r="F1558" s="12">
        <v>59.444444444444464</v>
      </c>
      <c r="H1558" s="103">
        <f>VLOOKUP($C1558,'Experiment Design'!$B$3:$H$66,'Experiment Results'!H$1,FALSE)</f>
        <v>3</v>
      </c>
      <c r="I1558" s="101" t="str">
        <f>VLOOKUP($C1558,'Experiment Design'!$B$3:$H$66,'Experiment Results'!I$1,FALSE)</f>
        <v>Exponential</v>
      </c>
      <c r="J1558" s="101">
        <f>VLOOKUP($C1558,'Experiment Design'!$B$3:$H$66,'Experiment Results'!J$1,FALSE)</f>
        <v>40</v>
      </c>
      <c r="K1558" s="101">
        <f>VLOOKUP($C1558,'Experiment Design'!$B$3:$H$66,'Experiment Results'!K$1,FALSE)</f>
        <v>10</v>
      </c>
      <c r="L1558" s="101">
        <f>VLOOKUP($C1558,'Experiment Design'!$B$3:$H$66,'Experiment Results'!L$1,FALSE)</f>
        <v>36</v>
      </c>
      <c r="M1558" s="101">
        <f>VLOOKUP($C1558,'Experiment Design'!$B$3:$H$66,'Experiment Results'!M$1,FALSE)</f>
        <v>10</v>
      </c>
      <c r="N1558" s="102">
        <f t="shared" si="195"/>
        <v>56.111111111111107</v>
      </c>
      <c r="P1558" s="103">
        <f t="shared" si="196"/>
        <v>-1</v>
      </c>
      <c r="Q1558" s="101">
        <f t="shared" si="197"/>
        <v>1</v>
      </c>
      <c r="R1558" s="101">
        <f t="shared" si="198"/>
        <v>-1</v>
      </c>
      <c r="S1558" s="101">
        <f t="shared" si="199"/>
        <v>-1</v>
      </c>
      <c r="T1558" s="101">
        <f t="shared" si="200"/>
        <v>1</v>
      </c>
      <c r="U1558" s="101">
        <f t="shared" si="201"/>
        <v>-1</v>
      </c>
      <c r="V1558" s="102">
        <f t="shared" si="202"/>
        <v>56.111111111111107</v>
      </c>
    </row>
    <row r="1559" spans="2:22" x14ac:dyDescent="0.25">
      <c r="B1559" s="12">
        <v>25</v>
      </c>
      <c r="C1559" s="12">
        <v>20</v>
      </c>
      <c r="D1559" s="12">
        <v>55.277777777777757</v>
      </c>
      <c r="E1559" s="12">
        <v>54.444444444444422</v>
      </c>
      <c r="F1559" s="12">
        <v>51.874999999999986</v>
      </c>
      <c r="H1559" s="103">
        <f>VLOOKUP($C1559,'Experiment Design'!$B$3:$H$66,'Experiment Results'!H$1,FALSE)</f>
        <v>8</v>
      </c>
      <c r="I1559" s="101" t="str">
        <f>VLOOKUP($C1559,'Experiment Design'!$B$3:$H$66,'Experiment Results'!I$1,FALSE)</f>
        <v>Exponential</v>
      </c>
      <c r="J1559" s="101">
        <f>VLOOKUP($C1559,'Experiment Design'!$B$3:$H$66,'Experiment Results'!J$1,FALSE)</f>
        <v>40</v>
      </c>
      <c r="K1559" s="101">
        <f>VLOOKUP($C1559,'Experiment Design'!$B$3:$H$66,'Experiment Results'!K$1,FALSE)</f>
        <v>10</v>
      </c>
      <c r="L1559" s="101">
        <f>VLOOKUP($C1559,'Experiment Design'!$B$3:$H$66,'Experiment Results'!L$1,FALSE)</f>
        <v>36</v>
      </c>
      <c r="M1559" s="101">
        <f>VLOOKUP($C1559,'Experiment Design'!$B$3:$H$66,'Experiment Results'!M$1,FALSE)</f>
        <v>10</v>
      </c>
      <c r="N1559" s="102">
        <f t="shared" si="195"/>
        <v>53.865740740740726</v>
      </c>
      <c r="P1559" s="103">
        <f t="shared" si="196"/>
        <v>1</v>
      </c>
      <c r="Q1559" s="101">
        <f t="shared" si="197"/>
        <v>1</v>
      </c>
      <c r="R1559" s="101">
        <f t="shared" si="198"/>
        <v>-1</v>
      </c>
      <c r="S1559" s="101">
        <f t="shared" si="199"/>
        <v>-1</v>
      </c>
      <c r="T1559" s="101">
        <f t="shared" si="200"/>
        <v>1</v>
      </c>
      <c r="U1559" s="101">
        <f t="shared" si="201"/>
        <v>-1</v>
      </c>
      <c r="V1559" s="102">
        <f t="shared" si="202"/>
        <v>53.865740740740726</v>
      </c>
    </row>
    <row r="1560" spans="2:22" x14ac:dyDescent="0.25">
      <c r="B1560" s="12">
        <v>25</v>
      </c>
      <c r="C1560" s="12">
        <v>21</v>
      </c>
      <c r="D1560" s="12">
        <v>53.333333333333336</v>
      </c>
      <c r="E1560" s="12">
        <v>45.555555555555536</v>
      </c>
      <c r="F1560" s="12">
        <v>51.111111111111121</v>
      </c>
      <c r="H1560" s="103">
        <f>VLOOKUP($C1560,'Experiment Design'!$B$3:$H$66,'Experiment Results'!H$1,FALSE)</f>
        <v>3</v>
      </c>
      <c r="I1560" s="101" t="str">
        <f>VLOOKUP($C1560,'Experiment Design'!$B$3:$H$66,'Experiment Results'!I$1,FALSE)</f>
        <v>Normal</v>
      </c>
      <c r="J1560" s="101">
        <f>VLOOKUP($C1560,'Experiment Design'!$B$3:$H$66,'Experiment Results'!J$1,FALSE)</f>
        <v>100</v>
      </c>
      <c r="K1560" s="101">
        <f>VLOOKUP($C1560,'Experiment Design'!$B$3:$H$66,'Experiment Results'!K$1,FALSE)</f>
        <v>10</v>
      </c>
      <c r="L1560" s="101">
        <f>VLOOKUP($C1560,'Experiment Design'!$B$3:$H$66,'Experiment Results'!L$1,FALSE)</f>
        <v>36</v>
      </c>
      <c r="M1560" s="101">
        <f>VLOOKUP($C1560,'Experiment Design'!$B$3:$H$66,'Experiment Results'!M$1,FALSE)</f>
        <v>10</v>
      </c>
      <c r="N1560" s="102">
        <f t="shared" si="195"/>
        <v>50</v>
      </c>
      <c r="P1560" s="103">
        <f t="shared" si="196"/>
        <v>-1</v>
      </c>
      <c r="Q1560" s="101">
        <f t="shared" si="197"/>
        <v>-1</v>
      </c>
      <c r="R1560" s="101">
        <f t="shared" si="198"/>
        <v>1</v>
      </c>
      <c r="S1560" s="101">
        <f t="shared" si="199"/>
        <v>-1</v>
      </c>
      <c r="T1560" s="101">
        <f t="shared" si="200"/>
        <v>1</v>
      </c>
      <c r="U1560" s="101">
        <f t="shared" si="201"/>
        <v>-1</v>
      </c>
      <c r="V1560" s="102">
        <f t="shared" si="202"/>
        <v>50</v>
      </c>
    </row>
    <row r="1561" spans="2:22" x14ac:dyDescent="0.25">
      <c r="B1561" s="12">
        <v>25</v>
      </c>
      <c r="C1561" s="12">
        <v>22</v>
      </c>
      <c r="D1561" s="12">
        <v>54.166666666666679</v>
      </c>
      <c r="E1561" s="12">
        <v>43.055555555555578</v>
      </c>
      <c r="F1561" s="12">
        <v>51.111111111111121</v>
      </c>
      <c r="H1561" s="103">
        <f>VLOOKUP($C1561,'Experiment Design'!$B$3:$H$66,'Experiment Results'!H$1,FALSE)</f>
        <v>8</v>
      </c>
      <c r="I1561" s="101" t="str">
        <f>VLOOKUP($C1561,'Experiment Design'!$B$3:$H$66,'Experiment Results'!I$1,FALSE)</f>
        <v>Normal</v>
      </c>
      <c r="J1561" s="101">
        <f>VLOOKUP($C1561,'Experiment Design'!$B$3:$H$66,'Experiment Results'!J$1,FALSE)</f>
        <v>100</v>
      </c>
      <c r="K1561" s="101">
        <f>VLOOKUP($C1561,'Experiment Design'!$B$3:$H$66,'Experiment Results'!K$1,FALSE)</f>
        <v>10</v>
      </c>
      <c r="L1561" s="101">
        <f>VLOOKUP($C1561,'Experiment Design'!$B$3:$H$66,'Experiment Results'!L$1,FALSE)</f>
        <v>36</v>
      </c>
      <c r="M1561" s="101">
        <f>VLOOKUP($C1561,'Experiment Design'!$B$3:$H$66,'Experiment Results'!M$1,FALSE)</f>
        <v>10</v>
      </c>
      <c r="N1561" s="102">
        <f t="shared" si="195"/>
        <v>49.444444444444457</v>
      </c>
      <c r="P1561" s="103">
        <f t="shared" si="196"/>
        <v>1</v>
      </c>
      <c r="Q1561" s="101">
        <f t="shared" si="197"/>
        <v>-1</v>
      </c>
      <c r="R1561" s="101">
        <f t="shared" si="198"/>
        <v>1</v>
      </c>
      <c r="S1561" s="101">
        <f t="shared" si="199"/>
        <v>-1</v>
      </c>
      <c r="T1561" s="101">
        <f t="shared" si="200"/>
        <v>1</v>
      </c>
      <c r="U1561" s="101">
        <f t="shared" si="201"/>
        <v>-1</v>
      </c>
      <c r="V1561" s="102">
        <f t="shared" si="202"/>
        <v>49.444444444444457</v>
      </c>
    </row>
    <row r="1562" spans="2:22" x14ac:dyDescent="0.25">
      <c r="B1562" s="12">
        <v>25</v>
      </c>
      <c r="C1562" s="12">
        <v>23</v>
      </c>
      <c r="D1562" s="12">
        <v>54.444444444444422</v>
      </c>
      <c r="E1562" s="12">
        <v>54.444444444444422</v>
      </c>
      <c r="F1562" s="12">
        <v>59.444444444444464</v>
      </c>
      <c r="H1562" s="103">
        <f>VLOOKUP($C1562,'Experiment Design'!$B$3:$H$66,'Experiment Results'!H$1,FALSE)</f>
        <v>3</v>
      </c>
      <c r="I1562" s="101" t="str">
        <f>VLOOKUP($C1562,'Experiment Design'!$B$3:$H$66,'Experiment Results'!I$1,FALSE)</f>
        <v>Exponential</v>
      </c>
      <c r="J1562" s="101">
        <f>VLOOKUP($C1562,'Experiment Design'!$B$3:$H$66,'Experiment Results'!J$1,FALSE)</f>
        <v>100</v>
      </c>
      <c r="K1562" s="101">
        <f>VLOOKUP($C1562,'Experiment Design'!$B$3:$H$66,'Experiment Results'!K$1,FALSE)</f>
        <v>10</v>
      </c>
      <c r="L1562" s="101">
        <f>VLOOKUP($C1562,'Experiment Design'!$B$3:$H$66,'Experiment Results'!L$1,FALSE)</f>
        <v>36</v>
      </c>
      <c r="M1562" s="101">
        <f>VLOOKUP($C1562,'Experiment Design'!$B$3:$H$66,'Experiment Results'!M$1,FALSE)</f>
        <v>10</v>
      </c>
      <c r="N1562" s="102">
        <f t="shared" si="195"/>
        <v>56.111111111111107</v>
      </c>
      <c r="P1562" s="103">
        <f t="shared" si="196"/>
        <v>-1</v>
      </c>
      <c r="Q1562" s="101">
        <f t="shared" si="197"/>
        <v>1</v>
      </c>
      <c r="R1562" s="101">
        <f t="shared" si="198"/>
        <v>1</v>
      </c>
      <c r="S1562" s="101">
        <f t="shared" si="199"/>
        <v>-1</v>
      </c>
      <c r="T1562" s="101">
        <f t="shared" si="200"/>
        <v>1</v>
      </c>
      <c r="U1562" s="101">
        <f t="shared" si="201"/>
        <v>-1</v>
      </c>
      <c r="V1562" s="102">
        <f t="shared" si="202"/>
        <v>56.111111111111107</v>
      </c>
    </row>
    <row r="1563" spans="2:22" x14ac:dyDescent="0.25">
      <c r="B1563" s="12">
        <v>25</v>
      </c>
      <c r="C1563" s="12">
        <v>24</v>
      </c>
      <c r="D1563" s="12">
        <v>55.277777777777757</v>
      </c>
      <c r="E1563" s="12">
        <v>54.444444444444422</v>
      </c>
      <c r="F1563" s="12">
        <v>51.874999999999986</v>
      </c>
      <c r="H1563" s="103">
        <f>VLOOKUP($C1563,'Experiment Design'!$B$3:$H$66,'Experiment Results'!H$1,FALSE)</f>
        <v>8</v>
      </c>
      <c r="I1563" s="101" t="str">
        <f>VLOOKUP($C1563,'Experiment Design'!$B$3:$H$66,'Experiment Results'!I$1,FALSE)</f>
        <v>Exponential</v>
      </c>
      <c r="J1563" s="101">
        <f>VLOOKUP($C1563,'Experiment Design'!$B$3:$H$66,'Experiment Results'!J$1,FALSE)</f>
        <v>100</v>
      </c>
      <c r="K1563" s="101">
        <f>VLOOKUP($C1563,'Experiment Design'!$B$3:$H$66,'Experiment Results'!K$1,FALSE)</f>
        <v>10</v>
      </c>
      <c r="L1563" s="101">
        <f>VLOOKUP($C1563,'Experiment Design'!$B$3:$H$66,'Experiment Results'!L$1,FALSE)</f>
        <v>36</v>
      </c>
      <c r="M1563" s="101">
        <f>VLOOKUP($C1563,'Experiment Design'!$B$3:$H$66,'Experiment Results'!M$1,FALSE)</f>
        <v>10</v>
      </c>
      <c r="N1563" s="102">
        <f t="shared" si="195"/>
        <v>53.865740740740726</v>
      </c>
      <c r="P1563" s="103">
        <f t="shared" si="196"/>
        <v>1</v>
      </c>
      <c r="Q1563" s="101">
        <f t="shared" si="197"/>
        <v>1</v>
      </c>
      <c r="R1563" s="101">
        <f t="shared" si="198"/>
        <v>1</v>
      </c>
      <c r="S1563" s="101">
        <f t="shared" si="199"/>
        <v>-1</v>
      </c>
      <c r="T1563" s="101">
        <f t="shared" si="200"/>
        <v>1</v>
      </c>
      <c r="U1563" s="101">
        <f t="shared" si="201"/>
        <v>-1</v>
      </c>
      <c r="V1563" s="102">
        <f t="shared" si="202"/>
        <v>53.865740740740726</v>
      </c>
    </row>
    <row r="1564" spans="2:22" x14ac:dyDescent="0.25">
      <c r="B1564" s="12">
        <v>25</v>
      </c>
      <c r="C1564" s="12">
        <v>25</v>
      </c>
      <c r="D1564" s="12">
        <v>53.333333333333336</v>
      </c>
      <c r="E1564" s="12">
        <v>45.555555555555536</v>
      </c>
      <c r="F1564" s="12">
        <v>51.111111111111121</v>
      </c>
      <c r="H1564" s="103">
        <f>VLOOKUP($C1564,'Experiment Design'!$B$3:$H$66,'Experiment Results'!H$1,FALSE)</f>
        <v>3</v>
      </c>
      <c r="I1564" s="101" t="str">
        <f>VLOOKUP($C1564,'Experiment Design'!$B$3:$H$66,'Experiment Results'!I$1,FALSE)</f>
        <v>Normal</v>
      </c>
      <c r="J1564" s="101">
        <f>VLOOKUP($C1564,'Experiment Design'!$B$3:$H$66,'Experiment Results'!J$1,FALSE)</f>
        <v>40</v>
      </c>
      <c r="K1564" s="101">
        <f>VLOOKUP($C1564,'Experiment Design'!$B$3:$H$66,'Experiment Results'!K$1,FALSE)</f>
        <v>60</v>
      </c>
      <c r="L1564" s="101">
        <f>VLOOKUP($C1564,'Experiment Design'!$B$3:$H$66,'Experiment Results'!L$1,FALSE)</f>
        <v>36</v>
      </c>
      <c r="M1564" s="101">
        <f>VLOOKUP($C1564,'Experiment Design'!$B$3:$H$66,'Experiment Results'!M$1,FALSE)</f>
        <v>10</v>
      </c>
      <c r="N1564" s="102">
        <f t="shared" si="195"/>
        <v>50</v>
      </c>
      <c r="P1564" s="103">
        <f t="shared" si="196"/>
        <v>-1</v>
      </c>
      <c r="Q1564" s="101">
        <f t="shared" si="197"/>
        <v>-1</v>
      </c>
      <c r="R1564" s="101">
        <f t="shared" si="198"/>
        <v>-1</v>
      </c>
      <c r="S1564" s="101">
        <f t="shared" si="199"/>
        <v>1</v>
      </c>
      <c r="T1564" s="101">
        <f t="shared" si="200"/>
        <v>1</v>
      </c>
      <c r="U1564" s="101">
        <f t="shared" si="201"/>
        <v>-1</v>
      </c>
      <c r="V1564" s="102">
        <f t="shared" si="202"/>
        <v>50</v>
      </c>
    </row>
    <row r="1565" spans="2:22" x14ac:dyDescent="0.25">
      <c r="B1565" s="12">
        <v>25</v>
      </c>
      <c r="C1565" s="12">
        <v>26</v>
      </c>
      <c r="D1565" s="12">
        <v>54.166666666666679</v>
      </c>
      <c r="E1565" s="12">
        <v>43.055555555555578</v>
      </c>
      <c r="F1565" s="12">
        <v>51.111111111111121</v>
      </c>
      <c r="H1565" s="103">
        <f>VLOOKUP($C1565,'Experiment Design'!$B$3:$H$66,'Experiment Results'!H$1,FALSE)</f>
        <v>8</v>
      </c>
      <c r="I1565" s="101" t="str">
        <f>VLOOKUP($C1565,'Experiment Design'!$B$3:$H$66,'Experiment Results'!I$1,FALSE)</f>
        <v>Normal</v>
      </c>
      <c r="J1565" s="101">
        <f>VLOOKUP($C1565,'Experiment Design'!$B$3:$H$66,'Experiment Results'!J$1,FALSE)</f>
        <v>40</v>
      </c>
      <c r="K1565" s="101">
        <f>VLOOKUP($C1565,'Experiment Design'!$B$3:$H$66,'Experiment Results'!K$1,FALSE)</f>
        <v>60</v>
      </c>
      <c r="L1565" s="101">
        <f>VLOOKUP($C1565,'Experiment Design'!$B$3:$H$66,'Experiment Results'!L$1,FALSE)</f>
        <v>36</v>
      </c>
      <c r="M1565" s="101">
        <f>VLOOKUP($C1565,'Experiment Design'!$B$3:$H$66,'Experiment Results'!M$1,FALSE)</f>
        <v>10</v>
      </c>
      <c r="N1565" s="102">
        <f t="shared" si="195"/>
        <v>49.444444444444457</v>
      </c>
      <c r="P1565" s="103">
        <f t="shared" si="196"/>
        <v>1</v>
      </c>
      <c r="Q1565" s="101">
        <f t="shared" si="197"/>
        <v>-1</v>
      </c>
      <c r="R1565" s="101">
        <f t="shared" si="198"/>
        <v>-1</v>
      </c>
      <c r="S1565" s="101">
        <f t="shared" si="199"/>
        <v>1</v>
      </c>
      <c r="T1565" s="101">
        <f t="shared" si="200"/>
        <v>1</v>
      </c>
      <c r="U1565" s="101">
        <f t="shared" si="201"/>
        <v>-1</v>
      </c>
      <c r="V1565" s="102">
        <f t="shared" si="202"/>
        <v>49.444444444444457</v>
      </c>
    </row>
    <row r="1566" spans="2:22" x14ac:dyDescent="0.25">
      <c r="B1566" s="12">
        <v>25</v>
      </c>
      <c r="C1566" s="12">
        <v>27</v>
      </c>
      <c r="D1566" s="12">
        <v>54.444444444444422</v>
      </c>
      <c r="E1566" s="12">
        <v>54.444444444444422</v>
      </c>
      <c r="F1566" s="12">
        <v>59.444444444444464</v>
      </c>
      <c r="H1566" s="103">
        <f>VLOOKUP($C1566,'Experiment Design'!$B$3:$H$66,'Experiment Results'!H$1,FALSE)</f>
        <v>3</v>
      </c>
      <c r="I1566" s="101" t="str">
        <f>VLOOKUP($C1566,'Experiment Design'!$B$3:$H$66,'Experiment Results'!I$1,FALSE)</f>
        <v>Exponential</v>
      </c>
      <c r="J1566" s="101">
        <f>VLOOKUP($C1566,'Experiment Design'!$B$3:$H$66,'Experiment Results'!J$1,FALSE)</f>
        <v>40</v>
      </c>
      <c r="K1566" s="101">
        <f>VLOOKUP($C1566,'Experiment Design'!$B$3:$H$66,'Experiment Results'!K$1,FALSE)</f>
        <v>60</v>
      </c>
      <c r="L1566" s="101">
        <f>VLOOKUP($C1566,'Experiment Design'!$B$3:$H$66,'Experiment Results'!L$1,FALSE)</f>
        <v>36</v>
      </c>
      <c r="M1566" s="101">
        <f>VLOOKUP($C1566,'Experiment Design'!$B$3:$H$66,'Experiment Results'!M$1,FALSE)</f>
        <v>10</v>
      </c>
      <c r="N1566" s="102">
        <f t="shared" si="195"/>
        <v>56.111111111111107</v>
      </c>
      <c r="P1566" s="103">
        <f t="shared" si="196"/>
        <v>-1</v>
      </c>
      <c r="Q1566" s="101">
        <f t="shared" si="197"/>
        <v>1</v>
      </c>
      <c r="R1566" s="101">
        <f t="shared" si="198"/>
        <v>-1</v>
      </c>
      <c r="S1566" s="101">
        <f t="shared" si="199"/>
        <v>1</v>
      </c>
      <c r="T1566" s="101">
        <f t="shared" si="200"/>
        <v>1</v>
      </c>
      <c r="U1566" s="101">
        <f t="shared" si="201"/>
        <v>-1</v>
      </c>
      <c r="V1566" s="102">
        <f t="shared" si="202"/>
        <v>56.111111111111107</v>
      </c>
    </row>
    <row r="1567" spans="2:22" x14ac:dyDescent="0.25">
      <c r="B1567" s="12">
        <v>25</v>
      </c>
      <c r="C1567" s="12">
        <v>28</v>
      </c>
      <c r="D1567" s="12">
        <v>55.277777777777757</v>
      </c>
      <c r="E1567" s="12">
        <v>54.444444444444422</v>
      </c>
      <c r="F1567" s="12">
        <v>51.874999999999986</v>
      </c>
      <c r="H1567" s="103">
        <f>VLOOKUP($C1567,'Experiment Design'!$B$3:$H$66,'Experiment Results'!H$1,FALSE)</f>
        <v>8</v>
      </c>
      <c r="I1567" s="101" t="str">
        <f>VLOOKUP($C1567,'Experiment Design'!$B$3:$H$66,'Experiment Results'!I$1,FALSE)</f>
        <v>Exponential</v>
      </c>
      <c r="J1567" s="101">
        <f>VLOOKUP($C1567,'Experiment Design'!$B$3:$H$66,'Experiment Results'!J$1,FALSE)</f>
        <v>40</v>
      </c>
      <c r="K1567" s="101">
        <f>VLOOKUP($C1567,'Experiment Design'!$B$3:$H$66,'Experiment Results'!K$1,FALSE)</f>
        <v>60</v>
      </c>
      <c r="L1567" s="101">
        <f>VLOOKUP($C1567,'Experiment Design'!$B$3:$H$66,'Experiment Results'!L$1,FALSE)</f>
        <v>36</v>
      </c>
      <c r="M1567" s="101">
        <f>VLOOKUP($C1567,'Experiment Design'!$B$3:$H$66,'Experiment Results'!M$1,FALSE)</f>
        <v>10</v>
      </c>
      <c r="N1567" s="102">
        <f t="shared" si="195"/>
        <v>53.865740740740726</v>
      </c>
      <c r="P1567" s="103">
        <f t="shared" si="196"/>
        <v>1</v>
      </c>
      <c r="Q1567" s="101">
        <f t="shared" si="197"/>
        <v>1</v>
      </c>
      <c r="R1567" s="101">
        <f t="shared" si="198"/>
        <v>-1</v>
      </c>
      <c r="S1567" s="101">
        <f t="shared" si="199"/>
        <v>1</v>
      </c>
      <c r="T1567" s="101">
        <f t="shared" si="200"/>
        <v>1</v>
      </c>
      <c r="U1567" s="101">
        <f t="shared" si="201"/>
        <v>-1</v>
      </c>
      <c r="V1567" s="102">
        <f t="shared" si="202"/>
        <v>53.865740740740726</v>
      </c>
    </row>
    <row r="1568" spans="2:22" x14ac:dyDescent="0.25">
      <c r="B1568" s="12">
        <v>25</v>
      </c>
      <c r="C1568" s="12">
        <v>29</v>
      </c>
      <c r="D1568" s="12">
        <v>53.333333333333336</v>
      </c>
      <c r="E1568" s="12">
        <v>45.555555555555536</v>
      </c>
      <c r="F1568" s="12">
        <v>51.111111111111121</v>
      </c>
      <c r="H1568" s="103">
        <f>VLOOKUP($C1568,'Experiment Design'!$B$3:$H$66,'Experiment Results'!H$1,FALSE)</f>
        <v>3</v>
      </c>
      <c r="I1568" s="101" t="str">
        <f>VLOOKUP($C1568,'Experiment Design'!$B$3:$H$66,'Experiment Results'!I$1,FALSE)</f>
        <v>Normal</v>
      </c>
      <c r="J1568" s="101">
        <f>VLOOKUP($C1568,'Experiment Design'!$B$3:$H$66,'Experiment Results'!J$1,FALSE)</f>
        <v>100</v>
      </c>
      <c r="K1568" s="101">
        <f>VLOOKUP($C1568,'Experiment Design'!$B$3:$H$66,'Experiment Results'!K$1,FALSE)</f>
        <v>60</v>
      </c>
      <c r="L1568" s="101">
        <f>VLOOKUP($C1568,'Experiment Design'!$B$3:$H$66,'Experiment Results'!L$1,FALSE)</f>
        <v>36</v>
      </c>
      <c r="M1568" s="101">
        <f>VLOOKUP($C1568,'Experiment Design'!$B$3:$H$66,'Experiment Results'!M$1,FALSE)</f>
        <v>10</v>
      </c>
      <c r="N1568" s="102">
        <f t="shared" si="195"/>
        <v>50</v>
      </c>
      <c r="P1568" s="103">
        <f t="shared" si="196"/>
        <v>-1</v>
      </c>
      <c r="Q1568" s="101">
        <f t="shared" si="197"/>
        <v>-1</v>
      </c>
      <c r="R1568" s="101">
        <f t="shared" si="198"/>
        <v>1</v>
      </c>
      <c r="S1568" s="101">
        <f t="shared" si="199"/>
        <v>1</v>
      </c>
      <c r="T1568" s="101">
        <f t="shared" si="200"/>
        <v>1</v>
      </c>
      <c r="U1568" s="101">
        <f t="shared" si="201"/>
        <v>-1</v>
      </c>
      <c r="V1568" s="102">
        <f t="shared" si="202"/>
        <v>50</v>
      </c>
    </row>
    <row r="1569" spans="2:22" x14ac:dyDescent="0.25">
      <c r="B1569" s="12">
        <v>25</v>
      </c>
      <c r="C1569" s="12">
        <v>30</v>
      </c>
      <c r="D1569" s="12">
        <v>54.166666666666679</v>
      </c>
      <c r="E1569" s="12">
        <v>43.055555555555578</v>
      </c>
      <c r="F1569" s="12">
        <v>51.111111111111121</v>
      </c>
      <c r="H1569" s="103">
        <f>VLOOKUP($C1569,'Experiment Design'!$B$3:$H$66,'Experiment Results'!H$1,FALSE)</f>
        <v>8</v>
      </c>
      <c r="I1569" s="101" t="str">
        <f>VLOOKUP($C1569,'Experiment Design'!$B$3:$H$66,'Experiment Results'!I$1,FALSE)</f>
        <v>Normal</v>
      </c>
      <c r="J1569" s="101">
        <f>VLOOKUP($C1569,'Experiment Design'!$B$3:$H$66,'Experiment Results'!J$1,FALSE)</f>
        <v>100</v>
      </c>
      <c r="K1569" s="101">
        <f>VLOOKUP($C1569,'Experiment Design'!$B$3:$H$66,'Experiment Results'!K$1,FALSE)</f>
        <v>60</v>
      </c>
      <c r="L1569" s="101">
        <f>VLOOKUP($C1569,'Experiment Design'!$B$3:$H$66,'Experiment Results'!L$1,FALSE)</f>
        <v>36</v>
      </c>
      <c r="M1569" s="101">
        <f>VLOOKUP($C1569,'Experiment Design'!$B$3:$H$66,'Experiment Results'!M$1,FALSE)</f>
        <v>10</v>
      </c>
      <c r="N1569" s="102">
        <f t="shared" si="195"/>
        <v>49.444444444444457</v>
      </c>
      <c r="P1569" s="103">
        <f t="shared" si="196"/>
        <v>1</v>
      </c>
      <c r="Q1569" s="101">
        <f t="shared" si="197"/>
        <v>-1</v>
      </c>
      <c r="R1569" s="101">
        <f t="shared" si="198"/>
        <v>1</v>
      </c>
      <c r="S1569" s="101">
        <f t="shared" si="199"/>
        <v>1</v>
      </c>
      <c r="T1569" s="101">
        <f t="shared" si="200"/>
        <v>1</v>
      </c>
      <c r="U1569" s="101">
        <f t="shared" si="201"/>
        <v>-1</v>
      </c>
      <c r="V1569" s="102">
        <f t="shared" si="202"/>
        <v>49.444444444444457</v>
      </c>
    </row>
    <row r="1570" spans="2:22" x14ac:dyDescent="0.25">
      <c r="B1570" s="12">
        <v>25</v>
      </c>
      <c r="C1570" s="12">
        <v>31</v>
      </c>
      <c r="D1570" s="12">
        <v>54.444444444444422</v>
      </c>
      <c r="E1570" s="12">
        <v>54.444444444444422</v>
      </c>
      <c r="F1570" s="12">
        <v>59.444444444444464</v>
      </c>
      <c r="H1570" s="103">
        <f>VLOOKUP($C1570,'Experiment Design'!$B$3:$H$66,'Experiment Results'!H$1,FALSE)</f>
        <v>3</v>
      </c>
      <c r="I1570" s="101" t="str">
        <f>VLOOKUP($C1570,'Experiment Design'!$B$3:$H$66,'Experiment Results'!I$1,FALSE)</f>
        <v>Exponential</v>
      </c>
      <c r="J1570" s="101">
        <f>VLOOKUP($C1570,'Experiment Design'!$B$3:$H$66,'Experiment Results'!J$1,FALSE)</f>
        <v>100</v>
      </c>
      <c r="K1570" s="101">
        <f>VLOOKUP($C1570,'Experiment Design'!$B$3:$H$66,'Experiment Results'!K$1,FALSE)</f>
        <v>60</v>
      </c>
      <c r="L1570" s="101">
        <f>VLOOKUP($C1570,'Experiment Design'!$B$3:$H$66,'Experiment Results'!L$1,FALSE)</f>
        <v>36</v>
      </c>
      <c r="M1570" s="101">
        <f>VLOOKUP($C1570,'Experiment Design'!$B$3:$H$66,'Experiment Results'!M$1,FALSE)</f>
        <v>10</v>
      </c>
      <c r="N1570" s="102">
        <f t="shared" si="195"/>
        <v>56.111111111111107</v>
      </c>
      <c r="P1570" s="103">
        <f t="shared" si="196"/>
        <v>-1</v>
      </c>
      <c r="Q1570" s="101">
        <f t="shared" si="197"/>
        <v>1</v>
      </c>
      <c r="R1570" s="101">
        <f t="shared" si="198"/>
        <v>1</v>
      </c>
      <c r="S1570" s="101">
        <f t="shared" si="199"/>
        <v>1</v>
      </c>
      <c r="T1570" s="101">
        <f t="shared" si="200"/>
        <v>1</v>
      </c>
      <c r="U1570" s="101">
        <f t="shared" si="201"/>
        <v>-1</v>
      </c>
      <c r="V1570" s="102">
        <f t="shared" si="202"/>
        <v>56.111111111111107</v>
      </c>
    </row>
    <row r="1571" spans="2:22" x14ac:dyDescent="0.25">
      <c r="B1571" s="12">
        <v>25</v>
      </c>
      <c r="C1571" s="12">
        <v>32</v>
      </c>
      <c r="D1571" s="12">
        <v>55.277777777777757</v>
      </c>
      <c r="E1571" s="12">
        <v>54.444444444444422</v>
      </c>
      <c r="F1571" s="12">
        <v>51.874999999999986</v>
      </c>
      <c r="H1571" s="103">
        <f>VLOOKUP($C1571,'Experiment Design'!$B$3:$H$66,'Experiment Results'!H$1,FALSE)</f>
        <v>8</v>
      </c>
      <c r="I1571" s="101" t="str">
        <f>VLOOKUP($C1571,'Experiment Design'!$B$3:$H$66,'Experiment Results'!I$1,FALSE)</f>
        <v>Exponential</v>
      </c>
      <c r="J1571" s="101">
        <f>VLOOKUP($C1571,'Experiment Design'!$B$3:$H$66,'Experiment Results'!J$1,FALSE)</f>
        <v>100</v>
      </c>
      <c r="K1571" s="101">
        <f>VLOOKUP($C1571,'Experiment Design'!$B$3:$H$66,'Experiment Results'!K$1,FALSE)</f>
        <v>60</v>
      </c>
      <c r="L1571" s="101">
        <f>VLOOKUP($C1571,'Experiment Design'!$B$3:$H$66,'Experiment Results'!L$1,FALSE)</f>
        <v>36</v>
      </c>
      <c r="M1571" s="101">
        <f>VLOOKUP($C1571,'Experiment Design'!$B$3:$H$66,'Experiment Results'!M$1,FALSE)</f>
        <v>10</v>
      </c>
      <c r="N1571" s="102">
        <f t="shared" si="195"/>
        <v>53.865740740740726</v>
      </c>
      <c r="P1571" s="103">
        <f t="shared" si="196"/>
        <v>1</v>
      </c>
      <c r="Q1571" s="101">
        <f t="shared" si="197"/>
        <v>1</v>
      </c>
      <c r="R1571" s="101">
        <f t="shared" si="198"/>
        <v>1</v>
      </c>
      <c r="S1571" s="101">
        <f t="shared" si="199"/>
        <v>1</v>
      </c>
      <c r="T1571" s="101">
        <f t="shared" si="200"/>
        <v>1</v>
      </c>
      <c r="U1571" s="101">
        <f t="shared" si="201"/>
        <v>-1</v>
      </c>
      <c r="V1571" s="102">
        <f t="shared" si="202"/>
        <v>53.865740740740726</v>
      </c>
    </row>
    <row r="1572" spans="2:22" x14ac:dyDescent="0.25">
      <c r="B1572" s="12">
        <v>25</v>
      </c>
      <c r="C1572" s="12">
        <v>33</v>
      </c>
      <c r="D1572" s="12">
        <v>31.538461538461561</v>
      </c>
      <c r="E1572" s="12">
        <v>13.846153846153861</v>
      </c>
      <c r="F1572" s="12">
        <v>30.576923076923102</v>
      </c>
      <c r="H1572" s="103">
        <f>VLOOKUP($C1572,'Experiment Design'!$B$3:$H$66,'Experiment Results'!H$1,FALSE)</f>
        <v>3</v>
      </c>
      <c r="I1572" s="101" t="str">
        <f>VLOOKUP($C1572,'Experiment Design'!$B$3:$H$66,'Experiment Results'!I$1,FALSE)</f>
        <v>Normal</v>
      </c>
      <c r="J1572" s="101">
        <f>VLOOKUP($C1572,'Experiment Design'!$B$3:$H$66,'Experiment Results'!J$1,FALSE)</f>
        <v>40</v>
      </c>
      <c r="K1572" s="101">
        <f>VLOOKUP($C1572,'Experiment Design'!$B$3:$H$66,'Experiment Results'!K$1,FALSE)</f>
        <v>10</v>
      </c>
      <c r="L1572" s="101">
        <f>VLOOKUP($C1572,'Experiment Design'!$B$3:$H$66,'Experiment Results'!L$1,FALSE)</f>
        <v>26</v>
      </c>
      <c r="M1572" s="101">
        <f>VLOOKUP($C1572,'Experiment Design'!$B$3:$H$66,'Experiment Results'!M$1,FALSE)</f>
        <v>15</v>
      </c>
      <c r="N1572" s="102">
        <f t="shared" si="195"/>
        <v>25.320512820512842</v>
      </c>
      <c r="P1572" s="103">
        <f t="shared" si="196"/>
        <v>-1</v>
      </c>
      <c r="Q1572" s="101">
        <f t="shared" si="197"/>
        <v>-1</v>
      </c>
      <c r="R1572" s="101">
        <f t="shared" si="198"/>
        <v>-1</v>
      </c>
      <c r="S1572" s="101">
        <f t="shared" si="199"/>
        <v>-1</v>
      </c>
      <c r="T1572" s="101">
        <f t="shared" si="200"/>
        <v>-1</v>
      </c>
      <c r="U1572" s="101">
        <f t="shared" si="201"/>
        <v>1</v>
      </c>
      <c r="V1572" s="102">
        <f t="shared" si="202"/>
        <v>25.320512820512842</v>
      </c>
    </row>
    <row r="1573" spans="2:22" x14ac:dyDescent="0.25">
      <c r="B1573" s="12">
        <v>25</v>
      </c>
      <c r="C1573" s="12">
        <v>34</v>
      </c>
      <c r="D1573" s="12">
        <v>24.560439560439541</v>
      </c>
      <c r="E1573" s="12">
        <v>20.961538461538439</v>
      </c>
      <c r="F1573" s="12">
        <v>30.192307692307679</v>
      </c>
      <c r="H1573" s="103">
        <f>VLOOKUP($C1573,'Experiment Design'!$B$3:$H$66,'Experiment Results'!H$1,FALSE)</f>
        <v>8</v>
      </c>
      <c r="I1573" s="101" t="str">
        <f>VLOOKUP($C1573,'Experiment Design'!$B$3:$H$66,'Experiment Results'!I$1,FALSE)</f>
        <v>Normal</v>
      </c>
      <c r="J1573" s="101">
        <f>VLOOKUP($C1573,'Experiment Design'!$B$3:$H$66,'Experiment Results'!J$1,FALSE)</f>
        <v>40</v>
      </c>
      <c r="K1573" s="101">
        <f>VLOOKUP($C1573,'Experiment Design'!$B$3:$H$66,'Experiment Results'!K$1,FALSE)</f>
        <v>10</v>
      </c>
      <c r="L1573" s="101">
        <f>VLOOKUP($C1573,'Experiment Design'!$B$3:$H$66,'Experiment Results'!L$1,FALSE)</f>
        <v>26</v>
      </c>
      <c r="M1573" s="101">
        <f>VLOOKUP($C1573,'Experiment Design'!$B$3:$H$66,'Experiment Results'!M$1,FALSE)</f>
        <v>15</v>
      </c>
      <c r="N1573" s="102">
        <f t="shared" si="195"/>
        <v>25.238095238095223</v>
      </c>
      <c r="P1573" s="103">
        <f t="shared" si="196"/>
        <v>1</v>
      </c>
      <c r="Q1573" s="101">
        <f t="shared" si="197"/>
        <v>-1</v>
      </c>
      <c r="R1573" s="101">
        <f t="shared" si="198"/>
        <v>-1</v>
      </c>
      <c r="S1573" s="101">
        <f t="shared" si="199"/>
        <v>-1</v>
      </c>
      <c r="T1573" s="101">
        <f t="shared" si="200"/>
        <v>-1</v>
      </c>
      <c r="U1573" s="101">
        <f t="shared" si="201"/>
        <v>1</v>
      </c>
      <c r="V1573" s="102">
        <f t="shared" si="202"/>
        <v>25.238095238095223</v>
      </c>
    </row>
    <row r="1574" spans="2:22" x14ac:dyDescent="0.25">
      <c r="B1574" s="12">
        <v>25</v>
      </c>
      <c r="C1574" s="12">
        <v>35</v>
      </c>
      <c r="D1574" s="12">
        <v>24.230769230769241</v>
      </c>
      <c r="E1574" s="12">
        <v>19.230769230769258</v>
      </c>
      <c r="F1574" s="12">
        <v>28.269230769230759</v>
      </c>
      <c r="H1574" s="103">
        <f>VLOOKUP($C1574,'Experiment Design'!$B$3:$H$66,'Experiment Results'!H$1,FALSE)</f>
        <v>3</v>
      </c>
      <c r="I1574" s="101" t="str">
        <f>VLOOKUP($C1574,'Experiment Design'!$B$3:$H$66,'Experiment Results'!I$1,FALSE)</f>
        <v>Exponential</v>
      </c>
      <c r="J1574" s="101">
        <f>VLOOKUP($C1574,'Experiment Design'!$B$3:$H$66,'Experiment Results'!J$1,FALSE)</f>
        <v>40</v>
      </c>
      <c r="K1574" s="101">
        <f>VLOOKUP($C1574,'Experiment Design'!$B$3:$H$66,'Experiment Results'!K$1,FALSE)</f>
        <v>10</v>
      </c>
      <c r="L1574" s="101">
        <f>VLOOKUP($C1574,'Experiment Design'!$B$3:$H$66,'Experiment Results'!L$1,FALSE)</f>
        <v>26</v>
      </c>
      <c r="M1574" s="101">
        <f>VLOOKUP($C1574,'Experiment Design'!$B$3:$H$66,'Experiment Results'!M$1,FALSE)</f>
        <v>15</v>
      </c>
      <c r="N1574" s="102">
        <f t="shared" si="195"/>
        <v>23.910256410256419</v>
      </c>
      <c r="P1574" s="103">
        <f t="shared" si="196"/>
        <v>-1</v>
      </c>
      <c r="Q1574" s="101">
        <f t="shared" si="197"/>
        <v>1</v>
      </c>
      <c r="R1574" s="101">
        <f t="shared" si="198"/>
        <v>-1</v>
      </c>
      <c r="S1574" s="101">
        <f t="shared" si="199"/>
        <v>-1</v>
      </c>
      <c r="T1574" s="101">
        <f t="shared" si="200"/>
        <v>-1</v>
      </c>
      <c r="U1574" s="101">
        <f t="shared" si="201"/>
        <v>1</v>
      </c>
      <c r="V1574" s="102">
        <f t="shared" si="202"/>
        <v>23.910256410256419</v>
      </c>
    </row>
    <row r="1575" spans="2:22" x14ac:dyDescent="0.25">
      <c r="B1575" s="12">
        <v>25</v>
      </c>
      <c r="C1575" s="12">
        <v>36</v>
      </c>
      <c r="D1575" s="12">
        <v>27.11538461538462</v>
      </c>
      <c r="E1575" s="12">
        <v>19.61538461538462</v>
      </c>
      <c r="F1575" s="12">
        <v>21.346153846153861</v>
      </c>
      <c r="H1575" s="103">
        <f>VLOOKUP($C1575,'Experiment Design'!$B$3:$H$66,'Experiment Results'!H$1,FALSE)</f>
        <v>8</v>
      </c>
      <c r="I1575" s="101" t="str">
        <f>VLOOKUP($C1575,'Experiment Design'!$B$3:$H$66,'Experiment Results'!I$1,FALSE)</f>
        <v>Exponential</v>
      </c>
      <c r="J1575" s="101">
        <f>VLOOKUP($C1575,'Experiment Design'!$B$3:$H$66,'Experiment Results'!J$1,FALSE)</f>
        <v>40</v>
      </c>
      <c r="K1575" s="101">
        <f>VLOOKUP($C1575,'Experiment Design'!$B$3:$H$66,'Experiment Results'!K$1,FALSE)</f>
        <v>10</v>
      </c>
      <c r="L1575" s="101">
        <f>VLOOKUP($C1575,'Experiment Design'!$B$3:$H$66,'Experiment Results'!L$1,FALSE)</f>
        <v>26</v>
      </c>
      <c r="M1575" s="101">
        <f>VLOOKUP($C1575,'Experiment Design'!$B$3:$H$66,'Experiment Results'!M$1,FALSE)</f>
        <v>15</v>
      </c>
      <c r="N1575" s="102">
        <f t="shared" si="195"/>
        <v>22.692307692307697</v>
      </c>
      <c r="P1575" s="103">
        <f t="shared" si="196"/>
        <v>1</v>
      </c>
      <c r="Q1575" s="101">
        <f t="shared" si="197"/>
        <v>1</v>
      </c>
      <c r="R1575" s="101">
        <f t="shared" si="198"/>
        <v>-1</v>
      </c>
      <c r="S1575" s="101">
        <f t="shared" si="199"/>
        <v>-1</v>
      </c>
      <c r="T1575" s="101">
        <f t="shared" si="200"/>
        <v>-1</v>
      </c>
      <c r="U1575" s="101">
        <f t="shared" si="201"/>
        <v>1</v>
      </c>
      <c r="V1575" s="102">
        <f t="shared" si="202"/>
        <v>22.692307692307697</v>
      </c>
    </row>
    <row r="1576" spans="2:22" x14ac:dyDescent="0.25">
      <c r="B1576" s="12">
        <v>25</v>
      </c>
      <c r="C1576" s="12">
        <v>37</v>
      </c>
      <c r="D1576" s="12">
        <v>31.538461538461561</v>
      </c>
      <c r="E1576" s="12">
        <v>13.846153846153861</v>
      </c>
      <c r="F1576" s="12">
        <v>30.576923076923102</v>
      </c>
      <c r="H1576" s="103">
        <f>VLOOKUP($C1576,'Experiment Design'!$B$3:$H$66,'Experiment Results'!H$1,FALSE)</f>
        <v>3</v>
      </c>
      <c r="I1576" s="101" t="str">
        <f>VLOOKUP($C1576,'Experiment Design'!$B$3:$H$66,'Experiment Results'!I$1,FALSE)</f>
        <v>Normal</v>
      </c>
      <c r="J1576" s="101">
        <f>VLOOKUP($C1576,'Experiment Design'!$B$3:$H$66,'Experiment Results'!J$1,FALSE)</f>
        <v>100</v>
      </c>
      <c r="K1576" s="101">
        <f>VLOOKUP($C1576,'Experiment Design'!$B$3:$H$66,'Experiment Results'!K$1,FALSE)</f>
        <v>10</v>
      </c>
      <c r="L1576" s="101">
        <f>VLOOKUP($C1576,'Experiment Design'!$B$3:$H$66,'Experiment Results'!L$1,FALSE)</f>
        <v>26</v>
      </c>
      <c r="M1576" s="101">
        <f>VLOOKUP($C1576,'Experiment Design'!$B$3:$H$66,'Experiment Results'!M$1,FALSE)</f>
        <v>15</v>
      </c>
      <c r="N1576" s="102">
        <f t="shared" si="195"/>
        <v>25.320512820512842</v>
      </c>
      <c r="P1576" s="103">
        <f t="shared" si="196"/>
        <v>-1</v>
      </c>
      <c r="Q1576" s="101">
        <f t="shared" si="197"/>
        <v>-1</v>
      </c>
      <c r="R1576" s="101">
        <f t="shared" si="198"/>
        <v>1</v>
      </c>
      <c r="S1576" s="101">
        <f t="shared" si="199"/>
        <v>-1</v>
      </c>
      <c r="T1576" s="101">
        <f t="shared" si="200"/>
        <v>-1</v>
      </c>
      <c r="U1576" s="101">
        <f t="shared" si="201"/>
        <v>1</v>
      </c>
      <c r="V1576" s="102">
        <f t="shared" si="202"/>
        <v>25.320512820512842</v>
      </c>
    </row>
    <row r="1577" spans="2:22" x14ac:dyDescent="0.25">
      <c r="B1577" s="12">
        <v>25</v>
      </c>
      <c r="C1577" s="12">
        <v>38</v>
      </c>
      <c r="D1577" s="12">
        <v>24.560439560439541</v>
      </c>
      <c r="E1577" s="12">
        <v>20.961538461538439</v>
      </c>
      <c r="F1577" s="12">
        <v>30.192307692307679</v>
      </c>
      <c r="H1577" s="103">
        <f>VLOOKUP($C1577,'Experiment Design'!$B$3:$H$66,'Experiment Results'!H$1,FALSE)</f>
        <v>8</v>
      </c>
      <c r="I1577" s="101" t="str">
        <f>VLOOKUP($C1577,'Experiment Design'!$B$3:$H$66,'Experiment Results'!I$1,FALSE)</f>
        <v>Normal</v>
      </c>
      <c r="J1577" s="101">
        <f>VLOOKUP($C1577,'Experiment Design'!$B$3:$H$66,'Experiment Results'!J$1,FALSE)</f>
        <v>100</v>
      </c>
      <c r="K1577" s="101">
        <f>VLOOKUP($C1577,'Experiment Design'!$B$3:$H$66,'Experiment Results'!K$1,FALSE)</f>
        <v>10</v>
      </c>
      <c r="L1577" s="101">
        <f>VLOOKUP($C1577,'Experiment Design'!$B$3:$H$66,'Experiment Results'!L$1,FALSE)</f>
        <v>26</v>
      </c>
      <c r="M1577" s="101">
        <f>VLOOKUP($C1577,'Experiment Design'!$B$3:$H$66,'Experiment Results'!M$1,FALSE)</f>
        <v>15</v>
      </c>
      <c r="N1577" s="102">
        <f t="shared" si="195"/>
        <v>25.238095238095223</v>
      </c>
      <c r="P1577" s="103">
        <f t="shared" si="196"/>
        <v>1</v>
      </c>
      <c r="Q1577" s="101">
        <f t="shared" si="197"/>
        <v>-1</v>
      </c>
      <c r="R1577" s="101">
        <f t="shared" si="198"/>
        <v>1</v>
      </c>
      <c r="S1577" s="101">
        <f t="shared" si="199"/>
        <v>-1</v>
      </c>
      <c r="T1577" s="101">
        <f t="shared" si="200"/>
        <v>-1</v>
      </c>
      <c r="U1577" s="101">
        <f t="shared" si="201"/>
        <v>1</v>
      </c>
      <c r="V1577" s="102">
        <f t="shared" si="202"/>
        <v>25.238095238095223</v>
      </c>
    </row>
    <row r="1578" spans="2:22" x14ac:dyDescent="0.25">
      <c r="B1578" s="12">
        <v>25</v>
      </c>
      <c r="C1578" s="12">
        <v>39</v>
      </c>
      <c r="D1578" s="12">
        <v>50.680100398595755</v>
      </c>
      <c r="E1578" s="12">
        <v>19.230769230769258</v>
      </c>
      <c r="F1578" s="12">
        <v>81.534814090585797</v>
      </c>
      <c r="H1578" s="103">
        <f>VLOOKUP($C1578,'Experiment Design'!$B$3:$H$66,'Experiment Results'!H$1,FALSE)</f>
        <v>3</v>
      </c>
      <c r="I1578" s="101" t="str">
        <f>VLOOKUP($C1578,'Experiment Design'!$B$3:$H$66,'Experiment Results'!I$1,FALSE)</f>
        <v>Exponential</v>
      </c>
      <c r="J1578" s="101">
        <f>VLOOKUP($C1578,'Experiment Design'!$B$3:$H$66,'Experiment Results'!J$1,FALSE)</f>
        <v>100</v>
      </c>
      <c r="K1578" s="101">
        <f>VLOOKUP($C1578,'Experiment Design'!$B$3:$H$66,'Experiment Results'!K$1,FALSE)</f>
        <v>10</v>
      </c>
      <c r="L1578" s="101">
        <f>VLOOKUP($C1578,'Experiment Design'!$B$3:$H$66,'Experiment Results'!L$1,FALSE)</f>
        <v>26</v>
      </c>
      <c r="M1578" s="101">
        <f>VLOOKUP($C1578,'Experiment Design'!$B$3:$H$66,'Experiment Results'!M$1,FALSE)</f>
        <v>15</v>
      </c>
      <c r="N1578" s="102">
        <f t="shared" si="195"/>
        <v>50.481894573316936</v>
      </c>
      <c r="P1578" s="103">
        <f t="shared" si="196"/>
        <v>-1</v>
      </c>
      <c r="Q1578" s="101">
        <f t="shared" si="197"/>
        <v>1</v>
      </c>
      <c r="R1578" s="101">
        <f t="shared" si="198"/>
        <v>1</v>
      </c>
      <c r="S1578" s="101">
        <f t="shared" si="199"/>
        <v>-1</v>
      </c>
      <c r="T1578" s="101">
        <f t="shared" si="200"/>
        <v>-1</v>
      </c>
      <c r="U1578" s="101">
        <f t="shared" si="201"/>
        <v>1</v>
      </c>
      <c r="V1578" s="102">
        <f t="shared" si="202"/>
        <v>50.481894573316936</v>
      </c>
    </row>
    <row r="1579" spans="2:22" x14ac:dyDescent="0.25">
      <c r="B1579" s="12">
        <v>25</v>
      </c>
      <c r="C1579" s="12">
        <v>40</v>
      </c>
      <c r="D1579" s="12">
        <v>27.11538461538462</v>
      </c>
      <c r="E1579" s="12">
        <v>19.61538461538462</v>
      </c>
      <c r="F1579" s="12">
        <v>21.346153846153861</v>
      </c>
      <c r="H1579" s="103">
        <f>VLOOKUP($C1579,'Experiment Design'!$B$3:$H$66,'Experiment Results'!H$1,FALSE)</f>
        <v>8</v>
      </c>
      <c r="I1579" s="101" t="str">
        <f>VLOOKUP($C1579,'Experiment Design'!$B$3:$H$66,'Experiment Results'!I$1,FALSE)</f>
        <v>Exponential</v>
      </c>
      <c r="J1579" s="101">
        <f>VLOOKUP($C1579,'Experiment Design'!$B$3:$H$66,'Experiment Results'!J$1,FALSE)</f>
        <v>100</v>
      </c>
      <c r="K1579" s="101">
        <f>VLOOKUP($C1579,'Experiment Design'!$B$3:$H$66,'Experiment Results'!K$1,FALSE)</f>
        <v>10</v>
      </c>
      <c r="L1579" s="101">
        <f>VLOOKUP($C1579,'Experiment Design'!$B$3:$H$66,'Experiment Results'!L$1,FALSE)</f>
        <v>26</v>
      </c>
      <c r="M1579" s="101">
        <f>VLOOKUP($C1579,'Experiment Design'!$B$3:$H$66,'Experiment Results'!M$1,FALSE)</f>
        <v>15</v>
      </c>
      <c r="N1579" s="102">
        <f t="shared" si="195"/>
        <v>22.692307692307697</v>
      </c>
      <c r="P1579" s="103">
        <f t="shared" si="196"/>
        <v>1</v>
      </c>
      <c r="Q1579" s="101">
        <f t="shared" si="197"/>
        <v>1</v>
      </c>
      <c r="R1579" s="101">
        <f t="shared" si="198"/>
        <v>1</v>
      </c>
      <c r="S1579" s="101">
        <f t="shared" si="199"/>
        <v>-1</v>
      </c>
      <c r="T1579" s="101">
        <f t="shared" si="200"/>
        <v>-1</v>
      </c>
      <c r="U1579" s="101">
        <f t="shared" si="201"/>
        <v>1</v>
      </c>
      <c r="V1579" s="102">
        <f t="shared" si="202"/>
        <v>22.692307692307697</v>
      </c>
    </row>
    <row r="1580" spans="2:22" x14ac:dyDescent="0.25">
      <c r="B1580" s="12">
        <v>25</v>
      </c>
      <c r="C1580" s="12">
        <v>41</v>
      </c>
      <c r="D1580" s="12">
        <v>31.538461538461561</v>
      </c>
      <c r="E1580" s="12">
        <v>13.846153846153861</v>
      </c>
      <c r="F1580" s="12">
        <v>30.576923076923102</v>
      </c>
      <c r="H1580" s="103">
        <f>VLOOKUP($C1580,'Experiment Design'!$B$3:$H$66,'Experiment Results'!H$1,FALSE)</f>
        <v>3</v>
      </c>
      <c r="I1580" s="101" t="str">
        <f>VLOOKUP($C1580,'Experiment Design'!$B$3:$H$66,'Experiment Results'!I$1,FALSE)</f>
        <v>Normal</v>
      </c>
      <c r="J1580" s="101">
        <f>VLOOKUP($C1580,'Experiment Design'!$B$3:$H$66,'Experiment Results'!J$1,FALSE)</f>
        <v>40</v>
      </c>
      <c r="K1580" s="101">
        <f>VLOOKUP($C1580,'Experiment Design'!$B$3:$H$66,'Experiment Results'!K$1,FALSE)</f>
        <v>60</v>
      </c>
      <c r="L1580" s="101">
        <f>VLOOKUP($C1580,'Experiment Design'!$B$3:$H$66,'Experiment Results'!L$1,FALSE)</f>
        <v>26</v>
      </c>
      <c r="M1580" s="101">
        <f>VLOOKUP($C1580,'Experiment Design'!$B$3:$H$66,'Experiment Results'!M$1,FALSE)</f>
        <v>15</v>
      </c>
      <c r="N1580" s="102">
        <f t="shared" si="195"/>
        <v>25.320512820512842</v>
      </c>
      <c r="P1580" s="103">
        <f t="shared" si="196"/>
        <v>-1</v>
      </c>
      <c r="Q1580" s="101">
        <f t="shared" si="197"/>
        <v>-1</v>
      </c>
      <c r="R1580" s="101">
        <f t="shared" si="198"/>
        <v>-1</v>
      </c>
      <c r="S1580" s="101">
        <f t="shared" si="199"/>
        <v>1</v>
      </c>
      <c r="T1580" s="101">
        <f t="shared" si="200"/>
        <v>-1</v>
      </c>
      <c r="U1580" s="101">
        <f t="shared" si="201"/>
        <v>1</v>
      </c>
      <c r="V1580" s="102">
        <f t="shared" si="202"/>
        <v>25.320512820512842</v>
      </c>
    </row>
    <row r="1581" spans="2:22" x14ac:dyDescent="0.25">
      <c r="B1581" s="12">
        <v>25</v>
      </c>
      <c r="C1581" s="12">
        <v>42</v>
      </c>
      <c r="D1581" s="12">
        <v>24.560439560439541</v>
      </c>
      <c r="E1581" s="12">
        <v>20.961538461538439</v>
      </c>
      <c r="F1581" s="12">
        <v>30.192307692307679</v>
      </c>
      <c r="H1581" s="103">
        <f>VLOOKUP($C1581,'Experiment Design'!$B$3:$H$66,'Experiment Results'!H$1,FALSE)</f>
        <v>8</v>
      </c>
      <c r="I1581" s="101" t="str">
        <f>VLOOKUP($C1581,'Experiment Design'!$B$3:$H$66,'Experiment Results'!I$1,FALSE)</f>
        <v>Normal</v>
      </c>
      <c r="J1581" s="101">
        <f>VLOOKUP($C1581,'Experiment Design'!$B$3:$H$66,'Experiment Results'!J$1,FALSE)</f>
        <v>40</v>
      </c>
      <c r="K1581" s="101">
        <f>VLOOKUP($C1581,'Experiment Design'!$B$3:$H$66,'Experiment Results'!K$1,FALSE)</f>
        <v>60</v>
      </c>
      <c r="L1581" s="101">
        <f>VLOOKUP($C1581,'Experiment Design'!$B$3:$H$66,'Experiment Results'!L$1,FALSE)</f>
        <v>26</v>
      </c>
      <c r="M1581" s="101">
        <f>VLOOKUP($C1581,'Experiment Design'!$B$3:$H$66,'Experiment Results'!M$1,FALSE)</f>
        <v>15</v>
      </c>
      <c r="N1581" s="102">
        <f t="shared" si="195"/>
        <v>25.238095238095223</v>
      </c>
      <c r="P1581" s="103">
        <f t="shared" si="196"/>
        <v>1</v>
      </c>
      <c r="Q1581" s="101">
        <f t="shared" si="197"/>
        <v>-1</v>
      </c>
      <c r="R1581" s="101">
        <f t="shared" si="198"/>
        <v>-1</v>
      </c>
      <c r="S1581" s="101">
        <f t="shared" si="199"/>
        <v>1</v>
      </c>
      <c r="T1581" s="101">
        <f t="shared" si="200"/>
        <v>-1</v>
      </c>
      <c r="U1581" s="101">
        <f t="shared" si="201"/>
        <v>1</v>
      </c>
      <c r="V1581" s="102">
        <f t="shared" si="202"/>
        <v>25.238095238095223</v>
      </c>
    </row>
    <row r="1582" spans="2:22" x14ac:dyDescent="0.25">
      <c r="B1582" s="12">
        <v>25</v>
      </c>
      <c r="C1582" s="12">
        <v>43</v>
      </c>
      <c r="D1582" s="12">
        <v>24.230769230769241</v>
      </c>
      <c r="E1582" s="12">
        <v>19.230769230769258</v>
      </c>
      <c r="F1582" s="12">
        <v>28.269230769230759</v>
      </c>
      <c r="H1582" s="103">
        <f>VLOOKUP($C1582,'Experiment Design'!$B$3:$H$66,'Experiment Results'!H$1,FALSE)</f>
        <v>3</v>
      </c>
      <c r="I1582" s="101" t="str">
        <f>VLOOKUP($C1582,'Experiment Design'!$B$3:$H$66,'Experiment Results'!I$1,FALSE)</f>
        <v>Exponential</v>
      </c>
      <c r="J1582" s="101">
        <f>VLOOKUP($C1582,'Experiment Design'!$B$3:$H$66,'Experiment Results'!J$1,FALSE)</f>
        <v>40</v>
      </c>
      <c r="K1582" s="101">
        <f>VLOOKUP($C1582,'Experiment Design'!$B$3:$H$66,'Experiment Results'!K$1,FALSE)</f>
        <v>60</v>
      </c>
      <c r="L1582" s="101">
        <f>VLOOKUP($C1582,'Experiment Design'!$B$3:$H$66,'Experiment Results'!L$1,FALSE)</f>
        <v>26</v>
      </c>
      <c r="M1582" s="101">
        <f>VLOOKUP($C1582,'Experiment Design'!$B$3:$H$66,'Experiment Results'!M$1,FALSE)</f>
        <v>15</v>
      </c>
      <c r="N1582" s="102">
        <f t="shared" si="195"/>
        <v>23.910256410256419</v>
      </c>
      <c r="P1582" s="103">
        <f t="shared" si="196"/>
        <v>-1</v>
      </c>
      <c r="Q1582" s="101">
        <f t="shared" si="197"/>
        <v>1</v>
      </c>
      <c r="R1582" s="101">
        <f t="shared" si="198"/>
        <v>-1</v>
      </c>
      <c r="S1582" s="101">
        <f t="shared" si="199"/>
        <v>1</v>
      </c>
      <c r="T1582" s="101">
        <f t="shared" si="200"/>
        <v>-1</v>
      </c>
      <c r="U1582" s="101">
        <f t="shared" si="201"/>
        <v>1</v>
      </c>
      <c r="V1582" s="102">
        <f t="shared" si="202"/>
        <v>23.910256410256419</v>
      </c>
    </row>
    <row r="1583" spans="2:22" x14ac:dyDescent="0.25">
      <c r="B1583" s="12">
        <v>25</v>
      </c>
      <c r="C1583" s="12">
        <v>44</v>
      </c>
      <c r="D1583" s="12">
        <v>27.11538461538462</v>
      </c>
      <c r="E1583" s="12">
        <v>19.61538461538462</v>
      </c>
      <c r="F1583" s="12">
        <v>21.346153846153861</v>
      </c>
      <c r="H1583" s="103">
        <f>VLOOKUP($C1583,'Experiment Design'!$B$3:$H$66,'Experiment Results'!H$1,FALSE)</f>
        <v>8</v>
      </c>
      <c r="I1583" s="101" t="str">
        <f>VLOOKUP($C1583,'Experiment Design'!$B$3:$H$66,'Experiment Results'!I$1,FALSE)</f>
        <v>Exponential</v>
      </c>
      <c r="J1583" s="101">
        <f>VLOOKUP($C1583,'Experiment Design'!$B$3:$H$66,'Experiment Results'!J$1,FALSE)</f>
        <v>40</v>
      </c>
      <c r="K1583" s="101">
        <f>VLOOKUP($C1583,'Experiment Design'!$B$3:$H$66,'Experiment Results'!K$1,FALSE)</f>
        <v>60</v>
      </c>
      <c r="L1583" s="101">
        <f>VLOOKUP($C1583,'Experiment Design'!$B$3:$H$66,'Experiment Results'!L$1,FALSE)</f>
        <v>26</v>
      </c>
      <c r="M1583" s="101">
        <f>VLOOKUP($C1583,'Experiment Design'!$B$3:$H$66,'Experiment Results'!M$1,FALSE)</f>
        <v>15</v>
      </c>
      <c r="N1583" s="102">
        <f t="shared" si="195"/>
        <v>22.692307692307697</v>
      </c>
      <c r="P1583" s="103">
        <f t="shared" si="196"/>
        <v>1</v>
      </c>
      <c r="Q1583" s="101">
        <f t="shared" si="197"/>
        <v>1</v>
      </c>
      <c r="R1583" s="101">
        <f t="shared" si="198"/>
        <v>-1</v>
      </c>
      <c r="S1583" s="101">
        <f t="shared" si="199"/>
        <v>1</v>
      </c>
      <c r="T1583" s="101">
        <f t="shared" si="200"/>
        <v>-1</v>
      </c>
      <c r="U1583" s="101">
        <f t="shared" si="201"/>
        <v>1</v>
      </c>
      <c r="V1583" s="102">
        <f t="shared" si="202"/>
        <v>22.692307692307697</v>
      </c>
    </row>
    <row r="1584" spans="2:22" x14ac:dyDescent="0.25">
      <c r="B1584" s="12">
        <v>25</v>
      </c>
      <c r="C1584" s="12">
        <v>45</v>
      </c>
      <c r="D1584" s="12">
        <v>31.538461538461561</v>
      </c>
      <c r="E1584" s="12">
        <v>13.846153846153861</v>
      </c>
      <c r="F1584" s="12">
        <v>30.576923076923102</v>
      </c>
      <c r="H1584" s="103">
        <f>VLOOKUP($C1584,'Experiment Design'!$B$3:$H$66,'Experiment Results'!H$1,FALSE)</f>
        <v>3</v>
      </c>
      <c r="I1584" s="101" t="str">
        <f>VLOOKUP($C1584,'Experiment Design'!$B$3:$H$66,'Experiment Results'!I$1,FALSE)</f>
        <v>Normal</v>
      </c>
      <c r="J1584" s="101">
        <f>VLOOKUP($C1584,'Experiment Design'!$B$3:$H$66,'Experiment Results'!J$1,FALSE)</f>
        <v>100</v>
      </c>
      <c r="K1584" s="101">
        <f>VLOOKUP($C1584,'Experiment Design'!$B$3:$H$66,'Experiment Results'!K$1,FALSE)</f>
        <v>60</v>
      </c>
      <c r="L1584" s="101">
        <f>VLOOKUP($C1584,'Experiment Design'!$B$3:$H$66,'Experiment Results'!L$1,FALSE)</f>
        <v>26</v>
      </c>
      <c r="M1584" s="101">
        <f>VLOOKUP($C1584,'Experiment Design'!$B$3:$H$66,'Experiment Results'!M$1,FALSE)</f>
        <v>15</v>
      </c>
      <c r="N1584" s="102">
        <f t="shared" si="195"/>
        <v>25.320512820512842</v>
      </c>
      <c r="P1584" s="103">
        <f t="shared" si="196"/>
        <v>-1</v>
      </c>
      <c r="Q1584" s="101">
        <f t="shared" si="197"/>
        <v>-1</v>
      </c>
      <c r="R1584" s="101">
        <f t="shared" si="198"/>
        <v>1</v>
      </c>
      <c r="S1584" s="101">
        <f t="shared" si="199"/>
        <v>1</v>
      </c>
      <c r="T1584" s="101">
        <f t="shared" si="200"/>
        <v>-1</v>
      </c>
      <c r="U1584" s="101">
        <f t="shared" si="201"/>
        <v>1</v>
      </c>
      <c r="V1584" s="102">
        <f t="shared" si="202"/>
        <v>25.320512820512842</v>
      </c>
    </row>
    <row r="1585" spans="2:22" x14ac:dyDescent="0.25">
      <c r="B1585" s="12">
        <v>25</v>
      </c>
      <c r="C1585" s="12">
        <v>46</v>
      </c>
      <c r="D1585" s="12">
        <v>24.560439560439541</v>
      </c>
      <c r="E1585" s="12">
        <v>20.961538461538439</v>
      </c>
      <c r="F1585" s="12">
        <v>30.192307692307679</v>
      </c>
      <c r="H1585" s="103">
        <f>VLOOKUP($C1585,'Experiment Design'!$B$3:$H$66,'Experiment Results'!H$1,FALSE)</f>
        <v>8</v>
      </c>
      <c r="I1585" s="101" t="str">
        <f>VLOOKUP($C1585,'Experiment Design'!$B$3:$H$66,'Experiment Results'!I$1,FALSE)</f>
        <v>Normal</v>
      </c>
      <c r="J1585" s="101">
        <f>VLOOKUP($C1585,'Experiment Design'!$B$3:$H$66,'Experiment Results'!J$1,FALSE)</f>
        <v>100</v>
      </c>
      <c r="K1585" s="101">
        <f>VLOOKUP($C1585,'Experiment Design'!$B$3:$H$66,'Experiment Results'!K$1,FALSE)</f>
        <v>60</v>
      </c>
      <c r="L1585" s="101">
        <f>VLOOKUP($C1585,'Experiment Design'!$B$3:$H$66,'Experiment Results'!L$1,FALSE)</f>
        <v>26</v>
      </c>
      <c r="M1585" s="101">
        <f>VLOOKUP($C1585,'Experiment Design'!$B$3:$H$66,'Experiment Results'!M$1,FALSE)</f>
        <v>15</v>
      </c>
      <c r="N1585" s="102">
        <f t="shared" si="195"/>
        <v>25.238095238095223</v>
      </c>
      <c r="P1585" s="103">
        <f t="shared" si="196"/>
        <v>1</v>
      </c>
      <c r="Q1585" s="101">
        <f t="shared" si="197"/>
        <v>-1</v>
      </c>
      <c r="R1585" s="101">
        <f t="shared" si="198"/>
        <v>1</v>
      </c>
      <c r="S1585" s="101">
        <f t="shared" si="199"/>
        <v>1</v>
      </c>
      <c r="T1585" s="101">
        <f t="shared" si="200"/>
        <v>-1</v>
      </c>
      <c r="U1585" s="101">
        <f t="shared" si="201"/>
        <v>1</v>
      </c>
      <c r="V1585" s="102">
        <f t="shared" si="202"/>
        <v>25.238095238095223</v>
      </c>
    </row>
    <row r="1586" spans="2:22" x14ac:dyDescent="0.25">
      <c r="B1586" s="12">
        <v>25</v>
      </c>
      <c r="C1586" s="12">
        <v>47</v>
      </c>
      <c r="D1586" s="12">
        <v>50.680100398595755</v>
      </c>
      <c r="E1586" s="12">
        <v>19.230769230769258</v>
      </c>
      <c r="F1586" s="12">
        <v>81.534814090585797</v>
      </c>
      <c r="H1586" s="103">
        <f>VLOOKUP($C1586,'Experiment Design'!$B$3:$H$66,'Experiment Results'!H$1,FALSE)</f>
        <v>3</v>
      </c>
      <c r="I1586" s="101" t="str">
        <f>VLOOKUP($C1586,'Experiment Design'!$B$3:$H$66,'Experiment Results'!I$1,FALSE)</f>
        <v>Exponential</v>
      </c>
      <c r="J1586" s="101">
        <f>VLOOKUP($C1586,'Experiment Design'!$B$3:$H$66,'Experiment Results'!J$1,FALSE)</f>
        <v>100</v>
      </c>
      <c r="K1586" s="101">
        <f>VLOOKUP($C1586,'Experiment Design'!$B$3:$H$66,'Experiment Results'!K$1,FALSE)</f>
        <v>60</v>
      </c>
      <c r="L1586" s="101">
        <f>VLOOKUP($C1586,'Experiment Design'!$B$3:$H$66,'Experiment Results'!L$1,FALSE)</f>
        <v>26</v>
      </c>
      <c r="M1586" s="101">
        <f>VLOOKUP($C1586,'Experiment Design'!$B$3:$H$66,'Experiment Results'!M$1,FALSE)</f>
        <v>15</v>
      </c>
      <c r="N1586" s="102">
        <f t="shared" si="195"/>
        <v>50.481894573316936</v>
      </c>
      <c r="P1586" s="103">
        <f t="shared" si="196"/>
        <v>-1</v>
      </c>
      <c r="Q1586" s="101">
        <f t="shared" si="197"/>
        <v>1</v>
      </c>
      <c r="R1586" s="101">
        <f t="shared" si="198"/>
        <v>1</v>
      </c>
      <c r="S1586" s="101">
        <f t="shared" si="199"/>
        <v>1</v>
      </c>
      <c r="T1586" s="101">
        <f t="shared" si="200"/>
        <v>-1</v>
      </c>
      <c r="U1586" s="101">
        <f t="shared" si="201"/>
        <v>1</v>
      </c>
      <c r="V1586" s="102">
        <f t="shared" si="202"/>
        <v>50.481894573316936</v>
      </c>
    </row>
    <row r="1587" spans="2:22" x14ac:dyDescent="0.25">
      <c r="B1587" s="12">
        <v>25</v>
      </c>
      <c r="C1587" s="12">
        <v>48</v>
      </c>
      <c r="D1587" s="12">
        <v>27.11538461538462</v>
      </c>
      <c r="E1587" s="12">
        <v>19.61538461538462</v>
      </c>
      <c r="F1587" s="12">
        <v>21.346153846153861</v>
      </c>
      <c r="H1587" s="103">
        <f>VLOOKUP($C1587,'Experiment Design'!$B$3:$H$66,'Experiment Results'!H$1,FALSE)</f>
        <v>8</v>
      </c>
      <c r="I1587" s="101" t="str">
        <f>VLOOKUP($C1587,'Experiment Design'!$B$3:$H$66,'Experiment Results'!I$1,FALSE)</f>
        <v>Exponential</v>
      </c>
      <c r="J1587" s="101">
        <f>VLOOKUP($C1587,'Experiment Design'!$B$3:$H$66,'Experiment Results'!J$1,FALSE)</f>
        <v>100</v>
      </c>
      <c r="K1587" s="101">
        <f>VLOOKUP($C1587,'Experiment Design'!$B$3:$H$66,'Experiment Results'!K$1,FALSE)</f>
        <v>60</v>
      </c>
      <c r="L1587" s="101">
        <f>VLOOKUP($C1587,'Experiment Design'!$B$3:$H$66,'Experiment Results'!L$1,FALSE)</f>
        <v>26</v>
      </c>
      <c r="M1587" s="101">
        <f>VLOOKUP($C1587,'Experiment Design'!$B$3:$H$66,'Experiment Results'!M$1,FALSE)</f>
        <v>15</v>
      </c>
      <c r="N1587" s="102">
        <f t="shared" si="195"/>
        <v>22.692307692307697</v>
      </c>
      <c r="P1587" s="103">
        <f t="shared" si="196"/>
        <v>1</v>
      </c>
      <c r="Q1587" s="101">
        <f t="shared" si="197"/>
        <v>1</v>
      </c>
      <c r="R1587" s="101">
        <f t="shared" si="198"/>
        <v>1</v>
      </c>
      <c r="S1587" s="101">
        <f t="shared" si="199"/>
        <v>1</v>
      </c>
      <c r="T1587" s="101">
        <f t="shared" si="200"/>
        <v>-1</v>
      </c>
      <c r="U1587" s="101">
        <f t="shared" si="201"/>
        <v>1</v>
      </c>
      <c r="V1587" s="102">
        <f t="shared" si="202"/>
        <v>22.692307692307697</v>
      </c>
    </row>
    <row r="1588" spans="2:22" x14ac:dyDescent="0.25">
      <c r="B1588" s="12">
        <v>25</v>
      </c>
      <c r="C1588" s="12">
        <v>49</v>
      </c>
      <c r="D1588" s="12">
        <v>32.500000000000014</v>
      </c>
      <c r="E1588" s="12">
        <v>41.041666666666679</v>
      </c>
      <c r="F1588" s="12">
        <v>26.944444444444439</v>
      </c>
      <c r="H1588" s="103">
        <f>VLOOKUP($C1588,'Experiment Design'!$B$3:$H$66,'Experiment Results'!H$1,FALSE)</f>
        <v>3</v>
      </c>
      <c r="I1588" s="101" t="str">
        <f>VLOOKUP($C1588,'Experiment Design'!$B$3:$H$66,'Experiment Results'!I$1,FALSE)</f>
        <v>Normal</v>
      </c>
      <c r="J1588" s="101">
        <f>VLOOKUP($C1588,'Experiment Design'!$B$3:$H$66,'Experiment Results'!J$1,FALSE)</f>
        <v>40</v>
      </c>
      <c r="K1588" s="101">
        <f>VLOOKUP($C1588,'Experiment Design'!$B$3:$H$66,'Experiment Results'!K$1,FALSE)</f>
        <v>10</v>
      </c>
      <c r="L1588" s="101">
        <f>VLOOKUP($C1588,'Experiment Design'!$B$3:$H$66,'Experiment Results'!L$1,FALSE)</f>
        <v>36</v>
      </c>
      <c r="M1588" s="101">
        <f>VLOOKUP($C1588,'Experiment Design'!$B$3:$H$66,'Experiment Results'!M$1,FALSE)</f>
        <v>15</v>
      </c>
      <c r="N1588" s="102">
        <f t="shared" si="195"/>
        <v>33.495370370370374</v>
      </c>
      <c r="P1588" s="103">
        <f t="shared" si="196"/>
        <v>-1</v>
      </c>
      <c r="Q1588" s="101">
        <f t="shared" si="197"/>
        <v>-1</v>
      </c>
      <c r="R1588" s="101">
        <f t="shared" si="198"/>
        <v>-1</v>
      </c>
      <c r="S1588" s="101">
        <f t="shared" si="199"/>
        <v>-1</v>
      </c>
      <c r="T1588" s="101">
        <f t="shared" si="200"/>
        <v>1</v>
      </c>
      <c r="U1588" s="101">
        <f t="shared" si="201"/>
        <v>1</v>
      </c>
      <c r="V1588" s="102">
        <f t="shared" si="202"/>
        <v>33.495370370370374</v>
      </c>
    </row>
    <row r="1589" spans="2:22" x14ac:dyDescent="0.25">
      <c r="B1589" s="12">
        <v>25</v>
      </c>
      <c r="C1589" s="12">
        <v>50</v>
      </c>
      <c r="D1589" s="12">
        <v>40.416666666666664</v>
      </c>
      <c r="E1589" s="12">
        <v>30.166666666666679</v>
      </c>
      <c r="F1589" s="12">
        <v>30</v>
      </c>
      <c r="H1589" s="103">
        <f>VLOOKUP($C1589,'Experiment Design'!$B$3:$H$66,'Experiment Results'!H$1,FALSE)</f>
        <v>8</v>
      </c>
      <c r="I1589" s="101" t="str">
        <f>VLOOKUP($C1589,'Experiment Design'!$B$3:$H$66,'Experiment Results'!I$1,FALSE)</f>
        <v>Normal</v>
      </c>
      <c r="J1589" s="101">
        <f>VLOOKUP($C1589,'Experiment Design'!$B$3:$H$66,'Experiment Results'!J$1,FALSE)</f>
        <v>40</v>
      </c>
      <c r="K1589" s="101">
        <f>VLOOKUP($C1589,'Experiment Design'!$B$3:$H$66,'Experiment Results'!K$1,FALSE)</f>
        <v>10</v>
      </c>
      <c r="L1589" s="101">
        <f>VLOOKUP($C1589,'Experiment Design'!$B$3:$H$66,'Experiment Results'!L$1,FALSE)</f>
        <v>36</v>
      </c>
      <c r="M1589" s="101">
        <f>VLOOKUP($C1589,'Experiment Design'!$B$3:$H$66,'Experiment Results'!M$1,FALSE)</f>
        <v>15</v>
      </c>
      <c r="N1589" s="102">
        <f t="shared" si="195"/>
        <v>33.527777777777779</v>
      </c>
      <c r="P1589" s="103">
        <f t="shared" si="196"/>
        <v>1</v>
      </c>
      <c r="Q1589" s="101">
        <f t="shared" si="197"/>
        <v>-1</v>
      </c>
      <c r="R1589" s="101">
        <f t="shared" si="198"/>
        <v>-1</v>
      </c>
      <c r="S1589" s="101">
        <f t="shared" si="199"/>
        <v>-1</v>
      </c>
      <c r="T1589" s="101">
        <f t="shared" si="200"/>
        <v>1</v>
      </c>
      <c r="U1589" s="101">
        <f t="shared" si="201"/>
        <v>1</v>
      </c>
      <c r="V1589" s="102">
        <f t="shared" si="202"/>
        <v>33.527777777777779</v>
      </c>
    </row>
    <row r="1590" spans="2:22" x14ac:dyDescent="0.25">
      <c r="B1590" s="12">
        <v>25</v>
      </c>
      <c r="C1590" s="12">
        <v>51</v>
      </c>
      <c r="D1590" s="12">
        <v>35.416666666666679</v>
      </c>
      <c r="E1590" s="12">
        <v>39.583333333333321</v>
      </c>
      <c r="F1590" s="12">
        <v>29.583333333333361</v>
      </c>
      <c r="H1590" s="103">
        <f>VLOOKUP($C1590,'Experiment Design'!$B$3:$H$66,'Experiment Results'!H$1,FALSE)</f>
        <v>3</v>
      </c>
      <c r="I1590" s="101" t="str">
        <f>VLOOKUP($C1590,'Experiment Design'!$B$3:$H$66,'Experiment Results'!I$1,FALSE)</f>
        <v>Exponential</v>
      </c>
      <c r="J1590" s="101">
        <f>VLOOKUP($C1590,'Experiment Design'!$B$3:$H$66,'Experiment Results'!J$1,FALSE)</f>
        <v>40</v>
      </c>
      <c r="K1590" s="101">
        <f>VLOOKUP($C1590,'Experiment Design'!$B$3:$H$66,'Experiment Results'!K$1,FALSE)</f>
        <v>10</v>
      </c>
      <c r="L1590" s="101">
        <f>VLOOKUP($C1590,'Experiment Design'!$B$3:$H$66,'Experiment Results'!L$1,FALSE)</f>
        <v>36</v>
      </c>
      <c r="M1590" s="101">
        <f>VLOOKUP($C1590,'Experiment Design'!$B$3:$H$66,'Experiment Results'!M$1,FALSE)</f>
        <v>15</v>
      </c>
      <c r="N1590" s="102">
        <f t="shared" si="195"/>
        <v>34.861111111111121</v>
      </c>
      <c r="P1590" s="103">
        <f t="shared" si="196"/>
        <v>-1</v>
      </c>
      <c r="Q1590" s="101">
        <f t="shared" si="197"/>
        <v>1</v>
      </c>
      <c r="R1590" s="101">
        <f t="shared" si="198"/>
        <v>-1</v>
      </c>
      <c r="S1590" s="101">
        <f t="shared" si="199"/>
        <v>-1</v>
      </c>
      <c r="T1590" s="101">
        <f t="shared" si="200"/>
        <v>1</v>
      </c>
      <c r="U1590" s="101">
        <f t="shared" si="201"/>
        <v>1</v>
      </c>
      <c r="V1590" s="102">
        <f t="shared" si="202"/>
        <v>34.861111111111121</v>
      </c>
    </row>
    <row r="1591" spans="2:22" x14ac:dyDescent="0.25">
      <c r="B1591" s="12">
        <v>25</v>
      </c>
      <c r="C1591" s="12">
        <v>52</v>
      </c>
      <c r="D1591" s="12">
        <v>32.333333333333336</v>
      </c>
      <c r="E1591" s="12">
        <v>28.5</v>
      </c>
      <c r="F1591" s="12">
        <v>27.833333333333343</v>
      </c>
      <c r="H1591" s="103">
        <f>VLOOKUP($C1591,'Experiment Design'!$B$3:$H$66,'Experiment Results'!H$1,FALSE)</f>
        <v>8</v>
      </c>
      <c r="I1591" s="101" t="str">
        <f>VLOOKUP($C1591,'Experiment Design'!$B$3:$H$66,'Experiment Results'!I$1,FALSE)</f>
        <v>Exponential</v>
      </c>
      <c r="J1591" s="101">
        <f>VLOOKUP($C1591,'Experiment Design'!$B$3:$H$66,'Experiment Results'!J$1,FALSE)</f>
        <v>40</v>
      </c>
      <c r="K1591" s="101">
        <f>VLOOKUP($C1591,'Experiment Design'!$B$3:$H$66,'Experiment Results'!K$1,FALSE)</f>
        <v>10</v>
      </c>
      <c r="L1591" s="101">
        <f>VLOOKUP($C1591,'Experiment Design'!$B$3:$H$66,'Experiment Results'!L$1,FALSE)</f>
        <v>36</v>
      </c>
      <c r="M1591" s="101">
        <f>VLOOKUP($C1591,'Experiment Design'!$B$3:$H$66,'Experiment Results'!M$1,FALSE)</f>
        <v>15</v>
      </c>
      <c r="N1591" s="102">
        <f t="shared" si="195"/>
        <v>29.555555555555561</v>
      </c>
      <c r="P1591" s="103">
        <f t="shared" si="196"/>
        <v>1</v>
      </c>
      <c r="Q1591" s="101">
        <f t="shared" si="197"/>
        <v>1</v>
      </c>
      <c r="R1591" s="101">
        <f t="shared" si="198"/>
        <v>-1</v>
      </c>
      <c r="S1591" s="101">
        <f t="shared" si="199"/>
        <v>-1</v>
      </c>
      <c r="T1591" s="101">
        <f t="shared" si="200"/>
        <v>1</v>
      </c>
      <c r="U1591" s="101">
        <f t="shared" si="201"/>
        <v>1</v>
      </c>
      <c r="V1591" s="102">
        <f t="shared" si="202"/>
        <v>29.555555555555561</v>
      </c>
    </row>
    <row r="1592" spans="2:22" x14ac:dyDescent="0.25">
      <c r="B1592" s="12">
        <v>25</v>
      </c>
      <c r="C1592" s="12">
        <v>53</v>
      </c>
      <c r="D1592" s="12">
        <v>32.500000000000014</v>
      </c>
      <c r="E1592" s="12">
        <v>41.041666666666679</v>
      </c>
      <c r="F1592" s="12">
        <v>26.944444444444439</v>
      </c>
      <c r="H1592" s="103">
        <f>VLOOKUP($C1592,'Experiment Design'!$B$3:$H$66,'Experiment Results'!H$1,FALSE)</f>
        <v>3</v>
      </c>
      <c r="I1592" s="101" t="str">
        <f>VLOOKUP($C1592,'Experiment Design'!$B$3:$H$66,'Experiment Results'!I$1,FALSE)</f>
        <v>Normal</v>
      </c>
      <c r="J1592" s="101">
        <f>VLOOKUP($C1592,'Experiment Design'!$B$3:$H$66,'Experiment Results'!J$1,FALSE)</f>
        <v>100</v>
      </c>
      <c r="K1592" s="101">
        <f>VLOOKUP($C1592,'Experiment Design'!$B$3:$H$66,'Experiment Results'!K$1,FALSE)</f>
        <v>10</v>
      </c>
      <c r="L1592" s="101">
        <f>VLOOKUP($C1592,'Experiment Design'!$B$3:$H$66,'Experiment Results'!L$1,FALSE)</f>
        <v>36</v>
      </c>
      <c r="M1592" s="101">
        <f>VLOOKUP($C1592,'Experiment Design'!$B$3:$H$66,'Experiment Results'!M$1,FALSE)</f>
        <v>15</v>
      </c>
      <c r="N1592" s="102">
        <f t="shared" si="195"/>
        <v>33.495370370370374</v>
      </c>
      <c r="P1592" s="103">
        <f t="shared" si="196"/>
        <v>-1</v>
      </c>
      <c r="Q1592" s="101">
        <f t="shared" si="197"/>
        <v>-1</v>
      </c>
      <c r="R1592" s="101">
        <f t="shared" si="198"/>
        <v>1</v>
      </c>
      <c r="S1592" s="101">
        <f t="shared" si="199"/>
        <v>-1</v>
      </c>
      <c r="T1592" s="101">
        <f t="shared" si="200"/>
        <v>1</v>
      </c>
      <c r="U1592" s="101">
        <f t="shared" si="201"/>
        <v>1</v>
      </c>
      <c r="V1592" s="102">
        <f t="shared" si="202"/>
        <v>33.495370370370374</v>
      </c>
    </row>
    <row r="1593" spans="2:22" x14ac:dyDescent="0.25">
      <c r="B1593" s="12">
        <v>25</v>
      </c>
      <c r="C1593" s="12">
        <v>54</v>
      </c>
      <c r="D1593" s="12">
        <v>40.416666666666664</v>
      </c>
      <c r="E1593" s="12">
        <v>30.166666666666679</v>
      </c>
      <c r="F1593" s="12">
        <v>30</v>
      </c>
      <c r="H1593" s="103">
        <f>VLOOKUP($C1593,'Experiment Design'!$B$3:$H$66,'Experiment Results'!H$1,FALSE)</f>
        <v>8</v>
      </c>
      <c r="I1593" s="101" t="str">
        <f>VLOOKUP($C1593,'Experiment Design'!$B$3:$H$66,'Experiment Results'!I$1,FALSE)</f>
        <v>Normal</v>
      </c>
      <c r="J1593" s="101">
        <f>VLOOKUP($C1593,'Experiment Design'!$B$3:$H$66,'Experiment Results'!J$1,FALSE)</f>
        <v>100</v>
      </c>
      <c r="K1593" s="101">
        <f>VLOOKUP($C1593,'Experiment Design'!$B$3:$H$66,'Experiment Results'!K$1,FALSE)</f>
        <v>10</v>
      </c>
      <c r="L1593" s="101">
        <f>VLOOKUP($C1593,'Experiment Design'!$B$3:$H$66,'Experiment Results'!L$1,FALSE)</f>
        <v>36</v>
      </c>
      <c r="M1593" s="101">
        <f>VLOOKUP($C1593,'Experiment Design'!$B$3:$H$66,'Experiment Results'!M$1,FALSE)</f>
        <v>15</v>
      </c>
      <c r="N1593" s="102">
        <f t="shared" si="195"/>
        <v>33.527777777777779</v>
      </c>
      <c r="P1593" s="103">
        <f t="shared" si="196"/>
        <v>1</v>
      </c>
      <c r="Q1593" s="101">
        <f t="shared" si="197"/>
        <v>-1</v>
      </c>
      <c r="R1593" s="101">
        <f t="shared" si="198"/>
        <v>1</v>
      </c>
      <c r="S1593" s="101">
        <f t="shared" si="199"/>
        <v>-1</v>
      </c>
      <c r="T1593" s="101">
        <f t="shared" si="200"/>
        <v>1</v>
      </c>
      <c r="U1593" s="101">
        <f t="shared" si="201"/>
        <v>1</v>
      </c>
      <c r="V1593" s="102">
        <f t="shared" si="202"/>
        <v>33.527777777777779</v>
      </c>
    </row>
    <row r="1594" spans="2:22" x14ac:dyDescent="0.25">
      <c r="B1594" s="12">
        <v>25</v>
      </c>
      <c r="C1594" s="12">
        <v>55</v>
      </c>
      <c r="D1594" s="12">
        <v>35.416666666666679</v>
      </c>
      <c r="E1594" s="12">
        <v>46.621499992014598</v>
      </c>
      <c r="F1594" s="12">
        <v>29.583333333333361</v>
      </c>
      <c r="H1594" s="103">
        <f>VLOOKUP($C1594,'Experiment Design'!$B$3:$H$66,'Experiment Results'!H$1,FALSE)</f>
        <v>3</v>
      </c>
      <c r="I1594" s="101" t="str">
        <f>VLOOKUP($C1594,'Experiment Design'!$B$3:$H$66,'Experiment Results'!I$1,FALSE)</f>
        <v>Exponential</v>
      </c>
      <c r="J1594" s="101">
        <f>VLOOKUP($C1594,'Experiment Design'!$B$3:$H$66,'Experiment Results'!J$1,FALSE)</f>
        <v>100</v>
      </c>
      <c r="K1594" s="101">
        <f>VLOOKUP($C1594,'Experiment Design'!$B$3:$H$66,'Experiment Results'!K$1,FALSE)</f>
        <v>10</v>
      </c>
      <c r="L1594" s="101">
        <f>VLOOKUP($C1594,'Experiment Design'!$B$3:$H$66,'Experiment Results'!L$1,FALSE)</f>
        <v>36</v>
      </c>
      <c r="M1594" s="101">
        <f>VLOOKUP($C1594,'Experiment Design'!$B$3:$H$66,'Experiment Results'!M$1,FALSE)</f>
        <v>15</v>
      </c>
      <c r="N1594" s="102">
        <f t="shared" si="195"/>
        <v>37.20716666400488</v>
      </c>
      <c r="P1594" s="103">
        <f t="shared" si="196"/>
        <v>-1</v>
      </c>
      <c r="Q1594" s="101">
        <f t="shared" si="197"/>
        <v>1</v>
      </c>
      <c r="R1594" s="101">
        <f t="shared" si="198"/>
        <v>1</v>
      </c>
      <c r="S1594" s="101">
        <f t="shared" si="199"/>
        <v>-1</v>
      </c>
      <c r="T1594" s="101">
        <f t="shared" si="200"/>
        <v>1</v>
      </c>
      <c r="U1594" s="101">
        <f t="shared" si="201"/>
        <v>1</v>
      </c>
      <c r="V1594" s="102">
        <f t="shared" si="202"/>
        <v>37.20716666400488</v>
      </c>
    </row>
    <row r="1595" spans="2:22" x14ac:dyDescent="0.25">
      <c r="B1595" s="12">
        <v>25</v>
      </c>
      <c r="C1595" s="12">
        <v>56</v>
      </c>
      <c r="D1595" s="12">
        <v>32.333333333333336</v>
      </c>
      <c r="E1595" s="12">
        <v>28.5</v>
      </c>
      <c r="F1595" s="12">
        <v>27.833333333333343</v>
      </c>
      <c r="H1595" s="103">
        <f>VLOOKUP($C1595,'Experiment Design'!$B$3:$H$66,'Experiment Results'!H$1,FALSE)</f>
        <v>8</v>
      </c>
      <c r="I1595" s="101" t="str">
        <f>VLOOKUP($C1595,'Experiment Design'!$B$3:$H$66,'Experiment Results'!I$1,FALSE)</f>
        <v>Exponential</v>
      </c>
      <c r="J1595" s="101">
        <f>VLOOKUP($C1595,'Experiment Design'!$B$3:$H$66,'Experiment Results'!J$1,FALSE)</f>
        <v>100</v>
      </c>
      <c r="K1595" s="101">
        <f>VLOOKUP($C1595,'Experiment Design'!$B$3:$H$66,'Experiment Results'!K$1,FALSE)</f>
        <v>10</v>
      </c>
      <c r="L1595" s="101">
        <f>VLOOKUP($C1595,'Experiment Design'!$B$3:$H$66,'Experiment Results'!L$1,FALSE)</f>
        <v>36</v>
      </c>
      <c r="M1595" s="101">
        <f>VLOOKUP($C1595,'Experiment Design'!$B$3:$H$66,'Experiment Results'!M$1,FALSE)</f>
        <v>15</v>
      </c>
      <c r="N1595" s="102">
        <f t="shared" si="195"/>
        <v>29.555555555555561</v>
      </c>
      <c r="P1595" s="103">
        <f t="shared" si="196"/>
        <v>1</v>
      </c>
      <c r="Q1595" s="101">
        <f t="shared" si="197"/>
        <v>1</v>
      </c>
      <c r="R1595" s="101">
        <f t="shared" si="198"/>
        <v>1</v>
      </c>
      <c r="S1595" s="101">
        <f t="shared" si="199"/>
        <v>-1</v>
      </c>
      <c r="T1595" s="101">
        <f t="shared" si="200"/>
        <v>1</v>
      </c>
      <c r="U1595" s="101">
        <f t="shared" si="201"/>
        <v>1</v>
      </c>
      <c r="V1595" s="102">
        <f t="shared" si="202"/>
        <v>29.555555555555561</v>
      </c>
    </row>
    <row r="1596" spans="2:22" x14ac:dyDescent="0.25">
      <c r="B1596" s="12">
        <v>25</v>
      </c>
      <c r="C1596" s="12">
        <v>57</v>
      </c>
      <c r="D1596" s="12">
        <v>32.500000000000014</v>
      </c>
      <c r="E1596" s="12">
        <v>41.041666666666679</v>
      </c>
      <c r="F1596" s="12">
        <v>26.944444444444439</v>
      </c>
      <c r="H1596" s="103">
        <f>VLOOKUP($C1596,'Experiment Design'!$B$3:$H$66,'Experiment Results'!H$1,FALSE)</f>
        <v>3</v>
      </c>
      <c r="I1596" s="101" t="str">
        <f>VLOOKUP($C1596,'Experiment Design'!$B$3:$H$66,'Experiment Results'!I$1,FALSE)</f>
        <v>Normal</v>
      </c>
      <c r="J1596" s="101">
        <f>VLOOKUP($C1596,'Experiment Design'!$B$3:$H$66,'Experiment Results'!J$1,FALSE)</f>
        <v>40</v>
      </c>
      <c r="K1596" s="101">
        <f>VLOOKUP($C1596,'Experiment Design'!$B$3:$H$66,'Experiment Results'!K$1,FALSE)</f>
        <v>60</v>
      </c>
      <c r="L1596" s="101">
        <f>VLOOKUP($C1596,'Experiment Design'!$B$3:$H$66,'Experiment Results'!L$1,FALSE)</f>
        <v>36</v>
      </c>
      <c r="M1596" s="101">
        <f>VLOOKUP($C1596,'Experiment Design'!$B$3:$H$66,'Experiment Results'!M$1,FALSE)</f>
        <v>15</v>
      </c>
      <c r="N1596" s="102">
        <f t="shared" si="195"/>
        <v>33.495370370370374</v>
      </c>
      <c r="P1596" s="103">
        <f t="shared" si="196"/>
        <v>-1</v>
      </c>
      <c r="Q1596" s="101">
        <f t="shared" si="197"/>
        <v>-1</v>
      </c>
      <c r="R1596" s="101">
        <f t="shared" si="198"/>
        <v>-1</v>
      </c>
      <c r="S1596" s="101">
        <f t="shared" si="199"/>
        <v>1</v>
      </c>
      <c r="T1596" s="101">
        <f t="shared" si="200"/>
        <v>1</v>
      </c>
      <c r="U1596" s="101">
        <f t="shared" si="201"/>
        <v>1</v>
      </c>
      <c r="V1596" s="102">
        <f t="shared" si="202"/>
        <v>33.495370370370374</v>
      </c>
    </row>
    <row r="1597" spans="2:22" x14ac:dyDescent="0.25">
      <c r="B1597" s="12">
        <v>25</v>
      </c>
      <c r="C1597" s="12">
        <v>58</v>
      </c>
      <c r="D1597" s="12">
        <v>40.416666666666664</v>
      </c>
      <c r="E1597" s="12">
        <v>30.166666666666679</v>
      </c>
      <c r="F1597" s="12">
        <v>30</v>
      </c>
      <c r="H1597" s="103">
        <f>VLOOKUP($C1597,'Experiment Design'!$B$3:$H$66,'Experiment Results'!H$1,FALSE)</f>
        <v>8</v>
      </c>
      <c r="I1597" s="101" t="str">
        <f>VLOOKUP($C1597,'Experiment Design'!$B$3:$H$66,'Experiment Results'!I$1,FALSE)</f>
        <v>Normal</v>
      </c>
      <c r="J1597" s="101">
        <f>VLOOKUP($C1597,'Experiment Design'!$B$3:$H$66,'Experiment Results'!J$1,FALSE)</f>
        <v>40</v>
      </c>
      <c r="K1597" s="101">
        <f>VLOOKUP($C1597,'Experiment Design'!$B$3:$H$66,'Experiment Results'!K$1,FALSE)</f>
        <v>60</v>
      </c>
      <c r="L1597" s="101">
        <f>VLOOKUP($C1597,'Experiment Design'!$B$3:$H$66,'Experiment Results'!L$1,FALSE)</f>
        <v>36</v>
      </c>
      <c r="M1597" s="101">
        <f>VLOOKUP($C1597,'Experiment Design'!$B$3:$H$66,'Experiment Results'!M$1,FALSE)</f>
        <v>15</v>
      </c>
      <c r="N1597" s="102">
        <f t="shared" si="195"/>
        <v>33.527777777777779</v>
      </c>
      <c r="P1597" s="103">
        <f t="shared" si="196"/>
        <v>1</v>
      </c>
      <c r="Q1597" s="101">
        <f t="shared" si="197"/>
        <v>-1</v>
      </c>
      <c r="R1597" s="101">
        <f t="shared" si="198"/>
        <v>-1</v>
      </c>
      <c r="S1597" s="101">
        <f t="shared" si="199"/>
        <v>1</v>
      </c>
      <c r="T1597" s="101">
        <f t="shared" si="200"/>
        <v>1</v>
      </c>
      <c r="U1597" s="101">
        <f t="shared" si="201"/>
        <v>1</v>
      </c>
      <c r="V1597" s="102">
        <f t="shared" si="202"/>
        <v>33.527777777777779</v>
      </c>
    </row>
    <row r="1598" spans="2:22" x14ac:dyDescent="0.25">
      <c r="B1598" s="12">
        <v>25</v>
      </c>
      <c r="C1598" s="12">
        <v>59</v>
      </c>
      <c r="D1598" s="12">
        <v>35.416666666666679</v>
      </c>
      <c r="E1598" s="12">
        <v>39.583333333333321</v>
      </c>
      <c r="F1598" s="12">
        <v>29.583333333333361</v>
      </c>
      <c r="H1598" s="103">
        <f>VLOOKUP($C1598,'Experiment Design'!$B$3:$H$66,'Experiment Results'!H$1,FALSE)</f>
        <v>3</v>
      </c>
      <c r="I1598" s="101" t="str">
        <f>VLOOKUP($C1598,'Experiment Design'!$B$3:$H$66,'Experiment Results'!I$1,FALSE)</f>
        <v>Exponential</v>
      </c>
      <c r="J1598" s="101">
        <f>VLOOKUP($C1598,'Experiment Design'!$B$3:$H$66,'Experiment Results'!J$1,FALSE)</f>
        <v>40</v>
      </c>
      <c r="K1598" s="101">
        <f>VLOOKUP($C1598,'Experiment Design'!$B$3:$H$66,'Experiment Results'!K$1,FALSE)</f>
        <v>60</v>
      </c>
      <c r="L1598" s="101">
        <f>VLOOKUP($C1598,'Experiment Design'!$B$3:$H$66,'Experiment Results'!L$1,FALSE)</f>
        <v>36</v>
      </c>
      <c r="M1598" s="101">
        <f>VLOOKUP($C1598,'Experiment Design'!$B$3:$H$66,'Experiment Results'!M$1,FALSE)</f>
        <v>15</v>
      </c>
      <c r="N1598" s="102">
        <f t="shared" si="195"/>
        <v>34.861111111111121</v>
      </c>
      <c r="P1598" s="103">
        <f t="shared" si="196"/>
        <v>-1</v>
      </c>
      <c r="Q1598" s="101">
        <f t="shared" si="197"/>
        <v>1</v>
      </c>
      <c r="R1598" s="101">
        <f t="shared" si="198"/>
        <v>-1</v>
      </c>
      <c r="S1598" s="101">
        <f t="shared" si="199"/>
        <v>1</v>
      </c>
      <c r="T1598" s="101">
        <f t="shared" si="200"/>
        <v>1</v>
      </c>
      <c r="U1598" s="101">
        <f t="shared" si="201"/>
        <v>1</v>
      </c>
      <c r="V1598" s="102">
        <f t="shared" si="202"/>
        <v>34.861111111111121</v>
      </c>
    </row>
    <row r="1599" spans="2:22" x14ac:dyDescent="0.25">
      <c r="B1599" s="12">
        <v>25</v>
      </c>
      <c r="C1599" s="12">
        <v>60</v>
      </c>
      <c r="D1599" s="12">
        <v>32.333333333333336</v>
      </c>
      <c r="E1599" s="12">
        <v>28.5</v>
      </c>
      <c r="F1599" s="12">
        <v>27.833333333333343</v>
      </c>
      <c r="H1599" s="103">
        <f>VLOOKUP($C1599,'Experiment Design'!$B$3:$H$66,'Experiment Results'!H$1,FALSE)</f>
        <v>8</v>
      </c>
      <c r="I1599" s="101" t="str">
        <f>VLOOKUP($C1599,'Experiment Design'!$B$3:$H$66,'Experiment Results'!I$1,FALSE)</f>
        <v>Exponential</v>
      </c>
      <c r="J1599" s="101">
        <f>VLOOKUP($C1599,'Experiment Design'!$B$3:$H$66,'Experiment Results'!J$1,FALSE)</f>
        <v>40</v>
      </c>
      <c r="K1599" s="101">
        <f>VLOOKUP($C1599,'Experiment Design'!$B$3:$H$66,'Experiment Results'!K$1,FALSE)</f>
        <v>60</v>
      </c>
      <c r="L1599" s="101">
        <f>VLOOKUP($C1599,'Experiment Design'!$B$3:$H$66,'Experiment Results'!L$1,FALSE)</f>
        <v>36</v>
      </c>
      <c r="M1599" s="101">
        <f>VLOOKUP($C1599,'Experiment Design'!$B$3:$H$66,'Experiment Results'!M$1,FALSE)</f>
        <v>15</v>
      </c>
      <c r="N1599" s="102">
        <f t="shared" si="195"/>
        <v>29.555555555555561</v>
      </c>
      <c r="P1599" s="103">
        <f t="shared" si="196"/>
        <v>1</v>
      </c>
      <c r="Q1599" s="101">
        <f t="shared" si="197"/>
        <v>1</v>
      </c>
      <c r="R1599" s="101">
        <f t="shared" si="198"/>
        <v>-1</v>
      </c>
      <c r="S1599" s="101">
        <f t="shared" si="199"/>
        <v>1</v>
      </c>
      <c r="T1599" s="101">
        <f t="shared" si="200"/>
        <v>1</v>
      </c>
      <c r="U1599" s="101">
        <f t="shared" si="201"/>
        <v>1</v>
      </c>
      <c r="V1599" s="102">
        <f t="shared" si="202"/>
        <v>29.555555555555561</v>
      </c>
    </row>
    <row r="1600" spans="2:22" x14ac:dyDescent="0.25">
      <c r="B1600" s="12">
        <v>25</v>
      </c>
      <c r="C1600" s="12">
        <v>61</v>
      </c>
      <c r="D1600" s="12">
        <v>32.500000000000014</v>
      </c>
      <c r="E1600" s="12">
        <v>41.041666666666679</v>
      </c>
      <c r="F1600" s="12">
        <v>26.944444444444439</v>
      </c>
      <c r="H1600" s="103">
        <f>VLOOKUP($C1600,'Experiment Design'!$B$3:$H$66,'Experiment Results'!H$1,FALSE)</f>
        <v>3</v>
      </c>
      <c r="I1600" s="101" t="str">
        <f>VLOOKUP($C1600,'Experiment Design'!$B$3:$H$66,'Experiment Results'!I$1,FALSE)</f>
        <v>Normal</v>
      </c>
      <c r="J1600" s="101">
        <f>VLOOKUP($C1600,'Experiment Design'!$B$3:$H$66,'Experiment Results'!J$1,FALSE)</f>
        <v>100</v>
      </c>
      <c r="K1600" s="101">
        <f>VLOOKUP($C1600,'Experiment Design'!$B$3:$H$66,'Experiment Results'!K$1,FALSE)</f>
        <v>60</v>
      </c>
      <c r="L1600" s="101">
        <f>VLOOKUP($C1600,'Experiment Design'!$B$3:$H$66,'Experiment Results'!L$1,FALSE)</f>
        <v>36</v>
      </c>
      <c r="M1600" s="101">
        <f>VLOOKUP($C1600,'Experiment Design'!$B$3:$H$66,'Experiment Results'!M$1,FALSE)</f>
        <v>15</v>
      </c>
      <c r="N1600" s="102">
        <f t="shared" si="195"/>
        <v>33.495370370370374</v>
      </c>
      <c r="P1600" s="103">
        <f t="shared" si="196"/>
        <v>-1</v>
      </c>
      <c r="Q1600" s="101">
        <f t="shared" si="197"/>
        <v>-1</v>
      </c>
      <c r="R1600" s="101">
        <f t="shared" si="198"/>
        <v>1</v>
      </c>
      <c r="S1600" s="101">
        <f t="shared" si="199"/>
        <v>1</v>
      </c>
      <c r="T1600" s="101">
        <f t="shared" si="200"/>
        <v>1</v>
      </c>
      <c r="U1600" s="101">
        <f t="shared" si="201"/>
        <v>1</v>
      </c>
      <c r="V1600" s="102">
        <f t="shared" si="202"/>
        <v>33.495370370370374</v>
      </c>
    </row>
    <row r="1601" spans="2:22" x14ac:dyDescent="0.25">
      <c r="B1601" s="12">
        <v>25</v>
      </c>
      <c r="C1601" s="12">
        <v>62</v>
      </c>
      <c r="D1601" s="12">
        <v>40.416666666666664</v>
      </c>
      <c r="E1601" s="12">
        <v>30.166666666666679</v>
      </c>
      <c r="F1601" s="12">
        <v>30</v>
      </c>
      <c r="H1601" s="103">
        <f>VLOOKUP($C1601,'Experiment Design'!$B$3:$H$66,'Experiment Results'!H$1,FALSE)</f>
        <v>8</v>
      </c>
      <c r="I1601" s="101" t="str">
        <f>VLOOKUP($C1601,'Experiment Design'!$B$3:$H$66,'Experiment Results'!I$1,FALSE)</f>
        <v>Normal</v>
      </c>
      <c r="J1601" s="101">
        <f>VLOOKUP($C1601,'Experiment Design'!$B$3:$H$66,'Experiment Results'!J$1,FALSE)</f>
        <v>100</v>
      </c>
      <c r="K1601" s="101">
        <f>VLOOKUP($C1601,'Experiment Design'!$B$3:$H$66,'Experiment Results'!K$1,FALSE)</f>
        <v>60</v>
      </c>
      <c r="L1601" s="101">
        <f>VLOOKUP($C1601,'Experiment Design'!$B$3:$H$66,'Experiment Results'!L$1,FALSE)</f>
        <v>36</v>
      </c>
      <c r="M1601" s="101">
        <f>VLOOKUP($C1601,'Experiment Design'!$B$3:$H$66,'Experiment Results'!M$1,FALSE)</f>
        <v>15</v>
      </c>
      <c r="N1601" s="102">
        <f t="shared" si="195"/>
        <v>33.527777777777779</v>
      </c>
      <c r="P1601" s="103">
        <f t="shared" si="196"/>
        <v>1</v>
      </c>
      <c r="Q1601" s="101">
        <f t="shared" si="197"/>
        <v>-1</v>
      </c>
      <c r="R1601" s="101">
        <f t="shared" si="198"/>
        <v>1</v>
      </c>
      <c r="S1601" s="101">
        <f t="shared" si="199"/>
        <v>1</v>
      </c>
      <c r="T1601" s="101">
        <f t="shared" si="200"/>
        <v>1</v>
      </c>
      <c r="U1601" s="101">
        <f t="shared" si="201"/>
        <v>1</v>
      </c>
      <c r="V1601" s="102">
        <f t="shared" si="202"/>
        <v>33.527777777777779</v>
      </c>
    </row>
    <row r="1602" spans="2:22" x14ac:dyDescent="0.25">
      <c r="B1602" s="12">
        <v>25</v>
      </c>
      <c r="C1602" s="12">
        <v>63</v>
      </c>
      <c r="D1602" s="12">
        <v>35.416666666666679</v>
      </c>
      <c r="E1602" s="12">
        <v>46.621499992014598</v>
      </c>
      <c r="F1602" s="12">
        <v>29.583333333333361</v>
      </c>
      <c r="H1602" s="103">
        <f>VLOOKUP($C1602,'Experiment Design'!$B$3:$H$66,'Experiment Results'!H$1,FALSE)</f>
        <v>3</v>
      </c>
      <c r="I1602" s="101" t="str">
        <f>VLOOKUP($C1602,'Experiment Design'!$B$3:$H$66,'Experiment Results'!I$1,FALSE)</f>
        <v>Exponential</v>
      </c>
      <c r="J1602" s="101">
        <f>VLOOKUP($C1602,'Experiment Design'!$B$3:$H$66,'Experiment Results'!J$1,FALSE)</f>
        <v>100</v>
      </c>
      <c r="K1602" s="101">
        <f>VLOOKUP($C1602,'Experiment Design'!$B$3:$H$66,'Experiment Results'!K$1,FALSE)</f>
        <v>60</v>
      </c>
      <c r="L1602" s="101">
        <f>VLOOKUP($C1602,'Experiment Design'!$B$3:$H$66,'Experiment Results'!L$1,FALSE)</f>
        <v>36</v>
      </c>
      <c r="M1602" s="101">
        <f>VLOOKUP($C1602,'Experiment Design'!$B$3:$H$66,'Experiment Results'!M$1,FALSE)</f>
        <v>15</v>
      </c>
      <c r="N1602" s="102">
        <f t="shared" si="195"/>
        <v>37.20716666400488</v>
      </c>
      <c r="P1602" s="103">
        <f t="shared" si="196"/>
        <v>-1</v>
      </c>
      <c r="Q1602" s="101">
        <f t="shared" si="197"/>
        <v>1</v>
      </c>
      <c r="R1602" s="101">
        <f t="shared" si="198"/>
        <v>1</v>
      </c>
      <c r="S1602" s="101">
        <f t="shared" si="199"/>
        <v>1</v>
      </c>
      <c r="T1602" s="101">
        <f t="shared" si="200"/>
        <v>1</v>
      </c>
      <c r="U1602" s="101">
        <f t="shared" si="201"/>
        <v>1</v>
      </c>
      <c r="V1602" s="102">
        <f t="shared" si="202"/>
        <v>37.20716666400488</v>
      </c>
    </row>
    <row r="1603" spans="2:22" x14ac:dyDescent="0.25">
      <c r="B1603" s="12">
        <v>25</v>
      </c>
      <c r="C1603" s="12">
        <v>64</v>
      </c>
      <c r="D1603" s="12">
        <v>32.333333333333336</v>
      </c>
      <c r="E1603" s="12">
        <v>28.5</v>
      </c>
      <c r="F1603" s="12">
        <v>27.833333333333343</v>
      </c>
      <c r="H1603" s="103">
        <f>VLOOKUP($C1603,'Experiment Design'!$B$3:$H$66,'Experiment Results'!H$1,FALSE)</f>
        <v>8</v>
      </c>
      <c r="I1603" s="101" t="str">
        <f>VLOOKUP($C1603,'Experiment Design'!$B$3:$H$66,'Experiment Results'!I$1,FALSE)</f>
        <v>Exponential</v>
      </c>
      <c r="J1603" s="101">
        <f>VLOOKUP($C1603,'Experiment Design'!$B$3:$H$66,'Experiment Results'!J$1,FALSE)</f>
        <v>100</v>
      </c>
      <c r="K1603" s="101">
        <f>VLOOKUP($C1603,'Experiment Design'!$B$3:$H$66,'Experiment Results'!K$1,FALSE)</f>
        <v>60</v>
      </c>
      <c r="L1603" s="101">
        <f>VLOOKUP($C1603,'Experiment Design'!$B$3:$H$66,'Experiment Results'!L$1,FALSE)</f>
        <v>36</v>
      </c>
      <c r="M1603" s="101">
        <f>VLOOKUP($C1603,'Experiment Design'!$B$3:$H$66,'Experiment Results'!M$1,FALSE)</f>
        <v>15</v>
      </c>
      <c r="N1603" s="102">
        <f t="shared" si="195"/>
        <v>29.555555555555561</v>
      </c>
      <c r="P1603" s="103">
        <f t="shared" si="196"/>
        <v>1</v>
      </c>
      <c r="Q1603" s="101">
        <f t="shared" si="197"/>
        <v>1</v>
      </c>
      <c r="R1603" s="101">
        <f t="shared" si="198"/>
        <v>1</v>
      </c>
      <c r="S1603" s="101">
        <f t="shared" si="199"/>
        <v>1</v>
      </c>
      <c r="T1603" s="101">
        <f t="shared" si="200"/>
        <v>1</v>
      </c>
      <c r="U1603" s="101">
        <f t="shared" si="201"/>
        <v>1</v>
      </c>
      <c r="V1603" s="102">
        <f t="shared" si="202"/>
        <v>29.555555555555561</v>
      </c>
    </row>
    <row r="1604" spans="2:22" x14ac:dyDescent="0.25">
      <c r="B1604" s="12">
        <v>26</v>
      </c>
      <c r="C1604" s="12">
        <v>1</v>
      </c>
      <c r="D1604" s="12">
        <v>38.36538461538462</v>
      </c>
      <c r="E1604" s="12">
        <v>29.711538461538478</v>
      </c>
      <c r="F1604" s="12">
        <v>51.057692307692278</v>
      </c>
      <c r="H1604" s="103">
        <f>VLOOKUP($C1604,'Experiment Design'!$B$3:$H$66,'Experiment Results'!H$1,FALSE)</f>
        <v>3</v>
      </c>
      <c r="I1604" s="101" t="str">
        <f>VLOOKUP($C1604,'Experiment Design'!$B$3:$H$66,'Experiment Results'!I$1,FALSE)</f>
        <v>Normal</v>
      </c>
      <c r="J1604" s="101">
        <f>VLOOKUP($C1604,'Experiment Design'!$B$3:$H$66,'Experiment Results'!J$1,FALSE)</f>
        <v>40</v>
      </c>
      <c r="K1604" s="101">
        <f>VLOOKUP($C1604,'Experiment Design'!$B$3:$H$66,'Experiment Results'!K$1,FALSE)</f>
        <v>10</v>
      </c>
      <c r="L1604" s="101">
        <f>VLOOKUP($C1604,'Experiment Design'!$B$3:$H$66,'Experiment Results'!L$1,FALSE)</f>
        <v>26</v>
      </c>
      <c r="M1604" s="101">
        <f>VLOOKUP($C1604,'Experiment Design'!$B$3:$H$66,'Experiment Results'!M$1,FALSE)</f>
        <v>10</v>
      </c>
      <c r="N1604" s="102">
        <f t="shared" si="195"/>
        <v>39.71153846153846</v>
      </c>
      <c r="P1604" s="103">
        <f t="shared" si="196"/>
        <v>-1</v>
      </c>
      <c r="Q1604" s="101">
        <f t="shared" si="197"/>
        <v>-1</v>
      </c>
      <c r="R1604" s="101">
        <f t="shared" si="198"/>
        <v>-1</v>
      </c>
      <c r="S1604" s="101">
        <f t="shared" si="199"/>
        <v>-1</v>
      </c>
      <c r="T1604" s="101">
        <f t="shared" si="200"/>
        <v>-1</v>
      </c>
      <c r="U1604" s="101">
        <f t="shared" si="201"/>
        <v>-1</v>
      </c>
      <c r="V1604" s="102">
        <f t="shared" si="202"/>
        <v>39.71153846153846</v>
      </c>
    </row>
    <row r="1605" spans="2:22" x14ac:dyDescent="0.25">
      <c r="B1605" s="12">
        <v>26</v>
      </c>
      <c r="C1605" s="12">
        <v>2</v>
      </c>
      <c r="D1605" s="12">
        <v>38.36538461538462</v>
      </c>
      <c r="E1605" s="12">
        <v>30</v>
      </c>
      <c r="F1605" s="12">
        <v>45.288461538461519</v>
      </c>
      <c r="H1605" s="103">
        <f>VLOOKUP($C1605,'Experiment Design'!$B$3:$H$66,'Experiment Results'!H$1,FALSE)</f>
        <v>8</v>
      </c>
      <c r="I1605" s="101" t="str">
        <f>VLOOKUP($C1605,'Experiment Design'!$B$3:$H$66,'Experiment Results'!I$1,FALSE)</f>
        <v>Normal</v>
      </c>
      <c r="J1605" s="101">
        <f>VLOOKUP($C1605,'Experiment Design'!$B$3:$H$66,'Experiment Results'!J$1,FALSE)</f>
        <v>40</v>
      </c>
      <c r="K1605" s="101">
        <f>VLOOKUP($C1605,'Experiment Design'!$B$3:$H$66,'Experiment Results'!K$1,FALSE)</f>
        <v>10</v>
      </c>
      <c r="L1605" s="101">
        <f>VLOOKUP($C1605,'Experiment Design'!$B$3:$H$66,'Experiment Results'!L$1,FALSE)</f>
        <v>26</v>
      </c>
      <c r="M1605" s="101">
        <f>VLOOKUP($C1605,'Experiment Design'!$B$3:$H$66,'Experiment Results'!M$1,FALSE)</f>
        <v>10</v>
      </c>
      <c r="N1605" s="102">
        <f t="shared" ref="N1605:N1668" si="203">AVERAGE(D1605:F1605)</f>
        <v>37.88461538461538</v>
      </c>
      <c r="P1605" s="103">
        <f t="shared" ref="P1605:P1668" si="204">IF(H1605=H$4,-1,1)</f>
        <v>1</v>
      </c>
      <c r="Q1605" s="101">
        <f t="shared" ref="Q1605:Q1668" si="205">IF(I1605=I$4,-1,1)</f>
        <v>-1</v>
      </c>
      <c r="R1605" s="101">
        <f t="shared" ref="R1605:R1668" si="206">IF(J1605=J$4,-1,1)</f>
        <v>-1</v>
      </c>
      <c r="S1605" s="101">
        <f t="shared" ref="S1605:S1668" si="207">IF(K1605=K$4,-1,1)</f>
        <v>-1</v>
      </c>
      <c r="T1605" s="101">
        <f t="shared" ref="T1605:T1668" si="208">IF(L1605=L$4,-1,1)</f>
        <v>-1</v>
      </c>
      <c r="U1605" s="101">
        <f t="shared" ref="U1605:U1668" si="209">IF(M1605=M$4,-1,1)</f>
        <v>-1</v>
      </c>
      <c r="V1605" s="102">
        <f t="shared" ref="V1605:V1668" si="210">N1605</f>
        <v>37.88461538461538</v>
      </c>
    </row>
    <row r="1606" spans="2:22" x14ac:dyDescent="0.25">
      <c r="B1606" s="12">
        <v>26</v>
      </c>
      <c r="C1606" s="12">
        <v>3</v>
      </c>
      <c r="D1606" s="12">
        <v>38.942307692307722</v>
      </c>
      <c r="E1606" s="12">
        <v>37.788461538461519</v>
      </c>
      <c r="F1606" s="12">
        <v>50.480769230769241</v>
      </c>
      <c r="H1606" s="103">
        <f>VLOOKUP($C1606,'Experiment Design'!$B$3:$H$66,'Experiment Results'!H$1,FALSE)</f>
        <v>3</v>
      </c>
      <c r="I1606" s="101" t="str">
        <f>VLOOKUP($C1606,'Experiment Design'!$B$3:$H$66,'Experiment Results'!I$1,FALSE)</f>
        <v>Exponential</v>
      </c>
      <c r="J1606" s="101">
        <f>VLOOKUP($C1606,'Experiment Design'!$B$3:$H$66,'Experiment Results'!J$1,FALSE)</f>
        <v>40</v>
      </c>
      <c r="K1606" s="101">
        <f>VLOOKUP($C1606,'Experiment Design'!$B$3:$H$66,'Experiment Results'!K$1,FALSE)</f>
        <v>10</v>
      </c>
      <c r="L1606" s="101">
        <f>VLOOKUP($C1606,'Experiment Design'!$B$3:$H$66,'Experiment Results'!L$1,FALSE)</f>
        <v>26</v>
      </c>
      <c r="M1606" s="101">
        <f>VLOOKUP($C1606,'Experiment Design'!$B$3:$H$66,'Experiment Results'!M$1,FALSE)</f>
        <v>10</v>
      </c>
      <c r="N1606" s="102">
        <f t="shared" si="203"/>
        <v>42.40384615384616</v>
      </c>
      <c r="P1606" s="103">
        <f t="shared" si="204"/>
        <v>-1</v>
      </c>
      <c r="Q1606" s="101">
        <f t="shared" si="205"/>
        <v>1</v>
      </c>
      <c r="R1606" s="101">
        <f t="shared" si="206"/>
        <v>-1</v>
      </c>
      <c r="S1606" s="101">
        <f t="shared" si="207"/>
        <v>-1</v>
      </c>
      <c r="T1606" s="101">
        <f t="shared" si="208"/>
        <v>-1</v>
      </c>
      <c r="U1606" s="101">
        <f t="shared" si="209"/>
        <v>-1</v>
      </c>
      <c r="V1606" s="102">
        <f t="shared" si="210"/>
        <v>42.40384615384616</v>
      </c>
    </row>
    <row r="1607" spans="2:22" x14ac:dyDescent="0.25">
      <c r="B1607" s="12">
        <v>26</v>
      </c>
      <c r="C1607" s="12">
        <v>4</v>
      </c>
      <c r="D1607" s="12">
        <v>34.61538461538462</v>
      </c>
      <c r="E1607" s="12">
        <v>42.11538461538462</v>
      </c>
      <c r="F1607" s="12">
        <v>46.153846153846146</v>
      </c>
      <c r="H1607" s="103">
        <f>VLOOKUP($C1607,'Experiment Design'!$B$3:$H$66,'Experiment Results'!H$1,FALSE)</f>
        <v>8</v>
      </c>
      <c r="I1607" s="101" t="str">
        <f>VLOOKUP($C1607,'Experiment Design'!$B$3:$H$66,'Experiment Results'!I$1,FALSE)</f>
        <v>Exponential</v>
      </c>
      <c r="J1607" s="101">
        <f>VLOOKUP($C1607,'Experiment Design'!$B$3:$H$66,'Experiment Results'!J$1,FALSE)</f>
        <v>40</v>
      </c>
      <c r="K1607" s="101">
        <f>VLOOKUP($C1607,'Experiment Design'!$B$3:$H$66,'Experiment Results'!K$1,FALSE)</f>
        <v>10</v>
      </c>
      <c r="L1607" s="101">
        <f>VLOOKUP($C1607,'Experiment Design'!$B$3:$H$66,'Experiment Results'!L$1,FALSE)</f>
        <v>26</v>
      </c>
      <c r="M1607" s="101">
        <f>VLOOKUP($C1607,'Experiment Design'!$B$3:$H$66,'Experiment Results'!M$1,FALSE)</f>
        <v>10</v>
      </c>
      <c r="N1607" s="102">
        <f t="shared" si="203"/>
        <v>40.96153846153846</v>
      </c>
      <c r="P1607" s="103">
        <f t="shared" si="204"/>
        <v>1</v>
      </c>
      <c r="Q1607" s="101">
        <f t="shared" si="205"/>
        <v>1</v>
      </c>
      <c r="R1607" s="101">
        <f t="shared" si="206"/>
        <v>-1</v>
      </c>
      <c r="S1607" s="101">
        <f t="shared" si="207"/>
        <v>-1</v>
      </c>
      <c r="T1607" s="101">
        <f t="shared" si="208"/>
        <v>-1</v>
      </c>
      <c r="U1607" s="101">
        <f t="shared" si="209"/>
        <v>-1</v>
      </c>
      <c r="V1607" s="102">
        <f t="shared" si="210"/>
        <v>40.96153846153846</v>
      </c>
    </row>
    <row r="1608" spans="2:22" x14ac:dyDescent="0.25">
      <c r="B1608" s="12">
        <v>26</v>
      </c>
      <c r="C1608" s="12">
        <v>5</v>
      </c>
      <c r="D1608" s="12">
        <v>38.36538461538462</v>
      </c>
      <c r="E1608" s="12">
        <v>29.711538461538478</v>
      </c>
      <c r="F1608" s="12">
        <v>51.057692307692278</v>
      </c>
      <c r="H1608" s="103">
        <f>VLOOKUP($C1608,'Experiment Design'!$B$3:$H$66,'Experiment Results'!H$1,FALSE)</f>
        <v>3</v>
      </c>
      <c r="I1608" s="101" t="str">
        <f>VLOOKUP($C1608,'Experiment Design'!$B$3:$H$66,'Experiment Results'!I$1,FALSE)</f>
        <v>Normal</v>
      </c>
      <c r="J1608" s="101">
        <f>VLOOKUP($C1608,'Experiment Design'!$B$3:$H$66,'Experiment Results'!J$1,FALSE)</f>
        <v>100</v>
      </c>
      <c r="K1608" s="101">
        <f>VLOOKUP($C1608,'Experiment Design'!$B$3:$H$66,'Experiment Results'!K$1,FALSE)</f>
        <v>10</v>
      </c>
      <c r="L1608" s="101">
        <f>VLOOKUP($C1608,'Experiment Design'!$B$3:$H$66,'Experiment Results'!L$1,FALSE)</f>
        <v>26</v>
      </c>
      <c r="M1608" s="101">
        <f>VLOOKUP($C1608,'Experiment Design'!$B$3:$H$66,'Experiment Results'!M$1,FALSE)</f>
        <v>10</v>
      </c>
      <c r="N1608" s="102">
        <f t="shared" si="203"/>
        <v>39.71153846153846</v>
      </c>
      <c r="P1608" s="103">
        <f t="shared" si="204"/>
        <v>-1</v>
      </c>
      <c r="Q1608" s="101">
        <f t="shared" si="205"/>
        <v>-1</v>
      </c>
      <c r="R1608" s="101">
        <f t="shared" si="206"/>
        <v>1</v>
      </c>
      <c r="S1608" s="101">
        <f t="shared" si="207"/>
        <v>-1</v>
      </c>
      <c r="T1608" s="101">
        <f t="shared" si="208"/>
        <v>-1</v>
      </c>
      <c r="U1608" s="101">
        <f t="shared" si="209"/>
        <v>-1</v>
      </c>
      <c r="V1608" s="102">
        <f t="shared" si="210"/>
        <v>39.71153846153846</v>
      </c>
    </row>
    <row r="1609" spans="2:22" x14ac:dyDescent="0.25">
      <c r="B1609" s="12">
        <v>26</v>
      </c>
      <c r="C1609" s="12">
        <v>6</v>
      </c>
      <c r="D1609" s="12">
        <v>38.36538461538462</v>
      </c>
      <c r="E1609" s="12">
        <v>30</v>
      </c>
      <c r="F1609" s="12">
        <v>45.288461538461519</v>
      </c>
      <c r="H1609" s="103">
        <f>VLOOKUP($C1609,'Experiment Design'!$B$3:$H$66,'Experiment Results'!H$1,FALSE)</f>
        <v>8</v>
      </c>
      <c r="I1609" s="101" t="str">
        <f>VLOOKUP($C1609,'Experiment Design'!$B$3:$H$66,'Experiment Results'!I$1,FALSE)</f>
        <v>Normal</v>
      </c>
      <c r="J1609" s="101">
        <f>VLOOKUP($C1609,'Experiment Design'!$B$3:$H$66,'Experiment Results'!J$1,FALSE)</f>
        <v>100</v>
      </c>
      <c r="K1609" s="101">
        <f>VLOOKUP($C1609,'Experiment Design'!$B$3:$H$66,'Experiment Results'!K$1,FALSE)</f>
        <v>10</v>
      </c>
      <c r="L1609" s="101">
        <f>VLOOKUP($C1609,'Experiment Design'!$B$3:$H$66,'Experiment Results'!L$1,FALSE)</f>
        <v>26</v>
      </c>
      <c r="M1609" s="101">
        <f>VLOOKUP($C1609,'Experiment Design'!$B$3:$H$66,'Experiment Results'!M$1,FALSE)</f>
        <v>10</v>
      </c>
      <c r="N1609" s="102">
        <f t="shared" si="203"/>
        <v>37.88461538461538</v>
      </c>
      <c r="P1609" s="103">
        <f t="shared" si="204"/>
        <v>1</v>
      </c>
      <c r="Q1609" s="101">
        <f t="shared" si="205"/>
        <v>-1</v>
      </c>
      <c r="R1609" s="101">
        <f t="shared" si="206"/>
        <v>1</v>
      </c>
      <c r="S1609" s="101">
        <f t="shared" si="207"/>
        <v>-1</v>
      </c>
      <c r="T1609" s="101">
        <f t="shared" si="208"/>
        <v>-1</v>
      </c>
      <c r="U1609" s="101">
        <f t="shared" si="209"/>
        <v>-1</v>
      </c>
      <c r="V1609" s="102">
        <f t="shared" si="210"/>
        <v>37.88461538461538</v>
      </c>
    </row>
    <row r="1610" spans="2:22" x14ac:dyDescent="0.25">
      <c r="B1610" s="12">
        <v>26</v>
      </c>
      <c r="C1610" s="12">
        <v>7</v>
      </c>
      <c r="D1610" s="12">
        <v>38.942307692307722</v>
      </c>
      <c r="E1610" s="12">
        <v>37.788461538461519</v>
      </c>
      <c r="F1610" s="12">
        <v>50.480769230769241</v>
      </c>
      <c r="H1610" s="103">
        <f>VLOOKUP($C1610,'Experiment Design'!$B$3:$H$66,'Experiment Results'!H$1,FALSE)</f>
        <v>3</v>
      </c>
      <c r="I1610" s="101" t="str">
        <f>VLOOKUP($C1610,'Experiment Design'!$B$3:$H$66,'Experiment Results'!I$1,FALSE)</f>
        <v>Exponential</v>
      </c>
      <c r="J1610" s="101">
        <f>VLOOKUP($C1610,'Experiment Design'!$B$3:$H$66,'Experiment Results'!J$1,FALSE)</f>
        <v>100</v>
      </c>
      <c r="K1610" s="101">
        <f>VLOOKUP($C1610,'Experiment Design'!$B$3:$H$66,'Experiment Results'!K$1,FALSE)</f>
        <v>10</v>
      </c>
      <c r="L1610" s="101">
        <f>VLOOKUP($C1610,'Experiment Design'!$B$3:$H$66,'Experiment Results'!L$1,FALSE)</f>
        <v>26</v>
      </c>
      <c r="M1610" s="101">
        <f>VLOOKUP($C1610,'Experiment Design'!$B$3:$H$66,'Experiment Results'!M$1,FALSE)</f>
        <v>10</v>
      </c>
      <c r="N1610" s="102">
        <f t="shared" si="203"/>
        <v>42.40384615384616</v>
      </c>
      <c r="P1610" s="103">
        <f t="shared" si="204"/>
        <v>-1</v>
      </c>
      <c r="Q1610" s="101">
        <f t="shared" si="205"/>
        <v>1</v>
      </c>
      <c r="R1610" s="101">
        <f t="shared" si="206"/>
        <v>1</v>
      </c>
      <c r="S1610" s="101">
        <f t="shared" si="207"/>
        <v>-1</v>
      </c>
      <c r="T1610" s="101">
        <f t="shared" si="208"/>
        <v>-1</v>
      </c>
      <c r="U1610" s="101">
        <f t="shared" si="209"/>
        <v>-1</v>
      </c>
      <c r="V1610" s="102">
        <f t="shared" si="210"/>
        <v>42.40384615384616</v>
      </c>
    </row>
    <row r="1611" spans="2:22" x14ac:dyDescent="0.25">
      <c r="B1611" s="12">
        <v>26</v>
      </c>
      <c r="C1611" s="12">
        <v>8</v>
      </c>
      <c r="D1611" s="12">
        <v>34.61538461538462</v>
      </c>
      <c r="E1611" s="12">
        <v>42.11538461538462</v>
      </c>
      <c r="F1611" s="12">
        <v>46.153846153846146</v>
      </c>
      <c r="H1611" s="103">
        <f>VLOOKUP($C1611,'Experiment Design'!$B$3:$H$66,'Experiment Results'!H$1,FALSE)</f>
        <v>8</v>
      </c>
      <c r="I1611" s="101" t="str">
        <f>VLOOKUP($C1611,'Experiment Design'!$B$3:$H$66,'Experiment Results'!I$1,FALSE)</f>
        <v>Exponential</v>
      </c>
      <c r="J1611" s="101">
        <f>VLOOKUP($C1611,'Experiment Design'!$B$3:$H$66,'Experiment Results'!J$1,FALSE)</f>
        <v>100</v>
      </c>
      <c r="K1611" s="101">
        <f>VLOOKUP($C1611,'Experiment Design'!$B$3:$H$66,'Experiment Results'!K$1,FALSE)</f>
        <v>10</v>
      </c>
      <c r="L1611" s="101">
        <f>VLOOKUP($C1611,'Experiment Design'!$B$3:$H$66,'Experiment Results'!L$1,FALSE)</f>
        <v>26</v>
      </c>
      <c r="M1611" s="101">
        <f>VLOOKUP($C1611,'Experiment Design'!$B$3:$H$66,'Experiment Results'!M$1,FALSE)</f>
        <v>10</v>
      </c>
      <c r="N1611" s="102">
        <f t="shared" si="203"/>
        <v>40.96153846153846</v>
      </c>
      <c r="P1611" s="103">
        <f t="shared" si="204"/>
        <v>1</v>
      </c>
      <c r="Q1611" s="101">
        <f t="shared" si="205"/>
        <v>1</v>
      </c>
      <c r="R1611" s="101">
        <f t="shared" si="206"/>
        <v>1</v>
      </c>
      <c r="S1611" s="101">
        <f t="shared" si="207"/>
        <v>-1</v>
      </c>
      <c r="T1611" s="101">
        <f t="shared" si="208"/>
        <v>-1</v>
      </c>
      <c r="U1611" s="101">
        <f t="shared" si="209"/>
        <v>-1</v>
      </c>
      <c r="V1611" s="102">
        <f t="shared" si="210"/>
        <v>40.96153846153846</v>
      </c>
    </row>
    <row r="1612" spans="2:22" x14ac:dyDescent="0.25">
      <c r="B1612" s="12">
        <v>26</v>
      </c>
      <c r="C1612" s="12">
        <v>9</v>
      </c>
      <c r="D1612" s="12">
        <v>38.36538461538462</v>
      </c>
      <c r="E1612" s="12">
        <v>29.711538461538478</v>
      </c>
      <c r="F1612" s="12">
        <v>51.057692307692278</v>
      </c>
      <c r="H1612" s="103">
        <f>VLOOKUP($C1612,'Experiment Design'!$B$3:$H$66,'Experiment Results'!H$1,FALSE)</f>
        <v>3</v>
      </c>
      <c r="I1612" s="101" t="str">
        <f>VLOOKUP($C1612,'Experiment Design'!$B$3:$H$66,'Experiment Results'!I$1,FALSE)</f>
        <v>Normal</v>
      </c>
      <c r="J1612" s="101">
        <f>VLOOKUP($C1612,'Experiment Design'!$B$3:$H$66,'Experiment Results'!J$1,FALSE)</f>
        <v>40</v>
      </c>
      <c r="K1612" s="101">
        <f>VLOOKUP($C1612,'Experiment Design'!$B$3:$H$66,'Experiment Results'!K$1,FALSE)</f>
        <v>60</v>
      </c>
      <c r="L1612" s="101">
        <f>VLOOKUP($C1612,'Experiment Design'!$B$3:$H$66,'Experiment Results'!L$1,FALSE)</f>
        <v>26</v>
      </c>
      <c r="M1612" s="101">
        <f>VLOOKUP($C1612,'Experiment Design'!$B$3:$H$66,'Experiment Results'!M$1,FALSE)</f>
        <v>10</v>
      </c>
      <c r="N1612" s="102">
        <f t="shared" si="203"/>
        <v>39.71153846153846</v>
      </c>
      <c r="P1612" s="103">
        <f t="shared" si="204"/>
        <v>-1</v>
      </c>
      <c r="Q1612" s="101">
        <f t="shared" si="205"/>
        <v>-1</v>
      </c>
      <c r="R1612" s="101">
        <f t="shared" si="206"/>
        <v>-1</v>
      </c>
      <c r="S1612" s="101">
        <f t="shared" si="207"/>
        <v>1</v>
      </c>
      <c r="T1612" s="101">
        <f t="shared" si="208"/>
        <v>-1</v>
      </c>
      <c r="U1612" s="101">
        <f t="shared" si="209"/>
        <v>-1</v>
      </c>
      <c r="V1612" s="102">
        <f t="shared" si="210"/>
        <v>39.71153846153846</v>
      </c>
    </row>
    <row r="1613" spans="2:22" x14ac:dyDescent="0.25">
      <c r="B1613" s="12">
        <v>26</v>
      </c>
      <c r="C1613" s="12">
        <v>10</v>
      </c>
      <c r="D1613" s="12">
        <v>38.36538461538462</v>
      </c>
      <c r="E1613" s="12">
        <v>30</v>
      </c>
      <c r="F1613" s="12">
        <v>45.288461538461519</v>
      </c>
      <c r="H1613" s="103">
        <f>VLOOKUP($C1613,'Experiment Design'!$B$3:$H$66,'Experiment Results'!H$1,FALSE)</f>
        <v>8</v>
      </c>
      <c r="I1613" s="101" t="str">
        <f>VLOOKUP($C1613,'Experiment Design'!$B$3:$H$66,'Experiment Results'!I$1,FALSE)</f>
        <v>Normal</v>
      </c>
      <c r="J1613" s="101">
        <f>VLOOKUP($C1613,'Experiment Design'!$B$3:$H$66,'Experiment Results'!J$1,FALSE)</f>
        <v>40</v>
      </c>
      <c r="K1613" s="101">
        <f>VLOOKUP($C1613,'Experiment Design'!$B$3:$H$66,'Experiment Results'!K$1,FALSE)</f>
        <v>60</v>
      </c>
      <c r="L1613" s="101">
        <f>VLOOKUP($C1613,'Experiment Design'!$B$3:$H$66,'Experiment Results'!L$1,FALSE)</f>
        <v>26</v>
      </c>
      <c r="M1613" s="101">
        <f>VLOOKUP($C1613,'Experiment Design'!$B$3:$H$66,'Experiment Results'!M$1,FALSE)</f>
        <v>10</v>
      </c>
      <c r="N1613" s="102">
        <f t="shared" si="203"/>
        <v>37.88461538461538</v>
      </c>
      <c r="P1613" s="103">
        <f t="shared" si="204"/>
        <v>1</v>
      </c>
      <c r="Q1613" s="101">
        <f t="shared" si="205"/>
        <v>-1</v>
      </c>
      <c r="R1613" s="101">
        <f t="shared" si="206"/>
        <v>-1</v>
      </c>
      <c r="S1613" s="101">
        <f t="shared" si="207"/>
        <v>1</v>
      </c>
      <c r="T1613" s="101">
        <f t="shared" si="208"/>
        <v>-1</v>
      </c>
      <c r="U1613" s="101">
        <f t="shared" si="209"/>
        <v>-1</v>
      </c>
      <c r="V1613" s="102">
        <f t="shared" si="210"/>
        <v>37.88461538461538</v>
      </c>
    </row>
    <row r="1614" spans="2:22" x14ac:dyDescent="0.25">
      <c r="B1614" s="12">
        <v>26</v>
      </c>
      <c r="C1614" s="12">
        <v>11</v>
      </c>
      <c r="D1614" s="12">
        <v>38.942307692307722</v>
      </c>
      <c r="E1614" s="12">
        <v>37.788461538461519</v>
      </c>
      <c r="F1614" s="12">
        <v>50.480769230769241</v>
      </c>
      <c r="H1614" s="103">
        <f>VLOOKUP($C1614,'Experiment Design'!$B$3:$H$66,'Experiment Results'!H$1,FALSE)</f>
        <v>3</v>
      </c>
      <c r="I1614" s="101" t="str">
        <f>VLOOKUP($C1614,'Experiment Design'!$B$3:$H$66,'Experiment Results'!I$1,FALSE)</f>
        <v>Exponential</v>
      </c>
      <c r="J1614" s="101">
        <f>VLOOKUP($C1614,'Experiment Design'!$B$3:$H$66,'Experiment Results'!J$1,FALSE)</f>
        <v>40</v>
      </c>
      <c r="K1614" s="101">
        <f>VLOOKUP($C1614,'Experiment Design'!$B$3:$H$66,'Experiment Results'!K$1,FALSE)</f>
        <v>60</v>
      </c>
      <c r="L1614" s="101">
        <f>VLOOKUP($C1614,'Experiment Design'!$B$3:$H$66,'Experiment Results'!L$1,FALSE)</f>
        <v>26</v>
      </c>
      <c r="M1614" s="101">
        <f>VLOOKUP($C1614,'Experiment Design'!$B$3:$H$66,'Experiment Results'!M$1,FALSE)</f>
        <v>10</v>
      </c>
      <c r="N1614" s="102">
        <f t="shared" si="203"/>
        <v>42.40384615384616</v>
      </c>
      <c r="P1614" s="103">
        <f t="shared" si="204"/>
        <v>-1</v>
      </c>
      <c r="Q1614" s="101">
        <f t="shared" si="205"/>
        <v>1</v>
      </c>
      <c r="R1614" s="101">
        <f t="shared" si="206"/>
        <v>-1</v>
      </c>
      <c r="S1614" s="101">
        <f t="shared" si="207"/>
        <v>1</v>
      </c>
      <c r="T1614" s="101">
        <f t="shared" si="208"/>
        <v>-1</v>
      </c>
      <c r="U1614" s="101">
        <f t="shared" si="209"/>
        <v>-1</v>
      </c>
      <c r="V1614" s="102">
        <f t="shared" si="210"/>
        <v>42.40384615384616</v>
      </c>
    </row>
    <row r="1615" spans="2:22" x14ac:dyDescent="0.25">
      <c r="B1615" s="12">
        <v>26</v>
      </c>
      <c r="C1615" s="12">
        <v>12</v>
      </c>
      <c r="D1615" s="12">
        <v>34.61538461538462</v>
      </c>
      <c r="E1615" s="12">
        <v>42.11538461538462</v>
      </c>
      <c r="F1615" s="12">
        <v>46.153846153846146</v>
      </c>
      <c r="H1615" s="103">
        <f>VLOOKUP($C1615,'Experiment Design'!$B$3:$H$66,'Experiment Results'!H$1,FALSE)</f>
        <v>8</v>
      </c>
      <c r="I1615" s="101" t="str">
        <f>VLOOKUP($C1615,'Experiment Design'!$B$3:$H$66,'Experiment Results'!I$1,FALSE)</f>
        <v>Exponential</v>
      </c>
      <c r="J1615" s="101">
        <f>VLOOKUP($C1615,'Experiment Design'!$B$3:$H$66,'Experiment Results'!J$1,FALSE)</f>
        <v>40</v>
      </c>
      <c r="K1615" s="101">
        <f>VLOOKUP($C1615,'Experiment Design'!$B$3:$H$66,'Experiment Results'!K$1,FALSE)</f>
        <v>60</v>
      </c>
      <c r="L1615" s="101">
        <f>VLOOKUP($C1615,'Experiment Design'!$B$3:$H$66,'Experiment Results'!L$1,FALSE)</f>
        <v>26</v>
      </c>
      <c r="M1615" s="101">
        <f>VLOOKUP($C1615,'Experiment Design'!$B$3:$H$66,'Experiment Results'!M$1,FALSE)</f>
        <v>10</v>
      </c>
      <c r="N1615" s="102">
        <f t="shared" si="203"/>
        <v>40.96153846153846</v>
      </c>
      <c r="P1615" s="103">
        <f t="shared" si="204"/>
        <v>1</v>
      </c>
      <c r="Q1615" s="101">
        <f t="shared" si="205"/>
        <v>1</v>
      </c>
      <c r="R1615" s="101">
        <f t="shared" si="206"/>
        <v>-1</v>
      </c>
      <c r="S1615" s="101">
        <f t="shared" si="207"/>
        <v>1</v>
      </c>
      <c r="T1615" s="101">
        <f t="shared" si="208"/>
        <v>-1</v>
      </c>
      <c r="U1615" s="101">
        <f t="shared" si="209"/>
        <v>-1</v>
      </c>
      <c r="V1615" s="102">
        <f t="shared" si="210"/>
        <v>40.96153846153846</v>
      </c>
    </row>
    <row r="1616" spans="2:22" x14ac:dyDescent="0.25">
      <c r="B1616" s="12">
        <v>26</v>
      </c>
      <c r="C1616" s="12">
        <v>13</v>
      </c>
      <c r="D1616" s="12">
        <v>38.36538461538462</v>
      </c>
      <c r="E1616" s="12">
        <v>29.711538461538478</v>
      </c>
      <c r="F1616" s="12">
        <v>51.057692307692278</v>
      </c>
      <c r="H1616" s="103">
        <f>VLOOKUP($C1616,'Experiment Design'!$B$3:$H$66,'Experiment Results'!H$1,FALSE)</f>
        <v>3</v>
      </c>
      <c r="I1616" s="101" t="str">
        <f>VLOOKUP($C1616,'Experiment Design'!$B$3:$H$66,'Experiment Results'!I$1,FALSE)</f>
        <v>Normal</v>
      </c>
      <c r="J1616" s="101">
        <f>VLOOKUP($C1616,'Experiment Design'!$B$3:$H$66,'Experiment Results'!J$1,FALSE)</f>
        <v>100</v>
      </c>
      <c r="K1616" s="101">
        <f>VLOOKUP($C1616,'Experiment Design'!$B$3:$H$66,'Experiment Results'!K$1,FALSE)</f>
        <v>60</v>
      </c>
      <c r="L1616" s="101">
        <f>VLOOKUP($C1616,'Experiment Design'!$B$3:$H$66,'Experiment Results'!L$1,FALSE)</f>
        <v>26</v>
      </c>
      <c r="M1616" s="101">
        <f>VLOOKUP($C1616,'Experiment Design'!$B$3:$H$66,'Experiment Results'!M$1,FALSE)</f>
        <v>10</v>
      </c>
      <c r="N1616" s="102">
        <f t="shared" si="203"/>
        <v>39.71153846153846</v>
      </c>
      <c r="P1616" s="103">
        <f t="shared" si="204"/>
        <v>-1</v>
      </c>
      <c r="Q1616" s="101">
        <f t="shared" si="205"/>
        <v>-1</v>
      </c>
      <c r="R1616" s="101">
        <f t="shared" si="206"/>
        <v>1</v>
      </c>
      <c r="S1616" s="101">
        <f t="shared" si="207"/>
        <v>1</v>
      </c>
      <c r="T1616" s="101">
        <f t="shared" si="208"/>
        <v>-1</v>
      </c>
      <c r="U1616" s="101">
        <f t="shared" si="209"/>
        <v>-1</v>
      </c>
      <c r="V1616" s="102">
        <f t="shared" si="210"/>
        <v>39.71153846153846</v>
      </c>
    </row>
    <row r="1617" spans="2:22" x14ac:dyDescent="0.25">
      <c r="B1617" s="12">
        <v>26</v>
      </c>
      <c r="C1617" s="12">
        <v>14</v>
      </c>
      <c r="D1617" s="12">
        <v>38.36538461538462</v>
      </c>
      <c r="E1617" s="12">
        <v>30</v>
      </c>
      <c r="F1617" s="12">
        <v>45.288461538461519</v>
      </c>
      <c r="H1617" s="103">
        <f>VLOOKUP($C1617,'Experiment Design'!$B$3:$H$66,'Experiment Results'!H$1,FALSE)</f>
        <v>8</v>
      </c>
      <c r="I1617" s="101" t="str">
        <f>VLOOKUP($C1617,'Experiment Design'!$B$3:$H$66,'Experiment Results'!I$1,FALSE)</f>
        <v>Normal</v>
      </c>
      <c r="J1617" s="101">
        <f>VLOOKUP($C1617,'Experiment Design'!$B$3:$H$66,'Experiment Results'!J$1,FALSE)</f>
        <v>100</v>
      </c>
      <c r="K1617" s="101">
        <f>VLOOKUP($C1617,'Experiment Design'!$B$3:$H$66,'Experiment Results'!K$1,FALSE)</f>
        <v>60</v>
      </c>
      <c r="L1617" s="101">
        <f>VLOOKUP($C1617,'Experiment Design'!$B$3:$H$66,'Experiment Results'!L$1,FALSE)</f>
        <v>26</v>
      </c>
      <c r="M1617" s="101">
        <f>VLOOKUP($C1617,'Experiment Design'!$B$3:$H$66,'Experiment Results'!M$1,FALSE)</f>
        <v>10</v>
      </c>
      <c r="N1617" s="102">
        <f t="shared" si="203"/>
        <v>37.88461538461538</v>
      </c>
      <c r="P1617" s="103">
        <f t="shared" si="204"/>
        <v>1</v>
      </c>
      <c r="Q1617" s="101">
        <f t="shared" si="205"/>
        <v>-1</v>
      </c>
      <c r="R1617" s="101">
        <f t="shared" si="206"/>
        <v>1</v>
      </c>
      <c r="S1617" s="101">
        <f t="shared" si="207"/>
        <v>1</v>
      </c>
      <c r="T1617" s="101">
        <f t="shared" si="208"/>
        <v>-1</v>
      </c>
      <c r="U1617" s="101">
        <f t="shared" si="209"/>
        <v>-1</v>
      </c>
      <c r="V1617" s="102">
        <f t="shared" si="210"/>
        <v>37.88461538461538</v>
      </c>
    </row>
    <row r="1618" spans="2:22" x14ac:dyDescent="0.25">
      <c r="B1618" s="12">
        <v>26</v>
      </c>
      <c r="C1618" s="12">
        <v>15</v>
      </c>
      <c r="D1618" s="12">
        <v>38.942307692307722</v>
      </c>
      <c r="E1618" s="12">
        <v>37.788461538461519</v>
      </c>
      <c r="F1618" s="12">
        <v>50.480769230769241</v>
      </c>
      <c r="H1618" s="103">
        <f>VLOOKUP($C1618,'Experiment Design'!$B$3:$H$66,'Experiment Results'!H$1,FALSE)</f>
        <v>3</v>
      </c>
      <c r="I1618" s="101" t="str">
        <f>VLOOKUP($C1618,'Experiment Design'!$B$3:$H$66,'Experiment Results'!I$1,FALSE)</f>
        <v>Exponential</v>
      </c>
      <c r="J1618" s="101">
        <f>VLOOKUP($C1618,'Experiment Design'!$B$3:$H$66,'Experiment Results'!J$1,FALSE)</f>
        <v>100</v>
      </c>
      <c r="K1618" s="101">
        <f>VLOOKUP($C1618,'Experiment Design'!$B$3:$H$66,'Experiment Results'!K$1,FALSE)</f>
        <v>60</v>
      </c>
      <c r="L1618" s="101">
        <f>VLOOKUP($C1618,'Experiment Design'!$B$3:$H$66,'Experiment Results'!L$1,FALSE)</f>
        <v>26</v>
      </c>
      <c r="M1618" s="101">
        <f>VLOOKUP($C1618,'Experiment Design'!$B$3:$H$66,'Experiment Results'!M$1,FALSE)</f>
        <v>10</v>
      </c>
      <c r="N1618" s="102">
        <f t="shared" si="203"/>
        <v>42.40384615384616</v>
      </c>
      <c r="P1618" s="103">
        <f t="shared" si="204"/>
        <v>-1</v>
      </c>
      <c r="Q1618" s="101">
        <f t="shared" si="205"/>
        <v>1</v>
      </c>
      <c r="R1618" s="101">
        <f t="shared" si="206"/>
        <v>1</v>
      </c>
      <c r="S1618" s="101">
        <f t="shared" si="207"/>
        <v>1</v>
      </c>
      <c r="T1618" s="101">
        <f t="shared" si="208"/>
        <v>-1</v>
      </c>
      <c r="U1618" s="101">
        <f t="shared" si="209"/>
        <v>-1</v>
      </c>
      <c r="V1618" s="102">
        <f t="shared" si="210"/>
        <v>42.40384615384616</v>
      </c>
    </row>
    <row r="1619" spans="2:22" x14ac:dyDescent="0.25">
      <c r="B1619" s="12">
        <v>26</v>
      </c>
      <c r="C1619" s="12">
        <v>16</v>
      </c>
      <c r="D1619" s="12">
        <v>34.61538461538462</v>
      </c>
      <c r="E1619" s="12">
        <v>42.11538461538462</v>
      </c>
      <c r="F1619" s="12">
        <v>46.153846153846146</v>
      </c>
      <c r="H1619" s="103">
        <f>VLOOKUP($C1619,'Experiment Design'!$B$3:$H$66,'Experiment Results'!H$1,FALSE)</f>
        <v>8</v>
      </c>
      <c r="I1619" s="101" t="str">
        <f>VLOOKUP($C1619,'Experiment Design'!$B$3:$H$66,'Experiment Results'!I$1,FALSE)</f>
        <v>Exponential</v>
      </c>
      <c r="J1619" s="101">
        <f>VLOOKUP($C1619,'Experiment Design'!$B$3:$H$66,'Experiment Results'!J$1,FALSE)</f>
        <v>100</v>
      </c>
      <c r="K1619" s="101">
        <f>VLOOKUP($C1619,'Experiment Design'!$B$3:$H$66,'Experiment Results'!K$1,FALSE)</f>
        <v>60</v>
      </c>
      <c r="L1619" s="101">
        <f>VLOOKUP($C1619,'Experiment Design'!$B$3:$H$66,'Experiment Results'!L$1,FALSE)</f>
        <v>26</v>
      </c>
      <c r="M1619" s="101">
        <f>VLOOKUP($C1619,'Experiment Design'!$B$3:$H$66,'Experiment Results'!M$1,FALSE)</f>
        <v>10</v>
      </c>
      <c r="N1619" s="102">
        <f t="shared" si="203"/>
        <v>40.96153846153846</v>
      </c>
      <c r="P1619" s="103">
        <f t="shared" si="204"/>
        <v>1</v>
      </c>
      <c r="Q1619" s="101">
        <f t="shared" si="205"/>
        <v>1</v>
      </c>
      <c r="R1619" s="101">
        <f t="shared" si="206"/>
        <v>1</v>
      </c>
      <c r="S1619" s="101">
        <f t="shared" si="207"/>
        <v>1</v>
      </c>
      <c r="T1619" s="101">
        <f t="shared" si="208"/>
        <v>-1</v>
      </c>
      <c r="U1619" s="101">
        <f t="shared" si="209"/>
        <v>-1</v>
      </c>
      <c r="V1619" s="102">
        <f t="shared" si="210"/>
        <v>40.96153846153846</v>
      </c>
    </row>
    <row r="1620" spans="2:22" x14ac:dyDescent="0.25">
      <c r="B1620" s="12">
        <v>26</v>
      </c>
      <c r="C1620" s="12">
        <v>17</v>
      </c>
      <c r="D1620" s="12">
        <v>59.166666666666664</v>
      </c>
      <c r="E1620" s="12">
        <v>51.944444444444464</v>
      </c>
      <c r="F1620" s="12">
        <v>64.166666666666401</v>
      </c>
      <c r="H1620" s="103">
        <f>VLOOKUP($C1620,'Experiment Design'!$B$3:$H$66,'Experiment Results'!H$1,FALSE)</f>
        <v>3</v>
      </c>
      <c r="I1620" s="101" t="str">
        <f>VLOOKUP($C1620,'Experiment Design'!$B$3:$H$66,'Experiment Results'!I$1,FALSE)</f>
        <v>Normal</v>
      </c>
      <c r="J1620" s="101">
        <f>VLOOKUP($C1620,'Experiment Design'!$B$3:$H$66,'Experiment Results'!J$1,FALSE)</f>
        <v>40</v>
      </c>
      <c r="K1620" s="101">
        <f>VLOOKUP($C1620,'Experiment Design'!$B$3:$H$66,'Experiment Results'!K$1,FALSE)</f>
        <v>10</v>
      </c>
      <c r="L1620" s="101">
        <f>VLOOKUP($C1620,'Experiment Design'!$B$3:$H$66,'Experiment Results'!L$1,FALSE)</f>
        <v>36</v>
      </c>
      <c r="M1620" s="101">
        <f>VLOOKUP($C1620,'Experiment Design'!$B$3:$H$66,'Experiment Results'!M$1,FALSE)</f>
        <v>10</v>
      </c>
      <c r="N1620" s="102">
        <f t="shared" si="203"/>
        <v>58.425925925925846</v>
      </c>
      <c r="P1620" s="103">
        <f t="shared" si="204"/>
        <v>-1</v>
      </c>
      <c r="Q1620" s="101">
        <f t="shared" si="205"/>
        <v>-1</v>
      </c>
      <c r="R1620" s="101">
        <f t="shared" si="206"/>
        <v>-1</v>
      </c>
      <c r="S1620" s="101">
        <f t="shared" si="207"/>
        <v>-1</v>
      </c>
      <c r="T1620" s="101">
        <f t="shared" si="208"/>
        <v>1</v>
      </c>
      <c r="U1620" s="101">
        <f t="shared" si="209"/>
        <v>-1</v>
      </c>
      <c r="V1620" s="102">
        <f t="shared" si="210"/>
        <v>58.425925925925846</v>
      </c>
    </row>
    <row r="1621" spans="2:22" x14ac:dyDescent="0.25">
      <c r="B1621" s="12">
        <v>26</v>
      </c>
      <c r="C1621" s="12">
        <v>18</v>
      </c>
      <c r="D1621" s="12">
        <v>59.166666666666664</v>
      </c>
      <c r="E1621" s="12">
        <v>51.944444444444464</v>
      </c>
      <c r="F1621" s="12">
        <v>64.166666666666401</v>
      </c>
      <c r="H1621" s="103">
        <f>VLOOKUP($C1621,'Experiment Design'!$B$3:$H$66,'Experiment Results'!H$1,FALSE)</f>
        <v>8</v>
      </c>
      <c r="I1621" s="101" t="str">
        <f>VLOOKUP($C1621,'Experiment Design'!$B$3:$H$66,'Experiment Results'!I$1,FALSE)</f>
        <v>Normal</v>
      </c>
      <c r="J1621" s="101">
        <f>VLOOKUP($C1621,'Experiment Design'!$B$3:$H$66,'Experiment Results'!J$1,FALSE)</f>
        <v>40</v>
      </c>
      <c r="K1621" s="101">
        <f>VLOOKUP($C1621,'Experiment Design'!$B$3:$H$66,'Experiment Results'!K$1,FALSE)</f>
        <v>10</v>
      </c>
      <c r="L1621" s="101">
        <f>VLOOKUP($C1621,'Experiment Design'!$B$3:$H$66,'Experiment Results'!L$1,FALSE)</f>
        <v>36</v>
      </c>
      <c r="M1621" s="101">
        <f>VLOOKUP($C1621,'Experiment Design'!$B$3:$H$66,'Experiment Results'!M$1,FALSE)</f>
        <v>10</v>
      </c>
      <c r="N1621" s="102">
        <f t="shared" si="203"/>
        <v>58.425925925925846</v>
      </c>
      <c r="P1621" s="103">
        <f t="shared" si="204"/>
        <v>1</v>
      </c>
      <c r="Q1621" s="101">
        <f t="shared" si="205"/>
        <v>-1</v>
      </c>
      <c r="R1621" s="101">
        <f t="shared" si="206"/>
        <v>-1</v>
      </c>
      <c r="S1621" s="101">
        <f t="shared" si="207"/>
        <v>-1</v>
      </c>
      <c r="T1621" s="101">
        <f t="shared" si="208"/>
        <v>1</v>
      </c>
      <c r="U1621" s="101">
        <f t="shared" si="209"/>
        <v>-1</v>
      </c>
      <c r="V1621" s="102">
        <f t="shared" si="210"/>
        <v>58.425925925925846</v>
      </c>
    </row>
    <row r="1622" spans="2:22" x14ac:dyDescent="0.25">
      <c r="B1622" s="12">
        <v>26</v>
      </c>
      <c r="C1622" s="12">
        <v>19</v>
      </c>
      <c r="D1622" s="12">
        <v>50.833333333333321</v>
      </c>
      <c r="E1622" s="12">
        <v>60.2777777777778</v>
      </c>
      <c r="F1622" s="12">
        <v>67.2222222222222</v>
      </c>
      <c r="H1622" s="103">
        <f>VLOOKUP($C1622,'Experiment Design'!$B$3:$H$66,'Experiment Results'!H$1,FALSE)</f>
        <v>3</v>
      </c>
      <c r="I1622" s="101" t="str">
        <f>VLOOKUP($C1622,'Experiment Design'!$B$3:$H$66,'Experiment Results'!I$1,FALSE)</f>
        <v>Exponential</v>
      </c>
      <c r="J1622" s="101">
        <f>VLOOKUP($C1622,'Experiment Design'!$B$3:$H$66,'Experiment Results'!J$1,FALSE)</f>
        <v>40</v>
      </c>
      <c r="K1622" s="101">
        <f>VLOOKUP($C1622,'Experiment Design'!$B$3:$H$66,'Experiment Results'!K$1,FALSE)</f>
        <v>10</v>
      </c>
      <c r="L1622" s="101">
        <f>VLOOKUP($C1622,'Experiment Design'!$B$3:$H$66,'Experiment Results'!L$1,FALSE)</f>
        <v>36</v>
      </c>
      <c r="M1622" s="101">
        <f>VLOOKUP($C1622,'Experiment Design'!$B$3:$H$66,'Experiment Results'!M$1,FALSE)</f>
        <v>10</v>
      </c>
      <c r="N1622" s="102">
        <f t="shared" si="203"/>
        <v>59.444444444444436</v>
      </c>
      <c r="P1622" s="103">
        <f t="shared" si="204"/>
        <v>-1</v>
      </c>
      <c r="Q1622" s="101">
        <f t="shared" si="205"/>
        <v>1</v>
      </c>
      <c r="R1622" s="101">
        <f t="shared" si="206"/>
        <v>-1</v>
      </c>
      <c r="S1622" s="101">
        <f t="shared" si="207"/>
        <v>-1</v>
      </c>
      <c r="T1622" s="101">
        <f t="shared" si="208"/>
        <v>1</v>
      </c>
      <c r="U1622" s="101">
        <f t="shared" si="209"/>
        <v>-1</v>
      </c>
      <c r="V1622" s="102">
        <f t="shared" si="210"/>
        <v>59.444444444444436</v>
      </c>
    </row>
    <row r="1623" spans="2:22" x14ac:dyDescent="0.25">
      <c r="B1623" s="12">
        <v>26</v>
      </c>
      <c r="C1623" s="12">
        <v>20</v>
      </c>
      <c r="D1623" s="12">
        <v>48.8888888888889</v>
      </c>
      <c r="E1623" s="12">
        <v>59.7222222222222</v>
      </c>
      <c r="F1623" s="12">
        <v>67.2222222222222</v>
      </c>
      <c r="H1623" s="103">
        <f>VLOOKUP($C1623,'Experiment Design'!$B$3:$H$66,'Experiment Results'!H$1,FALSE)</f>
        <v>8</v>
      </c>
      <c r="I1623" s="101" t="str">
        <f>VLOOKUP($C1623,'Experiment Design'!$B$3:$H$66,'Experiment Results'!I$1,FALSE)</f>
        <v>Exponential</v>
      </c>
      <c r="J1623" s="101">
        <f>VLOOKUP($C1623,'Experiment Design'!$B$3:$H$66,'Experiment Results'!J$1,FALSE)</f>
        <v>40</v>
      </c>
      <c r="K1623" s="101">
        <f>VLOOKUP($C1623,'Experiment Design'!$B$3:$H$66,'Experiment Results'!K$1,FALSE)</f>
        <v>10</v>
      </c>
      <c r="L1623" s="101">
        <f>VLOOKUP($C1623,'Experiment Design'!$B$3:$H$66,'Experiment Results'!L$1,FALSE)</f>
        <v>36</v>
      </c>
      <c r="M1623" s="101">
        <f>VLOOKUP($C1623,'Experiment Design'!$B$3:$H$66,'Experiment Results'!M$1,FALSE)</f>
        <v>10</v>
      </c>
      <c r="N1623" s="102">
        <f t="shared" si="203"/>
        <v>58.611111111111107</v>
      </c>
      <c r="P1623" s="103">
        <f t="shared" si="204"/>
        <v>1</v>
      </c>
      <c r="Q1623" s="101">
        <f t="shared" si="205"/>
        <v>1</v>
      </c>
      <c r="R1623" s="101">
        <f t="shared" si="206"/>
        <v>-1</v>
      </c>
      <c r="S1623" s="101">
        <f t="shared" si="207"/>
        <v>-1</v>
      </c>
      <c r="T1623" s="101">
        <f t="shared" si="208"/>
        <v>1</v>
      </c>
      <c r="U1623" s="101">
        <f t="shared" si="209"/>
        <v>-1</v>
      </c>
      <c r="V1623" s="102">
        <f t="shared" si="210"/>
        <v>58.611111111111107</v>
      </c>
    </row>
    <row r="1624" spans="2:22" x14ac:dyDescent="0.25">
      <c r="B1624" s="12">
        <v>26</v>
      </c>
      <c r="C1624" s="12">
        <v>21</v>
      </c>
      <c r="D1624" s="12">
        <v>59.166666666666664</v>
      </c>
      <c r="E1624" s="12">
        <v>51.944444444444464</v>
      </c>
      <c r="F1624" s="12">
        <v>64.166666666666401</v>
      </c>
      <c r="H1624" s="103">
        <f>VLOOKUP($C1624,'Experiment Design'!$B$3:$H$66,'Experiment Results'!H$1,FALSE)</f>
        <v>3</v>
      </c>
      <c r="I1624" s="101" t="str">
        <f>VLOOKUP($C1624,'Experiment Design'!$B$3:$H$66,'Experiment Results'!I$1,FALSE)</f>
        <v>Normal</v>
      </c>
      <c r="J1624" s="101">
        <f>VLOOKUP($C1624,'Experiment Design'!$B$3:$H$66,'Experiment Results'!J$1,FALSE)</f>
        <v>100</v>
      </c>
      <c r="K1624" s="101">
        <f>VLOOKUP($C1624,'Experiment Design'!$B$3:$H$66,'Experiment Results'!K$1,FALSE)</f>
        <v>10</v>
      </c>
      <c r="L1624" s="101">
        <f>VLOOKUP($C1624,'Experiment Design'!$B$3:$H$66,'Experiment Results'!L$1,FALSE)</f>
        <v>36</v>
      </c>
      <c r="M1624" s="101">
        <f>VLOOKUP($C1624,'Experiment Design'!$B$3:$H$66,'Experiment Results'!M$1,FALSE)</f>
        <v>10</v>
      </c>
      <c r="N1624" s="102">
        <f t="shared" si="203"/>
        <v>58.425925925925846</v>
      </c>
      <c r="P1624" s="103">
        <f t="shared" si="204"/>
        <v>-1</v>
      </c>
      <c r="Q1624" s="101">
        <f t="shared" si="205"/>
        <v>-1</v>
      </c>
      <c r="R1624" s="101">
        <f t="shared" si="206"/>
        <v>1</v>
      </c>
      <c r="S1624" s="101">
        <f t="shared" si="207"/>
        <v>-1</v>
      </c>
      <c r="T1624" s="101">
        <f t="shared" si="208"/>
        <v>1</v>
      </c>
      <c r="U1624" s="101">
        <f t="shared" si="209"/>
        <v>-1</v>
      </c>
      <c r="V1624" s="102">
        <f t="shared" si="210"/>
        <v>58.425925925925846</v>
      </c>
    </row>
    <row r="1625" spans="2:22" x14ac:dyDescent="0.25">
      <c r="B1625" s="12">
        <v>26</v>
      </c>
      <c r="C1625" s="12">
        <v>22</v>
      </c>
      <c r="D1625" s="12">
        <v>59.166666666666664</v>
      </c>
      <c r="E1625" s="12">
        <v>51.944444444444464</v>
      </c>
      <c r="F1625" s="12">
        <v>64.166666666666401</v>
      </c>
      <c r="H1625" s="103">
        <f>VLOOKUP($C1625,'Experiment Design'!$B$3:$H$66,'Experiment Results'!H$1,FALSE)</f>
        <v>8</v>
      </c>
      <c r="I1625" s="101" t="str">
        <f>VLOOKUP($C1625,'Experiment Design'!$B$3:$H$66,'Experiment Results'!I$1,FALSE)</f>
        <v>Normal</v>
      </c>
      <c r="J1625" s="101">
        <f>VLOOKUP($C1625,'Experiment Design'!$B$3:$H$66,'Experiment Results'!J$1,FALSE)</f>
        <v>100</v>
      </c>
      <c r="K1625" s="101">
        <f>VLOOKUP($C1625,'Experiment Design'!$B$3:$H$66,'Experiment Results'!K$1,FALSE)</f>
        <v>10</v>
      </c>
      <c r="L1625" s="101">
        <f>VLOOKUP($C1625,'Experiment Design'!$B$3:$H$66,'Experiment Results'!L$1,FALSE)</f>
        <v>36</v>
      </c>
      <c r="M1625" s="101">
        <f>VLOOKUP($C1625,'Experiment Design'!$B$3:$H$66,'Experiment Results'!M$1,FALSE)</f>
        <v>10</v>
      </c>
      <c r="N1625" s="102">
        <f t="shared" si="203"/>
        <v>58.425925925925846</v>
      </c>
      <c r="P1625" s="103">
        <f t="shared" si="204"/>
        <v>1</v>
      </c>
      <c r="Q1625" s="101">
        <f t="shared" si="205"/>
        <v>-1</v>
      </c>
      <c r="R1625" s="101">
        <f t="shared" si="206"/>
        <v>1</v>
      </c>
      <c r="S1625" s="101">
        <f t="shared" si="207"/>
        <v>-1</v>
      </c>
      <c r="T1625" s="101">
        <f t="shared" si="208"/>
        <v>1</v>
      </c>
      <c r="U1625" s="101">
        <f t="shared" si="209"/>
        <v>-1</v>
      </c>
      <c r="V1625" s="102">
        <f t="shared" si="210"/>
        <v>58.425925925925846</v>
      </c>
    </row>
    <row r="1626" spans="2:22" x14ac:dyDescent="0.25">
      <c r="B1626" s="12">
        <v>26</v>
      </c>
      <c r="C1626" s="12">
        <v>23</v>
      </c>
      <c r="D1626" s="12">
        <v>50.833333333333321</v>
      </c>
      <c r="E1626" s="12">
        <v>60.2777777777778</v>
      </c>
      <c r="F1626" s="12">
        <v>67.2222222222222</v>
      </c>
      <c r="H1626" s="103">
        <f>VLOOKUP($C1626,'Experiment Design'!$B$3:$H$66,'Experiment Results'!H$1,FALSE)</f>
        <v>3</v>
      </c>
      <c r="I1626" s="101" t="str">
        <f>VLOOKUP($C1626,'Experiment Design'!$B$3:$H$66,'Experiment Results'!I$1,FALSE)</f>
        <v>Exponential</v>
      </c>
      <c r="J1626" s="101">
        <f>VLOOKUP($C1626,'Experiment Design'!$B$3:$H$66,'Experiment Results'!J$1,FALSE)</f>
        <v>100</v>
      </c>
      <c r="K1626" s="101">
        <f>VLOOKUP($C1626,'Experiment Design'!$B$3:$H$66,'Experiment Results'!K$1,FALSE)</f>
        <v>10</v>
      </c>
      <c r="L1626" s="101">
        <f>VLOOKUP($C1626,'Experiment Design'!$B$3:$H$66,'Experiment Results'!L$1,FALSE)</f>
        <v>36</v>
      </c>
      <c r="M1626" s="101">
        <f>VLOOKUP($C1626,'Experiment Design'!$B$3:$H$66,'Experiment Results'!M$1,FALSE)</f>
        <v>10</v>
      </c>
      <c r="N1626" s="102">
        <f t="shared" si="203"/>
        <v>59.444444444444436</v>
      </c>
      <c r="P1626" s="103">
        <f t="shared" si="204"/>
        <v>-1</v>
      </c>
      <c r="Q1626" s="101">
        <f t="shared" si="205"/>
        <v>1</v>
      </c>
      <c r="R1626" s="101">
        <f t="shared" si="206"/>
        <v>1</v>
      </c>
      <c r="S1626" s="101">
        <f t="shared" si="207"/>
        <v>-1</v>
      </c>
      <c r="T1626" s="101">
        <f t="shared" si="208"/>
        <v>1</v>
      </c>
      <c r="U1626" s="101">
        <f t="shared" si="209"/>
        <v>-1</v>
      </c>
      <c r="V1626" s="102">
        <f t="shared" si="210"/>
        <v>59.444444444444436</v>
      </c>
    </row>
    <row r="1627" spans="2:22" x14ac:dyDescent="0.25">
      <c r="B1627" s="12">
        <v>26</v>
      </c>
      <c r="C1627" s="12">
        <v>24</v>
      </c>
      <c r="D1627" s="12">
        <v>48.8888888888889</v>
      </c>
      <c r="E1627" s="12">
        <v>59.7222222222222</v>
      </c>
      <c r="F1627" s="12">
        <v>67.2222222222222</v>
      </c>
      <c r="H1627" s="103">
        <f>VLOOKUP($C1627,'Experiment Design'!$B$3:$H$66,'Experiment Results'!H$1,FALSE)</f>
        <v>8</v>
      </c>
      <c r="I1627" s="101" t="str">
        <f>VLOOKUP($C1627,'Experiment Design'!$B$3:$H$66,'Experiment Results'!I$1,FALSE)</f>
        <v>Exponential</v>
      </c>
      <c r="J1627" s="101">
        <f>VLOOKUP($C1627,'Experiment Design'!$B$3:$H$66,'Experiment Results'!J$1,FALSE)</f>
        <v>100</v>
      </c>
      <c r="K1627" s="101">
        <f>VLOOKUP($C1627,'Experiment Design'!$B$3:$H$66,'Experiment Results'!K$1,FALSE)</f>
        <v>10</v>
      </c>
      <c r="L1627" s="101">
        <f>VLOOKUP($C1627,'Experiment Design'!$B$3:$H$66,'Experiment Results'!L$1,FALSE)</f>
        <v>36</v>
      </c>
      <c r="M1627" s="101">
        <f>VLOOKUP($C1627,'Experiment Design'!$B$3:$H$66,'Experiment Results'!M$1,FALSE)</f>
        <v>10</v>
      </c>
      <c r="N1627" s="102">
        <f t="shared" si="203"/>
        <v>58.611111111111107</v>
      </c>
      <c r="P1627" s="103">
        <f t="shared" si="204"/>
        <v>1</v>
      </c>
      <c r="Q1627" s="101">
        <f t="shared" si="205"/>
        <v>1</v>
      </c>
      <c r="R1627" s="101">
        <f t="shared" si="206"/>
        <v>1</v>
      </c>
      <c r="S1627" s="101">
        <f t="shared" si="207"/>
        <v>-1</v>
      </c>
      <c r="T1627" s="101">
        <f t="shared" si="208"/>
        <v>1</v>
      </c>
      <c r="U1627" s="101">
        <f t="shared" si="209"/>
        <v>-1</v>
      </c>
      <c r="V1627" s="102">
        <f t="shared" si="210"/>
        <v>58.611111111111107</v>
      </c>
    </row>
    <row r="1628" spans="2:22" x14ac:dyDescent="0.25">
      <c r="B1628" s="12">
        <v>26</v>
      </c>
      <c r="C1628" s="12">
        <v>25</v>
      </c>
      <c r="D1628" s="12">
        <v>59.166666666666664</v>
      </c>
      <c r="E1628" s="12">
        <v>51.944444444444464</v>
      </c>
      <c r="F1628" s="12">
        <v>64.166666666666401</v>
      </c>
      <c r="H1628" s="103">
        <f>VLOOKUP($C1628,'Experiment Design'!$B$3:$H$66,'Experiment Results'!H$1,FALSE)</f>
        <v>3</v>
      </c>
      <c r="I1628" s="101" t="str">
        <f>VLOOKUP($C1628,'Experiment Design'!$B$3:$H$66,'Experiment Results'!I$1,FALSE)</f>
        <v>Normal</v>
      </c>
      <c r="J1628" s="101">
        <f>VLOOKUP($C1628,'Experiment Design'!$B$3:$H$66,'Experiment Results'!J$1,FALSE)</f>
        <v>40</v>
      </c>
      <c r="K1628" s="101">
        <f>VLOOKUP($C1628,'Experiment Design'!$B$3:$H$66,'Experiment Results'!K$1,FALSE)</f>
        <v>60</v>
      </c>
      <c r="L1628" s="101">
        <f>VLOOKUP($C1628,'Experiment Design'!$B$3:$H$66,'Experiment Results'!L$1,FALSE)</f>
        <v>36</v>
      </c>
      <c r="M1628" s="101">
        <f>VLOOKUP($C1628,'Experiment Design'!$B$3:$H$66,'Experiment Results'!M$1,FALSE)</f>
        <v>10</v>
      </c>
      <c r="N1628" s="102">
        <f t="shared" si="203"/>
        <v>58.425925925925846</v>
      </c>
      <c r="P1628" s="103">
        <f t="shared" si="204"/>
        <v>-1</v>
      </c>
      <c r="Q1628" s="101">
        <f t="shared" si="205"/>
        <v>-1</v>
      </c>
      <c r="R1628" s="101">
        <f t="shared" si="206"/>
        <v>-1</v>
      </c>
      <c r="S1628" s="101">
        <f t="shared" si="207"/>
        <v>1</v>
      </c>
      <c r="T1628" s="101">
        <f t="shared" si="208"/>
        <v>1</v>
      </c>
      <c r="U1628" s="101">
        <f t="shared" si="209"/>
        <v>-1</v>
      </c>
      <c r="V1628" s="102">
        <f t="shared" si="210"/>
        <v>58.425925925925846</v>
      </c>
    </row>
    <row r="1629" spans="2:22" x14ac:dyDescent="0.25">
      <c r="B1629" s="12">
        <v>26</v>
      </c>
      <c r="C1629" s="12">
        <v>26</v>
      </c>
      <c r="D1629" s="12">
        <v>59.166666666666664</v>
      </c>
      <c r="E1629" s="12">
        <v>51.944444444444464</v>
      </c>
      <c r="F1629" s="12">
        <v>64.166666666666401</v>
      </c>
      <c r="H1629" s="103">
        <f>VLOOKUP($C1629,'Experiment Design'!$B$3:$H$66,'Experiment Results'!H$1,FALSE)</f>
        <v>8</v>
      </c>
      <c r="I1629" s="101" t="str">
        <f>VLOOKUP($C1629,'Experiment Design'!$B$3:$H$66,'Experiment Results'!I$1,FALSE)</f>
        <v>Normal</v>
      </c>
      <c r="J1629" s="101">
        <f>VLOOKUP($C1629,'Experiment Design'!$B$3:$H$66,'Experiment Results'!J$1,FALSE)</f>
        <v>40</v>
      </c>
      <c r="K1629" s="101">
        <f>VLOOKUP($C1629,'Experiment Design'!$B$3:$H$66,'Experiment Results'!K$1,FALSE)</f>
        <v>60</v>
      </c>
      <c r="L1629" s="101">
        <f>VLOOKUP($C1629,'Experiment Design'!$B$3:$H$66,'Experiment Results'!L$1,FALSE)</f>
        <v>36</v>
      </c>
      <c r="M1629" s="101">
        <f>VLOOKUP($C1629,'Experiment Design'!$B$3:$H$66,'Experiment Results'!M$1,FALSE)</f>
        <v>10</v>
      </c>
      <c r="N1629" s="102">
        <f t="shared" si="203"/>
        <v>58.425925925925846</v>
      </c>
      <c r="P1629" s="103">
        <f t="shared" si="204"/>
        <v>1</v>
      </c>
      <c r="Q1629" s="101">
        <f t="shared" si="205"/>
        <v>-1</v>
      </c>
      <c r="R1629" s="101">
        <f t="shared" si="206"/>
        <v>-1</v>
      </c>
      <c r="S1629" s="101">
        <f t="shared" si="207"/>
        <v>1</v>
      </c>
      <c r="T1629" s="101">
        <f t="shared" si="208"/>
        <v>1</v>
      </c>
      <c r="U1629" s="101">
        <f t="shared" si="209"/>
        <v>-1</v>
      </c>
      <c r="V1629" s="102">
        <f t="shared" si="210"/>
        <v>58.425925925925846</v>
      </c>
    </row>
    <row r="1630" spans="2:22" x14ac:dyDescent="0.25">
      <c r="B1630" s="12">
        <v>26</v>
      </c>
      <c r="C1630" s="12">
        <v>27</v>
      </c>
      <c r="D1630" s="12">
        <v>50.833333333333321</v>
      </c>
      <c r="E1630" s="12">
        <v>60.2777777777778</v>
      </c>
      <c r="F1630" s="12">
        <v>67.2222222222222</v>
      </c>
      <c r="H1630" s="103">
        <f>VLOOKUP($C1630,'Experiment Design'!$B$3:$H$66,'Experiment Results'!H$1,FALSE)</f>
        <v>3</v>
      </c>
      <c r="I1630" s="101" t="str">
        <f>VLOOKUP($C1630,'Experiment Design'!$B$3:$H$66,'Experiment Results'!I$1,FALSE)</f>
        <v>Exponential</v>
      </c>
      <c r="J1630" s="101">
        <f>VLOOKUP($C1630,'Experiment Design'!$B$3:$H$66,'Experiment Results'!J$1,FALSE)</f>
        <v>40</v>
      </c>
      <c r="K1630" s="101">
        <f>VLOOKUP($C1630,'Experiment Design'!$B$3:$H$66,'Experiment Results'!K$1,FALSE)</f>
        <v>60</v>
      </c>
      <c r="L1630" s="101">
        <f>VLOOKUP($C1630,'Experiment Design'!$B$3:$H$66,'Experiment Results'!L$1,FALSE)</f>
        <v>36</v>
      </c>
      <c r="M1630" s="101">
        <f>VLOOKUP($C1630,'Experiment Design'!$B$3:$H$66,'Experiment Results'!M$1,FALSE)</f>
        <v>10</v>
      </c>
      <c r="N1630" s="102">
        <f t="shared" si="203"/>
        <v>59.444444444444436</v>
      </c>
      <c r="P1630" s="103">
        <f t="shared" si="204"/>
        <v>-1</v>
      </c>
      <c r="Q1630" s="101">
        <f t="shared" si="205"/>
        <v>1</v>
      </c>
      <c r="R1630" s="101">
        <f t="shared" si="206"/>
        <v>-1</v>
      </c>
      <c r="S1630" s="101">
        <f t="shared" si="207"/>
        <v>1</v>
      </c>
      <c r="T1630" s="101">
        <f t="shared" si="208"/>
        <v>1</v>
      </c>
      <c r="U1630" s="101">
        <f t="shared" si="209"/>
        <v>-1</v>
      </c>
      <c r="V1630" s="102">
        <f t="shared" si="210"/>
        <v>59.444444444444436</v>
      </c>
    </row>
    <row r="1631" spans="2:22" x14ac:dyDescent="0.25">
      <c r="B1631" s="12">
        <v>26</v>
      </c>
      <c r="C1631" s="12">
        <v>28</v>
      </c>
      <c r="D1631" s="12">
        <v>48.8888888888889</v>
      </c>
      <c r="E1631" s="12">
        <v>59.7222222222222</v>
      </c>
      <c r="F1631" s="12">
        <v>67.2222222222222</v>
      </c>
      <c r="H1631" s="103">
        <f>VLOOKUP($C1631,'Experiment Design'!$B$3:$H$66,'Experiment Results'!H$1,FALSE)</f>
        <v>8</v>
      </c>
      <c r="I1631" s="101" t="str">
        <f>VLOOKUP($C1631,'Experiment Design'!$B$3:$H$66,'Experiment Results'!I$1,FALSE)</f>
        <v>Exponential</v>
      </c>
      <c r="J1631" s="101">
        <f>VLOOKUP($C1631,'Experiment Design'!$B$3:$H$66,'Experiment Results'!J$1,FALSE)</f>
        <v>40</v>
      </c>
      <c r="K1631" s="101">
        <f>VLOOKUP($C1631,'Experiment Design'!$B$3:$H$66,'Experiment Results'!K$1,FALSE)</f>
        <v>60</v>
      </c>
      <c r="L1631" s="101">
        <f>VLOOKUP($C1631,'Experiment Design'!$B$3:$H$66,'Experiment Results'!L$1,FALSE)</f>
        <v>36</v>
      </c>
      <c r="M1631" s="101">
        <f>VLOOKUP($C1631,'Experiment Design'!$B$3:$H$66,'Experiment Results'!M$1,FALSE)</f>
        <v>10</v>
      </c>
      <c r="N1631" s="102">
        <f t="shared" si="203"/>
        <v>58.611111111111107</v>
      </c>
      <c r="P1631" s="103">
        <f t="shared" si="204"/>
        <v>1</v>
      </c>
      <c r="Q1631" s="101">
        <f t="shared" si="205"/>
        <v>1</v>
      </c>
      <c r="R1631" s="101">
        <f t="shared" si="206"/>
        <v>-1</v>
      </c>
      <c r="S1631" s="101">
        <f t="shared" si="207"/>
        <v>1</v>
      </c>
      <c r="T1631" s="101">
        <f t="shared" si="208"/>
        <v>1</v>
      </c>
      <c r="U1631" s="101">
        <f t="shared" si="209"/>
        <v>-1</v>
      </c>
      <c r="V1631" s="102">
        <f t="shared" si="210"/>
        <v>58.611111111111107</v>
      </c>
    </row>
    <row r="1632" spans="2:22" x14ac:dyDescent="0.25">
      <c r="B1632" s="12">
        <v>26</v>
      </c>
      <c r="C1632" s="12">
        <v>29</v>
      </c>
      <c r="D1632" s="12">
        <v>59.166666666666664</v>
      </c>
      <c r="E1632" s="12">
        <v>51.944444444444464</v>
      </c>
      <c r="F1632" s="12">
        <v>64.166666666666401</v>
      </c>
      <c r="H1632" s="103">
        <f>VLOOKUP($C1632,'Experiment Design'!$B$3:$H$66,'Experiment Results'!H$1,FALSE)</f>
        <v>3</v>
      </c>
      <c r="I1632" s="101" t="str">
        <f>VLOOKUP($C1632,'Experiment Design'!$B$3:$H$66,'Experiment Results'!I$1,FALSE)</f>
        <v>Normal</v>
      </c>
      <c r="J1632" s="101">
        <f>VLOOKUP($C1632,'Experiment Design'!$B$3:$H$66,'Experiment Results'!J$1,FALSE)</f>
        <v>100</v>
      </c>
      <c r="K1632" s="101">
        <f>VLOOKUP($C1632,'Experiment Design'!$B$3:$H$66,'Experiment Results'!K$1,FALSE)</f>
        <v>60</v>
      </c>
      <c r="L1632" s="101">
        <f>VLOOKUP($C1632,'Experiment Design'!$B$3:$H$66,'Experiment Results'!L$1,FALSE)</f>
        <v>36</v>
      </c>
      <c r="M1632" s="101">
        <f>VLOOKUP($C1632,'Experiment Design'!$B$3:$H$66,'Experiment Results'!M$1,FALSE)</f>
        <v>10</v>
      </c>
      <c r="N1632" s="102">
        <f t="shared" si="203"/>
        <v>58.425925925925846</v>
      </c>
      <c r="P1632" s="103">
        <f t="shared" si="204"/>
        <v>-1</v>
      </c>
      <c r="Q1632" s="101">
        <f t="shared" si="205"/>
        <v>-1</v>
      </c>
      <c r="R1632" s="101">
        <f t="shared" si="206"/>
        <v>1</v>
      </c>
      <c r="S1632" s="101">
        <f t="shared" si="207"/>
        <v>1</v>
      </c>
      <c r="T1632" s="101">
        <f t="shared" si="208"/>
        <v>1</v>
      </c>
      <c r="U1632" s="101">
        <f t="shared" si="209"/>
        <v>-1</v>
      </c>
      <c r="V1632" s="102">
        <f t="shared" si="210"/>
        <v>58.425925925925846</v>
      </c>
    </row>
    <row r="1633" spans="2:22" x14ac:dyDescent="0.25">
      <c r="B1633" s="12">
        <v>26</v>
      </c>
      <c r="C1633" s="12">
        <v>30</v>
      </c>
      <c r="D1633" s="12">
        <v>59.166666666666664</v>
      </c>
      <c r="E1633" s="12">
        <v>51.944444444444464</v>
      </c>
      <c r="F1633" s="12">
        <v>64.166666666666401</v>
      </c>
      <c r="H1633" s="103">
        <f>VLOOKUP($C1633,'Experiment Design'!$B$3:$H$66,'Experiment Results'!H$1,FALSE)</f>
        <v>8</v>
      </c>
      <c r="I1633" s="101" t="str">
        <f>VLOOKUP($C1633,'Experiment Design'!$B$3:$H$66,'Experiment Results'!I$1,FALSE)</f>
        <v>Normal</v>
      </c>
      <c r="J1633" s="101">
        <f>VLOOKUP($C1633,'Experiment Design'!$B$3:$H$66,'Experiment Results'!J$1,FALSE)</f>
        <v>100</v>
      </c>
      <c r="K1633" s="101">
        <f>VLOOKUP($C1633,'Experiment Design'!$B$3:$H$66,'Experiment Results'!K$1,FALSE)</f>
        <v>60</v>
      </c>
      <c r="L1633" s="101">
        <f>VLOOKUP($C1633,'Experiment Design'!$B$3:$H$66,'Experiment Results'!L$1,FALSE)</f>
        <v>36</v>
      </c>
      <c r="M1633" s="101">
        <f>VLOOKUP($C1633,'Experiment Design'!$B$3:$H$66,'Experiment Results'!M$1,FALSE)</f>
        <v>10</v>
      </c>
      <c r="N1633" s="102">
        <f t="shared" si="203"/>
        <v>58.425925925925846</v>
      </c>
      <c r="P1633" s="103">
        <f t="shared" si="204"/>
        <v>1</v>
      </c>
      <c r="Q1633" s="101">
        <f t="shared" si="205"/>
        <v>-1</v>
      </c>
      <c r="R1633" s="101">
        <f t="shared" si="206"/>
        <v>1</v>
      </c>
      <c r="S1633" s="101">
        <f t="shared" si="207"/>
        <v>1</v>
      </c>
      <c r="T1633" s="101">
        <f t="shared" si="208"/>
        <v>1</v>
      </c>
      <c r="U1633" s="101">
        <f t="shared" si="209"/>
        <v>-1</v>
      </c>
      <c r="V1633" s="102">
        <f t="shared" si="210"/>
        <v>58.425925925925846</v>
      </c>
    </row>
    <row r="1634" spans="2:22" x14ac:dyDescent="0.25">
      <c r="B1634" s="12">
        <v>26</v>
      </c>
      <c r="C1634" s="12">
        <v>31</v>
      </c>
      <c r="D1634" s="12">
        <v>50.833333333333321</v>
      </c>
      <c r="E1634" s="12">
        <v>60.2777777777778</v>
      </c>
      <c r="F1634" s="12">
        <v>67.2222222222222</v>
      </c>
      <c r="H1634" s="103">
        <f>VLOOKUP($C1634,'Experiment Design'!$B$3:$H$66,'Experiment Results'!H$1,FALSE)</f>
        <v>3</v>
      </c>
      <c r="I1634" s="101" t="str">
        <f>VLOOKUP($C1634,'Experiment Design'!$B$3:$H$66,'Experiment Results'!I$1,FALSE)</f>
        <v>Exponential</v>
      </c>
      <c r="J1634" s="101">
        <f>VLOOKUP($C1634,'Experiment Design'!$B$3:$H$66,'Experiment Results'!J$1,FALSE)</f>
        <v>100</v>
      </c>
      <c r="K1634" s="101">
        <f>VLOOKUP($C1634,'Experiment Design'!$B$3:$H$66,'Experiment Results'!K$1,FALSE)</f>
        <v>60</v>
      </c>
      <c r="L1634" s="101">
        <f>VLOOKUP($C1634,'Experiment Design'!$B$3:$H$66,'Experiment Results'!L$1,FALSE)</f>
        <v>36</v>
      </c>
      <c r="M1634" s="101">
        <f>VLOOKUP($C1634,'Experiment Design'!$B$3:$H$66,'Experiment Results'!M$1,FALSE)</f>
        <v>10</v>
      </c>
      <c r="N1634" s="102">
        <f t="shared" si="203"/>
        <v>59.444444444444436</v>
      </c>
      <c r="P1634" s="103">
        <f t="shared" si="204"/>
        <v>-1</v>
      </c>
      <c r="Q1634" s="101">
        <f t="shared" si="205"/>
        <v>1</v>
      </c>
      <c r="R1634" s="101">
        <f t="shared" si="206"/>
        <v>1</v>
      </c>
      <c r="S1634" s="101">
        <f t="shared" si="207"/>
        <v>1</v>
      </c>
      <c r="T1634" s="101">
        <f t="shared" si="208"/>
        <v>1</v>
      </c>
      <c r="U1634" s="101">
        <f t="shared" si="209"/>
        <v>-1</v>
      </c>
      <c r="V1634" s="102">
        <f t="shared" si="210"/>
        <v>59.444444444444436</v>
      </c>
    </row>
    <row r="1635" spans="2:22" x14ac:dyDescent="0.25">
      <c r="B1635" s="12">
        <v>26</v>
      </c>
      <c r="C1635" s="12">
        <v>32</v>
      </c>
      <c r="D1635" s="12">
        <v>48.8888888888889</v>
      </c>
      <c r="E1635" s="12">
        <v>59.7222222222222</v>
      </c>
      <c r="F1635" s="12">
        <v>67.2222222222222</v>
      </c>
      <c r="H1635" s="103">
        <f>VLOOKUP($C1635,'Experiment Design'!$B$3:$H$66,'Experiment Results'!H$1,FALSE)</f>
        <v>8</v>
      </c>
      <c r="I1635" s="101" t="str">
        <f>VLOOKUP($C1635,'Experiment Design'!$B$3:$H$66,'Experiment Results'!I$1,FALSE)</f>
        <v>Exponential</v>
      </c>
      <c r="J1635" s="101">
        <f>VLOOKUP($C1635,'Experiment Design'!$B$3:$H$66,'Experiment Results'!J$1,FALSE)</f>
        <v>100</v>
      </c>
      <c r="K1635" s="101">
        <f>VLOOKUP($C1635,'Experiment Design'!$B$3:$H$66,'Experiment Results'!K$1,FALSE)</f>
        <v>60</v>
      </c>
      <c r="L1635" s="101">
        <f>VLOOKUP($C1635,'Experiment Design'!$B$3:$H$66,'Experiment Results'!L$1,FALSE)</f>
        <v>36</v>
      </c>
      <c r="M1635" s="101">
        <f>VLOOKUP($C1635,'Experiment Design'!$B$3:$H$66,'Experiment Results'!M$1,FALSE)</f>
        <v>10</v>
      </c>
      <c r="N1635" s="102">
        <f t="shared" si="203"/>
        <v>58.611111111111107</v>
      </c>
      <c r="P1635" s="103">
        <f t="shared" si="204"/>
        <v>1</v>
      </c>
      <c r="Q1635" s="101">
        <f t="shared" si="205"/>
        <v>1</v>
      </c>
      <c r="R1635" s="101">
        <f t="shared" si="206"/>
        <v>1</v>
      </c>
      <c r="S1635" s="101">
        <f t="shared" si="207"/>
        <v>1</v>
      </c>
      <c r="T1635" s="101">
        <f t="shared" si="208"/>
        <v>1</v>
      </c>
      <c r="U1635" s="101">
        <f t="shared" si="209"/>
        <v>-1</v>
      </c>
      <c r="V1635" s="102">
        <f t="shared" si="210"/>
        <v>58.611111111111107</v>
      </c>
    </row>
    <row r="1636" spans="2:22" x14ac:dyDescent="0.25">
      <c r="B1636" s="12">
        <v>26</v>
      </c>
      <c r="C1636" s="12">
        <v>33</v>
      </c>
      <c r="D1636" s="12">
        <v>40.38461538461538</v>
      </c>
      <c r="E1636" s="12">
        <v>31.153846153846143</v>
      </c>
      <c r="F1636" s="12">
        <v>23.076923076923102</v>
      </c>
      <c r="H1636" s="103">
        <f>VLOOKUP($C1636,'Experiment Design'!$B$3:$H$66,'Experiment Results'!H$1,FALSE)</f>
        <v>3</v>
      </c>
      <c r="I1636" s="101" t="str">
        <f>VLOOKUP($C1636,'Experiment Design'!$B$3:$H$66,'Experiment Results'!I$1,FALSE)</f>
        <v>Normal</v>
      </c>
      <c r="J1636" s="101">
        <f>VLOOKUP($C1636,'Experiment Design'!$B$3:$H$66,'Experiment Results'!J$1,FALSE)</f>
        <v>40</v>
      </c>
      <c r="K1636" s="101">
        <f>VLOOKUP($C1636,'Experiment Design'!$B$3:$H$66,'Experiment Results'!K$1,FALSE)</f>
        <v>10</v>
      </c>
      <c r="L1636" s="101">
        <f>VLOOKUP($C1636,'Experiment Design'!$B$3:$H$66,'Experiment Results'!L$1,FALSE)</f>
        <v>26</v>
      </c>
      <c r="M1636" s="101">
        <f>VLOOKUP($C1636,'Experiment Design'!$B$3:$H$66,'Experiment Results'!M$1,FALSE)</f>
        <v>15</v>
      </c>
      <c r="N1636" s="102">
        <f t="shared" si="203"/>
        <v>31.538461538461537</v>
      </c>
      <c r="P1636" s="103">
        <f t="shared" si="204"/>
        <v>-1</v>
      </c>
      <c r="Q1636" s="101">
        <f t="shared" si="205"/>
        <v>-1</v>
      </c>
      <c r="R1636" s="101">
        <f t="shared" si="206"/>
        <v>-1</v>
      </c>
      <c r="S1636" s="101">
        <f t="shared" si="207"/>
        <v>-1</v>
      </c>
      <c r="T1636" s="101">
        <f t="shared" si="208"/>
        <v>-1</v>
      </c>
      <c r="U1636" s="101">
        <f t="shared" si="209"/>
        <v>1</v>
      </c>
      <c r="V1636" s="102">
        <f t="shared" si="210"/>
        <v>31.538461538461537</v>
      </c>
    </row>
    <row r="1637" spans="2:22" x14ac:dyDescent="0.25">
      <c r="B1637" s="12">
        <v>26</v>
      </c>
      <c r="C1637" s="12">
        <v>34</v>
      </c>
      <c r="D1637" s="12">
        <v>25.769230769230742</v>
      </c>
      <c r="E1637" s="12">
        <v>30.192307692307679</v>
      </c>
      <c r="F1637" s="12">
        <v>22.417582417582441</v>
      </c>
      <c r="H1637" s="103">
        <f>VLOOKUP($C1637,'Experiment Design'!$B$3:$H$66,'Experiment Results'!H$1,FALSE)</f>
        <v>8</v>
      </c>
      <c r="I1637" s="101" t="str">
        <f>VLOOKUP($C1637,'Experiment Design'!$B$3:$H$66,'Experiment Results'!I$1,FALSE)</f>
        <v>Normal</v>
      </c>
      <c r="J1637" s="101">
        <f>VLOOKUP($C1637,'Experiment Design'!$B$3:$H$66,'Experiment Results'!J$1,FALSE)</f>
        <v>40</v>
      </c>
      <c r="K1637" s="101">
        <f>VLOOKUP($C1637,'Experiment Design'!$B$3:$H$66,'Experiment Results'!K$1,FALSE)</f>
        <v>10</v>
      </c>
      <c r="L1637" s="101">
        <f>VLOOKUP($C1637,'Experiment Design'!$B$3:$H$66,'Experiment Results'!L$1,FALSE)</f>
        <v>26</v>
      </c>
      <c r="M1637" s="101">
        <f>VLOOKUP($C1637,'Experiment Design'!$B$3:$H$66,'Experiment Results'!M$1,FALSE)</f>
        <v>15</v>
      </c>
      <c r="N1637" s="102">
        <f t="shared" si="203"/>
        <v>26.126373626373621</v>
      </c>
      <c r="P1637" s="103">
        <f t="shared" si="204"/>
        <v>1</v>
      </c>
      <c r="Q1637" s="101">
        <f t="shared" si="205"/>
        <v>-1</v>
      </c>
      <c r="R1637" s="101">
        <f t="shared" si="206"/>
        <v>-1</v>
      </c>
      <c r="S1637" s="101">
        <f t="shared" si="207"/>
        <v>-1</v>
      </c>
      <c r="T1637" s="101">
        <f t="shared" si="208"/>
        <v>-1</v>
      </c>
      <c r="U1637" s="101">
        <f t="shared" si="209"/>
        <v>1</v>
      </c>
      <c r="V1637" s="102">
        <f t="shared" si="210"/>
        <v>26.126373626373621</v>
      </c>
    </row>
    <row r="1638" spans="2:22" x14ac:dyDescent="0.25">
      <c r="B1638" s="12">
        <v>26</v>
      </c>
      <c r="C1638" s="12">
        <v>35</v>
      </c>
      <c r="D1638" s="12">
        <v>21.53846153846154</v>
      </c>
      <c r="E1638" s="12">
        <v>19.999999999999979</v>
      </c>
      <c r="F1638" s="12">
        <v>31.923076923076923</v>
      </c>
      <c r="H1638" s="103">
        <f>VLOOKUP($C1638,'Experiment Design'!$B$3:$H$66,'Experiment Results'!H$1,FALSE)</f>
        <v>3</v>
      </c>
      <c r="I1638" s="101" t="str">
        <f>VLOOKUP($C1638,'Experiment Design'!$B$3:$H$66,'Experiment Results'!I$1,FALSE)</f>
        <v>Exponential</v>
      </c>
      <c r="J1638" s="101">
        <f>VLOOKUP($C1638,'Experiment Design'!$B$3:$H$66,'Experiment Results'!J$1,FALSE)</f>
        <v>40</v>
      </c>
      <c r="K1638" s="101">
        <f>VLOOKUP($C1638,'Experiment Design'!$B$3:$H$66,'Experiment Results'!K$1,FALSE)</f>
        <v>10</v>
      </c>
      <c r="L1638" s="101">
        <f>VLOOKUP($C1638,'Experiment Design'!$B$3:$H$66,'Experiment Results'!L$1,FALSE)</f>
        <v>26</v>
      </c>
      <c r="M1638" s="101">
        <f>VLOOKUP($C1638,'Experiment Design'!$B$3:$H$66,'Experiment Results'!M$1,FALSE)</f>
        <v>15</v>
      </c>
      <c r="N1638" s="102">
        <f t="shared" si="203"/>
        <v>24.487179487179478</v>
      </c>
      <c r="P1638" s="103">
        <f t="shared" si="204"/>
        <v>-1</v>
      </c>
      <c r="Q1638" s="101">
        <f t="shared" si="205"/>
        <v>1</v>
      </c>
      <c r="R1638" s="101">
        <f t="shared" si="206"/>
        <v>-1</v>
      </c>
      <c r="S1638" s="101">
        <f t="shared" si="207"/>
        <v>-1</v>
      </c>
      <c r="T1638" s="101">
        <f t="shared" si="208"/>
        <v>-1</v>
      </c>
      <c r="U1638" s="101">
        <f t="shared" si="209"/>
        <v>1</v>
      </c>
      <c r="V1638" s="102">
        <f t="shared" si="210"/>
        <v>24.487179487179478</v>
      </c>
    </row>
    <row r="1639" spans="2:22" x14ac:dyDescent="0.25">
      <c r="B1639" s="12">
        <v>26</v>
      </c>
      <c r="C1639" s="12">
        <v>36</v>
      </c>
      <c r="D1639" s="12">
        <v>24.230769230769241</v>
      </c>
      <c r="E1639" s="12">
        <v>24.42307692307692</v>
      </c>
      <c r="F1639" s="12">
        <v>29.615384615384642</v>
      </c>
      <c r="H1639" s="103">
        <f>VLOOKUP($C1639,'Experiment Design'!$B$3:$H$66,'Experiment Results'!H$1,FALSE)</f>
        <v>8</v>
      </c>
      <c r="I1639" s="101" t="str">
        <f>VLOOKUP($C1639,'Experiment Design'!$B$3:$H$66,'Experiment Results'!I$1,FALSE)</f>
        <v>Exponential</v>
      </c>
      <c r="J1639" s="101">
        <f>VLOOKUP($C1639,'Experiment Design'!$B$3:$H$66,'Experiment Results'!J$1,FALSE)</f>
        <v>40</v>
      </c>
      <c r="K1639" s="101">
        <f>VLOOKUP($C1639,'Experiment Design'!$B$3:$H$66,'Experiment Results'!K$1,FALSE)</f>
        <v>10</v>
      </c>
      <c r="L1639" s="101">
        <f>VLOOKUP($C1639,'Experiment Design'!$B$3:$H$66,'Experiment Results'!L$1,FALSE)</f>
        <v>26</v>
      </c>
      <c r="M1639" s="101">
        <f>VLOOKUP($C1639,'Experiment Design'!$B$3:$H$66,'Experiment Results'!M$1,FALSE)</f>
        <v>15</v>
      </c>
      <c r="N1639" s="102">
        <f t="shared" si="203"/>
        <v>26.089743589743602</v>
      </c>
      <c r="P1639" s="103">
        <f t="shared" si="204"/>
        <v>1</v>
      </c>
      <c r="Q1639" s="101">
        <f t="shared" si="205"/>
        <v>1</v>
      </c>
      <c r="R1639" s="101">
        <f t="shared" si="206"/>
        <v>-1</v>
      </c>
      <c r="S1639" s="101">
        <f t="shared" si="207"/>
        <v>-1</v>
      </c>
      <c r="T1639" s="101">
        <f t="shared" si="208"/>
        <v>-1</v>
      </c>
      <c r="U1639" s="101">
        <f t="shared" si="209"/>
        <v>1</v>
      </c>
      <c r="V1639" s="102">
        <f t="shared" si="210"/>
        <v>26.089743589743602</v>
      </c>
    </row>
    <row r="1640" spans="2:22" x14ac:dyDescent="0.25">
      <c r="B1640" s="12">
        <v>26</v>
      </c>
      <c r="C1640" s="12">
        <v>37</v>
      </c>
      <c r="D1640" s="12">
        <v>40.38461538461538</v>
      </c>
      <c r="E1640" s="12">
        <v>31.153846153846143</v>
      </c>
      <c r="F1640" s="12">
        <v>23.076923076923102</v>
      </c>
      <c r="H1640" s="103">
        <f>VLOOKUP($C1640,'Experiment Design'!$B$3:$H$66,'Experiment Results'!H$1,FALSE)</f>
        <v>3</v>
      </c>
      <c r="I1640" s="101" t="str">
        <f>VLOOKUP($C1640,'Experiment Design'!$B$3:$H$66,'Experiment Results'!I$1,FALSE)</f>
        <v>Normal</v>
      </c>
      <c r="J1640" s="101">
        <f>VLOOKUP($C1640,'Experiment Design'!$B$3:$H$66,'Experiment Results'!J$1,FALSE)</f>
        <v>100</v>
      </c>
      <c r="K1640" s="101">
        <f>VLOOKUP($C1640,'Experiment Design'!$B$3:$H$66,'Experiment Results'!K$1,FALSE)</f>
        <v>10</v>
      </c>
      <c r="L1640" s="101">
        <f>VLOOKUP($C1640,'Experiment Design'!$B$3:$H$66,'Experiment Results'!L$1,FALSE)</f>
        <v>26</v>
      </c>
      <c r="M1640" s="101">
        <f>VLOOKUP($C1640,'Experiment Design'!$B$3:$H$66,'Experiment Results'!M$1,FALSE)</f>
        <v>15</v>
      </c>
      <c r="N1640" s="102">
        <f t="shared" si="203"/>
        <v>31.538461538461537</v>
      </c>
      <c r="P1640" s="103">
        <f t="shared" si="204"/>
        <v>-1</v>
      </c>
      <c r="Q1640" s="101">
        <f t="shared" si="205"/>
        <v>-1</v>
      </c>
      <c r="R1640" s="101">
        <f t="shared" si="206"/>
        <v>1</v>
      </c>
      <c r="S1640" s="101">
        <f t="shared" si="207"/>
        <v>-1</v>
      </c>
      <c r="T1640" s="101">
        <f t="shared" si="208"/>
        <v>-1</v>
      </c>
      <c r="U1640" s="101">
        <f t="shared" si="209"/>
        <v>1</v>
      </c>
      <c r="V1640" s="102">
        <f t="shared" si="210"/>
        <v>31.538461538461537</v>
      </c>
    </row>
    <row r="1641" spans="2:22" x14ac:dyDescent="0.25">
      <c r="B1641" s="12">
        <v>26</v>
      </c>
      <c r="C1641" s="12">
        <v>38</v>
      </c>
      <c r="D1641" s="12">
        <v>25.769230769230742</v>
      </c>
      <c r="E1641" s="12">
        <v>30.192307692307679</v>
      </c>
      <c r="F1641" s="12">
        <v>22.417582417582441</v>
      </c>
      <c r="H1641" s="103">
        <f>VLOOKUP($C1641,'Experiment Design'!$B$3:$H$66,'Experiment Results'!H$1,FALSE)</f>
        <v>8</v>
      </c>
      <c r="I1641" s="101" t="str">
        <f>VLOOKUP($C1641,'Experiment Design'!$B$3:$H$66,'Experiment Results'!I$1,FALSE)</f>
        <v>Normal</v>
      </c>
      <c r="J1641" s="101">
        <f>VLOOKUP($C1641,'Experiment Design'!$B$3:$H$66,'Experiment Results'!J$1,FALSE)</f>
        <v>100</v>
      </c>
      <c r="K1641" s="101">
        <f>VLOOKUP($C1641,'Experiment Design'!$B$3:$H$66,'Experiment Results'!K$1,FALSE)</f>
        <v>10</v>
      </c>
      <c r="L1641" s="101">
        <f>VLOOKUP($C1641,'Experiment Design'!$B$3:$H$66,'Experiment Results'!L$1,FALSE)</f>
        <v>26</v>
      </c>
      <c r="M1641" s="101">
        <f>VLOOKUP($C1641,'Experiment Design'!$B$3:$H$66,'Experiment Results'!M$1,FALSE)</f>
        <v>15</v>
      </c>
      <c r="N1641" s="102">
        <f t="shared" si="203"/>
        <v>26.126373626373621</v>
      </c>
      <c r="P1641" s="103">
        <f t="shared" si="204"/>
        <v>1</v>
      </c>
      <c r="Q1641" s="101">
        <f t="shared" si="205"/>
        <v>-1</v>
      </c>
      <c r="R1641" s="101">
        <f t="shared" si="206"/>
        <v>1</v>
      </c>
      <c r="S1641" s="101">
        <f t="shared" si="207"/>
        <v>-1</v>
      </c>
      <c r="T1641" s="101">
        <f t="shared" si="208"/>
        <v>-1</v>
      </c>
      <c r="U1641" s="101">
        <f t="shared" si="209"/>
        <v>1</v>
      </c>
      <c r="V1641" s="102">
        <f t="shared" si="210"/>
        <v>26.126373626373621</v>
      </c>
    </row>
    <row r="1642" spans="2:22" x14ac:dyDescent="0.25">
      <c r="B1642" s="12">
        <v>26</v>
      </c>
      <c r="C1642" s="12">
        <v>39</v>
      </c>
      <c r="D1642" s="12">
        <v>36.989195487266457</v>
      </c>
      <c r="E1642" s="12">
        <v>19.999999999999979</v>
      </c>
      <c r="F1642" s="12">
        <v>31.923076923076923</v>
      </c>
      <c r="H1642" s="103">
        <f>VLOOKUP($C1642,'Experiment Design'!$B$3:$H$66,'Experiment Results'!H$1,FALSE)</f>
        <v>3</v>
      </c>
      <c r="I1642" s="101" t="str">
        <f>VLOOKUP($C1642,'Experiment Design'!$B$3:$H$66,'Experiment Results'!I$1,FALSE)</f>
        <v>Exponential</v>
      </c>
      <c r="J1642" s="101">
        <f>VLOOKUP($C1642,'Experiment Design'!$B$3:$H$66,'Experiment Results'!J$1,FALSE)</f>
        <v>100</v>
      </c>
      <c r="K1642" s="101">
        <f>VLOOKUP($C1642,'Experiment Design'!$B$3:$H$66,'Experiment Results'!K$1,FALSE)</f>
        <v>10</v>
      </c>
      <c r="L1642" s="101">
        <f>VLOOKUP($C1642,'Experiment Design'!$B$3:$H$66,'Experiment Results'!L$1,FALSE)</f>
        <v>26</v>
      </c>
      <c r="M1642" s="101">
        <f>VLOOKUP($C1642,'Experiment Design'!$B$3:$H$66,'Experiment Results'!M$1,FALSE)</f>
        <v>15</v>
      </c>
      <c r="N1642" s="102">
        <f t="shared" si="203"/>
        <v>29.637424136781121</v>
      </c>
      <c r="P1642" s="103">
        <f t="shared" si="204"/>
        <v>-1</v>
      </c>
      <c r="Q1642" s="101">
        <f t="shared" si="205"/>
        <v>1</v>
      </c>
      <c r="R1642" s="101">
        <f t="shared" si="206"/>
        <v>1</v>
      </c>
      <c r="S1642" s="101">
        <f t="shared" si="207"/>
        <v>-1</v>
      </c>
      <c r="T1642" s="101">
        <f t="shared" si="208"/>
        <v>-1</v>
      </c>
      <c r="U1642" s="101">
        <f t="shared" si="209"/>
        <v>1</v>
      </c>
      <c r="V1642" s="102">
        <f t="shared" si="210"/>
        <v>29.637424136781121</v>
      </c>
    </row>
    <row r="1643" spans="2:22" x14ac:dyDescent="0.25">
      <c r="B1643" s="12">
        <v>26</v>
      </c>
      <c r="C1643" s="12">
        <v>40</v>
      </c>
      <c r="D1643" s="12">
        <v>24.230769230769241</v>
      </c>
      <c r="E1643" s="12">
        <v>24.42307692307692</v>
      </c>
      <c r="F1643" s="12">
        <v>29.615384615384642</v>
      </c>
      <c r="H1643" s="103">
        <f>VLOOKUP($C1643,'Experiment Design'!$B$3:$H$66,'Experiment Results'!H$1,FALSE)</f>
        <v>8</v>
      </c>
      <c r="I1643" s="101" t="str">
        <f>VLOOKUP($C1643,'Experiment Design'!$B$3:$H$66,'Experiment Results'!I$1,FALSE)</f>
        <v>Exponential</v>
      </c>
      <c r="J1643" s="101">
        <f>VLOOKUP($C1643,'Experiment Design'!$B$3:$H$66,'Experiment Results'!J$1,FALSE)</f>
        <v>100</v>
      </c>
      <c r="K1643" s="101">
        <f>VLOOKUP($C1643,'Experiment Design'!$B$3:$H$66,'Experiment Results'!K$1,FALSE)</f>
        <v>10</v>
      </c>
      <c r="L1643" s="101">
        <f>VLOOKUP($C1643,'Experiment Design'!$B$3:$H$66,'Experiment Results'!L$1,FALSE)</f>
        <v>26</v>
      </c>
      <c r="M1643" s="101">
        <f>VLOOKUP($C1643,'Experiment Design'!$B$3:$H$66,'Experiment Results'!M$1,FALSE)</f>
        <v>15</v>
      </c>
      <c r="N1643" s="102">
        <f t="shared" si="203"/>
        <v>26.089743589743602</v>
      </c>
      <c r="P1643" s="103">
        <f t="shared" si="204"/>
        <v>1</v>
      </c>
      <c r="Q1643" s="101">
        <f t="shared" si="205"/>
        <v>1</v>
      </c>
      <c r="R1643" s="101">
        <f t="shared" si="206"/>
        <v>1</v>
      </c>
      <c r="S1643" s="101">
        <f t="shared" si="207"/>
        <v>-1</v>
      </c>
      <c r="T1643" s="101">
        <f t="shared" si="208"/>
        <v>-1</v>
      </c>
      <c r="U1643" s="101">
        <f t="shared" si="209"/>
        <v>1</v>
      </c>
      <c r="V1643" s="102">
        <f t="shared" si="210"/>
        <v>26.089743589743602</v>
      </c>
    </row>
    <row r="1644" spans="2:22" x14ac:dyDescent="0.25">
      <c r="B1644" s="12">
        <v>26</v>
      </c>
      <c r="C1644" s="12">
        <v>41</v>
      </c>
      <c r="D1644" s="12">
        <v>40.38461538461538</v>
      </c>
      <c r="E1644" s="12">
        <v>31.153846153846143</v>
      </c>
      <c r="F1644" s="12">
        <v>23.076923076923102</v>
      </c>
      <c r="H1644" s="103">
        <f>VLOOKUP($C1644,'Experiment Design'!$B$3:$H$66,'Experiment Results'!H$1,FALSE)</f>
        <v>3</v>
      </c>
      <c r="I1644" s="101" t="str">
        <f>VLOOKUP($C1644,'Experiment Design'!$B$3:$H$66,'Experiment Results'!I$1,FALSE)</f>
        <v>Normal</v>
      </c>
      <c r="J1644" s="101">
        <f>VLOOKUP($C1644,'Experiment Design'!$B$3:$H$66,'Experiment Results'!J$1,FALSE)</f>
        <v>40</v>
      </c>
      <c r="K1644" s="101">
        <f>VLOOKUP($C1644,'Experiment Design'!$B$3:$H$66,'Experiment Results'!K$1,FALSE)</f>
        <v>60</v>
      </c>
      <c r="L1644" s="101">
        <f>VLOOKUP($C1644,'Experiment Design'!$B$3:$H$66,'Experiment Results'!L$1,FALSE)</f>
        <v>26</v>
      </c>
      <c r="M1644" s="101">
        <f>VLOOKUP($C1644,'Experiment Design'!$B$3:$H$66,'Experiment Results'!M$1,FALSE)</f>
        <v>15</v>
      </c>
      <c r="N1644" s="102">
        <f t="shared" si="203"/>
        <v>31.538461538461537</v>
      </c>
      <c r="P1644" s="103">
        <f t="shared" si="204"/>
        <v>-1</v>
      </c>
      <c r="Q1644" s="101">
        <f t="shared" si="205"/>
        <v>-1</v>
      </c>
      <c r="R1644" s="101">
        <f t="shared" si="206"/>
        <v>-1</v>
      </c>
      <c r="S1644" s="101">
        <f t="shared" si="207"/>
        <v>1</v>
      </c>
      <c r="T1644" s="101">
        <f t="shared" si="208"/>
        <v>-1</v>
      </c>
      <c r="U1644" s="101">
        <f t="shared" si="209"/>
        <v>1</v>
      </c>
      <c r="V1644" s="102">
        <f t="shared" si="210"/>
        <v>31.538461538461537</v>
      </c>
    </row>
    <row r="1645" spans="2:22" x14ac:dyDescent="0.25">
      <c r="B1645" s="12">
        <v>26</v>
      </c>
      <c r="C1645" s="12">
        <v>42</v>
      </c>
      <c r="D1645" s="12">
        <v>25.769230769230742</v>
      </c>
      <c r="E1645" s="12">
        <v>30.192307692307679</v>
      </c>
      <c r="F1645" s="12">
        <v>22.417582417582441</v>
      </c>
      <c r="H1645" s="103">
        <f>VLOOKUP($C1645,'Experiment Design'!$B$3:$H$66,'Experiment Results'!H$1,FALSE)</f>
        <v>8</v>
      </c>
      <c r="I1645" s="101" t="str">
        <f>VLOOKUP($C1645,'Experiment Design'!$B$3:$H$66,'Experiment Results'!I$1,FALSE)</f>
        <v>Normal</v>
      </c>
      <c r="J1645" s="101">
        <f>VLOOKUP($C1645,'Experiment Design'!$B$3:$H$66,'Experiment Results'!J$1,FALSE)</f>
        <v>40</v>
      </c>
      <c r="K1645" s="101">
        <f>VLOOKUP($C1645,'Experiment Design'!$B$3:$H$66,'Experiment Results'!K$1,FALSE)</f>
        <v>60</v>
      </c>
      <c r="L1645" s="101">
        <f>VLOOKUP($C1645,'Experiment Design'!$B$3:$H$66,'Experiment Results'!L$1,FALSE)</f>
        <v>26</v>
      </c>
      <c r="M1645" s="101">
        <f>VLOOKUP($C1645,'Experiment Design'!$B$3:$H$66,'Experiment Results'!M$1,FALSE)</f>
        <v>15</v>
      </c>
      <c r="N1645" s="102">
        <f t="shared" si="203"/>
        <v>26.126373626373621</v>
      </c>
      <c r="P1645" s="103">
        <f t="shared" si="204"/>
        <v>1</v>
      </c>
      <c r="Q1645" s="101">
        <f t="shared" si="205"/>
        <v>-1</v>
      </c>
      <c r="R1645" s="101">
        <f t="shared" si="206"/>
        <v>-1</v>
      </c>
      <c r="S1645" s="101">
        <f t="shared" si="207"/>
        <v>1</v>
      </c>
      <c r="T1645" s="101">
        <f t="shared" si="208"/>
        <v>-1</v>
      </c>
      <c r="U1645" s="101">
        <f t="shared" si="209"/>
        <v>1</v>
      </c>
      <c r="V1645" s="102">
        <f t="shared" si="210"/>
        <v>26.126373626373621</v>
      </c>
    </row>
    <row r="1646" spans="2:22" x14ac:dyDescent="0.25">
      <c r="B1646" s="12">
        <v>26</v>
      </c>
      <c r="C1646" s="12">
        <v>43</v>
      </c>
      <c r="D1646" s="12">
        <v>21.53846153846154</v>
      </c>
      <c r="E1646" s="12">
        <v>19.999999999999979</v>
      </c>
      <c r="F1646" s="12">
        <v>31.923076923076923</v>
      </c>
      <c r="H1646" s="103">
        <f>VLOOKUP($C1646,'Experiment Design'!$B$3:$H$66,'Experiment Results'!H$1,FALSE)</f>
        <v>3</v>
      </c>
      <c r="I1646" s="101" t="str">
        <f>VLOOKUP($C1646,'Experiment Design'!$B$3:$H$66,'Experiment Results'!I$1,FALSE)</f>
        <v>Exponential</v>
      </c>
      <c r="J1646" s="101">
        <f>VLOOKUP($C1646,'Experiment Design'!$B$3:$H$66,'Experiment Results'!J$1,FALSE)</f>
        <v>40</v>
      </c>
      <c r="K1646" s="101">
        <f>VLOOKUP($C1646,'Experiment Design'!$B$3:$H$66,'Experiment Results'!K$1,FALSE)</f>
        <v>60</v>
      </c>
      <c r="L1646" s="101">
        <f>VLOOKUP($C1646,'Experiment Design'!$B$3:$H$66,'Experiment Results'!L$1,FALSE)</f>
        <v>26</v>
      </c>
      <c r="M1646" s="101">
        <f>VLOOKUP($C1646,'Experiment Design'!$B$3:$H$66,'Experiment Results'!M$1,FALSE)</f>
        <v>15</v>
      </c>
      <c r="N1646" s="102">
        <f t="shared" si="203"/>
        <v>24.487179487179478</v>
      </c>
      <c r="P1646" s="103">
        <f t="shared" si="204"/>
        <v>-1</v>
      </c>
      <c r="Q1646" s="101">
        <f t="shared" si="205"/>
        <v>1</v>
      </c>
      <c r="R1646" s="101">
        <f t="shared" si="206"/>
        <v>-1</v>
      </c>
      <c r="S1646" s="101">
        <f t="shared" si="207"/>
        <v>1</v>
      </c>
      <c r="T1646" s="101">
        <f t="shared" si="208"/>
        <v>-1</v>
      </c>
      <c r="U1646" s="101">
        <f t="shared" si="209"/>
        <v>1</v>
      </c>
      <c r="V1646" s="102">
        <f t="shared" si="210"/>
        <v>24.487179487179478</v>
      </c>
    </row>
    <row r="1647" spans="2:22" x14ac:dyDescent="0.25">
      <c r="B1647" s="12">
        <v>26</v>
      </c>
      <c r="C1647" s="12">
        <v>44</v>
      </c>
      <c r="D1647" s="12">
        <v>24.230769230769241</v>
      </c>
      <c r="E1647" s="12">
        <v>24.42307692307692</v>
      </c>
      <c r="F1647" s="12">
        <v>29.615384615384642</v>
      </c>
      <c r="H1647" s="103">
        <f>VLOOKUP($C1647,'Experiment Design'!$B$3:$H$66,'Experiment Results'!H$1,FALSE)</f>
        <v>8</v>
      </c>
      <c r="I1647" s="101" t="str">
        <f>VLOOKUP($C1647,'Experiment Design'!$B$3:$H$66,'Experiment Results'!I$1,FALSE)</f>
        <v>Exponential</v>
      </c>
      <c r="J1647" s="101">
        <f>VLOOKUP($C1647,'Experiment Design'!$B$3:$H$66,'Experiment Results'!J$1,FALSE)</f>
        <v>40</v>
      </c>
      <c r="K1647" s="101">
        <f>VLOOKUP($C1647,'Experiment Design'!$B$3:$H$66,'Experiment Results'!K$1,FALSE)</f>
        <v>60</v>
      </c>
      <c r="L1647" s="101">
        <f>VLOOKUP($C1647,'Experiment Design'!$B$3:$H$66,'Experiment Results'!L$1,FALSE)</f>
        <v>26</v>
      </c>
      <c r="M1647" s="101">
        <f>VLOOKUP($C1647,'Experiment Design'!$B$3:$H$66,'Experiment Results'!M$1,FALSE)</f>
        <v>15</v>
      </c>
      <c r="N1647" s="102">
        <f t="shared" si="203"/>
        <v>26.089743589743602</v>
      </c>
      <c r="P1647" s="103">
        <f t="shared" si="204"/>
        <v>1</v>
      </c>
      <c r="Q1647" s="101">
        <f t="shared" si="205"/>
        <v>1</v>
      </c>
      <c r="R1647" s="101">
        <f t="shared" si="206"/>
        <v>-1</v>
      </c>
      <c r="S1647" s="101">
        <f t="shared" si="207"/>
        <v>1</v>
      </c>
      <c r="T1647" s="101">
        <f t="shared" si="208"/>
        <v>-1</v>
      </c>
      <c r="U1647" s="101">
        <f t="shared" si="209"/>
        <v>1</v>
      </c>
      <c r="V1647" s="102">
        <f t="shared" si="210"/>
        <v>26.089743589743602</v>
      </c>
    </row>
    <row r="1648" spans="2:22" x14ac:dyDescent="0.25">
      <c r="B1648" s="12">
        <v>26</v>
      </c>
      <c r="C1648" s="12">
        <v>45</v>
      </c>
      <c r="D1648" s="12">
        <v>40.38461538461538</v>
      </c>
      <c r="E1648" s="12">
        <v>31.153846153846143</v>
      </c>
      <c r="F1648" s="12">
        <v>23.076923076923102</v>
      </c>
      <c r="H1648" s="103">
        <f>VLOOKUP($C1648,'Experiment Design'!$B$3:$H$66,'Experiment Results'!H$1,FALSE)</f>
        <v>3</v>
      </c>
      <c r="I1648" s="101" t="str">
        <f>VLOOKUP($C1648,'Experiment Design'!$B$3:$H$66,'Experiment Results'!I$1,FALSE)</f>
        <v>Normal</v>
      </c>
      <c r="J1648" s="101">
        <f>VLOOKUP($C1648,'Experiment Design'!$B$3:$H$66,'Experiment Results'!J$1,FALSE)</f>
        <v>100</v>
      </c>
      <c r="K1648" s="101">
        <f>VLOOKUP($C1648,'Experiment Design'!$B$3:$H$66,'Experiment Results'!K$1,FALSE)</f>
        <v>60</v>
      </c>
      <c r="L1648" s="101">
        <f>VLOOKUP($C1648,'Experiment Design'!$B$3:$H$66,'Experiment Results'!L$1,FALSE)</f>
        <v>26</v>
      </c>
      <c r="M1648" s="101">
        <f>VLOOKUP($C1648,'Experiment Design'!$B$3:$H$66,'Experiment Results'!M$1,FALSE)</f>
        <v>15</v>
      </c>
      <c r="N1648" s="102">
        <f t="shared" si="203"/>
        <v>31.538461538461537</v>
      </c>
      <c r="P1648" s="103">
        <f t="shared" si="204"/>
        <v>-1</v>
      </c>
      <c r="Q1648" s="101">
        <f t="shared" si="205"/>
        <v>-1</v>
      </c>
      <c r="R1648" s="101">
        <f t="shared" si="206"/>
        <v>1</v>
      </c>
      <c r="S1648" s="101">
        <f t="shared" si="207"/>
        <v>1</v>
      </c>
      <c r="T1648" s="101">
        <f t="shared" si="208"/>
        <v>-1</v>
      </c>
      <c r="U1648" s="101">
        <f t="shared" si="209"/>
        <v>1</v>
      </c>
      <c r="V1648" s="102">
        <f t="shared" si="210"/>
        <v>31.538461538461537</v>
      </c>
    </row>
    <row r="1649" spans="2:22" x14ac:dyDescent="0.25">
      <c r="B1649" s="12">
        <v>26</v>
      </c>
      <c r="C1649" s="12">
        <v>46</v>
      </c>
      <c r="D1649" s="12">
        <v>25.769230769230742</v>
      </c>
      <c r="E1649" s="12">
        <v>30.192307692307679</v>
      </c>
      <c r="F1649" s="12">
        <v>22.417582417582441</v>
      </c>
      <c r="H1649" s="103">
        <f>VLOOKUP($C1649,'Experiment Design'!$B$3:$H$66,'Experiment Results'!H$1,FALSE)</f>
        <v>8</v>
      </c>
      <c r="I1649" s="101" t="str">
        <f>VLOOKUP($C1649,'Experiment Design'!$B$3:$H$66,'Experiment Results'!I$1,FALSE)</f>
        <v>Normal</v>
      </c>
      <c r="J1649" s="101">
        <f>VLOOKUP($C1649,'Experiment Design'!$B$3:$H$66,'Experiment Results'!J$1,FALSE)</f>
        <v>100</v>
      </c>
      <c r="K1649" s="101">
        <f>VLOOKUP($C1649,'Experiment Design'!$B$3:$H$66,'Experiment Results'!K$1,FALSE)</f>
        <v>60</v>
      </c>
      <c r="L1649" s="101">
        <f>VLOOKUP($C1649,'Experiment Design'!$B$3:$H$66,'Experiment Results'!L$1,FALSE)</f>
        <v>26</v>
      </c>
      <c r="M1649" s="101">
        <f>VLOOKUP($C1649,'Experiment Design'!$B$3:$H$66,'Experiment Results'!M$1,FALSE)</f>
        <v>15</v>
      </c>
      <c r="N1649" s="102">
        <f t="shared" si="203"/>
        <v>26.126373626373621</v>
      </c>
      <c r="P1649" s="103">
        <f t="shared" si="204"/>
        <v>1</v>
      </c>
      <c r="Q1649" s="101">
        <f t="shared" si="205"/>
        <v>-1</v>
      </c>
      <c r="R1649" s="101">
        <f t="shared" si="206"/>
        <v>1</v>
      </c>
      <c r="S1649" s="101">
        <f t="shared" si="207"/>
        <v>1</v>
      </c>
      <c r="T1649" s="101">
        <f t="shared" si="208"/>
        <v>-1</v>
      </c>
      <c r="U1649" s="101">
        <f t="shared" si="209"/>
        <v>1</v>
      </c>
      <c r="V1649" s="102">
        <f t="shared" si="210"/>
        <v>26.126373626373621</v>
      </c>
    </row>
    <row r="1650" spans="2:22" x14ac:dyDescent="0.25">
      <c r="B1650" s="12">
        <v>26</v>
      </c>
      <c r="C1650" s="12">
        <v>47</v>
      </c>
      <c r="D1650" s="12">
        <v>36.989195487266457</v>
      </c>
      <c r="E1650" s="12">
        <v>19.999999999999979</v>
      </c>
      <c r="F1650" s="12">
        <v>31.923076923076923</v>
      </c>
      <c r="H1650" s="103">
        <f>VLOOKUP($C1650,'Experiment Design'!$B$3:$H$66,'Experiment Results'!H$1,FALSE)</f>
        <v>3</v>
      </c>
      <c r="I1650" s="101" t="str">
        <f>VLOOKUP($C1650,'Experiment Design'!$B$3:$H$66,'Experiment Results'!I$1,FALSE)</f>
        <v>Exponential</v>
      </c>
      <c r="J1650" s="101">
        <f>VLOOKUP($C1650,'Experiment Design'!$B$3:$H$66,'Experiment Results'!J$1,FALSE)</f>
        <v>100</v>
      </c>
      <c r="K1650" s="101">
        <f>VLOOKUP($C1650,'Experiment Design'!$B$3:$H$66,'Experiment Results'!K$1,FALSE)</f>
        <v>60</v>
      </c>
      <c r="L1650" s="101">
        <f>VLOOKUP($C1650,'Experiment Design'!$B$3:$H$66,'Experiment Results'!L$1,FALSE)</f>
        <v>26</v>
      </c>
      <c r="M1650" s="101">
        <f>VLOOKUP($C1650,'Experiment Design'!$B$3:$H$66,'Experiment Results'!M$1,FALSE)</f>
        <v>15</v>
      </c>
      <c r="N1650" s="102">
        <f t="shared" si="203"/>
        <v>29.637424136781121</v>
      </c>
      <c r="P1650" s="103">
        <f t="shared" si="204"/>
        <v>-1</v>
      </c>
      <c r="Q1650" s="101">
        <f t="shared" si="205"/>
        <v>1</v>
      </c>
      <c r="R1650" s="101">
        <f t="shared" si="206"/>
        <v>1</v>
      </c>
      <c r="S1650" s="101">
        <f t="shared" si="207"/>
        <v>1</v>
      </c>
      <c r="T1650" s="101">
        <f t="shared" si="208"/>
        <v>-1</v>
      </c>
      <c r="U1650" s="101">
        <f t="shared" si="209"/>
        <v>1</v>
      </c>
      <c r="V1650" s="102">
        <f t="shared" si="210"/>
        <v>29.637424136781121</v>
      </c>
    </row>
    <row r="1651" spans="2:22" x14ac:dyDescent="0.25">
      <c r="B1651" s="12">
        <v>26</v>
      </c>
      <c r="C1651" s="12">
        <v>48</v>
      </c>
      <c r="D1651" s="12">
        <v>24.230769230769241</v>
      </c>
      <c r="E1651" s="12">
        <v>24.42307692307692</v>
      </c>
      <c r="F1651" s="12">
        <v>29.615384615384642</v>
      </c>
      <c r="H1651" s="103">
        <f>VLOOKUP($C1651,'Experiment Design'!$B$3:$H$66,'Experiment Results'!H$1,FALSE)</f>
        <v>8</v>
      </c>
      <c r="I1651" s="101" t="str">
        <f>VLOOKUP($C1651,'Experiment Design'!$B$3:$H$66,'Experiment Results'!I$1,FALSE)</f>
        <v>Exponential</v>
      </c>
      <c r="J1651" s="101">
        <f>VLOOKUP($C1651,'Experiment Design'!$B$3:$H$66,'Experiment Results'!J$1,FALSE)</f>
        <v>100</v>
      </c>
      <c r="K1651" s="101">
        <f>VLOOKUP($C1651,'Experiment Design'!$B$3:$H$66,'Experiment Results'!K$1,FALSE)</f>
        <v>60</v>
      </c>
      <c r="L1651" s="101">
        <f>VLOOKUP($C1651,'Experiment Design'!$B$3:$H$66,'Experiment Results'!L$1,FALSE)</f>
        <v>26</v>
      </c>
      <c r="M1651" s="101">
        <f>VLOOKUP($C1651,'Experiment Design'!$B$3:$H$66,'Experiment Results'!M$1,FALSE)</f>
        <v>15</v>
      </c>
      <c r="N1651" s="102">
        <f t="shared" si="203"/>
        <v>26.089743589743602</v>
      </c>
      <c r="P1651" s="103">
        <f t="shared" si="204"/>
        <v>1</v>
      </c>
      <c r="Q1651" s="101">
        <f t="shared" si="205"/>
        <v>1</v>
      </c>
      <c r="R1651" s="101">
        <f t="shared" si="206"/>
        <v>1</v>
      </c>
      <c r="S1651" s="101">
        <f t="shared" si="207"/>
        <v>1</v>
      </c>
      <c r="T1651" s="101">
        <f t="shared" si="208"/>
        <v>-1</v>
      </c>
      <c r="U1651" s="101">
        <f t="shared" si="209"/>
        <v>1</v>
      </c>
      <c r="V1651" s="102">
        <f t="shared" si="210"/>
        <v>26.089743589743602</v>
      </c>
    </row>
    <row r="1652" spans="2:22" x14ac:dyDescent="0.25">
      <c r="B1652" s="12">
        <v>26</v>
      </c>
      <c r="C1652" s="12">
        <v>49</v>
      </c>
      <c r="D1652" s="12">
        <v>34.999999999999986</v>
      </c>
      <c r="E1652" s="12">
        <v>33.333333333333364</v>
      </c>
      <c r="F1652" s="12">
        <v>40.416666666666664</v>
      </c>
      <c r="H1652" s="103">
        <f>VLOOKUP($C1652,'Experiment Design'!$B$3:$H$66,'Experiment Results'!H$1,FALSE)</f>
        <v>3</v>
      </c>
      <c r="I1652" s="101" t="str">
        <f>VLOOKUP($C1652,'Experiment Design'!$B$3:$H$66,'Experiment Results'!I$1,FALSE)</f>
        <v>Normal</v>
      </c>
      <c r="J1652" s="101">
        <f>VLOOKUP($C1652,'Experiment Design'!$B$3:$H$66,'Experiment Results'!J$1,FALSE)</f>
        <v>40</v>
      </c>
      <c r="K1652" s="101">
        <f>VLOOKUP($C1652,'Experiment Design'!$B$3:$H$66,'Experiment Results'!K$1,FALSE)</f>
        <v>10</v>
      </c>
      <c r="L1652" s="101">
        <f>VLOOKUP($C1652,'Experiment Design'!$B$3:$H$66,'Experiment Results'!L$1,FALSE)</f>
        <v>36</v>
      </c>
      <c r="M1652" s="101">
        <f>VLOOKUP($C1652,'Experiment Design'!$B$3:$H$66,'Experiment Results'!M$1,FALSE)</f>
        <v>15</v>
      </c>
      <c r="N1652" s="102">
        <f t="shared" si="203"/>
        <v>36.25</v>
      </c>
      <c r="P1652" s="103">
        <f t="shared" si="204"/>
        <v>-1</v>
      </c>
      <c r="Q1652" s="101">
        <f t="shared" si="205"/>
        <v>-1</v>
      </c>
      <c r="R1652" s="101">
        <f t="shared" si="206"/>
        <v>-1</v>
      </c>
      <c r="S1652" s="101">
        <f t="shared" si="207"/>
        <v>-1</v>
      </c>
      <c r="T1652" s="101">
        <f t="shared" si="208"/>
        <v>1</v>
      </c>
      <c r="U1652" s="101">
        <f t="shared" si="209"/>
        <v>1</v>
      </c>
      <c r="V1652" s="102">
        <f t="shared" si="210"/>
        <v>36.25</v>
      </c>
    </row>
    <row r="1653" spans="2:22" x14ac:dyDescent="0.25">
      <c r="B1653" s="12">
        <v>26</v>
      </c>
      <c r="C1653" s="12">
        <v>50</v>
      </c>
      <c r="D1653" s="12">
        <v>35.625</v>
      </c>
      <c r="E1653" s="12">
        <v>40.416666666666664</v>
      </c>
      <c r="F1653" s="12">
        <v>34.999999999999986</v>
      </c>
      <c r="H1653" s="103">
        <f>VLOOKUP($C1653,'Experiment Design'!$B$3:$H$66,'Experiment Results'!H$1,FALSE)</f>
        <v>8</v>
      </c>
      <c r="I1653" s="101" t="str">
        <f>VLOOKUP($C1653,'Experiment Design'!$B$3:$H$66,'Experiment Results'!I$1,FALSE)</f>
        <v>Normal</v>
      </c>
      <c r="J1653" s="101">
        <f>VLOOKUP($C1653,'Experiment Design'!$B$3:$H$66,'Experiment Results'!J$1,FALSE)</f>
        <v>40</v>
      </c>
      <c r="K1653" s="101">
        <f>VLOOKUP($C1653,'Experiment Design'!$B$3:$H$66,'Experiment Results'!K$1,FALSE)</f>
        <v>10</v>
      </c>
      <c r="L1653" s="101">
        <f>VLOOKUP($C1653,'Experiment Design'!$B$3:$H$66,'Experiment Results'!L$1,FALSE)</f>
        <v>36</v>
      </c>
      <c r="M1653" s="101">
        <f>VLOOKUP($C1653,'Experiment Design'!$B$3:$H$66,'Experiment Results'!M$1,FALSE)</f>
        <v>15</v>
      </c>
      <c r="N1653" s="102">
        <f t="shared" si="203"/>
        <v>37.013888888888879</v>
      </c>
      <c r="P1653" s="103">
        <f t="shared" si="204"/>
        <v>1</v>
      </c>
      <c r="Q1653" s="101">
        <f t="shared" si="205"/>
        <v>-1</v>
      </c>
      <c r="R1653" s="101">
        <f t="shared" si="206"/>
        <v>-1</v>
      </c>
      <c r="S1653" s="101">
        <f t="shared" si="207"/>
        <v>-1</v>
      </c>
      <c r="T1653" s="101">
        <f t="shared" si="208"/>
        <v>1</v>
      </c>
      <c r="U1653" s="101">
        <f t="shared" si="209"/>
        <v>1</v>
      </c>
      <c r="V1653" s="102">
        <f t="shared" si="210"/>
        <v>37.013888888888879</v>
      </c>
    </row>
    <row r="1654" spans="2:22" x14ac:dyDescent="0.25">
      <c r="B1654" s="12">
        <v>26</v>
      </c>
      <c r="C1654" s="12">
        <v>51</v>
      </c>
      <c r="D1654" s="12">
        <v>42.708333333333364</v>
      </c>
      <c r="E1654" s="12">
        <v>32.291666666666636</v>
      </c>
      <c r="F1654" s="12">
        <v>36.458333333333336</v>
      </c>
      <c r="H1654" s="103">
        <f>VLOOKUP($C1654,'Experiment Design'!$B$3:$H$66,'Experiment Results'!H$1,FALSE)</f>
        <v>3</v>
      </c>
      <c r="I1654" s="101" t="str">
        <f>VLOOKUP($C1654,'Experiment Design'!$B$3:$H$66,'Experiment Results'!I$1,FALSE)</f>
        <v>Exponential</v>
      </c>
      <c r="J1654" s="101">
        <f>VLOOKUP($C1654,'Experiment Design'!$B$3:$H$66,'Experiment Results'!J$1,FALSE)</f>
        <v>40</v>
      </c>
      <c r="K1654" s="101">
        <f>VLOOKUP($C1654,'Experiment Design'!$B$3:$H$66,'Experiment Results'!K$1,FALSE)</f>
        <v>10</v>
      </c>
      <c r="L1654" s="101">
        <f>VLOOKUP($C1654,'Experiment Design'!$B$3:$H$66,'Experiment Results'!L$1,FALSE)</f>
        <v>36</v>
      </c>
      <c r="M1654" s="101">
        <f>VLOOKUP($C1654,'Experiment Design'!$B$3:$H$66,'Experiment Results'!M$1,FALSE)</f>
        <v>15</v>
      </c>
      <c r="N1654" s="102">
        <f t="shared" si="203"/>
        <v>37.152777777777779</v>
      </c>
      <c r="P1654" s="103">
        <f t="shared" si="204"/>
        <v>-1</v>
      </c>
      <c r="Q1654" s="101">
        <f t="shared" si="205"/>
        <v>1</v>
      </c>
      <c r="R1654" s="101">
        <f t="shared" si="206"/>
        <v>-1</v>
      </c>
      <c r="S1654" s="101">
        <f t="shared" si="207"/>
        <v>-1</v>
      </c>
      <c r="T1654" s="101">
        <f t="shared" si="208"/>
        <v>1</v>
      </c>
      <c r="U1654" s="101">
        <f t="shared" si="209"/>
        <v>1</v>
      </c>
      <c r="V1654" s="102">
        <f t="shared" si="210"/>
        <v>37.152777777777779</v>
      </c>
    </row>
    <row r="1655" spans="2:22" x14ac:dyDescent="0.25">
      <c r="B1655" s="12">
        <v>26</v>
      </c>
      <c r="C1655" s="12">
        <v>52</v>
      </c>
      <c r="D1655" s="12">
        <v>41.25</v>
      </c>
      <c r="E1655" s="12">
        <v>28.333333333333318</v>
      </c>
      <c r="F1655" s="12">
        <v>40.416666666666664</v>
      </c>
      <c r="H1655" s="103">
        <f>VLOOKUP($C1655,'Experiment Design'!$B$3:$H$66,'Experiment Results'!H$1,FALSE)</f>
        <v>8</v>
      </c>
      <c r="I1655" s="101" t="str">
        <f>VLOOKUP($C1655,'Experiment Design'!$B$3:$H$66,'Experiment Results'!I$1,FALSE)</f>
        <v>Exponential</v>
      </c>
      <c r="J1655" s="101">
        <f>VLOOKUP($C1655,'Experiment Design'!$B$3:$H$66,'Experiment Results'!J$1,FALSE)</f>
        <v>40</v>
      </c>
      <c r="K1655" s="101">
        <f>VLOOKUP($C1655,'Experiment Design'!$B$3:$H$66,'Experiment Results'!K$1,FALSE)</f>
        <v>10</v>
      </c>
      <c r="L1655" s="101">
        <f>VLOOKUP($C1655,'Experiment Design'!$B$3:$H$66,'Experiment Results'!L$1,FALSE)</f>
        <v>36</v>
      </c>
      <c r="M1655" s="101">
        <f>VLOOKUP($C1655,'Experiment Design'!$B$3:$H$66,'Experiment Results'!M$1,FALSE)</f>
        <v>15</v>
      </c>
      <c r="N1655" s="102">
        <f t="shared" si="203"/>
        <v>36.666666666666657</v>
      </c>
      <c r="P1655" s="103">
        <f t="shared" si="204"/>
        <v>1</v>
      </c>
      <c r="Q1655" s="101">
        <f t="shared" si="205"/>
        <v>1</v>
      </c>
      <c r="R1655" s="101">
        <f t="shared" si="206"/>
        <v>-1</v>
      </c>
      <c r="S1655" s="101">
        <f t="shared" si="207"/>
        <v>-1</v>
      </c>
      <c r="T1655" s="101">
        <f t="shared" si="208"/>
        <v>1</v>
      </c>
      <c r="U1655" s="101">
        <f t="shared" si="209"/>
        <v>1</v>
      </c>
      <c r="V1655" s="102">
        <f t="shared" si="210"/>
        <v>36.666666666666657</v>
      </c>
    </row>
    <row r="1656" spans="2:22" x14ac:dyDescent="0.25">
      <c r="B1656" s="12">
        <v>26</v>
      </c>
      <c r="C1656" s="12">
        <v>53</v>
      </c>
      <c r="D1656" s="12">
        <v>34.999999999999986</v>
      </c>
      <c r="E1656" s="12">
        <v>33.333333333333364</v>
      </c>
      <c r="F1656" s="12">
        <v>40.416666666666664</v>
      </c>
      <c r="H1656" s="103">
        <f>VLOOKUP($C1656,'Experiment Design'!$B$3:$H$66,'Experiment Results'!H$1,FALSE)</f>
        <v>3</v>
      </c>
      <c r="I1656" s="101" t="str">
        <f>VLOOKUP($C1656,'Experiment Design'!$B$3:$H$66,'Experiment Results'!I$1,FALSE)</f>
        <v>Normal</v>
      </c>
      <c r="J1656" s="101">
        <f>VLOOKUP($C1656,'Experiment Design'!$B$3:$H$66,'Experiment Results'!J$1,FALSE)</f>
        <v>100</v>
      </c>
      <c r="K1656" s="101">
        <f>VLOOKUP($C1656,'Experiment Design'!$B$3:$H$66,'Experiment Results'!K$1,FALSE)</f>
        <v>10</v>
      </c>
      <c r="L1656" s="101">
        <f>VLOOKUP($C1656,'Experiment Design'!$B$3:$H$66,'Experiment Results'!L$1,FALSE)</f>
        <v>36</v>
      </c>
      <c r="M1656" s="101">
        <f>VLOOKUP($C1656,'Experiment Design'!$B$3:$H$66,'Experiment Results'!M$1,FALSE)</f>
        <v>15</v>
      </c>
      <c r="N1656" s="102">
        <f t="shared" si="203"/>
        <v>36.25</v>
      </c>
      <c r="P1656" s="103">
        <f t="shared" si="204"/>
        <v>-1</v>
      </c>
      <c r="Q1656" s="101">
        <f t="shared" si="205"/>
        <v>-1</v>
      </c>
      <c r="R1656" s="101">
        <f t="shared" si="206"/>
        <v>1</v>
      </c>
      <c r="S1656" s="101">
        <f t="shared" si="207"/>
        <v>-1</v>
      </c>
      <c r="T1656" s="101">
        <f t="shared" si="208"/>
        <v>1</v>
      </c>
      <c r="U1656" s="101">
        <f t="shared" si="209"/>
        <v>1</v>
      </c>
      <c r="V1656" s="102">
        <f t="shared" si="210"/>
        <v>36.25</v>
      </c>
    </row>
    <row r="1657" spans="2:22" x14ac:dyDescent="0.25">
      <c r="B1657" s="12">
        <v>26</v>
      </c>
      <c r="C1657" s="12">
        <v>54</v>
      </c>
      <c r="D1657" s="12">
        <v>35.625</v>
      </c>
      <c r="E1657" s="12">
        <v>40.416666666666664</v>
      </c>
      <c r="F1657" s="12">
        <v>34.999999999999986</v>
      </c>
      <c r="H1657" s="103">
        <f>VLOOKUP($C1657,'Experiment Design'!$B$3:$H$66,'Experiment Results'!H$1,FALSE)</f>
        <v>8</v>
      </c>
      <c r="I1657" s="101" t="str">
        <f>VLOOKUP($C1657,'Experiment Design'!$B$3:$H$66,'Experiment Results'!I$1,FALSE)</f>
        <v>Normal</v>
      </c>
      <c r="J1657" s="101">
        <f>VLOOKUP($C1657,'Experiment Design'!$B$3:$H$66,'Experiment Results'!J$1,FALSE)</f>
        <v>100</v>
      </c>
      <c r="K1657" s="101">
        <f>VLOOKUP($C1657,'Experiment Design'!$B$3:$H$66,'Experiment Results'!K$1,FALSE)</f>
        <v>10</v>
      </c>
      <c r="L1657" s="101">
        <f>VLOOKUP($C1657,'Experiment Design'!$B$3:$H$66,'Experiment Results'!L$1,FALSE)</f>
        <v>36</v>
      </c>
      <c r="M1657" s="101">
        <f>VLOOKUP($C1657,'Experiment Design'!$B$3:$H$66,'Experiment Results'!M$1,FALSE)</f>
        <v>15</v>
      </c>
      <c r="N1657" s="102">
        <f t="shared" si="203"/>
        <v>37.013888888888879</v>
      </c>
      <c r="P1657" s="103">
        <f t="shared" si="204"/>
        <v>1</v>
      </c>
      <c r="Q1657" s="101">
        <f t="shared" si="205"/>
        <v>-1</v>
      </c>
      <c r="R1657" s="101">
        <f t="shared" si="206"/>
        <v>1</v>
      </c>
      <c r="S1657" s="101">
        <f t="shared" si="207"/>
        <v>-1</v>
      </c>
      <c r="T1657" s="101">
        <f t="shared" si="208"/>
        <v>1</v>
      </c>
      <c r="U1657" s="101">
        <f t="shared" si="209"/>
        <v>1</v>
      </c>
      <c r="V1657" s="102">
        <f t="shared" si="210"/>
        <v>37.013888888888879</v>
      </c>
    </row>
    <row r="1658" spans="2:22" x14ac:dyDescent="0.25">
      <c r="B1658" s="12">
        <v>26</v>
      </c>
      <c r="C1658" s="12">
        <v>55</v>
      </c>
      <c r="D1658" s="12">
        <v>42.708333333333364</v>
      </c>
      <c r="E1658" s="12">
        <v>32.291666666666636</v>
      </c>
      <c r="F1658" s="12">
        <v>36.458333333333336</v>
      </c>
      <c r="H1658" s="103">
        <f>VLOOKUP($C1658,'Experiment Design'!$B$3:$H$66,'Experiment Results'!H$1,FALSE)</f>
        <v>3</v>
      </c>
      <c r="I1658" s="101" t="str">
        <f>VLOOKUP($C1658,'Experiment Design'!$B$3:$H$66,'Experiment Results'!I$1,FALSE)</f>
        <v>Exponential</v>
      </c>
      <c r="J1658" s="101">
        <f>VLOOKUP($C1658,'Experiment Design'!$B$3:$H$66,'Experiment Results'!J$1,FALSE)</f>
        <v>100</v>
      </c>
      <c r="K1658" s="101">
        <f>VLOOKUP($C1658,'Experiment Design'!$B$3:$H$66,'Experiment Results'!K$1,FALSE)</f>
        <v>10</v>
      </c>
      <c r="L1658" s="101">
        <f>VLOOKUP($C1658,'Experiment Design'!$B$3:$H$66,'Experiment Results'!L$1,FALSE)</f>
        <v>36</v>
      </c>
      <c r="M1658" s="101">
        <f>VLOOKUP($C1658,'Experiment Design'!$B$3:$H$66,'Experiment Results'!M$1,FALSE)</f>
        <v>15</v>
      </c>
      <c r="N1658" s="102">
        <f t="shared" si="203"/>
        <v>37.152777777777779</v>
      </c>
      <c r="P1658" s="103">
        <f t="shared" si="204"/>
        <v>-1</v>
      </c>
      <c r="Q1658" s="101">
        <f t="shared" si="205"/>
        <v>1</v>
      </c>
      <c r="R1658" s="101">
        <f t="shared" si="206"/>
        <v>1</v>
      </c>
      <c r="S1658" s="101">
        <f t="shared" si="207"/>
        <v>-1</v>
      </c>
      <c r="T1658" s="101">
        <f t="shared" si="208"/>
        <v>1</v>
      </c>
      <c r="U1658" s="101">
        <f t="shared" si="209"/>
        <v>1</v>
      </c>
      <c r="V1658" s="102">
        <f t="shared" si="210"/>
        <v>37.152777777777779</v>
      </c>
    </row>
    <row r="1659" spans="2:22" x14ac:dyDescent="0.25">
      <c r="B1659" s="12">
        <v>26</v>
      </c>
      <c r="C1659" s="12">
        <v>56</v>
      </c>
      <c r="D1659" s="12">
        <v>41.25</v>
      </c>
      <c r="E1659" s="12">
        <v>28.333333333333318</v>
      </c>
      <c r="F1659" s="12">
        <v>40.416666666666664</v>
      </c>
      <c r="H1659" s="103">
        <f>VLOOKUP($C1659,'Experiment Design'!$B$3:$H$66,'Experiment Results'!H$1,FALSE)</f>
        <v>8</v>
      </c>
      <c r="I1659" s="101" t="str">
        <f>VLOOKUP($C1659,'Experiment Design'!$B$3:$H$66,'Experiment Results'!I$1,FALSE)</f>
        <v>Exponential</v>
      </c>
      <c r="J1659" s="101">
        <f>VLOOKUP($C1659,'Experiment Design'!$B$3:$H$66,'Experiment Results'!J$1,FALSE)</f>
        <v>100</v>
      </c>
      <c r="K1659" s="101">
        <f>VLOOKUP($C1659,'Experiment Design'!$B$3:$H$66,'Experiment Results'!K$1,FALSE)</f>
        <v>10</v>
      </c>
      <c r="L1659" s="101">
        <f>VLOOKUP($C1659,'Experiment Design'!$B$3:$H$66,'Experiment Results'!L$1,FALSE)</f>
        <v>36</v>
      </c>
      <c r="M1659" s="101">
        <f>VLOOKUP($C1659,'Experiment Design'!$B$3:$H$66,'Experiment Results'!M$1,FALSE)</f>
        <v>15</v>
      </c>
      <c r="N1659" s="102">
        <f t="shared" si="203"/>
        <v>36.666666666666657</v>
      </c>
      <c r="P1659" s="103">
        <f t="shared" si="204"/>
        <v>1</v>
      </c>
      <c r="Q1659" s="101">
        <f t="shared" si="205"/>
        <v>1</v>
      </c>
      <c r="R1659" s="101">
        <f t="shared" si="206"/>
        <v>1</v>
      </c>
      <c r="S1659" s="101">
        <f t="shared" si="207"/>
        <v>-1</v>
      </c>
      <c r="T1659" s="101">
        <f t="shared" si="208"/>
        <v>1</v>
      </c>
      <c r="U1659" s="101">
        <f t="shared" si="209"/>
        <v>1</v>
      </c>
      <c r="V1659" s="102">
        <f t="shared" si="210"/>
        <v>36.666666666666657</v>
      </c>
    </row>
    <row r="1660" spans="2:22" x14ac:dyDescent="0.25">
      <c r="B1660" s="12">
        <v>26</v>
      </c>
      <c r="C1660" s="12">
        <v>57</v>
      </c>
      <c r="D1660" s="12">
        <v>34.999999999999986</v>
      </c>
      <c r="E1660" s="12">
        <v>33.333333333333364</v>
      </c>
      <c r="F1660" s="12">
        <v>40.416666666666664</v>
      </c>
      <c r="H1660" s="103">
        <f>VLOOKUP($C1660,'Experiment Design'!$B$3:$H$66,'Experiment Results'!H$1,FALSE)</f>
        <v>3</v>
      </c>
      <c r="I1660" s="101" t="str">
        <f>VLOOKUP($C1660,'Experiment Design'!$B$3:$H$66,'Experiment Results'!I$1,FALSE)</f>
        <v>Normal</v>
      </c>
      <c r="J1660" s="101">
        <f>VLOOKUP($C1660,'Experiment Design'!$B$3:$H$66,'Experiment Results'!J$1,FALSE)</f>
        <v>40</v>
      </c>
      <c r="K1660" s="101">
        <f>VLOOKUP($C1660,'Experiment Design'!$B$3:$H$66,'Experiment Results'!K$1,FALSE)</f>
        <v>60</v>
      </c>
      <c r="L1660" s="101">
        <f>VLOOKUP($C1660,'Experiment Design'!$B$3:$H$66,'Experiment Results'!L$1,FALSE)</f>
        <v>36</v>
      </c>
      <c r="M1660" s="101">
        <f>VLOOKUP($C1660,'Experiment Design'!$B$3:$H$66,'Experiment Results'!M$1,FALSE)</f>
        <v>15</v>
      </c>
      <c r="N1660" s="102">
        <f t="shared" si="203"/>
        <v>36.25</v>
      </c>
      <c r="P1660" s="103">
        <f t="shared" si="204"/>
        <v>-1</v>
      </c>
      <c r="Q1660" s="101">
        <f t="shared" si="205"/>
        <v>-1</v>
      </c>
      <c r="R1660" s="101">
        <f t="shared" si="206"/>
        <v>-1</v>
      </c>
      <c r="S1660" s="101">
        <f t="shared" si="207"/>
        <v>1</v>
      </c>
      <c r="T1660" s="101">
        <f t="shared" si="208"/>
        <v>1</v>
      </c>
      <c r="U1660" s="101">
        <f t="shared" si="209"/>
        <v>1</v>
      </c>
      <c r="V1660" s="102">
        <f t="shared" si="210"/>
        <v>36.25</v>
      </c>
    </row>
    <row r="1661" spans="2:22" x14ac:dyDescent="0.25">
      <c r="B1661" s="12">
        <v>26</v>
      </c>
      <c r="C1661" s="12">
        <v>58</v>
      </c>
      <c r="D1661" s="12">
        <v>35.625</v>
      </c>
      <c r="E1661" s="12">
        <v>40.416666666666664</v>
      </c>
      <c r="F1661" s="12">
        <v>34.999999999999986</v>
      </c>
      <c r="H1661" s="103">
        <f>VLOOKUP($C1661,'Experiment Design'!$B$3:$H$66,'Experiment Results'!H$1,FALSE)</f>
        <v>8</v>
      </c>
      <c r="I1661" s="101" t="str">
        <f>VLOOKUP($C1661,'Experiment Design'!$B$3:$H$66,'Experiment Results'!I$1,FALSE)</f>
        <v>Normal</v>
      </c>
      <c r="J1661" s="101">
        <f>VLOOKUP($C1661,'Experiment Design'!$B$3:$H$66,'Experiment Results'!J$1,FALSE)</f>
        <v>40</v>
      </c>
      <c r="K1661" s="101">
        <f>VLOOKUP($C1661,'Experiment Design'!$B$3:$H$66,'Experiment Results'!K$1,FALSE)</f>
        <v>60</v>
      </c>
      <c r="L1661" s="101">
        <f>VLOOKUP($C1661,'Experiment Design'!$B$3:$H$66,'Experiment Results'!L$1,FALSE)</f>
        <v>36</v>
      </c>
      <c r="M1661" s="101">
        <f>VLOOKUP($C1661,'Experiment Design'!$B$3:$H$66,'Experiment Results'!M$1,FALSE)</f>
        <v>15</v>
      </c>
      <c r="N1661" s="102">
        <f t="shared" si="203"/>
        <v>37.013888888888879</v>
      </c>
      <c r="P1661" s="103">
        <f t="shared" si="204"/>
        <v>1</v>
      </c>
      <c r="Q1661" s="101">
        <f t="shared" si="205"/>
        <v>-1</v>
      </c>
      <c r="R1661" s="101">
        <f t="shared" si="206"/>
        <v>-1</v>
      </c>
      <c r="S1661" s="101">
        <f t="shared" si="207"/>
        <v>1</v>
      </c>
      <c r="T1661" s="101">
        <f t="shared" si="208"/>
        <v>1</v>
      </c>
      <c r="U1661" s="101">
        <f t="shared" si="209"/>
        <v>1</v>
      </c>
      <c r="V1661" s="102">
        <f t="shared" si="210"/>
        <v>37.013888888888879</v>
      </c>
    </row>
    <row r="1662" spans="2:22" x14ac:dyDescent="0.25">
      <c r="B1662" s="12">
        <v>26</v>
      </c>
      <c r="C1662" s="12">
        <v>59</v>
      </c>
      <c r="D1662" s="12">
        <v>42.708333333333364</v>
      </c>
      <c r="E1662" s="12">
        <v>32.291666666666636</v>
      </c>
      <c r="F1662" s="12">
        <v>36.458333333333336</v>
      </c>
      <c r="H1662" s="103">
        <f>VLOOKUP($C1662,'Experiment Design'!$B$3:$H$66,'Experiment Results'!H$1,FALSE)</f>
        <v>3</v>
      </c>
      <c r="I1662" s="101" t="str">
        <f>VLOOKUP($C1662,'Experiment Design'!$B$3:$H$66,'Experiment Results'!I$1,FALSE)</f>
        <v>Exponential</v>
      </c>
      <c r="J1662" s="101">
        <f>VLOOKUP($C1662,'Experiment Design'!$B$3:$H$66,'Experiment Results'!J$1,FALSE)</f>
        <v>40</v>
      </c>
      <c r="K1662" s="101">
        <f>VLOOKUP($C1662,'Experiment Design'!$B$3:$H$66,'Experiment Results'!K$1,FALSE)</f>
        <v>60</v>
      </c>
      <c r="L1662" s="101">
        <f>VLOOKUP($C1662,'Experiment Design'!$B$3:$H$66,'Experiment Results'!L$1,FALSE)</f>
        <v>36</v>
      </c>
      <c r="M1662" s="101">
        <f>VLOOKUP($C1662,'Experiment Design'!$B$3:$H$66,'Experiment Results'!M$1,FALSE)</f>
        <v>15</v>
      </c>
      <c r="N1662" s="102">
        <f t="shared" si="203"/>
        <v>37.152777777777779</v>
      </c>
      <c r="P1662" s="103">
        <f t="shared" si="204"/>
        <v>-1</v>
      </c>
      <c r="Q1662" s="101">
        <f t="shared" si="205"/>
        <v>1</v>
      </c>
      <c r="R1662" s="101">
        <f t="shared" si="206"/>
        <v>-1</v>
      </c>
      <c r="S1662" s="101">
        <f t="shared" si="207"/>
        <v>1</v>
      </c>
      <c r="T1662" s="101">
        <f t="shared" si="208"/>
        <v>1</v>
      </c>
      <c r="U1662" s="101">
        <f t="shared" si="209"/>
        <v>1</v>
      </c>
      <c r="V1662" s="102">
        <f t="shared" si="210"/>
        <v>37.152777777777779</v>
      </c>
    </row>
    <row r="1663" spans="2:22" x14ac:dyDescent="0.25">
      <c r="B1663" s="12">
        <v>26</v>
      </c>
      <c r="C1663" s="12">
        <v>60</v>
      </c>
      <c r="D1663" s="12">
        <v>41.25</v>
      </c>
      <c r="E1663" s="12">
        <v>28.333333333333318</v>
      </c>
      <c r="F1663" s="12">
        <v>40.416666666666664</v>
      </c>
      <c r="H1663" s="103">
        <f>VLOOKUP($C1663,'Experiment Design'!$B$3:$H$66,'Experiment Results'!H$1,FALSE)</f>
        <v>8</v>
      </c>
      <c r="I1663" s="101" t="str">
        <f>VLOOKUP($C1663,'Experiment Design'!$B$3:$H$66,'Experiment Results'!I$1,FALSE)</f>
        <v>Exponential</v>
      </c>
      <c r="J1663" s="101">
        <f>VLOOKUP($C1663,'Experiment Design'!$B$3:$H$66,'Experiment Results'!J$1,FALSE)</f>
        <v>40</v>
      </c>
      <c r="K1663" s="101">
        <f>VLOOKUP($C1663,'Experiment Design'!$B$3:$H$66,'Experiment Results'!K$1,FALSE)</f>
        <v>60</v>
      </c>
      <c r="L1663" s="101">
        <f>VLOOKUP($C1663,'Experiment Design'!$B$3:$H$66,'Experiment Results'!L$1,FALSE)</f>
        <v>36</v>
      </c>
      <c r="M1663" s="101">
        <f>VLOOKUP($C1663,'Experiment Design'!$B$3:$H$66,'Experiment Results'!M$1,FALSE)</f>
        <v>15</v>
      </c>
      <c r="N1663" s="102">
        <f t="shared" si="203"/>
        <v>36.666666666666657</v>
      </c>
      <c r="P1663" s="103">
        <f t="shared" si="204"/>
        <v>1</v>
      </c>
      <c r="Q1663" s="101">
        <f t="shared" si="205"/>
        <v>1</v>
      </c>
      <c r="R1663" s="101">
        <f t="shared" si="206"/>
        <v>-1</v>
      </c>
      <c r="S1663" s="101">
        <f t="shared" si="207"/>
        <v>1</v>
      </c>
      <c r="T1663" s="101">
        <f t="shared" si="208"/>
        <v>1</v>
      </c>
      <c r="U1663" s="101">
        <f t="shared" si="209"/>
        <v>1</v>
      </c>
      <c r="V1663" s="102">
        <f t="shared" si="210"/>
        <v>36.666666666666657</v>
      </c>
    </row>
    <row r="1664" spans="2:22" x14ac:dyDescent="0.25">
      <c r="B1664" s="12">
        <v>26</v>
      </c>
      <c r="C1664" s="12">
        <v>61</v>
      </c>
      <c r="D1664" s="12">
        <v>34.999999999999986</v>
      </c>
      <c r="E1664" s="12">
        <v>33.333333333333364</v>
      </c>
      <c r="F1664" s="12">
        <v>40.416666666666664</v>
      </c>
      <c r="H1664" s="103">
        <f>VLOOKUP($C1664,'Experiment Design'!$B$3:$H$66,'Experiment Results'!H$1,FALSE)</f>
        <v>3</v>
      </c>
      <c r="I1664" s="101" t="str">
        <f>VLOOKUP($C1664,'Experiment Design'!$B$3:$H$66,'Experiment Results'!I$1,FALSE)</f>
        <v>Normal</v>
      </c>
      <c r="J1664" s="101">
        <f>VLOOKUP($C1664,'Experiment Design'!$B$3:$H$66,'Experiment Results'!J$1,FALSE)</f>
        <v>100</v>
      </c>
      <c r="K1664" s="101">
        <f>VLOOKUP($C1664,'Experiment Design'!$B$3:$H$66,'Experiment Results'!K$1,FALSE)</f>
        <v>60</v>
      </c>
      <c r="L1664" s="101">
        <f>VLOOKUP($C1664,'Experiment Design'!$B$3:$H$66,'Experiment Results'!L$1,FALSE)</f>
        <v>36</v>
      </c>
      <c r="M1664" s="101">
        <f>VLOOKUP($C1664,'Experiment Design'!$B$3:$H$66,'Experiment Results'!M$1,FALSE)</f>
        <v>15</v>
      </c>
      <c r="N1664" s="102">
        <f t="shared" si="203"/>
        <v>36.25</v>
      </c>
      <c r="P1664" s="103">
        <f t="shared" si="204"/>
        <v>-1</v>
      </c>
      <c r="Q1664" s="101">
        <f t="shared" si="205"/>
        <v>-1</v>
      </c>
      <c r="R1664" s="101">
        <f t="shared" si="206"/>
        <v>1</v>
      </c>
      <c r="S1664" s="101">
        <f t="shared" si="207"/>
        <v>1</v>
      </c>
      <c r="T1664" s="101">
        <f t="shared" si="208"/>
        <v>1</v>
      </c>
      <c r="U1664" s="101">
        <f t="shared" si="209"/>
        <v>1</v>
      </c>
      <c r="V1664" s="102">
        <f t="shared" si="210"/>
        <v>36.25</v>
      </c>
    </row>
    <row r="1665" spans="2:22" x14ac:dyDescent="0.25">
      <c r="B1665" s="12">
        <v>26</v>
      </c>
      <c r="C1665" s="12">
        <v>62</v>
      </c>
      <c r="D1665" s="12">
        <v>35.625</v>
      </c>
      <c r="E1665" s="12">
        <v>40.416666666666664</v>
      </c>
      <c r="F1665" s="12">
        <v>34.999999999999986</v>
      </c>
      <c r="H1665" s="103">
        <f>VLOOKUP($C1665,'Experiment Design'!$B$3:$H$66,'Experiment Results'!H$1,FALSE)</f>
        <v>8</v>
      </c>
      <c r="I1665" s="101" t="str">
        <f>VLOOKUP($C1665,'Experiment Design'!$B$3:$H$66,'Experiment Results'!I$1,FALSE)</f>
        <v>Normal</v>
      </c>
      <c r="J1665" s="101">
        <f>VLOOKUP($C1665,'Experiment Design'!$B$3:$H$66,'Experiment Results'!J$1,FALSE)</f>
        <v>100</v>
      </c>
      <c r="K1665" s="101">
        <f>VLOOKUP($C1665,'Experiment Design'!$B$3:$H$66,'Experiment Results'!K$1,FALSE)</f>
        <v>60</v>
      </c>
      <c r="L1665" s="101">
        <f>VLOOKUP($C1665,'Experiment Design'!$B$3:$H$66,'Experiment Results'!L$1,FALSE)</f>
        <v>36</v>
      </c>
      <c r="M1665" s="101">
        <f>VLOOKUP($C1665,'Experiment Design'!$B$3:$H$66,'Experiment Results'!M$1,FALSE)</f>
        <v>15</v>
      </c>
      <c r="N1665" s="102">
        <f t="shared" si="203"/>
        <v>37.013888888888879</v>
      </c>
      <c r="P1665" s="103">
        <f t="shared" si="204"/>
        <v>1</v>
      </c>
      <c r="Q1665" s="101">
        <f t="shared" si="205"/>
        <v>-1</v>
      </c>
      <c r="R1665" s="101">
        <f t="shared" si="206"/>
        <v>1</v>
      </c>
      <c r="S1665" s="101">
        <f t="shared" si="207"/>
        <v>1</v>
      </c>
      <c r="T1665" s="101">
        <f t="shared" si="208"/>
        <v>1</v>
      </c>
      <c r="U1665" s="101">
        <f t="shared" si="209"/>
        <v>1</v>
      </c>
      <c r="V1665" s="102">
        <f t="shared" si="210"/>
        <v>37.013888888888879</v>
      </c>
    </row>
    <row r="1666" spans="2:22" x14ac:dyDescent="0.25">
      <c r="B1666" s="12">
        <v>26</v>
      </c>
      <c r="C1666" s="12">
        <v>63</v>
      </c>
      <c r="D1666" s="12">
        <v>42.708333333333364</v>
      </c>
      <c r="E1666" s="12">
        <v>32.291666666666636</v>
      </c>
      <c r="F1666" s="12">
        <v>36.458333333333336</v>
      </c>
      <c r="H1666" s="103">
        <f>VLOOKUP($C1666,'Experiment Design'!$B$3:$H$66,'Experiment Results'!H$1,FALSE)</f>
        <v>3</v>
      </c>
      <c r="I1666" s="101" t="str">
        <f>VLOOKUP($C1666,'Experiment Design'!$B$3:$H$66,'Experiment Results'!I$1,FALSE)</f>
        <v>Exponential</v>
      </c>
      <c r="J1666" s="101">
        <f>VLOOKUP($C1666,'Experiment Design'!$B$3:$H$66,'Experiment Results'!J$1,FALSE)</f>
        <v>100</v>
      </c>
      <c r="K1666" s="101">
        <f>VLOOKUP($C1666,'Experiment Design'!$B$3:$H$66,'Experiment Results'!K$1,FALSE)</f>
        <v>60</v>
      </c>
      <c r="L1666" s="101">
        <f>VLOOKUP($C1666,'Experiment Design'!$B$3:$H$66,'Experiment Results'!L$1,FALSE)</f>
        <v>36</v>
      </c>
      <c r="M1666" s="101">
        <f>VLOOKUP($C1666,'Experiment Design'!$B$3:$H$66,'Experiment Results'!M$1,FALSE)</f>
        <v>15</v>
      </c>
      <c r="N1666" s="102">
        <f t="shared" si="203"/>
        <v>37.152777777777779</v>
      </c>
      <c r="P1666" s="103">
        <f t="shared" si="204"/>
        <v>-1</v>
      </c>
      <c r="Q1666" s="101">
        <f t="shared" si="205"/>
        <v>1</v>
      </c>
      <c r="R1666" s="101">
        <f t="shared" si="206"/>
        <v>1</v>
      </c>
      <c r="S1666" s="101">
        <f t="shared" si="207"/>
        <v>1</v>
      </c>
      <c r="T1666" s="101">
        <f t="shared" si="208"/>
        <v>1</v>
      </c>
      <c r="U1666" s="101">
        <f t="shared" si="209"/>
        <v>1</v>
      </c>
      <c r="V1666" s="102">
        <f t="shared" si="210"/>
        <v>37.152777777777779</v>
      </c>
    </row>
    <row r="1667" spans="2:22" x14ac:dyDescent="0.25">
      <c r="B1667" s="12">
        <v>26</v>
      </c>
      <c r="C1667" s="12">
        <v>64</v>
      </c>
      <c r="D1667" s="12">
        <v>41.25</v>
      </c>
      <c r="E1667" s="12">
        <v>28.333333333333318</v>
      </c>
      <c r="F1667" s="12">
        <v>40.416666666666664</v>
      </c>
      <c r="H1667" s="103">
        <f>VLOOKUP($C1667,'Experiment Design'!$B$3:$H$66,'Experiment Results'!H$1,FALSE)</f>
        <v>8</v>
      </c>
      <c r="I1667" s="101" t="str">
        <f>VLOOKUP($C1667,'Experiment Design'!$B$3:$H$66,'Experiment Results'!I$1,FALSE)</f>
        <v>Exponential</v>
      </c>
      <c r="J1667" s="101">
        <f>VLOOKUP($C1667,'Experiment Design'!$B$3:$H$66,'Experiment Results'!J$1,FALSE)</f>
        <v>100</v>
      </c>
      <c r="K1667" s="101">
        <f>VLOOKUP($C1667,'Experiment Design'!$B$3:$H$66,'Experiment Results'!K$1,FALSE)</f>
        <v>60</v>
      </c>
      <c r="L1667" s="101">
        <f>VLOOKUP($C1667,'Experiment Design'!$B$3:$H$66,'Experiment Results'!L$1,FALSE)</f>
        <v>36</v>
      </c>
      <c r="M1667" s="101">
        <f>VLOOKUP($C1667,'Experiment Design'!$B$3:$H$66,'Experiment Results'!M$1,FALSE)</f>
        <v>15</v>
      </c>
      <c r="N1667" s="102">
        <f t="shared" si="203"/>
        <v>36.666666666666657</v>
      </c>
      <c r="P1667" s="103">
        <f t="shared" si="204"/>
        <v>1</v>
      </c>
      <c r="Q1667" s="101">
        <f t="shared" si="205"/>
        <v>1</v>
      </c>
      <c r="R1667" s="101">
        <f t="shared" si="206"/>
        <v>1</v>
      </c>
      <c r="S1667" s="101">
        <f t="shared" si="207"/>
        <v>1</v>
      </c>
      <c r="T1667" s="101">
        <f t="shared" si="208"/>
        <v>1</v>
      </c>
      <c r="U1667" s="101">
        <f t="shared" si="209"/>
        <v>1</v>
      </c>
      <c r="V1667" s="102">
        <f t="shared" si="210"/>
        <v>36.666666666666657</v>
      </c>
    </row>
    <row r="1668" spans="2:22" x14ac:dyDescent="0.25">
      <c r="B1668" s="12">
        <v>27</v>
      </c>
      <c r="C1668" s="12">
        <v>1</v>
      </c>
      <c r="D1668" s="12">
        <v>42.403846153846146</v>
      </c>
      <c r="E1668" s="12">
        <v>39.807692307692278</v>
      </c>
      <c r="F1668" s="12">
        <v>35.192307692307722</v>
      </c>
      <c r="H1668" s="103">
        <f>VLOOKUP($C1668,'Experiment Design'!$B$3:$H$66,'Experiment Results'!H$1,FALSE)</f>
        <v>3</v>
      </c>
      <c r="I1668" s="101" t="str">
        <f>VLOOKUP($C1668,'Experiment Design'!$B$3:$H$66,'Experiment Results'!I$1,FALSE)</f>
        <v>Normal</v>
      </c>
      <c r="J1668" s="101">
        <f>VLOOKUP($C1668,'Experiment Design'!$B$3:$H$66,'Experiment Results'!J$1,FALSE)</f>
        <v>40</v>
      </c>
      <c r="K1668" s="101">
        <f>VLOOKUP($C1668,'Experiment Design'!$B$3:$H$66,'Experiment Results'!K$1,FALSE)</f>
        <v>10</v>
      </c>
      <c r="L1668" s="101">
        <f>VLOOKUP($C1668,'Experiment Design'!$B$3:$H$66,'Experiment Results'!L$1,FALSE)</f>
        <v>26</v>
      </c>
      <c r="M1668" s="101">
        <f>VLOOKUP($C1668,'Experiment Design'!$B$3:$H$66,'Experiment Results'!M$1,FALSE)</f>
        <v>10</v>
      </c>
      <c r="N1668" s="102">
        <f t="shared" si="203"/>
        <v>39.13461538461538</v>
      </c>
      <c r="P1668" s="103">
        <f t="shared" si="204"/>
        <v>-1</v>
      </c>
      <c r="Q1668" s="101">
        <f t="shared" si="205"/>
        <v>-1</v>
      </c>
      <c r="R1668" s="101">
        <f t="shared" si="206"/>
        <v>-1</v>
      </c>
      <c r="S1668" s="101">
        <f t="shared" si="207"/>
        <v>-1</v>
      </c>
      <c r="T1668" s="101">
        <f t="shared" si="208"/>
        <v>-1</v>
      </c>
      <c r="U1668" s="101">
        <f t="shared" si="209"/>
        <v>-1</v>
      </c>
      <c r="V1668" s="102">
        <f t="shared" si="210"/>
        <v>39.13461538461538</v>
      </c>
    </row>
    <row r="1669" spans="2:22" x14ac:dyDescent="0.25">
      <c r="B1669" s="12">
        <v>27</v>
      </c>
      <c r="C1669" s="12">
        <v>2</v>
      </c>
      <c r="D1669" s="12">
        <v>41.538461538461519</v>
      </c>
      <c r="E1669" s="12">
        <v>33.75</v>
      </c>
      <c r="F1669" s="12">
        <v>33.461538461538481</v>
      </c>
      <c r="H1669" s="103">
        <f>VLOOKUP($C1669,'Experiment Design'!$B$3:$H$66,'Experiment Results'!H$1,FALSE)</f>
        <v>8</v>
      </c>
      <c r="I1669" s="101" t="str">
        <f>VLOOKUP($C1669,'Experiment Design'!$B$3:$H$66,'Experiment Results'!I$1,FALSE)</f>
        <v>Normal</v>
      </c>
      <c r="J1669" s="101">
        <f>VLOOKUP($C1669,'Experiment Design'!$B$3:$H$66,'Experiment Results'!J$1,FALSE)</f>
        <v>40</v>
      </c>
      <c r="K1669" s="101">
        <f>VLOOKUP($C1669,'Experiment Design'!$B$3:$H$66,'Experiment Results'!K$1,FALSE)</f>
        <v>10</v>
      </c>
      <c r="L1669" s="101">
        <f>VLOOKUP($C1669,'Experiment Design'!$B$3:$H$66,'Experiment Results'!L$1,FALSE)</f>
        <v>26</v>
      </c>
      <c r="M1669" s="101">
        <f>VLOOKUP($C1669,'Experiment Design'!$B$3:$H$66,'Experiment Results'!M$1,FALSE)</f>
        <v>10</v>
      </c>
      <c r="N1669" s="102">
        <f t="shared" ref="N1669:N1732" si="211">AVERAGE(D1669:F1669)</f>
        <v>36.25</v>
      </c>
      <c r="P1669" s="103">
        <f t="shared" ref="P1669:P1732" si="212">IF(H1669=H$4,-1,1)</f>
        <v>1</v>
      </c>
      <c r="Q1669" s="101">
        <f t="shared" ref="Q1669:Q1732" si="213">IF(I1669=I$4,-1,1)</f>
        <v>-1</v>
      </c>
      <c r="R1669" s="101">
        <f t="shared" ref="R1669:R1732" si="214">IF(J1669=J$4,-1,1)</f>
        <v>-1</v>
      </c>
      <c r="S1669" s="101">
        <f t="shared" ref="S1669:S1732" si="215">IF(K1669=K$4,-1,1)</f>
        <v>-1</v>
      </c>
      <c r="T1669" s="101">
        <f t="shared" ref="T1669:T1732" si="216">IF(L1669=L$4,-1,1)</f>
        <v>-1</v>
      </c>
      <c r="U1669" s="101">
        <f t="shared" ref="U1669:U1732" si="217">IF(M1669=M$4,-1,1)</f>
        <v>-1</v>
      </c>
      <c r="V1669" s="102">
        <f t="shared" ref="V1669:V1732" si="218">N1669</f>
        <v>36.25</v>
      </c>
    </row>
    <row r="1670" spans="2:22" x14ac:dyDescent="0.25">
      <c r="B1670" s="12">
        <v>27</v>
      </c>
      <c r="C1670" s="12">
        <v>3</v>
      </c>
      <c r="D1670" s="12">
        <v>35.769230769230759</v>
      </c>
      <c r="E1670" s="12">
        <v>36.057692307692278</v>
      </c>
      <c r="F1670" s="12">
        <v>39.807692307692278</v>
      </c>
      <c r="H1670" s="103">
        <f>VLOOKUP($C1670,'Experiment Design'!$B$3:$H$66,'Experiment Results'!H$1,FALSE)</f>
        <v>3</v>
      </c>
      <c r="I1670" s="101" t="str">
        <f>VLOOKUP($C1670,'Experiment Design'!$B$3:$H$66,'Experiment Results'!I$1,FALSE)</f>
        <v>Exponential</v>
      </c>
      <c r="J1670" s="101">
        <f>VLOOKUP($C1670,'Experiment Design'!$B$3:$H$66,'Experiment Results'!J$1,FALSE)</f>
        <v>40</v>
      </c>
      <c r="K1670" s="101">
        <f>VLOOKUP($C1670,'Experiment Design'!$B$3:$H$66,'Experiment Results'!K$1,FALSE)</f>
        <v>10</v>
      </c>
      <c r="L1670" s="101">
        <f>VLOOKUP($C1670,'Experiment Design'!$B$3:$H$66,'Experiment Results'!L$1,FALSE)</f>
        <v>26</v>
      </c>
      <c r="M1670" s="101">
        <f>VLOOKUP($C1670,'Experiment Design'!$B$3:$H$66,'Experiment Results'!M$1,FALSE)</f>
        <v>10</v>
      </c>
      <c r="N1670" s="102">
        <f t="shared" si="211"/>
        <v>37.211538461538439</v>
      </c>
      <c r="P1670" s="103">
        <f t="shared" si="212"/>
        <v>-1</v>
      </c>
      <c r="Q1670" s="101">
        <f t="shared" si="213"/>
        <v>1</v>
      </c>
      <c r="R1670" s="101">
        <f t="shared" si="214"/>
        <v>-1</v>
      </c>
      <c r="S1670" s="101">
        <f t="shared" si="215"/>
        <v>-1</v>
      </c>
      <c r="T1670" s="101">
        <f t="shared" si="216"/>
        <v>-1</v>
      </c>
      <c r="U1670" s="101">
        <f t="shared" si="217"/>
        <v>-1</v>
      </c>
      <c r="V1670" s="102">
        <f t="shared" si="218"/>
        <v>37.211538461538439</v>
      </c>
    </row>
    <row r="1671" spans="2:22" x14ac:dyDescent="0.25">
      <c r="B1671" s="12">
        <v>27</v>
      </c>
      <c r="C1671" s="12">
        <v>4</v>
      </c>
      <c r="D1671" s="12">
        <v>42.923076923076898</v>
      </c>
      <c r="E1671" s="12">
        <v>49.326923076923102</v>
      </c>
      <c r="F1671" s="12">
        <v>32.076923076923102</v>
      </c>
      <c r="H1671" s="103">
        <f>VLOOKUP($C1671,'Experiment Design'!$B$3:$H$66,'Experiment Results'!H$1,FALSE)</f>
        <v>8</v>
      </c>
      <c r="I1671" s="101" t="str">
        <f>VLOOKUP($C1671,'Experiment Design'!$B$3:$H$66,'Experiment Results'!I$1,FALSE)</f>
        <v>Exponential</v>
      </c>
      <c r="J1671" s="101">
        <f>VLOOKUP($C1671,'Experiment Design'!$B$3:$H$66,'Experiment Results'!J$1,FALSE)</f>
        <v>40</v>
      </c>
      <c r="K1671" s="101">
        <f>VLOOKUP($C1671,'Experiment Design'!$B$3:$H$66,'Experiment Results'!K$1,FALSE)</f>
        <v>10</v>
      </c>
      <c r="L1671" s="101">
        <f>VLOOKUP($C1671,'Experiment Design'!$B$3:$H$66,'Experiment Results'!L$1,FALSE)</f>
        <v>26</v>
      </c>
      <c r="M1671" s="101">
        <f>VLOOKUP($C1671,'Experiment Design'!$B$3:$H$66,'Experiment Results'!M$1,FALSE)</f>
        <v>10</v>
      </c>
      <c r="N1671" s="102">
        <f t="shared" si="211"/>
        <v>41.442307692307701</v>
      </c>
      <c r="P1671" s="103">
        <f t="shared" si="212"/>
        <v>1</v>
      </c>
      <c r="Q1671" s="101">
        <f t="shared" si="213"/>
        <v>1</v>
      </c>
      <c r="R1671" s="101">
        <f t="shared" si="214"/>
        <v>-1</v>
      </c>
      <c r="S1671" s="101">
        <f t="shared" si="215"/>
        <v>-1</v>
      </c>
      <c r="T1671" s="101">
        <f t="shared" si="216"/>
        <v>-1</v>
      </c>
      <c r="U1671" s="101">
        <f t="shared" si="217"/>
        <v>-1</v>
      </c>
      <c r="V1671" s="102">
        <f t="shared" si="218"/>
        <v>41.442307692307701</v>
      </c>
    </row>
    <row r="1672" spans="2:22" x14ac:dyDescent="0.25">
      <c r="B1672" s="12">
        <v>27</v>
      </c>
      <c r="C1672" s="12">
        <v>5</v>
      </c>
      <c r="D1672" s="12">
        <v>42.403846153846146</v>
      </c>
      <c r="E1672" s="12">
        <v>39.807692307692278</v>
      </c>
      <c r="F1672" s="12">
        <v>35.192307692307722</v>
      </c>
      <c r="H1672" s="103">
        <f>VLOOKUP($C1672,'Experiment Design'!$B$3:$H$66,'Experiment Results'!H$1,FALSE)</f>
        <v>3</v>
      </c>
      <c r="I1672" s="101" t="str">
        <f>VLOOKUP($C1672,'Experiment Design'!$B$3:$H$66,'Experiment Results'!I$1,FALSE)</f>
        <v>Normal</v>
      </c>
      <c r="J1672" s="101">
        <f>VLOOKUP($C1672,'Experiment Design'!$B$3:$H$66,'Experiment Results'!J$1,FALSE)</f>
        <v>100</v>
      </c>
      <c r="K1672" s="101">
        <f>VLOOKUP($C1672,'Experiment Design'!$B$3:$H$66,'Experiment Results'!K$1,FALSE)</f>
        <v>10</v>
      </c>
      <c r="L1672" s="101">
        <f>VLOOKUP($C1672,'Experiment Design'!$B$3:$H$66,'Experiment Results'!L$1,FALSE)</f>
        <v>26</v>
      </c>
      <c r="M1672" s="101">
        <f>VLOOKUP($C1672,'Experiment Design'!$B$3:$H$66,'Experiment Results'!M$1,FALSE)</f>
        <v>10</v>
      </c>
      <c r="N1672" s="102">
        <f t="shared" si="211"/>
        <v>39.13461538461538</v>
      </c>
      <c r="P1672" s="103">
        <f t="shared" si="212"/>
        <v>-1</v>
      </c>
      <c r="Q1672" s="101">
        <f t="shared" si="213"/>
        <v>-1</v>
      </c>
      <c r="R1672" s="101">
        <f t="shared" si="214"/>
        <v>1</v>
      </c>
      <c r="S1672" s="101">
        <f t="shared" si="215"/>
        <v>-1</v>
      </c>
      <c r="T1672" s="101">
        <f t="shared" si="216"/>
        <v>-1</v>
      </c>
      <c r="U1672" s="101">
        <f t="shared" si="217"/>
        <v>-1</v>
      </c>
      <c r="V1672" s="102">
        <f t="shared" si="218"/>
        <v>39.13461538461538</v>
      </c>
    </row>
    <row r="1673" spans="2:22" x14ac:dyDescent="0.25">
      <c r="B1673" s="12">
        <v>27</v>
      </c>
      <c r="C1673" s="12">
        <v>6</v>
      </c>
      <c r="D1673" s="12">
        <v>34.61538461538462</v>
      </c>
      <c r="E1673" s="12">
        <v>33.75</v>
      </c>
      <c r="F1673" s="12">
        <v>33.461538461538481</v>
      </c>
      <c r="H1673" s="103">
        <f>VLOOKUP($C1673,'Experiment Design'!$B$3:$H$66,'Experiment Results'!H$1,FALSE)</f>
        <v>8</v>
      </c>
      <c r="I1673" s="101" t="str">
        <f>VLOOKUP($C1673,'Experiment Design'!$B$3:$H$66,'Experiment Results'!I$1,FALSE)</f>
        <v>Normal</v>
      </c>
      <c r="J1673" s="101">
        <f>VLOOKUP($C1673,'Experiment Design'!$B$3:$H$66,'Experiment Results'!J$1,FALSE)</f>
        <v>100</v>
      </c>
      <c r="K1673" s="101">
        <f>VLOOKUP($C1673,'Experiment Design'!$B$3:$H$66,'Experiment Results'!K$1,FALSE)</f>
        <v>10</v>
      </c>
      <c r="L1673" s="101">
        <f>VLOOKUP($C1673,'Experiment Design'!$B$3:$H$66,'Experiment Results'!L$1,FALSE)</f>
        <v>26</v>
      </c>
      <c r="M1673" s="101">
        <f>VLOOKUP($C1673,'Experiment Design'!$B$3:$H$66,'Experiment Results'!M$1,FALSE)</f>
        <v>10</v>
      </c>
      <c r="N1673" s="102">
        <f t="shared" si="211"/>
        <v>33.942307692307701</v>
      </c>
      <c r="P1673" s="103">
        <f t="shared" si="212"/>
        <v>1</v>
      </c>
      <c r="Q1673" s="101">
        <f t="shared" si="213"/>
        <v>-1</v>
      </c>
      <c r="R1673" s="101">
        <f t="shared" si="214"/>
        <v>1</v>
      </c>
      <c r="S1673" s="101">
        <f t="shared" si="215"/>
        <v>-1</v>
      </c>
      <c r="T1673" s="101">
        <f t="shared" si="216"/>
        <v>-1</v>
      </c>
      <c r="U1673" s="101">
        <f t="shared" si="217"/>
        <v>-1</v>
      </c>
      <c r="V1673" s="102">
        <f t="shared" si="218"/>
        <v>33.942307692307701</v>
      </c>
    </row>
    <row r="1674" spans="2:22" x14ac:dyDescent="0.25">
      <c r="B1674" s="12">
        <v>27</v>
      </c>
      <c r="C1674" s="12">
        <v>7</v>
      </c>
      <c r="D1674" s="12">
        <v>55.539105546171783</v>
      </c>
      <c r="E1674" s="12">
        <v>33.076923076923059</v>
      </c>
      <c r="F1674" s="12">
        <v>39.807692307692278</v>
      </c>
      <c r="H1674" s="103">
        <f>VLOOKUP($C1674,'Experiment Design'!$B$3:$H$66,'Experiment Results'!H$1,FALSE)</f>
        <v>3</v>
      </c>
      <c r="I1674" s="101" t="str">
        <f>VLOOKUP($C1674,'Experiment Design'!$B$3:$H$66,'Experiment Results'!I$1,FALSE)</f>
        <v>Exponential</v>
      </c>
      <c r="J1674" s="101">
        <f>VLOOKUP($C1674,'Experiment Design'!$B$3:$H$66,'Experiment Results'!J$1,FALSE)</f>
        <v>100</v>
      </c>
      <c r="K1674" s="101">
        <f>VLOOKUP($C1674,'Experiment Design'!$B$3:$H$66,'Experiment Results'!K$1,FALSE)</f>
        <v>10</v>
      </c>
      <c r="L1674" s="101">
        <f>VLOOKUP($C1674,'Experiment Design'!$B$3:$H$66,'Experiment Results'!L$1,FALSE)</f>
        <v>26</v>
      </c>
      <c r="M1674" s="101">
        <f>VLOOKUP($C1674,'Experiment Design'!$B$3:$H$66,'Experiment Results'!M$1,FALSE)</f>
        <v>10</v>
      </c>
      <c r="N1674" s="102">
        <f t="shared" si="211"/>
        <v>42.80790697692904</v>
      </c>
      <c r="P1674" s="103">
        <f t="shared" si="212"/>
        <v>-1</v>
      </c>
      <c r="Q1674" s="101">
        <f t="shared" si="213"/>
        <v>1</v>
      </c>
      <c r="R1674" s="101">
        <f t="shared" si="214"/>
        <v>1</v>
      </c>
      <c r="S1674" s="101">
        <f t="shared" si="215"/>
        <v>-1</v>
      </c>
      <c r="T1674" s="101">
        <f t="shared" si="216"/>
        <v>-1</v>
      </c>
      <c r="U1674" s="101">
        <f t="shared" si="217"/>
        <v>-1</v>
      </c>
      <c r="V1674" s="102">
        <f t="shared" si="218"/>
        <v>42.80790697692904</v>
      </c>
    </row>
    <row r="1675" spans="2:22" x14ac:dyDescent="0.25">
      <c r="B1675" s="12">
        <v>27</v>
      </c>
      <c r="C1675" s="12">
        <v>8</v>
      </c>
      <c r="D1675" s="12">
        <v>40.61538461538462</v>
      </c>
      <c r="E1675" s="12">
        <v>44.423076923076898</v>
      </c>
      <c r="F1675" s="12">
        <v>37.788461538461519</v>
      </c>
      <c r="H1675" s="103">
        <f>VLOOKUP($C1675,'Experiment Design'!$B$3:$H$66,'Experiment Results'!H$1,FALSE)</f>
        <v>8</v>
      </c>
      <c r="I1675" s="101" t="str">
        <f>VLOOKUP($C1675,'Experiment Design'!$B$3:$H$66,'Experiment Results'!I$1,FALSE)</f>
        <v>Exponential</v>
      </c>
      <c r="J1675" s="101">
        <f>VLOOKUP($C1675,'Experiment Design'!$B$3:$H$66,'Experiment Results'!J$1,FALSE)</f>
        <v>100</v>
      </c>
      <c r="K1675" s="101">
        <f>VLOOKUP($C1675,'Experiment Design'!$B$3:$H$66,'Experiment Results'!K$1,FALSE)</f>
        <v>10</v>
      </c>
      <c r="L1675" s="101">
        <f>VLOOKUP($C1675,'Experiment Design'!$B$3:$H$66,'Experiment Results'!L$1,FALSE)</f>
        <v>26</v>
      </c>
      <c r="M1675" s="101">
        <f>VLOOKUP($C1675,'Experiment Design'!$B$3:$H$66,'Experiment Results'!M$1,FALSE)</f>
        <v>10</v>
      </c>
      <c r="N1675" s="102">
        <f t="shared" si="211"/>
        <v>40.942307692307679</v>
      </c>
      <c r="P1675" s="103">
        <f t="shared" si="212"/>
        <v>1</v>
      </c>
      <c r="Q1675" s="101">
        <f t="shared" si="213"/>
        <v>1</v>
      </c>
      <c r="R1675" s="101">
        <f t="shared" si="214"/>
        <v>1</v>
      </c>
      <c r="S1675" s="101">
        <f t="shared" si="215"/>
        <v>-1</v>
      </c>
      <c r="T1675" s="101">
        <f t="shared" si="216"/>
        <v>-1</v>
      </c>
      <c r="U1675" s="101">
        <f t="shared" si="217"/>
        <v>-1</v>
      </c>
      <c r="V1675" s="102">
        <f t="shared" si="218"/>
        <v>40.942307692307679</v>
      </c>
    </row>
    <row r="1676" spans="2:22" x14ac:dyDescent="0.25">
      <c r="B1676" s="12">
        <v>27</v>
      </c>
      <c r="C1676" s="12">
        <v>9</v>
      </c>
      <c r="D1676" s="12">
        <v>42.403846153846146</v>
      </c>
      <c r="E1676" s="12">
        <v>39.807692307692278</v>
      </c>
      <c r="F1676" s="12">
        <v>35.192307692307722</v>
      </c>
      <c r="H1676" s="103">
        <f>VLOOKUP($C1676,'Experiment Design'!$B$3:$H$66,'Experiment Results'!H$1,FALSE)</f>
        <v>3</v>
      </c>
      <c r="I1676" s="101" t="str">
        <f>VLOOKUP($C1676,'Experiment Design'!$B$3:$H$66,'Experiment Results'!I$1,FALSE)</f>
        <v>Normal</v>
      </c>
      <c r="J1676" s="101">
        <f>VLOOKUP($C1676,'Experiment Design'!$B$3:$H$66,'Experiment Results'!J$1,FALSE)</f>
        <v>40</v>
      </c>
      <c r="K1676" s="101">
        <f>VLOOKUP($C1676,'Experiment Design'!$B$3:$H$66,'Experiment Results'!K$1,FALSE)</f>
        <v>60</v>
      </c>
      <c r="L1676" s="101">
        <f>VLOOKUP($C1676,'Experiment Design'!$B$3:$H$66,'Experiment Results'!L$1,FALSE)</f>
        <v>26</v>
      </c>
      <c r="M1676" s="101">
        <f>VLOOKUP($C1676,'Experiment Design'!$B$3:$H$66,'Experiment Results'!M$1,FALSE)</f>
        <v>10</v>
      </c>
      <c r="N1676" s="102">
        <f t="shared" si="211"/>
        <v>39.13461538461538</v>
      </c>
      <c r="P1676" s="103">
        <f t="shared" si="212"/>
        <v>-1</v>
      </c>
      <c r="Q1676" s="101">
        <f t="shared" si="213"/>
        <v>-1</v>
      </c>
      <c r="R1676" s="101">
        <f t="shared" si="214"/>
        <v>-1</v>
      </c>
      <c r="S1676" s="101">
        <f t="shared" si="215"/>
        <v>1</v>
      </c>
      <c r="T1676" s="101">
        <f t="shared" si="216"/>
        <v>-1</v>
      </c>
      <c r="U1676" s="101">
        <f t="shared" si="217"/>
        <v>-1</v>
      </c>
      <c r="V1676" s="102">
        <f t="shared" si="218"/>
        <v>39.13461538461538</v>
      </c>
    </row>
    <row r="1677" spans="2:22" x14ac:dyDescent="0.25">
      <c r="B1677" s="12">
        <v>27</v>
      </c>
      <c r="C1677" s="12">
        <v>10</v>
      </c>
      <c r="D1677" s="12">
        <v>34.61538461538462</v>
      </c>
      <c r="E1677" s="12">
        <v>33.75</v>
      </c>
      <c r="F1677" s="12">
        <v>33.461538461538481</v>
      </c>
      <c r="H1677" s="103">
        <f>VLOOKUP($C1677,'Experiment Design'!$B$3:$H$66,'Experiment Results'!H$1,FALSE)</f>
        <v>8</v>
      </c>
      <c r="I1677" s="101" t="str">
        <f>VLOOKUP($C1677,'Experiment Design'!$B$3:$H$66,'Experiment Results'!I$1,FALSE)</f>
        <v>Normal</v>
      </c>
      <c r="J1677" s="101">
        <f>VLOOKUP($C1677,'Experiment Design'!$B$3:$H$66,'Experiment Results'!J$1,FALSE)</f>
        <v>40</v>
      </c>
      <c r="K1677" s="101">
        <f>VLOOKUP($C1677,'Experiment Design'!$B$3:$H$66,'Experiment Results'!K$1,FALSE)</f>
        <v>60</v>
      </c>
      <c r="L1677" s="101">
        <f>VLOOKUP($C1677,'Experiment Design'!$B$3:$H$66,'Experiment Results'!L$1,FALSE)</f>
        <v>26</v>
      </c>
      <c r="M1677" s="101">
        <f>VLOOKUP($C1677,'Experiment Design'!$B$3:$H$66,'Experiment Results'!M$1,FALSE)</f>
        <v>10</v>
      </c>
      <c r="N1677" s="102">
        <f t="shared" si="211"/>
        <v>33.942307692307701</v>
      </c>
      <c r="P1677" s="103">
        <f t="shared" si="212"/>
        <v>1</v>
      </c>
      <c r="Q1677" s="101">
        <f t="shared" si="213"/>
        <v>-1</v>
      </c>
      <c r="R1677" s="101">
        <f t="shared" si="214"/>
        <v>-1</v>
      </c>
      <c r="S1677" s="101">
        <f t="shared" si="215"/>
        <v>1</v>
      </c>
      <c r="T1677" s="101">
        <f t="shared" si="216"/>
        <v>-1</v>
      </c>
      <c r="U1677" s="101">
        <f t="shared" si="217"/>
        <v>-1</v>
      </c>
      <c r="V1677" s="102">
        <f t="shared" si="218"/>
        <v>33.942307692307701</v>
      </c>
    </row>
    <row r="1678" spans="2:22" x14ac:dyDescent="0.25">
      <c r="B1678" s="12">
        <v>27</v>
      </c>
      <c r="C1678" s="12">
        <v>11</v>
      </c>
      <c r="D1678" s="12">
        <v>35.769230769230759</v>
      </c>
      <c r="E1678" s="12">
        <v>36.057692307692278</v>
      </c>
      <c r="F1678" s="12">
        <v>39.807692307692278</v>
      </c>
      <c r="H1678" s="103">
        <f>VLOOKUP($C1678,'Experiment Design'!$B$3:$H$66,'Experiment Results'!H$1,FALSE)</f>
        <v>3</v>
      </c>
      <c r="I1678" s="101" t="str">
        <f>VLOOKUP($C1678,'Experiment Design'!$B$3:$H$66,'Experiment Results'!I$1,FALSE)</f>
        <v>Exponential</v>
      </c>
      <c r="J1678" s="101">
        <f>VLOOKUP($C1678,'Experiment Design'!$B$3:$H$66,'Experiment Results'!J$1,FALSE)</f>
        <v>40</v>
      </c>
      <c r="K1678" s="101">
        <f>VLOOKUP($C1678,'Experiment Design'!$B$3:$H$66,'Experiment Results'!K$1,FALSE)</f>
        <v>60</v>
      </c>
      <c r="L1678" s="101">
        <f>VLOOKUP($C1678,'Experiment Design'!$B$3:$H$66,'Experiment Results'!L$1,FALSE)</f>
        <v>26</v>
      </c>
      <c r="M1678" s="101">
        <f>VLOOKUP($C1678,'Experiment Design'!$B$3:$H$66,'Experiment Results'!M$1,FALSE)</f>
        <v>10</v>
      </c>
      <c r="N1678" s="102">
        <f t="shared" si="211"/>
        <v>37.211538461538439</v>
      </c>
      <c r="P1678" s="103">
        <f t="shared" si="212"/>
        <v>-1</v>
      </c>
      <c r="Q1678" s="101">
        <f t="shared" si="213"/>
        <v>1</v>
      </c>
      <c r="R1678" s="101">
        <f t="shared" si="214"/>
        <v>-1</v>
      </c>
      <c r="S1678" s="101">
        <f t="shared" si="215"/>
        <v>1</v>
      </c>
      <c r="T1678" s="101">
        <f t="shared" si="216"/>
        <v>-1</v>
      </c>
      <c r="U1678" s="101">
        <f t="shared" si="217"/>
        <v>-1</v>
      </c>
      <c r="V1678" s="102">
        <f t="shared" si="218"/>
        <v>37.211538461538439</v>
      </c>
    </row>
    <row r="1679" spans="2:22" x14ac:dyDescent="0.25">
      <c r="B1679" s="12">
        <v>27</v>
      </c>
      <c r="C1679" s="12">
        <v>12</v>
      </c>
      <c r="D1679" s="12">
        <v>40.61538461538462</v>
      </c>
      <c r="E1679" s="12">
        <v>44.423076923076898</v>
      </c>
      <c r="F1679" s="12">
        <v>37.788461538461519</v>
      </c>
      <c r="H1679" s="103">
        <f>VLOOKUP($C1679,'Experiment Design'!$B$3:$H$66,'Experiment Results'!H$1,FALSE)</f>
        <v>8</v>
      </c>
      <c r="I1679" s="101" t="str">
        <f>VLOOKUP($C1679,'Experiment Design'!$B$3:$H$66,'Experiment Results'!I$1,FALSE)</f>
        <v>Exponential</v>
      </c>
      <c r="J1679" s="101">
        <f>VLOOKUP($C1679,'Experiment Design'!$B$3:$H$66,'Experiment Results'!J$1,FALSE)</f>
        <v>40</v>
      </c>
      <c r="K1679" s="101">
        <f>VLOOKUP($C1679,'Experiment Design'!$B$3:$H$66,'Experiment Results'!K$1,FALSE)</f>
        <v>60</v>
      </c>
      <c r="L1679" s="101">
        <f>VLOOKUP($C1679,'Experiment Design'!$B$3:$H$66,'Experiment Results'!L$1,FALSE)</f>
        <v>26</v>
      </c>
      <c r="M1679" s="101">
        <f>VLOOKUP($C1679,'Experiment Design'!$B$3:$H$66,'Experiment Results'!M$1,FALSE)</f>
        <v>10</v>
      </c>
      <c r="N1679" s="102">
        <f t="shared" si="211"/>
        <v>40.942307692307679</v>
      </c>
      <c r="P1679" s="103">
        <f t="shared" si="212"/>
        <v>1</v>
      </c>
      <c r="Q1679" s="101">
        <f t="shared" si="213"/>
        <v>1</v>
      </c>
      <c r="R1679" s="101">
        <f t="shared" si="214"/>
        <v>-1</v>
      </c>
      <c r="S1679" s="101">
        <f t="shared" si="215"/>
        <v>1</v>
      </c>
      <c r="T1679" s="101">
        <f t="shared" si="216"/>
        <v>-1</v>
      </c>
      <c r="U1679" s="101">
        <f t="shared" si="217"/>
        <v>-1</v>
      </c>
      <c r="V1679" s="102">
        <f t="shared" si="218"/>
        <v>40.942307692307679</v>
      </c>
    </row>
    <row r="1680" spans="2:22" x14ac:dyDescent="0.25">
      <c r="B1680" s="12">
        <v>27</v>
      </c>
      <c r="C1680" s="12">
        <v>13</v>
      </c>
      <c r="D1680" s="12">
        <v>42.403846153846146</v>
      </c>
      <c r="E1680" s="12">
        <v>39.807692307692278</v>
      </c>
      <c r="F1680" s="12">
        <v>35.192307692307722</v>
      </c>
      <c r="H1680" s="103">
        <f>VLOOKUP($C1680,'Experiment Design'!$B$3:$H$66,'Experiment Results'!H$1,FALSE)</f>
        <v>3</v>
      </c>
      <c r="I1680" s="101" t="str">
        <f>VLOOKUP($C1680,'Experiment Design'!$B$3:$H$66,'Experiment Results'!I$1,FALSE)</f>
        <v>Normal</v>
      </c>
      <c r="J1680" s="101">
        <f>VLOOKUP($C1680,'Experiment Design'!$B$3:$H$66,'Experiment Results'!J$1,FALSE)</f>
        <v>100</v>
      </c>
      <c r="K1680" s="101">
        <f>VLOOKUP($C1680,'Experiment Design'!$B$3:$H$66,'Experiment Results'!K$1,FALSE)</f>
        <v>60</v>
      </c>
      <c r="L1680" s="101">
        <f>VLOOKUP($C1680,'Experiment Design'!$B$3:$H$66,'Experiment Results'!L$1,FALSE)</f>
        <v>26</v>
      </c>
      <c r="M1680" s="101">
        <f>VLOOKUP($C1680,'Experiment Design'!$B$3:$H$66,'Experiment Results'!M$1,FALSE)</f>
        <v>10</v>
      </c>
      <c r="N1680" s="102">
        <f t="shared" si="211"/>
        <v>39.13461538461538</v>
      </c>
      <c r="P1680" s="103">
        <f t="shared" si="212"/>
        <v>-1</v>
      </c>
      <c r="Q1680" s="101">
        <f t="shared" si="213"/>
        <v>-1</v>
      </c>
      <c r="R1680" s="101">
        <f t="shared" si="214"/>
        <v>1</v>
      </c>
      <c r="S1680" s="101">
        <f t="shared" si="215"/>
        <v>1</v>
      </c>
      <c r="T1680" s="101">
        <f t="shared" si="216"/>
        <v>-1</v>
      </c>
      <c r="U1680" s="101">
        <f t="shared" si="217"/>
        <v>-1</v>
      </c>
      <c r="V1680" s="102">
        <f t="shared" si="218"/>
        <v>39.13461538461538</v>
      </c>
    </row>
    <row r="1681" spans="2:22" x14ac:dyDescent="0.25">
      <c r="B1681" s="12">
        <v>27</v>
      </c>
      <c r="C1681" s="12">
        <v>14</v>
      </c>
      <c r="D1681" s="12">
        <v>34.61538461538462</v>
      </c>
      <c r="E1681" s="12">
        <v>33.75</v>
      </c>
      <c r="F1681" s="12">
        <v>33.461538461538481</v>
      </c>
      <c r="H1681" s="103">
        <f>VLOOKUP($C1681,'Experiment Design'!$B$3:$H$66,'Experiment Results'!H$1,FALSE)</f>
        <v>8</v>
      </c>
      <c r="I1681" s="101" t="str">
        <f>VLOOKUP($C1681,'Experiment Design'!$B$3:$H$66,'Experiment Results'!I$1,FALSE)</f>
        <v>Normal</v>
      </c>
      <c r="J1681" s="101">
        <f>VLOOKUP($C1681,'Experiment Design'!$B$3:$H$66,'Experiment Results'!J$1,FALSE)</f>
        <v>100</v>
      </c>
      <c r="K1681" s="101">
        <f>VLOOKUP($C1681,'Experiment Design'!$B$3:$H$66,'Experiment Results'!K$1,FALSE)</f>
        <v>60</v>
      </c>
      <c r="L1681" s="101">
        <f>VLOOKUP($C1681,'Experiment Design'!$B$3:$H$66,'Experiment Results'!L$1,FALSE)</f>
        <v>26</v>
      </c>
      <c r="M1681" s="101">
        <f>VLOOKUP($C1681,'Experiment Design'!$B$3:$H$66,'Experiment Results'!M$1,FALSE)</f>
        <v>10</v>
      </c>
      <c r="N1681" s="102">
        <f t="shared" si="211"/>
        <v>33.942307692307701</v>
      </c>
      <c r="P1681" s="103">
        <f t="shared" si="212"/>
        <v>1</v>
      </c>
      <c r="Q1681" s="101">
        <f t="shared" si="213"/>
        <v>-1</v>
      </c>
      <c r="R1681" s="101">
        <f t="shared" si="214"/>
        <v>1</v>
      </c>
      <c r="S1681" s="101">
        <f t="shared" si="215"/>
        <v>1</v>
      </c>
      <c r="T1681" s="101">
        <f t="shared" si="216"/>
        <v>-1</v>
      </c>
      <c r="U1681" s="101">
        <f t="shared" si="217"/>
        <v>-1</v>
      </c>
      <c r="V1681" s="102">
        <f t="shared" si="218"/>
        <v>33.942307692307701</v>
      </c>
    </row>
    <row r="1682" spans="2:22" x14ac:dyDescent="0.25">
      <c r="B1682" s="12">
        <v>27</v>
      </c>
      <c r="C1682" s="12">
        <v>15</v>
      </c>
      <c r="D1682" s="12">
        <v>55.539105546171783</v>
      </c>
      <c r="E1682" s="12">
        <v>33.076923076923059</v>
      </c>
      <c r="F1682" s="12">
        <v>39.807692307692278</v>
      </c>
      <c r="H1682" s="103">
        <f>VLOOKUP($C1682,'Experiment Design'!$B$3:$H$66,'Experiment Results'!H$1,FALSE)</f>
        <v>3</v>
      </c>
      <c r="I1682" s="101" t="str">
        <f>VLOOKUP($C1682,'Experiment Design'!$B$3:$H$66,'Experiment Results'!I$1,FALSE)</f>
        <v>Exponential</v>
      </c>
      <c r="J1682" s="101">
        <f>VLOOKUP($C1682,'Experiment Design'!$B$3:$H$66,'Experiment Results'!J$1,FALSE)</f>
        <v>100</v>
      </c>
      <c r="K1682" s="101">
        <f>VLOOKUP($C1682,'Experiment Design'!$B$3:$H$66,'Experiment Results'!K$1,FALSE)</f>
        <v>60</v>
      </c>
      <c r="L1682" s="101">
        <f>VLOOKUP($C1682,'Experiment Design'!$B$3:$H$66,'Experiment Results'!L$1,FALSE)</f>
        <v>26</v>
      </c>
      <c r="M1682" s="101">
        <f>VLOOKUP($C1682,'Experiment Design'!$B$3:$H$66,'Experiment Results'!M$1,FALSE)</f>
        <v>10</v>
      </c>
      <c r="N1682" s="102">
        <f t="shared" si="211"/>
        <v>42.80790697692904</v>
      </c>
      <c r="P1682" s="103">
        <f t="shared" si="212"/>
        <v>-1</v>
      </c>
      <c r="Q1682" s="101">
        <f t="shared" si="213"/>
        <v>1</v>
      </c>
      <c r="R1682" s="101">
        <f t="shared" si="214"/>
        <v>1</v>
      </c>
      <c r="S1682" s="101">
        <f t="shared" si="215"/>
        <v>1</v>
      </c>
      <c r="T1682" s="101">
        <f t="shared" si="216"/>
        <v>-1</v>
      </c>
      <c r="U1682" s="101">
        <f t="shared" si="217"/>
        <v>-1</v>
      </c>
      <c r="V1682" s="102">
        <f t="shared" si="218"/>
        <v>42.80790697692904</v>
      </c>
    </row>
    <row r="1683" spans="2:22" x14ac:dyDescent="0.25">
      <c r="B1683" s="12">
        <v>27</v>
      </c>
      <c r="C1683" s="12">
        <v>16</v>
      </c>
      <c r="D1683" s="12">
        <v>41.076923076923094</v>
      </c>
      <c r="E1683" s="12">
        <v>44.423076923076898</v>
      </c>
      <c r="F1683" s="12">
        <v>37.788461538461519</v>
      </c>
      <c r="H1683" s="103">
        <f>VLOOKUP($C1683,'Experiment Design'!$B$3:$H$66,'Experiment Results'!H$1,FALSE)</f>
        <v>8</v>
      </c>
      <c r="I1683" s="101" t="str">
        <f>VLOOKUP($C1683,'Experiment Design'!$B$3:$H$66,'Experiment Results'!I$1,FALSE)</f>
        <v>Exponential</v>
      </c>
      <c r="J1683" s="101">
        <f>VLOOKUP($C1683,'Experiment Design'!$B$3:$H$66,'Experiment Results'!J$1,FALSE)</f>
        <v>100</v>
      </c>
      <c r="K1683" s="101">
        <f>VLOOKUP($C1683,'Experiment Design'!$B$3:$H$66,'Experiment Results'!K$1,FALSE)</f>
        <v>60</v>
      </c>
      <c r="L1683" s="101">
        <f>VLOOKUP($C1683,'Experiment Design'!$B$3:$H$66,'Experiment Results'!L$1,FALSE)</f>
        <v>26</v>
      </c>
      <c r="M1683" s="101">
        <f>VLOOKUP($C1683,'Experiment Design'!$B$3:$H$66,'Experiment Results'!M$1,FALSE)</f>
        <v>10</v>
      </c>
      <c r="N1683" s="102">
        <f t="shared" si="211"/>
        <v>41.09615384615384</v>
      </c>
      <c r="P1683" s="103">
        <f t="shared" si="212"/>
        <v>1</v>
      </c>
      <c r="Q1683" s="101">
        <f t="shared" si="213"/>
        <v>1</v>
      </c>
      <c r="R1683" s="101">
        <f t="shared" si="214"/>
        <v>1</v>
      </c>
      <c r="S1683" s="101">
        <f t="shared" si="215"/>
        <v>1</v>
      </c>
      <c r="T1683" s="101">
        <f t="shared" si="216"/>
        <v>-1</v>
      </c>
      <c r="U1683" s="101">
        <f t="shared" si="217"/>
        <v>-1</v>
      </c>
      <c r="V1683" s="102">
        <f t="shared" si="218"/>
        <v>41.09615384615384</v>
      </c>
    </row>
    <row r="1684" spans="2:22" x14ac:dyDescent="0.25">
      <c r="B1684" s="12">
        <v>27</v>
      </c>
      <c r="C1684" s="12">
        <v>17</v>
      </c>
      <c r="D1684" s="12">
        <v>51.250000000000014</v>
      </c>
      <c r="E1684" s="12">
        <v>59.166666666666664</v>
      </c>
      <c r="F1684" s="12">
        <v>48.8888888888889</v>
      </c>
      <c r="H1684" s="103">
        <f>VLOOKUP($C1684,'Experiment Design'!$B$3:$H$66,'Experiment Results'!H$1,FALSE)</f>
        <v>3</v>
      </c>
      <c r="I1684" s="101" t="str">
        <f>VLOOKUP($C1684,'Experiment Design'!$B$3:$H$66,'Experiment Results'!I$1,FALSE)</f>
        <v>Normal</v>
      </c>
      <c r="J1684" s="101">
        <f>VLOOKUP($C1684,'Experiment Design'!$B$3:$H$66,'Experiment Results'!J$1,FALSE)</f>
        <v>40</v>
      </c>
      <c r="K1684" s="101">
        <f>VLOOKUP($C1684,'Experiment Design'!$B$3:$H$66,'Experiment Results'!K$1,FALSE)</f>
        <v>10</v>
      </c>
      <c r="L1684" s="101">
        <f>VLOOKUP($C1684,'Experiment Design'!$B$3:$H$66,'Experiment Results'!L$1,FALSE)</f>
        <v>36</v>
      </c>
      <c r="M1684" s="101">
        <f>VLOOKUP($C1684,'Experiment Design'!$B$3:$H$66,'Experiment Results'!M$1,FALSE)</f>
        <v>10</v>
      </c>
      <c r="N1684" s="102">
        <f t="shared" si="211"/>
        <v>53.101851851851869</v>
      </c>
      <c r="P1684" s="103">
        <f t="shared" si="212"/>
        <v>-1</v>
      </c>
      <c r="Q1684" s="101">
        <f t="shared" si="213"/>
        <v>-1</v>
      </c>
      <c r="R1684" s="101">
        <f t="shared" si="214"/>
        <v>-1</v>
      </c>
      <c r="S1684" s="101">
        <f t="shared" si="215"/>
        <v>-1</v>
      </c>
      <c r="T1684" s="101">
        <f t="shared" si="216"/>
        <v>1</v>
      </c>
      <c r="U1684" s="101">
        <f t="shared" si="217"/>
        <v>-1</v>
      </c>
      <c r="V1684" s="102">
        <f t="shared" si="218"/>
        <v>53.101851851851869</v>
      </c>
    </row>
    <row r="1685" spans="2:22" x14ac:dyDescent="0.25">
      <c r="B1685" s="12">
        <v>27</v>
      </c>
      <c r="C1685" s="12">
        <v>18</v>
      </c>
      <c r="D1685" s="12">
        <v>45.208333333333321</v>
      </c>
      <c r="E1685" s="12">
        <v>59.166666666666664</v>
      </c>
      <c r="F1685" s="12">
        <v>39.444444444444422</v>
      </c>
      <c r="H1685" s="103">
        <f>VLOOKUP($C1685,'Experiment Design'!$B$3:$H$66,'Experiment Results'!H$1,FALSE)</f>
        <v>8</v>
      </c>
      <c r="I1685" s="101" t="str">
        <f>VLOOKUP($C1685,'Experiment Design'!$B$3:$H$66,'Experiment Results'!I$1,FALSE)</f>
        <v>Normal</v>
      </c>
      <c r="J1685" s="101">
        <f>VLOOKUP($C1685,'Experiment Design'!$B$3:$H$66,'Experiment Results'!J$1,FALSE)</f>
        <v>40</v>
      </c>
      <c r="K1685" s="101">
        <f>VLOOKUP($C1685,'Experiment Design'!$B$3:$H$66,'Experiment Results'!K$1,FALSE)</f>
        <v>10</v>
      </c>
      <c r="L1685" s="101">
        <f>VLOOKUP($C1685,'Experiment Design'!$B$3:$H$66,'Experiment Results'!L$1,FALSE)</f>
        <v>36</v>
      </c>
      <c r="M1685" s="101">
        <f>VLOOKUP($C1685,'Experiment Design'!$B$3:$H$66,'Experiment Results'!M$1,FALSE)</f>
        <v>10</v>
      </c>
      <c r="N1685" s="102">
        <f t="shared" si="211"/>
        <v>47.939814814814802</v>
      </c>
      <c r="P1685" s="103">
        <f t="shared" si="212"/>
        <v>1</v>
      </c>
      <c r="Q1685" s="101">
        <f t="shared" si="213"/>
        <v>-1</v>
      </c>
      <c r="R1685" s="101">
        <f t="shared" si="214"/>
        <v>-1</v>
      </c>
      <c r="S1685" s="101">
        <f t="shared" si="215"/>
        <v>-1</v>
      </c>
      <c r="T1685" s="101">
        <f t="shared" si="216"/>
        <v>1</v>
      </c>
      <c r="U1685" s="101">
        <f t="shared" si="217"/>
        <v>-1</v>
      </c>
      <c r="V1685" s="102">
        <f t="shared" si="218"/>
        <v>47.939814814814802</v>
      </c>
    </row>
    <row r="1686" spans="2:22" x14ac:dyDescent="0.25">
      <c r="B1686" s="12">
        <v>27</v>
      </c>
      <c r="C1686" s="12">
        <v>19</v>
      </c>
      <c r="D1686" s="12">
        <v>49.722222222222243</v>
      </c>
      <c r="E1686" s="12">
        <v>43.611111111111121</v>
      </c>
      <c r="F1686" s="12">
        <v>64.166666666666401</v>
      </c>
      <c r="H1686" s="103">
        <f>VLOOKUP($C1686,'Experiment Design'!$B$3:$H$66,'Experiment Results'!H$1,FALSE)</f>
        <v>3</v>
      </c>
      <c r="I1686" s="101" t="str">
        <f>VLOOKUP($C1686,'Experiment Design'!$B$3:$H$66,'Experiment Results'!I$1,FALSE)</f>
        <v>Exponential</v>
      </c>
      <c r="J1686" s="101">
        <f>VLOOKUP($C1686,'Experiment Design'!$B$3:$H$66,'Experiment Results'!J$1,FALSE)</f>
        <v>40</v>
      </c>
      <c r="K1686" s="101">
        <f>VLOOKUP($C1686,'Experiment Design'!$B$3:$H$66,'Experiment Results'!K$1,FALSE)</f>
        <v>10</v>
      </c>
      <c r="L1686" s="101">
        <f>VLOOKUP($C1686,'Experiment Design'!$B$3:$H$66,'Experiment Results'!L$1,FALSE)</f>
        <v>36</v>
      </c>
      <c r="M1686" s="101">
        <f>VLOOKUP($C1686,'Experiment Design'!$B$3:$H$66,'Experiment Results'!M$1,FALSE)</f>
        <v>10</v>
      </c>
      <c r="N1686" s="102">
        <f t="shared" si="211"/>
        <v>52.499999999999922</v>
      </c>
      <c r="P1686" s="103">
        <f t="shared" si="212"/>
        <v>-1</v>
      </c>
      <c r="Q1686" s="101">
        <f t="shared" si="213"/>
        <v>1</v>
      </c>
      <c r="R1686" s="101">
        <f t="shared" si="214"/>
        <v>-1</v>
      </c>
      <c r="S1686" s="101">
        <f t="shared" si="215"/>
        <v>-1</v>
      </c>
      <c r="T1686" s="101">
        <f t="shared" si="216"/>
        <v>1</v>
      </c>
      <c r="U1686" s="101">
        <f t="shared" si="217"/>
        <v>-1</v>
      </c>
      <c r="V1686" s="102">
        <f t="shared" si="218"/>
        <v>52.499999999999922</v>
      </c>
    </row>
    <row r="1687" spans="2:22" x14ac:dyDescent="0.25">
      <c r="B1687" s="12">
        <v>27</v>
      </c>
      <c r="C1687" s="12">
        <v>20</v>
      </c>
      <c r="D1687" s="12">
        <v>49.166666666666636</v>
      </c>
      <c r="E1687" s="12">
        <v>43.611111111111121</v>
      </c>
      <c r="F1687" s="12">
        <v>64.166666666666401</v>
      </c>
      <c r="H1687" s="103">
        <f>VLOOKUP($C1687,'Experiment Design'!$B$3:$H$66,'Experiment Results'!H$1,FALSE)</f>
        <v>8</v>
      </c>
      <c r="I1687" s="101" t="str">
        <f>VLOOKUP($C1687,'Experiment Design'!$B$3:$H$66,'Experiment Results'!I$1,FALSE)</f>
        <v>Exponential</v>
      </c>
      <c r="J1687" s="101">
        <f>VLOOKUP($C1687,'Experiment Design'!$B$3:$H$66,'Experiment Results'!J$1,FALSE)</f>
        <v>40</v>
      </c>
      <c r="K1687" s="101">
        <f>VLOOKUP($C1687,'Experiment Design'!$B$3:$H$66,'Experiment Results'!K$1,FALSE)</f>
        <v>10</v>
      </c>
      <c r="L1687" s="101">
        <f>VLOOKUP($C1687,'Experiment Design'!$B$3:$H$66,'Experiment Results'!L$1,FALSE)</f>
        <v>36</v>
      </c>
      <c r="M1687" s="101">
        <f>VLOOKUP($C1687,'Experiment Design'!$B$3:$H$66,'Experiment Results'!M$1,FALSE)</f>
        <v>10</v>
      </c>
      <c r="N1687" s="102">
        <f t="shared" si="211"/>
        <v>52.314814814814724</v>
      </c>
      <c r="P1687" s="103">
        <f t="shared" si="212"/>
        <v>1</v>
      </c>
      <c r="Q1687" s="101">
        <f t="shared" si="213"/>
        <v>1</v>
      </c>
      <c r="R1687" s="101">
        <f t="shared" si="214"/>
        <v>-1</v>
      </c>
      <c r="S1687" s="101">
        <f t="shared" si="215"/>
        <v>-1</v>
      </c>
      <c r="T1687" s="101">
        <f t="shared" si="216"/>
        <v>1</v>
      </c>
      <c r="U1687" s="101">
        <f t="shared" si="217"/>
        <v>-1</v>
      </c>
      <c r="V1687" s="102">
        <f t="shared" si="218"/>
        <v>52.314814814814724</v>
      </c>
    </row>
    <row r="1688" spans="2:22" x14ac:dyDescent="0.25">
      <c r="B1688" s="12">
        <v>27</v>
      </c>
      <c r="C1688" s="12">
        <v>21</v>
      </c>
      <c r="D1688" s="12">
        <v>51.250000000000014</v>
      </c>
      <c r="E1688" s="12">
        <v>59.166666666666664</v>
      </c>
      <c r="F1688" s="12">
        <v>48.8888888888889</v>
      </c>
      <c r="H1688" s="103">
        <f>VLOOKUP($C1688,'Experiment Design'!$B$3:$H$66,'Experiment Results'!H$1,FALSE)</f>
        <v>3</v>
      </c>
      <c r="I1688" s="101" t="str">
        <f>VLOOKUP($C1688,'Experiment Design'!$B$3:$H$66,'Experiment Results'!I$1,FALSE)</f>
        <v>Normal</v>
      </c>
      <c r="J1688" s="101">
        <f>VLOOKUP($C1688,'Experiment Design'!$B$3:$H$66,'Experiment Results'!J$1,FALSE)</f>
        <v>100</v>
      </c>
      <c r="K1688" s="101">
        <f>VLOOKUP($C1688,'Experiment Design'!$B$3:$H$66,'Experiment Results'!K$1,FALSE)</f>
        <v>10</v>
      </c>
      <c r="L1688" s="101">
        <f>VLOOKUP($C1688,'Experiment Design'!$B$3:$H$66,'Experiment Results'!L$1,FALSE)</f>
        <v>36</v>
      </c>
      <c r="M1688" s="101">
        <f>VLOOKUP($C1688,'Experiment Design'!$B$3:$H$66,'Experiment Results'!M$1,FALSE)</f>
        <v>10</v>
      </c>
      <c r="N1688" s="102">
        <f t="shared" si="211"/>
        <v>53.101851851851869</v>
      </c>
      <c r="P1688" s="103">
        <f t="shared" si="212"/>
        <v>-1</v>
      </c>
      <c r="Q1688" s="101">
        <f t="shared" si="213"/>
        <v>-1</v>
      </c>
      <c r="R1688" s="101">
        <f t="shared" si="214"/>
        <v>1</v>
      </c>
      <c r="S1688" s="101">
        <f t="shared" si="215"/>
        <v>-1</v>
      </c>
      <c r="T1688" s="101">
        <f t="shared" si="216"/>
        <v>1</v>
      </c>
      <c r="U1688" s="101">
        <f t="shared" si="217"/>
        <v>-1</v>
      </c>
      <c r="V1688" s="102">
        <f t="shared" si="218"/>
        <v>53.101851851851869</v>
      </c>
    </row>
    <row r="1689" spans="2:22" x14ac:dyDescent="0.25">
      <c r="B1689" s="12">
        <v>27</v>
      </c>
      <c r="C1689" s="12">
        <v>22</v>
      </c>
      <c r="D1689" s="12">
        <v>45.208333333333321</v>
      </c>
      <c r="E1689" s="12">
        <v>59.166666666666664</v>
      </c>
      <c r="F1689" s="12">
        <v>39.444444444444422</v>
      </c>
      <c r="H1689" s="103">
        <f>VLOOKUP($C1689,'Experiment Design'!$B$3:$H$66,'Experiment Results'!H$1,FALSE)</f>
        <v>8</v>
      </c>
      <c r="I1689" s="101" t="str">
        <f>VLOOKUP($C1689,'Experiment Design'!$B$3:$H$66,'Experiment Results'!I$1,FALSE)</f>
        <v>Normal</v>
      </c>
      <c r="J1689" s="101">
        <f>VLOOKUP($C1689,'Experiment Design'!$B$3:$H$66,'Experiment Results'!J$1,FALSE)</f>
        <v>100</v>
      </c>
      <c r="K1689" s="101">
        <f>VLOOKUP($C1689,'Experiment Design'!$B$3:$H$66,'Experiment Results'!K$1,FALSE)</f>
        <v>10</v>
      </c>
      <c r="L1689" s="101">
        <f>VLOOKUP($C1689,'Experiment Design'!$B$3:$H$66,'Experiment Results'!L$1,FALSE)</f>
        <v>36</v>
      </c>
      <c r="M1689" s="101">
        <f>VLOOKUP($C1689,'Experiment Design'!$B$3:$H$66,'Experiment Results'!M$1,FALSE)</f>
        <v>10</v>
      </c>
      <c r="N1689" s="102">
        <f t="shared" si="211"/>
        <v>47.939814814814802</v>
      </c>
      <c r="P1689" s="103">
        <f t="shared" si="212"/>
        <v>1</v>
      </c>
      <c r="Q1689" s="101">
        <f t="shared" si="213"/>
        <v>-1</v>
      </c>
      <c r="R1689" s="101">
        <f t="shared" si="214"/>
        <v>1</v>
      </c>
      <c r="S1689" s="101">
        <f t="shared" si="215"/>
        <v>-1</v>
      </c>
      <c r="T1689" s="101">
        <f t="shared" si="216"/>
        <v>1</v>
      </c>
      <c r="U1689" s="101">
        <f t="shared" si="217"/>
        <v>-1</v>
      </c>
      <c r="V1689" s="102">
        <f t="shared" si="218"/>
        <v>47.939814814814802</v>
      </c>
    </row>
    <row r="1690" spans="2:22" x14ac:dyDescent="0.25">
      <c r="B1690" s="12">
        <v>27</v>
      </c>
      <c r="C1690" s="12">
        <v>23</v>
      </c>
      <c r="D1690" s="12">
        <v>49.722222222222243</v>
      </c>
      <c r="E1690" s="12">
        <v>43.611111111111121</v>
      </c>
      <c r="F1690" s="12">
        <v>64.166666666666401</v>
      </c>
      <c r="H1690" s="103">
        <f>VLOOKUP($C1690,'Experiment Design'!$B$3:$H$66,'Experiment Results'!H$1,FALSE)</f>
        <v>3</v>
      </c>
      <c r="I1690" s="101" t="str">
        <f>VLOOKUP($C1690,'Experiment Design'!$B$3:$H$66,'Experiment Results'!I$1,FALSE)</f>
        <v>Exponential</v>
      </c>
      <c r="J1690" s="101">
        <f>VLOOKUP($C1690,'Experiment Design'!$B$3:$H$66,'Experiment Results'!J$1,FALSE)</f>
        <v>100</v>
      </c>
      <c r="K1690" s="101">
        <f>VLOOKUP($C1690,'Experiment Design'!$B$3:$H$66,'Experiment Results'!K$1,FALSE)</f>
        <v>10</v>
      </c>
      <c r="L1690" s="101">
        <f>VLOOKUP($C1690,'Experiment Design'!$B$3:$H$66,'Experiment Results'!L$1,FALSE)</f>
        <v>36</v>
      </c>
      <c r="M1690" s="101">
        <f>VLOOKUP($C1690,'Experiment Design'!$B$3:$H$66,'Experiment Results'!M$1,FALSE)</f>
        <v>10</v>
      </c>
      <c r="N1690" s="102">
        <f t="shared" si="211"/>
        <v>52.499999999999922</v>
      </c>
      <c r="P1690" s="103">
        <f t="shared" si="212"/>
        <v>-1</v>
      </c>
      <c r="Q1690" s="101">
        <f t="shared" si="213"/>
        <v>1</v>
      </c>
      <c r="R1690" s="101">
        <f t="shared" si="214"/>
        <v>1</v>
      </c>
      <c r="S1690" s="101">
        <f t="shared" si="215"/>
        <v>-1</v>
      </c>
      <c r="T1690" s="101">
        <f t="shared" si="216"/>
        <v>1</v>
      </c>
      <c r="U1690" s="101">
        <f t="shared" si="217"/>
        <v>-1</v>
      </c>
      <c r="V1690" s="102">
        <f t="shared" si="218"/>
        <v>52.499999999999922</v>
      </c>
    </row>
    <row r="1691" spans="2:22" x14ac:dyDescent="0.25">
      <c r="B1691" s="12">
        <v>27</v>
      </c>
      <c r="C1691" s="12">
        <v>24</v>
      </c>
      <c r="D1691" s="12">
        <v>49.166666666666636</v>
      </c>
      <c r="E1691" s="12">
        <v>43.611111111111121</v>
      </c>
      <c r="F1691" s="12">
        <v>64.166666666666401</v>
      </c>
      <c r="H1691" s="103">
        <f>VLOOKUP($C1691,'Experiment Design'!$B$3:$H$66,'Experiment Results'!H$1,FALSE)</f>
        <v>8</v>
      </c>
      <c r="I1691" s="101" t="str">
        <f>VLOOKUP($C1691,'Experiment Design'!$B$3:$H$66,'Experiment Results'!I$1,FALSE)</f>
        <v>Exponential</v>
      </c>
      <c r="J1691" s="101">
        <f>VLOOKUP($C1691,'Experiment Design'!$B$3:$H$66,'Experiment Results'!J$1,FALSE)</f>
        <v>100</v>
      </c>
      <c r="K1691" s="101">
        <f>VLOOKUP($C1691,'Experiment Design'!$B$3:$H$66,'Experiment Results'!K$1,FALSE)</f>
        <v>10</v>
      </c>
      <c r="L1691" s="101">
        <f>VLOOKUP($C1691,'Experiment Design'!$B$3:$H$66,'Experiment Results'!L$1,FALSE)</f>
        <v>36</v>
      </c>
      <c r="M1691" s="101">
        <f>VLOOKUP($C1691,'Experiment Design'!$B$3:$H$66,'Experiment Results'!M$1,FALSE)</f>
        <v>10</v>
      </c>
      <c r="N1691" s="102">
        <f t="shared" si="211"/>
        <v>52.314814814814724</v>
      </c>
      <c r="P1691" s="103">
        <f t="shared" si="212"/>
        <v>1</v>
      </c>
      <c r="Q1691" s="101">
        <f t="shared" si="213"/>
        <v>1</v>
      </c>
      <c r="R1691" s="101">
        <f t="shared" si="214"/>
        <v>1</v>
      </c>
      <c r="S1691" s="101">
        <f t="shared" si="215"/>
        <v>-1</v>
      </c>
      <c r="T1691" s="101">
        <f t="shared" si="216"/>
        <v>1</v>
      </c>
      <c r="U1691" s="101">
        <f t="shared" si="217"/>
        <v>-1</v>
      </c>
      <c r="V1691" s="102">
        <f t="shared" si="218"/>
        <v>52.314814814814724</v>
      </c>
    </row>
    <row r="1692" spans="2:22" x14ac:dyDescent="0.25">
      <c r="B1692" s="12">
        <v>27</v>
      </c>
      <c r="C1692" s="12">
        <v>25</v>
      </c>
      <c r="D1692" s="12">
        <v>51.250000000000014</v>
      </c>
      <c r="E1692" s="12">
        <v>59.166666666666664</v>
      </c>
      <c r="F1692" s="12">
        <v>48.8888888888889</v>
      </c>
      <c r="H1692" s="103">
        <f>VLOOKUP($C1692,'Experiment Design'!$B$3:$H$66,'Experiment Results'!H$1,FALSE)</f>
        <v>3</v>
      </c>
      <c r="I1692" s="101" t="str">
        <f>VLOOKUP($C1692,'Experiment Design'!$B$3:$H$66,'Experiment Results'!I$1,FALSE)</f>
        <v>Normal</v>
      </c>
      <c r="J1692" s="101">
        <f>VLOOKUP($C1692,'Experiment Design'!$B$3:$H$66,'Experiment Results'!J$1,FALSE)</f>
        <v>40</v>
      </c>
      <c r="K1692" s="101">
        <f>VLOOKUP($C1692,'Experiment Design'!$B$3:$H$66,'Experiment Results'!K$1,FALSE)</f>
        <v>60</v>
      </c>
      <c r="L1692" s="101">
        <f>VLOOKUP($C1692,'Experiment Design'!$B$3:$H$66,'Experiment Results'!L$1,FALSE)</f>
        <v>36</v>
      </c>
      <c r="M1692" s="101">
        <f>VLOOKUP($C1692,'Experiment Design'!$B$3:$H$66,'Experiment Results'!M$1,FALSE)</f>
        <v>10</v>
      </c>
      <c r="N1692" s="102">
        <f t="shared" si="211"/>
        <v>53.101851851851869</v>
      </c>
      <c r="P1692" s="103">
        <f t="shared" si="212"/>
        <v>-1</v>
      </c>
      <c r="Q1692" s="101">
        <f t="shared" si="213"/>
        <v>-1</v>
      </c>
      <c r="R1692" s="101">
        <f t="shared" si="214"/>
        <v>-1</v>
      </c>
      <c r="S1692" s="101">
        <f t="shared" si="215"/>
        <v>1</v>
      </c>
      <c r="T1692" s="101">
        <f t="shared" si="216"/>
        <v>1</v>
      </c>
      <c r="U1692" s="101">
        <f t="shared" si="217"/>
        <v>-1</v>
      </c>
      <c r="V1692" s="102">
        <f t="shared" si="218"/>
        <v>53.101851851851869</v>
      </c>
    </row>
    <row r="1693" spans="2:22" x14ac:dyDescent="0.25">
      <c r="B1693" s="12">
        <v>27</v>
      </c>
      <c r="C1693" s="12">
        <v>26</v>
      </c>
      <c r="D1693" s="12">
        <v>45.208333333333321</v>
      </c>
      <c r="E1693" s="12">
        <v>59.166666666666664</v>
      </c>
      <c r="F1693" s="12">
        <v>39.444444444444422</v>
      </c>
      <c r="H1693" s="103">
        <f>VLOOKUP($C1693,'Experiment Design'!$B$3:$H$66,'Experiment Results'!H$1,FALSE)</f>
        <v>8</v>
      </c>
      <c r="I1693" s="101" t="str">
        <f>VLOOKUP($C1693,'Experiment Design'!$B$3:$H$66,'Experiment Results'!I$1,FALSE)</f>
        <v>Normal</v>
      </c>
      <c r="J1693" s="101">
        <f>VLOOKUP($C1693,'Experiment Design'!$B$3:$H$66,'Experiment Results'!J$1,FALSE)</f>
        <v>40</v>
      </c>
      <c r="K1693" s="101">
        <f>VLOOKUP($C1693,'Experiment Design'!$B$3:$H$66,'Experiment Results'!K$1,FALSE)</f>
        <v>60</v>
      </c>
      <c r="L1693" s="101">
        <f>VLOOKUP($C1693,'Experiment Design'!$B$3:$H$66,'Experiment Results'!L$1,FALSE)</f>
        <v>36</v>
      </c>
      <c r="M1693" s="101">
        <f>VLOOKUP($C1693,'Experiment Design'!$B$3:$H$66,'Experiment Results'!M$1,FALSE)</f>
        <v>10</v>
      </c>
      <c r="N1693" s="102">
        <f t="shared" si="211"/>
        <v>47.939814814814802</v>
      </c>
      <c r="P1693" s="103">
        <f t="shared" si="212"/>
        <v>1</v>
      </c>
      <c r="Q1693" s="101">
        <f t="shared" si="213"/>
        <v>-1</v>
      </c>
      <c r="R1693" s="101">
        <f t="shared" si="214"/>
        <v>-1</v>
      </c>
      <c r="S1693" s="101">
        <f t="shared" si="215"/>
        <v>1</v>
      </c>
      <c r="T1693" s="101">
        <f t="shared" si="216"/>
        <v>1</v>
      </c>
      <c r="U1693" s="101">
        <f t="shared" si="217"/>
        <v>-1</v>
      </c>
      <c r="V1693" s="102">
        <f t="shared" si="218"/>
        <v>47.939814814814802</v>
      </c>
    </row>
    <row r="1694" spans="2:22" x14ac:dyDescent="0.25">
      <c r="B1694" s="12">
        <v>27</v>
      </c>
      <c r="C1694" s="12">
        <v>27</v>
      </c>
      <c r="D1694" s="12">
        <v>49.722222222222243</v>
      </c>
      <c r="E1694" s="12">
        <v>43.611111111111121</v>
      </c>
      <c r="F1694" s="12">
        <v>64.166666666666401</v>
      </c>
      <c r="H1694" s="103">
        <f>VLOOKUP($C1694,'Experiment Design'!$B$3:$H$66,'Experiment Results'!H$1,FALSE)</f>
        <v>3</v>
      </c>
      <c r="I1694" s="101" t="str">
        <f>VLOOKUP($C1694,'Experiment Design'!$B$3:$H$66,'Experiment Results'!I$1,FALSE)</f>
        <v>Exponential</v>
      </c>
      <c r="J1694" s="101">
        <f>VLOOKUP($C1694,'Experiment Design'!$B$3:$H$66,'Experiment Results'!J$1,FALSE)</f>
        <v>40</v>
      </c>
      <c r="K1694" s="101">
        <f>VLOOKUP($C1694,'Experiment Design'!$B$3:$H$66,'Experiment Results'!K$1,FALSE)</f>
        <v>60</v>
      </c>
      <c r="L1694" s="101">
        <f>VLOOKUP($C1694,'Experiment Design'!$B$3:$H$66,'Experiment Results'!L$1,FALSE)</f>
        <v>36</v>
      </c>
      <c r="M1694" s="101">
        <f>VLOOKUP($C1694,'Experiment Design'!$B$3:$H$66,'Experiment Results'!M$1,FALSE)</f>
        <v>10</v>
      </c>
      <c r="N1694" s="102">
        <f t="shared" si="211"/>
        <v>52.499999999999922</v>
      </c>
      <c r="P1694" s="103">
        <f t="shared" si="212"/>
        <v>-1</v>
      </c>
      <c r="Q1694" s="101">
        <f t="shared" si="213"/>
        <v>1</v>
      </c>
      <c r="R1694" s="101">
        <f t="shared" si="214"/>
        <v>-1</v>
      </c>
      <c r="S1694" s="101">
        <f t="shared" si="215"/>
        <v>1</v>
      </c>
      <c r="T1694" s="101">
        <f t="shared" si="216"/>
        <v>1</v>
      </c>
      <c r="U1694" s="101">
        <f t="shared" si="217"/>
        <v>-1</v>
      </c>
      <c r="V1694" s="102">
        <f t="shared" si="218"/>
        <v>52.499999999999922</v>
      </c>
    </row>
    <row r="1695" spans="2:22" x14ac:dyDescent="0.25">
      <c r="B1695" s="12">
        <v>27</v>
      </c>
      <c r="C1695" s="12">
        <v>28</v>
      </c>
      <c r="D1695" s="12">
        <v>49.166666666666636</v>
      </c>
      <c r="E1695" s="12">
        <v>43.611111111111121</v>
      </c>
      <c r="F1695" s="12">
        <v>64.166666666666401</v>
      </c>
      <c r="H1695" s="103">
        <f>VLOOKUP($C1695,'Experiment Design'!$B$3:$H$66,'Experiment Results'!H$1,FALSE)</f>
        <v>8</v>
      </c>
      <c r="I1695" s="101" t="str">
        <f>VLOOKUP($C1695,'Experiment Design'!$B$3:$H$66,'Experiment Results'!I$1,FALSE)</f>
        <v>Exponential</v>
      </c>
      <c r="J1695" s="101">
        <f>VLOOKUP($C1695,'Experiment Design'!$B$3:$H$66,'Experiment Results'!J$1,FALSE)</f>
        <v>40</v>
      </c>
      <c r="K1695" s="101">
        <f>VLOOKUP($C1695,'Experiment Design'!$B$3:$H$66,'Experiment Results'!K$1,FALSE)</f>
        <v>60</v>
      </c>
      <c r="L1695" s="101">
        <f>VLOOKUP($C1695,'Experiment Design'!$B$3:$H$66,'Experiment Results'!L$1,FALSE)</f>
        <v>36</v>
      </c>
      <c r="M1695" s="101">
        <f>VLOOKUP($C1695,'Experiment Design'!$B$3:$H$66,'Experiment Results'!M$1,FALSE)</f>
        <v>10</v>
      </c>
      <c r="N1695" s="102">
        <f t="shared" si="211"/>
        <v>52.314814814814724</v>
      </c>
      <c r="P1695" s="103">
        <f t="shared" si="212"/>
        <v>1</v>
      </c>
      <c r="Q1695" s="101">
        <f t="shared" si="213"/>
        <v>1</v>
      </c>
      <c r="R1695" s="101">
        <f t="shared" si="214"/>
        <v>-1</v>
      </c>
      <c r="S1695" s="101">
        <f t="shared" si="215"/>
        <v>1</v>
      </c>
      <c r="T1695" s="101">
        <f t="shared" si="216"/>
        <v>1</v>
      </c>
      <c r="U1695" s="101">
        <f t="shared" si="217"/>
        <v>-1</v>
      </c>
      <c r="V1695" s="102">
        <f t="shared" si="218"/>
        <v>52.314814814814724</v>
      </c>
    </row>
    <row r="1696" spans="2:22" x14ac:dyDescent="0.25">
      <c r="B1696" s="12">
        <v>27</v>
      </c>
      <c r="C1696" s="12">
        <v>29</v>
      </c>
      <c r="D1696" s="12">
        <v>51.250000000000014</v>
      </c>
      <c r="E1696" s="12">
        <v>59.166666666666664</v>
      </c>
      <c r="F1696" s="12">
        <v>48.8888888888889</v>
      </c>
      <c r="H1696" s="103">
        <f>VLOOKUP($C1696,'Experiment Design'!$B$3:$H$66,'Experiment Results'!H$1,FALSE)</f>
        <v>3</v>
      </c>
      <c r="I1696" s="101" t="str">
        <f>VLOOKUP($C1696,'Experiment Design'!$B$3:$H$66,'Experiment Results'!I$1,FALSE)</f>
        <v>Normal</v>
      </c>
      <c r="J1696" s="101">
        <f>VLOOKUP($C1696,'Experiment Design'!$B$3:$H$66,'Experiment Results'!J$1,FALSE)</f>
        <v>100</v>
      </c>
      <c r="K1696" s="101">
        <f>VLOOKUP($C1696,'Experiment Design'!$B$3:$H$66,'Experiment Results'!K$1,FALSE)</f>
        <v>60</v>
      </c>
      <c r="L1696" s="101">
        <f>VLOOKUP($C1696,'Experiment Design'!$B$3:$H$66,'Experiment Results'!L$1,FALSE)</f>
        <v>36</v>
      </c>
      <c r="M1696" s="101">
        <f>VLOOKUP($C1696,'Experiment Design'!$B$3:$H$66,'Experiment Results'!M$1,FALSE)</f>
        <v>10</v>
      </c>
      <c r="N1696" s="102">
        <f t="shared" si="211"/>
        <v>53.101851851851869</v>
      </c>
      <c r="P1696" s="103">
        <f t="shared" si="212"/>
        <v>-1</v>
      </c>
      <c r="Q1696" s="101">
        <f t="shared" si="213"/>
        <v>-1</v>
      </c>
      <c r="R1696" s="101">
        <f t="shared" si="214"/>
        <v>1</v>
      </c>
      <c r="S1696" s="101">
        <f t="shared" si="215"/>
        <v>1</v>
      </c>
      <c r="T1696" s="101">
        <f t="shared" si="216"/>
        <v>1</v>
      </c>
      <c r="U1696" s="101">
        <f t="shared" si="217"/>
        <v>-1</v>
      </c>
      <c r="V1696" s="102">
        <f t="shared" si="218"/>
        <v>53.101851851851869</v>
      </c>
    </row>
    <row r="1697" spans="2:22" x14ac:dyDescent="0.25">
      <c r="B1697" s="12">
        <v>27</v>
      </c>
      <c r="C1697" s="12">
        <v>30</v>
      </c>
      <c r="D1697" s="12">
        <v>45.208333333333321</v>
      </c>
      <c r="E1697" s="12">
        <v>59.166666666666664</v>
      </c>
      <c r="F1697" s="12">
        <v>39.444444444444422</v>
      </c>
      <c r="H1697" s="103">
        <f>VLOOKUP($C1697,'Experiment Design'!$B$3:$H$66,'Experiment Results'!H$1,FALSE)</f>
        <v>8</v>
      </c>
      <c r="I1697" s="101" t="str">
        <f>VLOOKUP($C1697,'Experiment Design'!$B$3:$H$66,'Experiment Results'!I$1,FALSE)</f>
        <v>Normal</v>
      </c>
      <c r="J1697" s="101">
        <f>VLOOKUP($C1697,'Experiment Design'!$B$3:$H$66,'Experiment Results'!J$1,FALSE)</f>
        <v>100</v>
      </c>
      <c r="K1697" s="101">
        <f>VLOOKUP($C1697,'Experiment Design'!$B$3:$H$66,'Experiment Results'!K$1,FALSE)</f>
        <v>60</v>
      </c>
      <c r="L1697" s="101">
        <f>VLOOKUP($C1697,'Experiment Design'!$B$3:$H$66,'Experiment Results'!L$1,FALSE)</f>
        <v>36</v>
      </c>
      <c r="M1697" s="101">
        <f>VLOOKUP($C1697,'Experiment Design'!$B$3:$H$66,'Experiment Results'!M$1,FALSE)</f>
        <v>10</v>
      </c>
      <c r="N1697" s="102">
        <f t="shared" si="211"/>
        <v>47.939814814814802</v>
      </c>
      <c r="P1697" s="103">
        <f t="shared" si="212"/>
        <v>1</v>
      </c>
      <c r="Q1697" s="101">
        <f t="shared" si="213"/>
        <v>-1</v>
      </c>
      <c r="R1697" s="101">
        <f t="shared" si="214"/>
        <v>1</v>
      </c>
      <c r="S1697" s="101">
        <f t="shared" si="215"/>
        <v>1</v>
      </c>
      <c r="T1697" s="101">
        <f t="shared" si="216"/>
        <v>1</v>
      </c>
      <c r="U1697" s="101">
        <f t="shared" si="217"/>
        <v>-1</v>
      </c>
      <c r="V1697" s="102">
        <f t="shared" si="218"/>
        <v>47.939814814814802</v>
      </c>
    </row>
    <row r="1698" spans="2:22" x14ac:dyDescent="0.25">
      <c r="B1698" s="12">
        <v>27</v>
      </c>
      <c r="C1698" s="12">
        <v>31</v>
      </c>
      <c r="D1698" s="12">
        <v>49.722222222222243</v>
      </c>
      <c r="E1698" s="12">
        <v>43.611111111111121</v>
      </c>
      <c r="F1698" s="12">
        <v>64.166666666666401</v>
      </c>
      <c r="H1698" s="103">
        <f>VLOOKUP($C1698,'Experiment Design'!$B$3:$H$66,'Experiment Results'!H$1,FALSE)</f>
        <v>3</v>
      </c>
      <c r="I1698" s="101" t="str">
        <f>VLOOKUP($C1698,'Experiment Design'!$B$3:$H$66,'Experiment Results'!I$1,FALSE)</f>
        <v>Exponential</v>
      </c>
      <c r="J1698" s="101">
        <f>VLOOKUP($C1698,'Experiment Design'!$B$3:$H$66,'Experiment Results'!J$1,FALSE)</f>
        <v>100</v>
      </c>
      <c r="K1698" s="101">
        <f>VLOOKUP($C1698,'Experiment Design'!$B$3:$H$66,'Experiment Results'!K$1,FALSE)</f>
        <v>60</v>
      </c>
      <c r="L1698" s="101">
        <f>VLOOKUP($C1698,'Experiment Design'!$B$3:$H$66,'Experiment Results'!L$1,FALSE)</f>
        <v>36</v>
      </c>
      <c r="M1698" s="101">
        <f>VLOOKUP($C1698,'Experiment Design'!$B$3:$H$66,'Experiment Results'!M$1,FALSE)</f>
        <v>10</v>
      </c>
      <c r="N1698" s="102">
        <f t="shared" si="211"/>
        <v>52.499999999999922</v>
      </c>
      <c r="P1698" s="103">
        <f t="shared" si="212"/>
        <v>-1</v>
      </c>
      <c r="Q1698" s="101">
        <f t="shared" si="213"/>
        <v>1</v>
      </c>
      <c r="R1698" s="101">
        <f t="shared" si="214"/>
        <v>1</v>
      </c>
      <c r="S1698" s="101">
        <f t="shared" si="215"/>
        <v>1</v>
      </c>
      <c r="T1698" s="101">
        <f t="shared" si="216"/>
        <v>1</v>
      </c>
      <c r="U1698" s="101">
        <f t="shared" si="217"/>
        <v>-1</v>
      </c>
      <c r="V1698" s="102">
        <f t="shared" si="218"/>
        <v>52.499999999999922</v>
      </c>
    </row>
    <row r="1699" spans="2:22" x14ac:dyDescent="0.25">
      <c r="B1699" s="12">
        <v>27</v>
      </c>
      <c r="C1699" s="12">
        <v>32</v>
      </c>
      <c r="D1699" s="12">
        <v>49.166666666666636</v>
      </c>
      <c r="E1699" s="12">
        <v>43.611111111111121</v>
      </c>
      <c r="F1699" s="12">
        <v>64.166666666666401</v>
      </c>
      <c r="H1699" s="103">
        <f>VLOOKUP($C1699,'Experiment Design'!$B$3:$H$66,'Experiment Results'!H$1,FALSE)</f>
        <v>8</v>
      </c>
      <c r="I1699" s="101" t="str">
        <f>VLOOKUP($C1699,'Experiment Design'!$B$3:$H$66,'Experiment Results'!I$1,FALSE)</f>
        <v>Exponential</v>
      </c>
      <c r="J1699" s="101">
        <f>VLOOKUP($C1699,'Experiment Design'!$B$3:$H$66,'Experiment Results'!J$1,FALSE)</f>
        <v>100</v>
      </c>
      <c r="K1699" s="101">
        <f>VLOOKUP($C1699,'Experiment Design'!$B$3:$H$66,'Experiment Results'!K$1,FALSE)</f>
        <v>60</v>
      </c>
      <c r="L1699" s="101">
        <f>VLOOKUP($C1699,'Experiment Design'!$B$3:$H$66,'Experiment Results'!L$1,FALSE)</f>
        <v>36</v>
      </c>
      <c r="M1699" s="101">
        <f>VLOOKUP($C1699,'Experiment Design'!$B$3:$H$66,'Experiment Results'!M$1,FALSE)</f>
        <v>10</v>
      </c>
      <c r="N1699" s="102">
        <f t="shared" si="211"/>
        <v>52.314814814814724</v>
      </c>
      <c r="P1699" s="103">
        <f t="shared" si="212"/>
        <v>1</v>
      </c>
      <c r="Q1699" s="101">
        <f t="shared" si="213"/>
        <v>1</v>
      </c>
      <c r="R1699" s="101">
        <f t="shared" si="214"/>
        <v>1</v>
      </c>
      <c r="S1699" s="101">
        <f t="shared" si="215"/>
        <v>1</v>
      </c>
      <c r="T1699" s="101">
        <f t="shared" si="216"/>
        <v>1</v>
      </c>
      <c r="U1699" s="101">
        <f t="shared" si="217"/>
        <v>-1</v>
      </c>
      <c r="V1699" s="102">
        <f t="shared" si="218"/>
        <v>52.314814814814724</v>
      </c>
    </row>
    <row r="1700" spans="2:22" x14ac:dyDescent="0.25">
      <c r="B1700" s="12">
        <v>27</v>
      </c>
      <c r="C1700" s="12">
        <v>33</v>
      </c>
      <c r="D1700" s="12">
        <v>20.769230769230759</v>
      </c>
      <c r="E1700" s="12">
        <v>25.769230769230742</v>
      </c>
      <c r="F1700" s="12">
        <v>31.153846153846143</v>
      </c>
      <c r="H1700" s="103">
        <f>VLOOKUP($C1700,'Experiment Design'!$B$3:$H$66,'Experiment Results'!H$1,FALSE)</f>
        <v>3</v>
      </c>
      <c r="I1700" s="101" t="str">
        <f>VLOOKUP($C1700,'Experiment Design'!$B$3:$H$66,'Experiment Results'!I$1,FALSE)</f>
        <v>Normal</v>
      </c>
      <c r="J1700" s="101">
        <f>VLOOKUP($C1700,'Experiment Design'!$B$3:$H$66,'Experiment Results'!J$1,FALSE)</f>
        <v>40</v>
      </c>
      <c r="K1700" s="101">
        <f>VLOOKUP($C1700,'Experiment Design'!$B$3:$H$66,'Experiment Results'!K$1,FALSE)</f>
        <v>10</v>
      </c>
      <c r="L1700" s="101">
        <f>VLOOKUP($C1700,'Experiment Design'!$B$3:$H$66,'Experiment Results'!L$1,FALSE)</f>
        <v>26</v>
      </c>
      <c r="M1700" s="101">
        <f>VLOOKUP($C1700,'Experiment Design'!$B$3:$H$66,'Experiment Results'!M$1,FALSE)</f>
        <v>15</v>
      </c>
      <c r="N1700" s="102">
        <f t="shared" si="211"/>
        <v>25.897435897435884</v>
      </c>
      <c r="P1700" s="103">
        <f t="shared" si="212"/>
        <v>-1</v>
      </c>
      <c r="Q1700" s="101">
        <f t="shared" si="213"/>
        <v>-1</v>
      </c>
      <c r="R1700" s="101">
        <f t="shared" si="214"/>
        <v>-1</v>
      </c>
      <c r="S1700" s="101">
        <f t="shared" si="215"/>
        <v>-1</v>
      </c>
      <c r="T1700" s="101">
        <f t="shared" si="216"/>
        <v>-1</v>
      </c>
      <c r="U1700" s="101">
        <f t="shared" si="217"/>
        <v>1</v>
      </c>
      <c r="V1700" s="102">
        <f t="shared" si="218"/>
        <v>25.897435897435884</v>
      </c>
    </row>
    <row r="1701" spans="2:22" x14ac:dyDescent="0.25">
      <c r="B1701" s="12">
        <v>27</v>
      </c>
      <c r="C1701" s="12">
        <v>34</v>
      </c>
      <c r="D1701" s="12">
        <v>26.703296703296697</v>
      </c>
      <c r="E1701" s="12">
        <v>28.07692307692308</v>
      </c>
      <c r="F1701" s="12">
        <v>28.269230769230759</v>
      </c>
      <c r="H1701" s="103">
        <f>VLOOKUP($C1701,'Experiment Design'!$B$3:$H$66,'Experiment Results'!H$1,FALSE)</f>
        <v>8</v>
      </c>
      <c r="I1701" s="101" t="str">
        <f>VLOOKUP($C1701,'Experiment Design'!$B$3:$H$66,'Experiment Results'!I$1,FALSE)</f>
        <v>Normal</v>
      </c>
      <c r="J1701" s="101">
        <f>VLOOKUP($C1701,'Experiment Design'!$B$3:$H$66,'Experiment Results'!J$1,FALSE)</f>
        <v>40</v>
      </c>
      <c r="K1701" s="101">
        <f>VLOOKUP($C1701,'Experiment Design'!$B$3:$H$66,'Experiment Results'!K$1,FALSE)</f>
        <v>10</v>
      </c>
      <c r="L1701" s="101">
        <f>VLOOKUP($C1701,'Experiment Design'!$B$3:$H$66,'Experiment Results'!L$1,FALSE)</f>
        <v>26</v>
      </c>
      <c r="M1701" s="101">
        <f>VLOOKUP($C1701,'Experiment Design'!$B$3:$H$66,'Experiment Results'!M$1,FALSE)</f>
        <v>15</v>
      </c>
      <c r="N1701" s="102">
        <f t="shared" si="211"/>
        <v>27.683150183150179</v>
      </c>
      <c r="P1701" s="103">
        <f t="shared" si="212"/>
        <v>1</v>
      </c>
      <c r="Q1701" s="101">
        <f t="shared" si="213"/>
        <v>-1</v>
      </c>
      <c r="R1701" s="101">
        <f t="shared" si="214"/>
        <v>-1</v>
      </c>
      <c r="S1701" s="101">
        <f t="shared" si="215"/>
        <v>-1</v>
      </c>
      <c r="T1701" s="101">
        <f t="shared" si="216"/>
        <v>-1</v>
      </c>
      <c r="U1701" s="101">
        <f t="shared" si="217"/>
        <v>1</v>
      </c>
      <c r="V1701" s="102">
        <f t="shared" si="218"/>
        <v>27.683150183150179</v>
      </c>
    </row>
    <row r="1702" spans="2:22" x14ac:dyDescent="0.25">
      <c r="B1702" s="12">
        <v>27</v>
      </c>
      <c r="C1702" s="12">
        <v>35</v>
      </c>
      <c r="D1702" s="12">
        <v>30</v>
      </c>
      <c r="E1702" s="12">
        <v>35.769230769230759</v>
      </c>
      <c r="F1702" s="12">
        <v>13.07692307692308</v>
      </c>
      <c r="H1702" s="103">
        <f>VLOOKUP($C1702,'Experiment Design'!$B$3:$H$66,'Experiment Results'!H$1,FALSE)</f>
        <v>3</v>
      </c>
      <c r="I1702" s="101" t="str">
        <f>VLOOKUP($C1702,'Experiment Design'!$B$3:$H$66,'Experiment Results'!I$1,FALSE)</f>
        <v>Exponential</v>
      </c>
      <c r="J1702" s="101">
        <f>VLOOKUP($C1702,'Experiment Design'!$B$3:$H$66,'Experiment Results'!J$1,FALSE)</f>
        <v>40</v>
      </c>
      <c r="K1702" s="101">
        <f>VLOOKUP($C1702,'Experiment Design'!$B$3:$H$66,'Experiment Results'!K$1,FALSE)</f>
        <v>10</v>
      </c>
      <c r="L1702" s="101">
        <f>VLOOKUP($C1702,'Experiment Design'!$B$3:$H$66,'Experiment Results'!L$1,FALSE)</f>
        <v>26</v>
      </c>
      <c r="M1702" s="101">
        <f>VLOOKUP($C1702,'Experiment Design'!$B$3:$H$66,'Experiment Results'!M$1,FALSE)</f>
        <v>15</v>
      </c>
      <c r="N1702" s="102">
        <f t="shared" si="211"/>
        <v>26.282051282051281</v>
      </c>
      <c r="P1702" s="103">
        <f t="shared" si="212"/>
        <v>-1</v>
      </c>
      <c r="Q1702" s="101">
        <f t="shared" si="213"/>
        <v>1</v>
      </c>
      <c r="R1702" s="101">
        <f t="shared" si="214"/>
        <v>-1</v>
      </c>
      <c r="S1702" s="101">
        <f t="shared" si="215"/>
        <v>-1</v>
      </c>
      <c r="T1702" s="101">
        <f t="shared" si="216"/>
        <v>-1</v>
      </c>
      <c r="U1702" s="101">
        <f t="shared" si="217"/>
        <v>1</v>
      </c>
      <c r="V1702" s="102">
        <f t="shared" si="218"/>
        <v>26.282051282051281</v>
      </c>
    </row>
    <row r="1703" spans="2:22" x14ac:dyDescent="0.25">
      <c r="B1703" s="12">
        <v>27</v>
      </c>
      <c r="C1703" s="12">
        <v>36</v>
      </c>
      <c r="D1703" s="12">
        <v>25.769230769230742</v>
      </c>
      <c r="E1703" s="12">
        <v>27.307692307692299</v>
      </c>
      <c r="F1703" s="12">
        <v>14.230769230769219</v>
      </c>
      <c r="H1703" s="103">
        <f>VLOOKUP($C1703,'Experiment Design'!$B$3:$H$66,'Experiment Results'!H$1,FALSE)</f>
        <v>8</v>
      </c>
      <c r="I1703" s="101" t="str">
        <f>VLOOKUP($C1703,'Experiment Design'!$B$3:$H$66,'Experiment Results'!I$1,FALSE)</f>
        <v>Exponential</v>
      </c>
      <c r="J1703" s="101">
        <f>VLOOKUP($C1703,'Experiment Design'!$B$3:$H$66,'Experiment Results'!J$1,FALSE)</f>
        <v>40</v>
      </c>
      <c r="K1703" s="101">
        <f>VLOOKUP($C1703,'Experiment Design'!$B$3:$H$66,'Experiment Results'!K$1,FALSE)</f>
        <v>10</v>
      </c>
      <c r="L1703" s="101">
        <f>VLOOKUP($C1703,'Experiment Design'!$B$3:$H$66,'Experiment Results'!L$1,FALSE)</f>
        <v>26</v>
      </c>
      <c r="M1703" s="101">
        <f>VLOOKUP($C1703,'Experiment Design'!$B$3:$H$66,'Experiment Results'!M$1,FALSE)</f>
        <v>15</v>
      </c>
      <c r="N1703" s="102">
        <f t="shared" si="211"/>
        <v>22.43589743589742</v>
      </c>
      <c r="P1703" s="103">
        <f t="shared" si="212"/>
        <v>1</v>
      </c>
      <c r="Q1703" s="101">
        <f t="shared" si="213"/>
        <v>1</v>
      </c>
      <c r="R1703" s="101">
        <f t="shared" si="214"/>
        <v>-1</v>
      </c>
      <c r="S1703" s="101">
        <f t="shared" si="215"/>
        <v>-1</v>
      </c>
      <c r="T1703" s="101">
        <f t="shared" si="216"/>
        <v>-1</v>
      </c>
      <c r="U1703" s="101">
        <f t="shared" si="217"/>
        <v>1</v>
      </c>
      <c r="V1703" s="102">
        <f t="shared" si="218"/>
        <v>22.43589743589742</v>
      </c>
    </row>
    <row r="1704" spans="2:22" x14ac:dyDescent="0.25">
      <c r="B1704" s="12">
        <v>27</v>
      </c>
      <c r="C1704" s="12">
        <v>37</v>
      </c>
      <c r="D1704" s="12">
        <v>20.769230769230759</v>
      </c>
      <c r="E1704" s="12">
        <v>25.769230769230742</v>
      </c>
      <c r="F1704" s="12">
        <v>31.153846153846143</v>
      </c>
      <c r="H1704" s="103">
        <f>VLOOKUP($C1704,'Experiment Design'!$B$3:$H$66,'Experiment Results'!H$1,FALSE)</f>
        <v>3</v>
      </c>
      <c r="I1704" s="101" t="str">
        <f>VLOOKUP($C1704,'Experiment Design'!$B$3:$H$66,'Experiment Results'!I$1,FALSE)</f>
        <v>Normal</v>
      </c>
      <c r="J1704" s="101">
        <f>VLOOKUP($C1704,'Experiment Design'!$B$3:$H$66,'Experiment Results'!J$1,FALSE)</f>
        <v>100</v>
      </c>
      <c r="K1704" s="101">
        <f>VLOOKUP($C1704,'Experiment Design'!$B$3:$H$66,'Experiment Results'!K$1,FALSE)</f>
        <v>10</v>
      </c>
      <c r="L1704" s="101">
        <f>VLOOKUP($C1704,'Experiment Design'!$B$3:$H$66,'Experiment Results'!L$1,FALSE)</f>
        <v>26</v>
      </c>
      <c r="M1704" s="101">
        <f>VLOOKUP($C1704,'Experiment Design'!$B$3:$H$66,'Experiment Results'!M$1,FALSE)</f>
        <v>15</v>
      </c>
      <c r="N1704" s="102">
        <f t="shared" si="211"/>
        <v>25.897435897435884</v>
      </c>
      <c r="P1704" s="103">
        <f t="shared" si="212"/>
        <v>-1</v>
      </c>
      <c r="Q1704" s="101">
        <f t="shared" si="213"/>
        <v>-1</v>
      </c>
      <c r="R1704" s="101">
        <f t="shared" si="214"/>
        <v>1</v>
      </c>
      <c r="S1704" s="101">
        <f t="shared" si="215"/>
        <v>-1</v>
      </c>
      <c r="T1704" s="101">
        <f t="shared" si="216"/>
        <v>-1</v>
      </c>
      <c r="U1704" s="101">
        <f t="shared" si="217"/>
        <v>1</v>
      </c>
      <c r="V1704" s="102">
        <f t="shared" si="218"/>
        <v>25.897435897435884</v>
      </c>
    </row>
    <row r="1705" spans="2:22" x14ac:dyDescent="0.25">
      <c r="B1705" s="12">
        <v>27</v>
      </c>
      <c r="C1705" s="12">
        <v>38</v>
      </c>
      <c r="D1705" s="12">
        <v>25.219780219780201</v>
      </c>
      <c r="E1705" s="12">
        <v>31.538461538461561</v>
      </c>
      <c r="F1705" s="12">
        <v>25.38461538461538</v>
      </c>
      <c r="H1705" s="103">
        <f>VLOOKUP($C1705,'Experiment Design'!$B$3:$H$66,'Experiment Results'!H$1,FALSE)</f>
        <v>8</v>
      </c>
      <c r="I1705" s="101" t="str">
        <f>VLOOKUP($C1705,'Experiment Design'!$B$3:$H$66,'Experiment Results'!I$1,FALSE)</f>
        <v>Normal</v>
      </c>
      <c r="J1705" s="101">
        <f>VLOOKUP($C1705,'Experiment Design'!$B$3:$H$66,'Experiment Results'!J$1,FALSE)</f>
        <v>100</v>
      </c>
      <c r="K1705" s="101">
        <f>VLOOKUP($C1705,'Experiment Design'!$B$3:$H$66,'Experiment Results'!K$1,FALSE)</f>
        <v>10</v>
      </c>
      <c r="L1705" s="101">
        <f>VLOOKUP($C1705,'Experiment Design'!$B$3:$H$66,'Experiment Results'!L$1,FALSE)</f>
        <v>26</v>
      </c>
      <c r="M1705" s="101">
        <f>VLOOKUP($C1705,'Experiment Design'!$B$3:$H$66,'Experiment Results'!M$1,FALSE)</f>
        <v>15</v>
      </c>
      <c r="N1705" s="102">
        <f t="shared" si="211"/>
        <v>27.38095238095238</v>
      </c>
      <c r="P1705" s="103">
        <f t="shared" si="212"/>
        <v>1</v>
      </c>
      <c r="Q1705" s="101">
        <f t="shared" si="213"/>
        <v>-1</v>
      </c>
      <c r="R1705" s="101">
        <f t="shared" si="214"/>
        <v>1</v>
      </c>
      <c r="S1705" s="101">
        <f t="shared" si="215"/>
        <v>-1</v>
      </c>
      <c r="T1705" s="101">
        <f t="shared" si="216"/>
        <v>-1</v>
      </c>
      <c r="U1705" s="101">
        <f t="shared" si="217"/>
        <v>1</v>
      </c>
      <c r="V1705" s="102">
        <f t="shared" si="218"/>
        <v>27.38095238095238</v>
      </c>
    </row>
    <row r="1706" spans="2:22" x14ac:dyDescent="0.25">
      <c r="B1706" s="12">
        <v>27</v>
      </c>
      <c r="C1706" s="12">
        <v>39</v>
      </c>
      <c r="D1706" s="12">
        <v>30</v>
      </c>
      <c r="E1706" s="12">
        <v>49.158081945929936</v>
      </c>
      <c r="F1706" s="12">
        <v>13.07692307692308</v>
      </c>
      <c r="H1706" s="103">
        <f>VLOOKUP($C1706,'Experiment Design'!$B$3:$H$66,'Experiment Results'!H$1,FALSE)</f>
        <v>3</v>
      </c>
      <c r="I1706" s="101" t="str">
        <f>VLOOKUP($C1706,'Experiment Design'!$B$3:$H$66,'Experiment Results'!I$1,FALSE)</f>
        <v>Exponential</v>
      </c>
      <c r="J1706" s="101">
        <f>VLOOKUP($C1706,'Experiment Design'!$B$3:$H$66,'Experiment Results'!J$1,FALSE)</f>
        <v>100</v>
      </c>
      <c r="K1706" s="101">
        <f>VLOOKUP($C1706,'Experiment Design'!$B$3:$H$66,'Experiment Results'!K$1,FALSE)</f>
        <v>10</v>
      </c>
      <c r="L1706" s="101">
        <f>VLOOKUP($C1706,'Experiment Design'!$B$3:$H$66,'Experiment Results'!L$1,FALSE)</f>
        <v>26</v>
      </c>
      <c r="M1706" s="101">
        <f>VLOOKUP($C1706,'Experiment Design'!$B$3:$H$66,'Experiment Results'!M$1,FALSE)</f>
        <v>15</v>
      </c>
      <c r="N1706" s="102">
        <f t="shared" si="211"/>
        <v>30.745001674284339</v>
      </c>
      <c r="P1706" s="103">
        <f t="shared" si="212"/>
        <v>-1</v>
      </c>
      <c r="Q1706" s="101">
        <f t="shared" si="213"/>
        <v>1</v>
      </c>
      <c r="R1706" s="101">
        <f t="shared" si="214"/>
        <v>1</v>
      </c>
      <c r="S1706" s="101">
        <f t="shared" si="215"/>
        <v>-1</v>
      </c>
      <c r="T1706" s="101">
        <f t="shared" si="216"/>
        <v>-1</v>
      </c>
      <c r="U1706" s="101">
        <f t="shared" si="217"/>
        <v>1</v>
      </c>
      <c r="V1706" s="102">
        <f t="shared" si="218"/>
        <v>30.745001674284339</v>
      </c>
    </row>
    <row r="1707" spans="2:22" x14ac:dyDescent="0.25">
      <c r="B1707" s="12">
        <v>27</v>
      </c>
      <c r="C1707" s="12">
        <v>40</v>
      </c>
      <c r="D1707" s="12">
        <v>29.807692307692317</v>
      </c>
      <c r="E1707" s="12">
        <v>27.884615384615397</v>
      </c>
      <c r="F1707" s="12">
        <v>19.120879120879138</v>
      </c>
      <c r="H1707" s="103">
        <f>VLOOKUP($C1707,'Experiment Design'!$B$3:$H$66,'Experiment Results'!H$1,FALSE)</f>
        <v>8</v>
      </c>
      <c r="I1707" s="101" t="str">
        <f>VLOOKUP($C1707,'Experiment Design'!$B$3:$H$66,'Experiment Results'!I$1,FALSE)</f>
        <v>Exponential</v>
      </c>
      <c r="J1707" s="101">
        <f>VLOOKUP($C1707,'Experiment Design'!$B$3:$H$66,'Experiment Results'!J$1,FALSE)</f>
        <v>100</v>
      </c>
      <c r="K1707" s="101">
        <f>VLOOKUP($C1707,'Experiment Design'!$B$3:$H$66,'Experiment Results'!K$1,FALSE)</f>
        <v>10</v>
      </c>
      <c r="L1707" s="101">
        <f>VLOOKUP($C1707,'Experiment Design'!$B$3:$H$66,'Experiment Results'!L$1,FALSE)</f>
        <v>26</v>
      </c>
      <c r="M1707" s="101">
        <f>VLOOKUP($C1707,'Experiment Design'!$B$3:$H$66,'Experiment Results'!M$1,FALSE)</f>
        <v>15</v>
      </c>
      <c r="N1707" s="102">
        <f t="shared" si="211"/>
        <v>25.60439560439562</v>
      </c>
      <c r="P1707" s="103">
        <f t="shared" si="212"/>
        <v>1</v>
      </c>
      <c r="Q1707" s="101">
        <f t="shared" si="213"/>
        <v>1</v>
      </c>
      <c r="R1707" s="101">
        <f t="shared" si="214"/>
        <v>1</v>
      </c>
      <c r="S1707" s="101">
        <f t="shared" si="215"/>
        <v>-1</v>
      </c>
      <c r="T1707" s="101">
        <f t="shared" si="216"/>
        <v>-1</v>
      </c>
      <c r="U1707" s="101">
        <f t="shared" si="217"/>
        <v>1</v>
      </c>
      <c r="V1707" s="102">
        <f t="shared" si="218"/>
        <v>25.60439560439562</v>
      </c>
    </row>
    <row r="1708" spans="2:22" x14ac:dyDescent="0.25">
      <c r="B1708" s="12">
        <v>27</v>
      </c>
      <c r="C1708" s="12">
        <v>41</v>
      </c>
      <c r="D1708" s="12">
        <v>20.769230769230759</v>
      </c>
      <c r="E1708" s="12">
        <v>25.769230769230742</v>
      </c>
      <c r="F1708" s="12">
        <v>31.153846153846143</v>
      </c>
      <c r="H1708" s="103">
        <f>VLOOKUP($C1708,'Experiment Design'!$B$3:$H$66,'Experiment Results'!H$1,FALSE)</f>
        <v>3</v>
      </c>
      <c r="I1708" s="101" t="str">
        <f>VLOOKUP($C1708,'Experiment Design'!$B$3:$H$66,'Experiment Results'!I$1,FALSE)</f>
        <v>Normal</v>
      </c>
      <c r="J1708" s="101">
        <f>VLOOKUP($C1708,'Experiment Design'!$B$3:$H$66,'Experiment Results'!J$1,FALSE)</f>
        <v>40</v>
      </c>
      <c r="K1708" s="101">
        <f>VLOOKUP($C1708,'Experiment Design'!$B$3:$H$66,'Experiment Results'!K$1,FALSE)</f>
        <v>60</v>
      </c>
      <c r="L1708" s="101">
        <f>VLOOKUP($C1708,'Experiment Design'!$B$3:$H$66,'Experiment Results'!L$1,FALSE)</f>
        <v>26</v>
      </c>
      <c r="M1708" s="101">
        <f>VLOOKUP($C1708,'Experiment Design'!$B$3:$H$66,'Experiment Results'!M$1,FALSE)</f>
        <v>15</v>
      </c>
      <c r="N1708" s="102">
        <f t="shared" si="211"/>
        <v>25.897435897435884</v>
      </c>
      <c r="P1708" s="103">
        <f t="shared" si="212"/>
        <v>-1</v>
      </c>
      <c r="Q1708" s="101">
        <f t="shared" si="213"/>
        <v>-1</v>
      </c>
      <c r="R1708" s="101">
        <f t="shared" si="214"/>
        <v>-1</v>
      </c>
      <c r="S1708" s="101">
        <f t="shared" si="215"/>
        <v>1</v>
      </c>
      <c r="T1708" s="101">
        <f t="shared" si="216"/>
        <v>-1</v>
      </c>
      <c r="U1708" s="101">
        <f t="shared" si="217"/>
        <v>1</v>
      </c>
      <c r="V1708" s="102">
        <f t="shared" si="218"/>
        <v>25.897435897435884</v>
      </c>
    </row>
    <row r="1709" spans="2:22" x14ac:dyDescent="0.25">
      <c r="B1709" s="12">
        <v>27</v>
      </c>
      <c r="C1709" s="12">
        <v>42</v>
      </c>
      <c r="D1709" s="12">
        <v>25.219780219780201</v>
      </c>
      <c r="E1709" s="12">
        <v>31.538461538461561</v>
      </c>
      <c r="F1709" s="12">
        <v>25.38461538461538</v>
      </c>
      <c r="H1709" s="103">
        <f>VLOOKUP($C1709,'Experiment Design'!$B$3:$H$66,'Experiment Results'!H$1,FALSE)</f>
        <v>8</v>
      </c>
      <c r="I1709" s="101" t="str">
        <f>VLOOKUP($C1709,'Experiment Design'!$B$3:$H$66,'Experiment Results'!I$1,FALSE)</f>
        <v>Normal</v>
      </c>
      <c r="J1709" s="101">
        <f>VLOOKUP($C1709,'Experiment Design'!$B$3:$H$66,'Experiment Results'!J$1,FALSE)</f>
        <v>40</v>
      </c>
      <c r="K1709" s="101">
        <f>VLOOKUP($C1709,'Experiment Design'!$B$3:$H$66,'Experiment Results'!K$1,FALSE)</f>
        <v>60</v>
      </c>
      <c r="L1709" s="101">
        <f>VLOOKUP($C1709,'Experiment Design'!$B$3:$H$66,'Experiment Results'!L$1,FALSE)</f>
        <v>26</v>
      </c>
      <c r="M1709" s="101">
        <f>VLOOKUP($C1709,'Experiment Design'!$B$3:$H$66,'Experiment Results'!M$1,FALSE)</f>
        <v>15</v>
      </c>
      <c r="N1709" s="102">
        <f t="shared" si="211"/>
        <v>27.38095238095238</v>
      </c>
      <c r="P1709" s="103">
        <f t="shared" si="212"/>
        <v>1</v>
      </c>
      <c r="Q1709" s="101">
        <f t="shared" si="213"/>
        <v>-1</v>
      </c>
      <c r="R1709" s="101">
        <f t="shared" si="214"/>
        <v>-1</v>
      </c>
      <c r="S1709" s="101">
        <f t="shared" si="215"/>
        <v>1</v>
      </c>
      <c r="T1709" s="101">
        <f t="shared" si="216"/>
        <v>-1</v>
      </c>
      <c r="U1709" s="101">
        <f t="shared" si="217"/>
        <v>1</v>
      </c>
      <c r="V1709" s="102">
        <f t="shared" si="218"/>
        <v>27.38095238095238</v>
      </c>
    </row>
    <row r="1710" spans="2:22" x14ac:dyDescent="0.25">
      <c r="B1710" s="12">
        <v>27</v>
      </c>
      <c r="C1710" s="12">
        <v>43</v>
      </c>
      <c r="D1710" s="12">
        <v>30</v>
      </c>
      <c r="E1710" s="12">
        <v>35.769230769230759</v>
      </c>
      <c r="F1710" s="12">
        <v>13.07692307692308</v>
      </c>
      <c r="H1710" s="103">
        <f>VLOOKUP($C1710,'Experiment Design'!$B$3:$H$66,'Experiment Results'!H$1,FALSE)</f>
        <v>3</v>
      </c>
      <c r="I1710" s="101" t="str">
        <f>VLOOKUP($C1710,'Experiment Design'!$B$3:$H$66,'Experiment Results'!I$1,FALSE)</f>
        <v>Exponential</v>
      </c>
      <c r="J1710" s="101">
        <f>VLOOKUP($C1710,'Experiment Design'!$B$3:$H$66,'Experiment Results'!J$1,FALSE)</f>
        <v>40</v>
      </c>
      <c r="K1710" s="101">
        <f>VLOOKUP($C1710,'Experiment Design'!$B$3:$H$66,'Experiment Results'!K$1,FALSE)</f>
        <v>60</v>
      </c>
      <c r="L1710" s="101">
        <f>VLOOKUP($C1710,'Experiment Design'!$B$3:$H$66,'Experiment Results'!L$1,FALSE)</f>
        <v>26</v>
      </c>
      <c r="M1710" s="101">
        <f>VLOOKUP($C1710,'Experiment Design'!$B$3:$H$66,'Experiment Results'!M$1,FALSE)</f>
        <v>15</v>
      </c>
      <c r="N1710" s="102">
        <f t="shared" si="211"/>
        <v>26.282051282051281</v>
      </c>
      <c r="P1710" s="103">
        <f t="shared" si="212"/>
        <v>-1</v>
      </c>
      <c r="Q1710" s="101">
        <f t="shared" si="213"/>
        <v>1</v>
      </c>
      <c r="R1710" s="101">
        <f t="shared" si="214"/>
        <v>-1</v>
      </c>
      <c r="S1710" s="101">
        <f t="shared" si="215"/>
        <v>1</v>
      </c>
      <c r="T1710" s="101">
        <f t="shared" si="216"/>
        <v>-1</v>
      </c>
      <c r="U1710" s="101">
        <f t="shared" si="217"/>
        <v>1</v>
      </c>
      <c r="V1710" s="102">
        <f t="shared" si="218"/>
        <v>26.282051282051281</v>
      </c>
    </row>
    <row r="1711" spans="2:22" x14ac:dyDescent="0.25">
      <c r="B1711" s="12">
        <v>27</v>
      </c>
      <c r="C1711" s="12">
        <v>44</v>
      </c>
      <c r="D1711" s="12">
        <v>26.15384615384616</v>
      </c>
      <c r="E1711" s="12">
        <v>27.307692307692299</v>
      </c>
      <c r="F1711" s="12">
        <v>14.230769230769219</v>
      </c>
      <c r="H1711" s="103">
        <f>VLOOKUP($C1711,'Experiment Design'!$B$3:$H$66,'Experiment Results'!H$1,FALSE)</f>
        <v>8</v>
      </c>
      <c r="I1711" s="101" t="str">
        <f>VLOOKUP($C1711,'Experiment Design'!$B$3:$H$66,'Experiment Results'!I$1,FALSE)</f>
        <v>Exponential</v>
      </c>
      <c r="J1711" s="101">
        <f>VLOOKUP($C1711,'Experiment Design'!$B$3:$H$66,'Experiment Results'!J$1,FALSE)</f>
        <v>40</v>
      </c>
      <c r="K1711" s="101">
        <f>VLOOKUP($C1711,'Experiment Design'!$B$3:$H$66,'Experiment Results'!K$1,FALSE)</f>
        <v>60</v>
      </c>
      <c r="L1711" s="101">
        <f>VLOOKUP($C1711,'Experiment Design'!$B$3:$H$66,'Experiment Results'!L$1,FALSE)</f>
        <v>26</v>
      </c>
      <c r="M1711" s="101">
        <f>VLOOKUP($C1711,'Experiment Design'!$B$3:$H$66,'Experiment Results'!M$1,FALSE)</f>
        <v>15</v>
      </c>
      <c r="N1711" s="102">
        <f t="shared" si="211"/>
        <v>22.564102564102559</v>
      </c>
      <c r="P1711" s="103">
        <f t="shared" si="212"/>
        <v>1</v>
      </c>
      <c r="Q1711" s="101">
        <f t="shared" si="213"/>
        <v>1</v>
      </c>
      <c r="R1711" s="101">
        <f t="shared" si="214"/>
        <v>-1</v>
      </c>
      <c r="S1711" s="101">
        <f t="shared" si="215"/>
        <v>1</v>
      </c>
      <c r="T1711" s="101">
        <f t="shared" si="216"/>
        <v>-1</v>
      </c>
      <c r="U1711" s="101">
        <f t="shared" si="217"/>
        <v>1</v>
      </c>
      <c r="V1711" s="102">
        <f t="shared" si="218"/>
        <v>22.564102564102559</v>
      </c>
    </row>
    <row r="1712" spans="2:22" x14ac:dyDescent="0.25">
      <c r="B1712" s="12">
        <v>27</v>
      </c>
      <c r="C1712" s="12">
        <v>45</v>
      </c>
      <c r="D1712" s="12">
        <v>20.769230769230759</v>
      </c>
      <c r="E1712" s="12">
        <v>25.769230769230742</v>
      </c>
      <c r="F1712" s="12">
        <v>31.153846153846143</v>
      </c>
      <c r="H1712" s="103">
        <f>VLOOKUP($C1712,'Experiment Design'!$B$3:$H$66,'Experiment Results'!H$1,FALSE)</f>
        <v>3</v>
      </c>
      <c r="I1712" s="101" t="str">
        <f>VLOOKUP($C1712,'Experiment Design'!$B$3:$H$66,'Experiment Results'!I$1,FALSE)</f>
        <v>Normal</v>
      </c>
      <c r="J1712" s="101">
        <f>VLOOKUP($C1712,'Experiment Design'!$B$3:$H$66,'Experiment Results'!J$1,FALSE)</f>
        <v>100</v>
      </c>
      <c r="K1712" s="101">
        <f>VLOOKUP($C1712,'Experiment Design'!$B$3:$H$66,'Experiment Results'!K$1,FALSE)</f>
        <v>60</v>
      </c>
      <c r="L1712" s="101">
        <f>VLOOKUP($C1712,'Experiment Design'!$B$3:$H$66,'Experiment Results'!L$1,FALSE)</f>
        <v>26</v>
      </c>
      <c r="M1712" s="101">
        <f>VLOOKUP($C1712,'Experiment Design'!$B$3:$H$66,'Experiment Results'!M$1,FALSE)</f>
        <v>15</v>
      </c>
      <c r="N1712" s="102">
        <f t="shared" si="211"/>
        <v>25.897435897435884</v>
      </c>
      <c r="P1712" s="103">
        <f t="shared" si="212"/>
        <v>-1</v>
      </c>
      <c r="Q1712" s="101">
        <f t="shared" si="213"/>
        <v>-1</v>
      </c>
      <c r="R1712" s="101">
        <f t="shared" si="214"/>
        <v>1</v>
      </c>
      <c r="S1712" s="101">
        <f t="shared" si="215"/>
        <v>1</v>
      </c>
      <c r="T1712" s="101">
        <f t="shared" si="216"/>
        <v>-1</v>
      </c>
      <c r="U1712" s="101">
        <f t="shared" si="217"/>
        <v>1</v>
      </c>
      <c r="V1712" s="102">
        <f t="shared" si="218"/>
        <v>25.897435897435884</v>
      </c>
    </row>
    <row r="1713" spans="2:22" x14ac:dyDescent="0.25">
      <c r="B1713" s="12">
        <v>27</v>
      </c>
      <c r="C1713" s="12">
        <v>46</v>
      </c>
      <c r="D1713" s="12">
        <v>27.362637362637358</v>
      </c>
      <c r="E1713" s="12">
        <v>28.07692307692308</v>
      </c>
      <c r="F1713" s="12">
        <v>28.269230769230759</v>
      </c>
      <c r="H1713" s="103">
        <f>VLOOKUP($C1713,'Experiment Design'!$B$3:$H$66,'Experiment Results'!H$1,FALSE)</f>
        <v>8</v>
      </c>
      <c r="I1713" s="101" t="str">
        <f>VLOOKUP($C1713,'Experiment Design'!$B$3:$H$66,'Experiment Results'!I$1,FALSE)</f>
        <v>Normal</v>
      </c>
      <c r="J1713" s="101">
        <f>VLOOKUP($C1713,'Experiment Design'!$B$3:$H$66,'Experiment Results'!J$1,FALSE)</f>
        <v>100</v>
      </c>
      <c r="K1713" s="101">
        <f>VLOOKUP($C1713,'Experiment Design'!$B$3:$H$66,'Experiment Results'!K$1,FALSE)</f>
        <v>60</v>
      </c>
      <c r="L1713" s="101">
        <f>VLOOKUP($C1713,'Experiment Design'!$B$3:$H$66,'Experiment Results'!L$1,FALSE)</f>
        <v>26</v>
      </c>
      <c r="M1713" s="101">
        <f>VLOOKUP($C1713,'Experiment Design'!$B$3:$H$66,'Experiment Results'!M$1,FALSE)</f>
        <v>15</v>
      </c>
      <c r="N1713" s="102">
        <f t="shared" si="211"/>
        <v>27.902930402930398</v>
      </c>
      <c r="P1713" s="103">
        <f t="shared" si="212"/>
        <v>1</v>
      </c>
      <c r="Q1713" s="101">
        <f t="shared" si="213"/>
        <v>-1</v>
      </c>
      <c r="R1713" s="101">
        <f t="shared" si="214"/>
        <v>1</v>
      </c>
      <c r="S1713" s="101">
        <f t="shared" si="215"/>
        <v>1</v>
      </c>
      <c r="T1713" s="101">
        <f t="shared" si="216"/>
        <v>-1</v>
      </c>
      <c r="U1713" s="101">
        <f t="shared" si="217"/>
        <v>1</v>
      </c>
      <c r="V1713" s="102">
        <f t="shared" si="218"/>
        <v>27.902930402930398</v>
      </c>
    </row>
    <row r="1714" spans="2:22" x14ac:dyDescent="0.25">
      <c r="B1714" s="12">
        <v>27</v>
      </c>
      <c r="C1714" s="12">
        <v>47</v>
      </c>
      <c r="D1714" s="12">
        <v>30</v>
      </c>
      <c r="E1714" s="12">
        <v>49.158081945929936</v>
      </c>
      <c r="F1714" s="12">
        <v>13.07692307692308</v>
      </c>
      <c r="H1714" s="103">
        <f>VLOOKUP($C1714,'Experiment Design'!$B$3:$H$66,'Experiment Results'!H$1,FALSE)</f>
        <v>3</v>
      </c>
      <c r="I1714" s="101" t="str">
        <f>VLOOKUP($C1714,'Experiment Design'!$B$3:$H$66,'Experiment Results'!I$1,FALSE)</f>
        <v>Exponential</v>
      </c>
      <c r="J1714" s="101">
        <f>VLOOKUP($C1714,'Experiment Design'!$B$3:$H$66,'Experiment Results'!J$1,FALSE)</f>
        <v>100</v>
      </c>
      <c r="K1714" s="101">
        <f>VLOOKUP($C1714,'Experiment Design'!$B$3:$H$66,'Experiment Results'!K$1,FALSE)</f>
        <v>60</v>
      </c>
      <c r="L1714" s="101">
        <f>VLOOKUP($C1714,'Experiment Design'!$B$3:$H$66,'Experiment Results'!L$1,FALSE)</f>
        <v>26</v>
      </c>
      <c r="M1714" s="101">
        <f>VLOOKUP($C1714,'Experiment Design'!$B$3:$H$66,'Experiment Results'!M$1,FALSE)</f>
        <v>15</v>
      </c>
      <c r="N1714" s="102">
        <f t="shared" si="211"/>
        <v>30.745001674284339</v>
      </c>
      <c r="P1714" s="103">
        <f t="shared" si="212"/>
        <v>-1</v>
      </c>
      <c r="Q1714" s="101">
        <f t="shared" si="213"/>
        <v>1</v>
      </c>
      <c r="R1714" s="101">
        <f t="shared" si="214"/>
        <v>1</v>
      </c>
      <c r="S1714" s="101">
        <f t="shared" si="215"/>
        <v>1</v>
      </c>
      <c r="T1714" s="101">
        <f t="shared" si="216"/>
        <v>-1</v>
      </c>
      <c r="U1714" s="101">
        <f t="shared" si="217"/>
        <v>1</v>
      </c>
      <c r="V1714" s="102">
        <f t="shared" si="218"/>
        <v>30.745001674284339</v>
      </c>
    </row>
    <row r="1715" spans="2:22" x14ac:dyDescent="0.25">
      <c r="B1715" s="12">
        <v>27</v>
      </c>
      <c r="C1715" s="12">
        <v>48</v>
      </c>
      <c r="D1715" s="12">
        <v>27.11538461538462</v>
      </c>
      <c r="E1715" s="12">
        <v>26.730769230769258</v>
      </c>
      <c r="F1715" s="12">
        <v>14.230769230769219</v>
      </c>
      <c r="H1715" s="103">
        <f>VLOOKUP($C1715,'Experiment Design'!$B$3:$H$66,'Experiment Results'!H$1,FALSE)</f>
        <v>8</v>
      </c>
      <c r="I1715" s="101" t="str">
        <f>VLOOKUP($C1715,'Experiment Design'!$B$3:$H$66,'Experiment Results'!I$1,FALSE)</f>
        <v>Exponential</v>
      </c>
      <c r="J1715" s="101">
        <f>VLOOKUP($C1715,'Experiment Design'!$B$3:$H$66,'Experiment Results'!J$1,FALSE)</f>
        <v>100</v>
      </c>
      <c r="K1715" s="101">
        <f>VLOOKUP($C1715,'Experiment Design'!$B$3:$H$66,'Experiment Results'!K$1,FALSE)</f>
        <v>60</v>
      </c>
      <c r="L1715" s="101">
        <f>VLOOKUP($C1715,'Experiment Design'!$B$3:$H$66,'Experiment Results'!L$1,FALSE)</f>
        <v>26</v>
      </c>
      <c r="M1715" s="101">
        <f>VLOOKUP($C1715,'Experiment Design'!$B$3:$H$66,'Experiment Results'!M$1,FALSE)</f>
        <v>15</v>
      </c>
      <c r="N1715" s="102">
        <f t="shared" si="211"/>
        <v>22.692307692307697</v>
      </c>
      <c r="P1715" s="103">
        <f t="shared" si="212"/>
        <v>1</v>
      </c>
      <c r="Q1715" s="101">
        <f t="shared" si="213"/>
        <v>1</v>
      </c>
      <c r="R1715" s="101">
        <f t="shared" si="214"/>
        <v>1</v>
      </c>
      <c r="S1715" s="101">
        <f t="shared" si="215"/>
        <v>1</v>
      </c>
      <c r="T1715" s="101">
        <f t="shared" si="216"/>
        <v>-1</v>
      </c>
      <c r="U1715" s="101">
        <f t="shared" si="217"/>
        <v>1</v>
      </c>
      <c r="V1715" s="102">
        <f t="shared" si="218"/>
        <v>22.692307692307697</v>
      </c>
    </row>
    <row r="1716" spans="2:22" x14ac:dyDescent="0.25">
      <c r="B1716" s="12">
        <v>27</v>
      </c>
      <c r="C1716" s="12">
        <v>49</v>
      </c>
      <c r="D1716" s="12">
        <v>34.722222222222243</v>
      </c>
      <c r="E1716" s="12">
        <v>30.208333333333318</v>
      </c>
      <c r="F1716" s="12">
        <v>36.874999999999986</v>
      </c>
      <c r="H1716" s="103">
        <f>VLOOKUP($C1716,'Experiment Design'!$B$3:$H$66,'Experiment Results'!H$1,FALSE)</f>
        <v>3</v>
      </c>
      <c r="I1716" s="101" t="str">
        <f>VLOOKUP($C1716,'Experiment Design'!$B$3:$H$66,'Experiment Results'!I$1,FALSE)</f>
        <v>Normal</v>
      </c>
      <c r="J1716" s="101">
        <f>VLOOKUP($C1716,'Experiment Design'!$B$3:$H$66,'Experiment Results'!J$1,FALSE)</f>
        <v>40</v>
      </c>
      <c r="K1716" s="101">
        <f>VLOOKUP($C1716,'Experiment Design'!$B$3:$H$66,'Experiment Results'!K$1,FALSE)</f>
        <v>10</v>
      </c>
      <c r="L1716" s="101">
        <f>VLOOKUP($C1716,'Experiment Design'!$B$3:$H$66,'Experiment Results'!L$1,FALSE)</f>
        <v>36</v>
      </c>
      <c r="M1716" s="101">
        <f>VLOOKUP($C1716,'Experiment Design'!$B$3:$H$66,'Experiment Results'!M$1,FALSE)</f>
        <v>15</v>
      </c>
      <c r="N1716" s="102">
        <f t="shared" si="211"/>
        <v>33.935185185185183</v>
      </c>
      <c r="P1716" s="103">
        <f t="shared" si="212"/>
        <v>-1</v>
      </c>
      <c r="Q1716" s="101">
        <f t="shared" si="213"/>
        <v>-1</v>
      </c>
      <c r="R1716" s="101">
        <f t="shared" si="214"/>
        <v>-1</v>
      </c>
      <c r="S1716" s="101">
        <f t="shared" si="215"/>
        <v>-1</v>
      </c>
      <c r="T1716" s="101">
        <f t="shared" si="216"/>
        <v>1</v>
      </c>
      <c r="U1716" s="101">
        <f t="shared" si="217"/>
        <v>1</v>
      </c>
      <c r="V1716" s="102">
        <f t="shared" si="218"/>
        <v>33.935185185185183</v>
      </c>
    </row>
    <row r="1717" spans="2:22" x14ac:dyDescent="0.25">
      <c r="B1717" s="12">
        <v>27</v>
      </c>
      <c r="C1717" s="12">
        <v>50</v>
      </c>
      <c r="D1717" s="12">
        <v>21.666666666666661</v>
      </c>
      <c r="E1717" s="12">
        <v>31.875</v>
      </c>
      <c r="F1717" s="12">
        <v>38.666666666666643</v>
      </c>
      <c r="H1717" s="103">
        <f>VLOOKUP($C1717,'Experiment Design'!$B$3:$H$66,'Experiment Results'!H$1,FALSE)</f>
        <v>8</v>
      </c>
      <c r="I1717" s="101" t="str">
        <f>VLOOKUP($C1717,'Experiment Design'!$B$3:$H$66,'Experiment Results'!I$1,FALSE)</f>
        <v>Normal</v>
      </c>
      <c r="J1717" s="101">
        <f>VLOOKUP($C1717,'Experiment Design'!$B$3:$H$66,'Experiment Results'!J$1,FALSE)</f>
        <v>40</v>
      </c>
      <c r="K1717" s="101">
        <f>VLOOKUP($C1717,'Experiment Design'!$B$3:$H$66,'Experiment Results'!K$1,FALSE)</f>
        <v>10</v>
      </c>
      <c r="L1717" s="101">
        <f>VLOOKUP($C1717,'Experiment Design'!$B$3:$H$66,'Experiment Results'!L$1,FALSE)</f>
        <v>36</v>
      </c>
      <c r="M1717" s="101">
        <f>VLOOKUP($C1717,'Experiment Design'!$B$3:$H$66,'Experiment Results'!M$1,FALSE)</f>
        <v>15</v>
      </c>
      <c r="N1717" s="102">
        <f t="shared" si="211"/>
        <v>30.7361111111111</v>
      </c>
      <c r="P1717" s="103">
        <f t="shared" si="212"/>
        <v>1</v>
      </c>
      <c r="Q1717" s="101">
        <f t="shared" si="213"/>
        <v>-1</v>
      </c>
      <c r="R1717" s="101">
        <f t="shared" si="214"/>
        <v>-1</v>
      </c>
      <c r="S1717" s="101">
        <f t="shared" si="215"/>
        <v>-1</v>
      </c>
      <c r="T1717" s="101">
        <f t="shared" si="216"/>
        <v>1</v>
      </c>
      <c r="U1717" s="101">
        <f t="shared" si="217"/>
        <v>1</v>
      </c>
      <c r="V1717" s="102">
        <f t="shared" si="218"/>
        <v>30.7361111111111</v>
      </c>
    </row>
    <row r="1718" spans="2:22" x14ac:dyDescent="0.25">
      <c r="B1718" s="12">
        <v>27</v>
      </c>
      <c r="C1718" s="12">
        <v>51</v>
      </c>
      <c r="D1718" s="12">
        <v>32.222222222222221</v>
      </c>
      <c r="E1718" s="12">
        <v>31.875</v>
      </c>
      <c r="F1718" s="12">
        <v>40.208333333333336</v>
      </c>
      <c r="H1718" s="103">
        <f>VLOOKUP($C1718,'Experiment Design'!$B$3:$H$66,'Experiment Results'!H$1,FALSE)</f>
        <v>3</v>
      </c>
      <c r="I1718" s="101" t="str">
        <f>VLOOKUP($C1718,'Experiment Design'!$B$3:$H$66,'Experiment Results'!I$1,FALSE)</f>
        <v>Exponential</v>
      </c>
      <c r="J1718" s="101">
        <f>VLOOKUP($C1718,'Experiment Design'!$B$3:$H$66,'Experiment Results'!J$1,FALSE)</f>
        <v>40</v>
      </c>
      <c r="K1718" s="101">
        <f>VLOOKUP($C1718,'Experiment Design'!$B$3:$H$66,'Experiment Results'!K$1,FALSE)</f>
        <v>10</v>
      </c>
      <c r="L1718" s="101">
        <f>VLOOKUP($C1718,'Experiment Design'!$B$3:$H$66,'Experiment Results'!L$1,FALSE)</f>
        <v>36</v>
      </c>
      <c r="M1718" s="101">
        <f>VLOOKUP($C1718,'Experiment Design'!$B$3:$H$66,'Experiment Results'!M$1,FALSE)</f>
        <v>15</v>
      </c>
      <c r="N1718" s="102">
        <f t="shared" si="211"/>
        <v>34.768518518518526</v>
      </c>
      <c r="P1718" s="103">
        <f t="shared" si="212"/>
        <v>-1</v>
      </c>
      <c r="Q1718" s="101">
        <f t="shared" si="213"/>
        <v>1</v>
      </c>
      <c r="R1718" s="101">
        <f t="shared" si="214"/>
        <v>-1</v>
      </c>
      <c r="S1718" s="101">
        <f t="shared" si="215"/>
        <v>-1</v>
      </c>
      <c r="T1718" s="101">
        <f t="shared" si="216"/>
        <v>1</v>
      </c>
      <c r="U1718" s="101">
        <f t="shared" si="217"/>
        <v>1</v>
      </c>
      <c r="V1718" s="102">
        <f t="shared" si="218"/>
        <v>34.768518518518526</v>
      </c>
    </row>
    <row r="1719" spans="2:22" x14ac:dyDescent="0.25">
      <c r="B1719" s="12">
        <v>27</v>
      </c>
      <c r="C1719" s="12">
        <v>52</v>
      </c>
      <c r="D1719" s="12">
        <v>36.666666666666664</v>
      </c>
      <c r="E1719" s="12">
        <v>31.333333333333321</v>
      </c>
      <c r="F1719" s="12">
        <v>43.666666666666679</v>
      </c>
      <c r="H1719" s="103">
        <f>VLOOKUP($C1719,'Experiment Design'!$B$3:$H$66,'Experiment Results'!H$1,FALSE)</f>
        <v>8</v>
      </c>
      <c r="I1719" s="101" t="str">
        <f>VLOOKUP($C1719,'Experiment Design'!$B$3:$H$66,'Experiment Results'!I$1,FALSE)</f>
        <v>Exponential</v>
      </c>
      <c r="J1719" s="101">
        <f>VLOOKUP($C1719,'Experiment Design'!$B$3:$H$66,'Experiment Results'!J$1,FALSE)</f>
        <v>40</v>
      </c>
      <c r="K1719" s="101">
        <f>VLOOKUP($C1719,'Experiment Design'!$B$3:$H$66,'Experiment Results'!K$1,FALSE)</f>
        <v>10</v>
      </c>
      <c r="L1719" s="101">
        <f>VLOOKUP($C1719,'Experiment Design'!$B$3:$H$66,'Experiment Results'!L$1,FALSE)</f>
        <v>36</v>
      </c>
      <c r="M1719" s="101">
        <f>VLOOKUP($C1719,'Experiment Design'!$B$3:$H$66,'Experiment Results'!M$1,FALSE)</f>
        <v>15</v>
      </c>
      <c r="N1719" s="102">
        <f t="shared" si="211"/>
        <v>37.222222222222221</v>
      </c>
      <c r="P1719" s="103">
        <f t="shared" si="212"/>
        <v>1</v>
      </c>
      <c r="Q1719" s="101">
        <f t="shared" si="213"/>
        <v>1</v>
      </c>
      <c r="R1719" s="101">
        <f t="shared" si="214"/>
        <v>-1</v>
      </c>
      <c r="S1719" s="101">
        <f t="shared" si="215"/>
        <v>-1</v>
      </c>
      <c r="T1719" s="101">
        <f t="shared" si="216"/>
        <v>1</v>
      </c>
      <c r="U1719" s="101">
        <f t="shared" si="217"/>
        <v>1</v>
      </c>
      <c r="V1719" s="102">
        <f t="shared" si="218"/>
        <v>37.222222222222221</v>
      </c>
    </row>
    <row r="1720" spans="2:22" x14ac:dyDescent="0.25">
      <c r="B1720" s="12">
        <v>27</v>
      </c>
      <c r="C1720" s="12">
        <v>53</v>
      </c>
      <c r="D1720" s="12">
        <v>34.722222222222243</v>
      </c>
      <c r="E1720" s="12">
        <v>30.208333333333318</v>
      </c>
      <c r="F1720" s="12">
        <v>36.874999999999986</v>
      </c>
      <c r="H1720" s="103">
        <f>VLOOKUP($C1720,'Experiment Design'!$B$3:$H$66,'Experiment Results'!H$1,FALSE)</f>
        <v>3</v>
      </c>
      <c r="I1720" s="101" t="str">
        <f>VLOOKUP($C1720,'Experiment Design'!$B$3:$H$66,'Experiment Results'!I$1,FALSE)</f>
        <v>Normal</v>
      </c>
      <c r="J1720" s="101">
        <f>VLOOKUP($C1720,'Experiment Design'!$B$3:$H$66,'Experiment Results'!J$1,FALSE)</f>
        <v>100</v>
      </c>
      <c r="K1720" s="101">
        <f>VLOOKUP($C1720,'Experiment Design'!$B$3:$H$66,'Experiment Results'!K$1,FALSE)</f>
        <v>10</v>
      </c>
      <c r="L1720" s="101">
        <f>VLOOKUP($C1720,'Experiment Design'!$B$3:$H$66,'Experiment Results'!L$1,FALSE)</f>
        <v>36</v>
      </c>
      <c r="M1720" s="101">
        <f>VLOOKUP($C1720,'Experiment Design'!$B$3:$H$66,'Experiment Results'!M$1,FALSE)</f>
        <v>15</v>
      </c>
      <c r="N1720" s="102">
        <f t="shared" si="211"/>
        <v>33.935185185185183</v>
      </c>
      <c r="P1720" s="103">
        <f t="shared" si="212"/>
        <v>-1</v>
      </c>
      <c r="Q1720" s="101">
        <f t="shared" si="213"/>
        <v>-1</v>
      </c>
      <c r="R1720" s="101">
        <f t="shared" si="214"/>
        <v>1</v>
      </c>
      <c r="S1720" s="101">
        <f t="shared" si="215"/>
        <v>-1</v>
      </c>
      <c r="T1720" s="101">
        <f t="shared" si="216"/>
        <v>1</v>
      </c>
      <c r="U1720" s="101">
        <f t="shared" si="217"/>
        <v>1</v>
      </c>
      <c r="V1720" s="102">
        <f t="shared" si="218"/>
        <v>33.935185185185183</v>
      </c>
    </row>
    <row r="1721" spans="2:22" x14ac:dyDescent="0.25">
      <c r="B1721" s="12">
        <v>27</v>
      </c>
      <c r="C1721" s="12">
        <v>54</v>
      </c>
      <c r="D1721" s="12">
        <v>22.333333333333321</v>
      </c>
      <c r="E1721" s="12">
        <v>31.875</v>
      </c>
      <c r="F1721" s="12">
        <v>38.333333333333336</v>
      </c>
      <c r="H1721" s="103">
        <f>VLOOKUP($C1721,'Experiment Design'!$B$3:$H$66,'Experiment Results'!H$1,FALSE)</f>
        <v>8</v>
      </c>
      <c r="I1721" s="101" t="str">
        <f>VLOOKUP($C1721,'Experiment Design'!$B$3:$H$66,'Experiment Results'!I$1,FALSE)</f>
        <v>Normal</v>
      </c>
      <c r="J1721" s="101">
        <f>VLOOKUP($C1721,'Experiment Design'!$B$3:$H$66,'Experiment Results'!J$1,FALSE)</f>
        <v>100</v>
      </c>
      <c r="K1721" s="101">
        <f>VLOOKUP($C1721,'Experiment Design'!$B$3:$H$66,'Experiment Results'!K$1,FALSE)</f>
        <v>10</v>
      </c>
      <c r="L1721" s="101">
        <f>VLOOKUP($C1721,'Experiment Design'!$B$3:$H$66,'Experiment Results'!L$1,FALSE)</f>
        <v>36</v>
      </c>
      <c r="M1721" s="101">
        <f>VLOOKUP($C1721,'Experiment Design'!$B$3:$H$66,'Experiment Results'!M$1,FALSE)</f>
        <v>15</v>
      </c>
      <c r="N1721" s="102">
        <f t="shared" si="211"/>
        <v>30.847222222222218</v>
      </c>
      <c r="P1721" s="103">
        <f t="shared" si="212"/>
        <v>1</v>
      </c>
      <c r="Q1721" s="101">
        <f t="shared" si="213"/>
        <v>-1</v>
      </c>
      <c r="R1721" s="101">
        <f t="shared" si="214"/>
        <v>1</v>
      </c>
      <c r="S1721" s="101">
        <f t="shared" si="215"/>
        <v>-1</v>
      </c>
      <c r="T1721" s="101">
        <f t="shared" si="216"/>
        <v>1</v>
      </c>
      <c r="U1721" s="101">
        <f t="shared" si="217"/>
        <v>1</v>
      </c>
      <c r="V1721" s="102">
        <f t="shared" si="218"/>
        <v>30.847222222222218</v>
      </c>
    </row>
    <row r="1722" spans="2:22" x14ac:dyDescent="0.25">
      <c r="B1722" s="12">
        <v>27</v>
      </c>
      <c r="C1722" s="12">
        <v>55</v>
      </c>
      <c r="D1722" s="12">
        <v>48.083806580818802</v>
      </c>
      <c r="E1722" s="12">
        <v>31.875</v>
      </c>
      <c r="F1722" s="12">
        <v>67.688154131433592</v>
      </c>
      <c r="H1722" s="103">
        <f>VLOOKUP($C1722,'Experiment Design'!$B$3:$H$66,'Experiment Results'!H$1,FALSE)</f>
        <v>3</v>
      </c>
      <c r="I1722" s="101" t="str">
        <f>VLOOKUP($C1722,'Experiment Design'!$B$3:$H$66,'Experiment Results'!I$1,FALSE)</f>
        <v>Exponential</v>
      </c>
      <c r="J1722" s="101">
        <f>VLOOKUP($C1722,'Experiment Design'!$B$3:$H$66,'Experiment Results'!J$1,FALSE)</f>
        <v>100</v>
      </c>
      <c r="K1722" s="101">
        <f>VLOOKUP($C1722,'Experiment Design'!$B$3:$H$66,'Experiment Results'!K$1,FALSE)</f>
        <v>10</v>
      </c>
      <c r="L1722" s="101">
        <f>VLOOKUP($C1722,'Experiment Design'!$B$3:$H$66,'Experiment Results'!L$1,FALSE)</f>
        <v>36</v>
      </c>
      <c r="M1722" s="101">
        <f>VLOOKUP($C1722,'Experiment Design'!$B$3:$H$66,'Experiment Results'!M$1,FALSE)</f>
        <v>15</v>
      </c>
      <c r="N1722" s="102">
        <f t="shared" si="211"/>
        <v>49.215653570750796</v>
      </c>
      <c r="P1722" s="103">
        <f t="shared" si="212"/>
        <v>-1</v>
      </c>
      <c r="Q1722" s="101">
        <f t="shared" si="213"/>
        <v>1</v>
      </c>
      <c r="R1722" s="101">
        <f t="shared" si="214"/>
        <v>1</v>
      </c>
      <c r="S1722" s="101">
        <f t="shared" si="215"/>
        <v>-1</v>
      </c>
      <c r="T1722" s="101">
        <f t="shared" si="216"/>
        <v>1</v>
      </c>
      <c r="U1722" s="101">
        <f t="shared" si="217"/>
        <v>1</v>
      </c>
      <c r="V1722" s="102">
        <f t="shared" si="218"/>
        <v>49.215653570750796</v>
      </c>
    </row>
    <row r="1723" spans="2:22" x14ac:dyDescent="0.25">
      <c r="B1723" s="12">
        <v>27</v>
      </c>
      <c r="C1723" s="12">
        <v>56</v>
      </c>
      <c r="D1723" s="12">
        <v>36.250000000000014</v>
      </c>
      <c r="E1723" s="12">
        <v>32.333333333333336</v>
      </c>
      <c r="F1723" s="12">
        <v>43.666666666666679</v>
      </c>
      <c r="H1723" s="103">
        <f>VLOOKUP($C1723,'Experiment Design'!$B$3:$H$66,'Experiment Results'!H$1,FALSE)</f>
        <v>8</v>
      </c>
      <c r="I1723" s="101" t="str">
        <f>VLOOKUP($C1723,'Experiment Design'!$B$3:$H$66,'Experiment Results'!I$1,FALSE)</f>
        <v>Exponential</v>
      </c>
      <c r="J1723" s="101">
        <f>VLOOKUP($C1723,'Experiment Design'!$B$3:$H$66,'Experiment Results'!J$1,FALSE)</f>
        <v>100</v>
      </c>
      <c r="K1723" s="101">
        <f>VLOOKUP($C1723,'Experiment Design'!$B$3:$H$66,'Experiment Results'!K$1,FALSE)</f>
        <v>10</v>
      </c>
      <c r="L1723" s="101">
        <f>VLOOKUP($C1723,'Experiment Design'!$B$3:$H$66,'Experiment Results'!L$1,FALSE)</f>
        <v>36</v>
      </c>
      <c r="M1723" s="101">
        <f>VLOOKUP($C1723,'Experiment Design'!$B$3:$H$66,'Experiment Results'!M$1,FALSE)</f>
        <v>15</v>
      </c>
      <c r="N1723" s="102">
        <f t="shared" si="211"/>
        <v>37.416666666666679</v>
      </c>
      <c r="P1723" s="103">
        <f t="shared" si="212"/>
        <v>1</v>
      </c>
      <c r="Q1723" s="101">
        <f t="shared" si="213"/>
        <v>1</v>
      </c>
      <c r="R1723" s="101">
        <f t="shared" si="214"/>
        <v>1</v>
      </c>
      <c r="S1723" s="101">
        <f t="shared" si="215"/>
        <v>-1</v>
      </c>
      <c r="T1723" s="101">
        <f t="shared" si="216"/>
        <v>1</v>
      </c>
      <c r="U1723" s="101">
        <f t="shared" si="217"/>
        <v>1</v>
      </c>
      <c r="V1723" s="102">
        <f t="shared" si="218"/>
        <v>37.416666666666679</v>
      </c>
    </row>
    <row r="1724" spans="2:22" x14ac:dyDescent="0.25">
      <c r="B1724" s="12">
        <v>27</v>
      </c>
      <c r="C1724" s="12">
        <v>57</v>
      </c>
      <c r="D1724" s="12">
        <v>34.722222222222243</v>
      </c>
      <c r="E1724" s="12">
        <v>30.208333333333318</v>
      </c>
      <c r="F1724" s="12">
        <v>36.874999999999986</v>
      </c>
      <c r="H1724" s="103">
        <f>VLOOKUP($C1724,'Experiment Design'!$B$3:$H$66,'Experiment Results'!H$1,FALSE)</f>
        <v>3</v>
      </c>
      <c r="I1724" s="101" t="str">
        <f>VLOOKUP($C1724,'Experiment Design'!$B$3:$H$66,'Experiment Results'!I$1,FALSE)</f>
        <v>Normal</v>
      </c>
      <c r="J1724" s="101">
        <f>VLOOKUP($C1724,'Experiment Design'!$B$3:$H$66,'Experiment Results'!J$1,FALSE)</f>
        <v>40</v>
      </c>
      <c r="K1724" s="101">
        <f>VLOOKUP($C1724,'Experiment Design'!$B$3:$H$66,'Experiment Results'!K$1,FALSE)</f>
        <v>60</v>
      </c>
      <c r="L1724" s="101">
        <f>VLOOKUP($C1724,'Experiment Design'!$B$3:$H$66,'Experiment Results'!L$1,FALSE)</f>
        <v>36</v>
      </c>
      <c r="M1724" s="101">
        <f>VLOOKUP($C1724,'Experiment Design'!$B$3:$H$66,'Experiment Results'!M$1,FALSE)</f>
        <v>15</v>
      </c>
      <c r="N1724" s="102">
        <f t="shared" si="211"/>
        <v>33.935185185185183</v>
      </c>
      <c r="P1724" s="103">
        <f t="shared" si="212"/>
        <v>-1</v>
      </c>
      <c r="Q1724" s="101">
        <f t="shared" si="213"/>
        <v>-1</v>
      </c>
      <c r="R1724" s="101">
        <f t="shared" si="214"/>
        <v>-1</v>
      </c>
      <c r="S1724" s="101">
        <f t="shared" si="215"/>
        <v>1</v>
      </c>
      <c r="T1724" s="101">
        <f t="shared" si="216"/>
        <v>1</v>
      </c>
      <c r="U1724" s="101">
        <f t="shared" si="217"/>
        <v>1</v>
      </c>
      <c r="V1724" s="102">
        <f t="shared" si="218"/>
        <v>33.935185185185183</v>
      </c>
    </row>
    <row r="1725" spans="2:22" x14ac:dyDescent="0.25">
      <c r="B1725" s="12">
        <v>27</v>
      </c>
      <c r="C1725" s="12">
        <v>58</v>
      </c>
      <c r="D1725" s="12">
        <v>22.333333333333321</v>
      </c>
      <c r="E1725" s="12">
        <v>31.875</v>
      </c>
      <c r="F1725" s="12">
        <v>38.333333333333336</v>
      </c>
      <c r="H1725" s="103">
        <f>VLOOKUP($C1725,'Experiment Design'!$B$3:$H$66,'Experiment Results'!H$1,FALSE)</f>
        <v>8</v>
      </c>
      <c r="I1725" s="101" t="str">
        <f>VLOOKUP($C1725,'Experiment Design'!$B$3:$H$66,'Experiment Results'!I$1,FALSE)</f>
        <v>Normal</v>
      </c>
      <c r="J1725" s="101">
        <f>VLOOKUP($C1725,'Experiment Design'!$B$3:$H$66,'Experiment Results'!J$1,FALSE)</f>
        <v>40</v>
      </c>
      <c r="K1725" s="101">
        <f>VLOOKUP($C1725,'Experiment Design'!$B$3:$H$66,'Experiment Results'!K$1,FALSE)</f>
        <v>60</v>
      </c>
      <c r="L1725" s="101">
        <f>VLOOKUP($C1725,'Experiment Design'!$B$3:$H$66,'Experiment Results'!L$1,FALSE)</f>
        <v>36</v>
      </c>
      <c r="M1725" s="101">
        <f>VLOOKUP($C1725,'Experiment Design'!$B$3:$H$66,'Experiment Results'!M$1,FALSE)</f>
        <v>15</v>
      </c>
      <c r="N1725" s="102">
        <f t="shared" si="211"/>
        <v>30.847222222222218</v>
      </c>
      <c r="P1725" s="103">
        <f t="shared" si="212"/>
        <v>1</v>
      </c>
      <c r="Q1725" s="101">
        <f t="shared" si="213"/>
        <v>-1</v>
      </c>
      <c r="R1725" s="101">
        <f t="shared" si="214"/>
        <v>-1</v>
      </c>
      <c r="S1725" s="101">
        <f t="shared" si="215"/>
        <v>1</v>
      </c>
      <c r="T1725" s="101">
        <f t="shared" si="216"/>
        <v>1</v>
      </c>
      <c r="U1725" s="101">
        <f t="shared" si="217"/>
        <v>1</v>
      </c>
      <c r="V1725" s="102">
        <f t="shared" si="218"/>
        <v>30.847222222222218</v>
      </c>
    </row>
    <row r="1726" spans="2:22" x14ac:dyDescent="0.25">
      <c r="B1726" s="12">
        <v>27</v>
      </c>
      <c r="C1726" s="12">
        <v>59</v>
      </c>
      <c r="D1726" s="12">
        <v>32.222222222222221</v>
      </c>
      <c r="E1726" s="12">
        <v>31.875</v>
      </c>
      <c r="F1726" s="12">
        <v>40.208333333333336</v>
      </c>
      <c r="H1726" s="103">
        <f>VLOOKUP($C1726,'Experiment Design'!$B$3:$H$66,'Experiment Results'!H$1,FALSE)</f>
        <v>3</v>
      </c>
      <c r="I1726" s="101" t="str">
        <f>VLOOKUP($C1726,'Experiment Design'!$B$3:$H$66,'Experiment Results'!I$1,FALSE)</f>
        <v>Exponential</v>
      </c>
      <c r="J1726" s="101">
        <f>VLOOKUP($C1726,'Experiment Design'!$B$3:$H$66,'Experiment Results'!J$1,FALSE)</f>
        <v>40</v>
      </c>
      <c r="K1726" s="101">
        <f>VLOOKUP($C1726,'Experiment Design'!$B$3:$H$66,'Experiment Results'!K$1,FALSE)</f>
        <v>60</v>
      </c>
      <c r="L1726" s="101">
        <f>VLOOKUP($C1726,'Experiment Design'!$B$3:$H$66,'Experiment Results'!L$1,FALSE)</f>
        <v>36</v>
      </c>
      <c r="M1726" s="101">
        <f>VLOOKUP($C1726,'Experiment Design'!$B$3:$H$66,'Experiment Results'!M$1,FALSE)</f>
        <v>15</v>
      </c>
      <c r="N1726" s="102">
        <f t="shared" si="211"/>
        <v>34.768518518518526</v>
      </c>
      <c r="P1726" s="103">
        <f t="shared" si="212"/>
        <v>-1</v>
      </c>
      <c r="Q1726" s="101">
        <f t="shared" si="213"/>
        <v>1</v>
      </c>
      <c r="R1726" s="101">
        <f t="shared" si="214"/>
        <v>-1</v>
      </c>
      <c r="S1726" s="101">
        <f t="shared" si="215"/>
        <v>1</v>
      </c>
      <c r="T1726" s="101">
        <f t="shared" si="216"/>
        <v>1</v>
      </c>
      <c r="U1726" s="101">
        <f t="shared" si="217"/>
        <v>1</v>
      </c>
      <c r="V1726" s="102">
        <f t="shared" si="218"/>
        <v>34.768518518518526</v>
      </c>
    </row>
    <row r="1727" spans="2:22" x14ac:dyDescent="0.25">
      <c r="B1727" s="12">
        <v>27</v>
      </c>
      <c r="C1727" s="12">
        <v>60</v>
      </c>
      <c r="D1727" s="12">
        <v>36.250000000000014</v>
      </c>
      <c r="E1727" s="12">
        <v>32.333333333333336</v>
      </c>
      <c r="F1727" s="12">
        <v>43.666666666666679</v>
      </c>
      <c r="H1727" s="103">
        <f>VLOOKUP($C1727,'Experiment Design'!$B$3:$H$66,'Experiment Results'!H$1,FALSE)</f>
        <v>8</v>
      </c>
      <c r="I1727" s="101" t="str">
        <f>VLOOKUP($C1727,'Experiment Design'!$B$3:$H$66,'Experiment Results'!I$1,FALSE)</f>
        <v>Exponential</v>
      </c>
      <c r="J1727" s="101">
        <f>VLOOKUP($C1727,'Experiment Design'!$B$3:$H$66,'Experiment Results'!J$1,FALSE)</f>
        <v>40</v>
      </c>
      <c r="K1727" s="101">
        <f>VLOOKUP($C1727,'Experiment Design'!$B$3:$H$66,'Experiment Results'!K$1,FALSE)</f>
        <v>60</v>
      </c>
      <c r="L1727" s="101">
        <f>VLOOKUP($C1727,'Experiment Design'!$B$3:$H$66,'Experiment Results'!L$1,FALSE)</f>
        <v>36</v>
      </c>
      <c r="M1727" s="101">
        <f>VLOOKUP($C1727,'Experiment Design'!$B$3:$H$66,'Experiment Results'!M$1,FALSE)</f>
        <v>15</v>
      </c>
      <c r="N1727" s="102">
        <f t="shared" si="211"/>
        <v>37.416666666666679</v>
      </c>
      <c r="P1727" s="103">
        <f t="shared" si="212"/>
        <v>1</v>
      </c>
      <c r="Q1727" s="101">
        <f t="shared" si="213"/>
        <v>1</v>
      </c>
      <c r="R1727" s="101">
        <f t="shared" si="214"/>
        <v>-1</v>
      </c>
      <c r="S1727" s="101">
        <f t="shared" si="215"/>
        <v>1</v>
      </c>
      <c r="T1727" s="101">
        <f t="shared" si="216"/>
        <v>1</v>
      </c>
      <c r="U1727" s="101">
        <f t="shared" si="217"/>
        <v>1</v>
      </c>
      <c r="V1727" s="102">
        <f t="shared" si="218"/>
        <v>37.416666666666679</v>
      </c>
    </row>
    <row r="1728" spans="2:22" x14ac:dyDescent="0.25">
      <c r="B1728" s="12">
        <v>27</v>
      </c>
      <c r="C1728" s="12">
        <v>61</v>
      </c>
      <c r="D1728" s="12">
        <v>34.722222222222243</v>
      </c>
      <c r="E1728" s="12">
        <v>30.208333333333318</v>
      </c>
      <c r="F1728" s="12">
        <v>36.874999999999986</v>
      </c>
      <c r="H1728" s="103">
        <f>VLOOKUP($C1728,'Experiment Design'!$B$3:$H$66,'Experiment Results'!H$1,FALSE)</f>
        <v>3</v>
      </c>
      <c r="I1728" s="101" t="str">
        <f>VLOOKUP($C1728,'Experiment Design'!$B$3:$H$66,'Experiment Results'!I$1,FALSE)</f>
        <v>Normal</v>
      </c>
      <c r="J1728" s="101">
        <f>VLOOKUP($C1728,'Experiment Design'!$B$3:$H$66,'Experiment Results'!J$1,FALSE)</f>
        <v>100</v>
      </c>
      <c r="K1728" s="101">
        <f>VLOOKUP($C1728,'Experiment Design'!$B$3:$H$66,'Experiment Results'!K$1,FALSE)</f>
        <v>60</v>
      </c>
      <c r="L1728" s="101">
        <f>VLOOKUP($C1728,'Experiment Design'!$B$3:$H$66,'Experiment Results'!L$1,FALSE)</f>
        <v>36</v>
      </c>
      <c r="M1728" s="101">
        <f>VLOOKUP($C1728,'Experiment Design'!$B$3:$H$66,'Experiment Results'!M$1,FALSE)</f>
        <v>15</v>
      </c>
      <c r="N1728" s="102">
        <f t="shared" si="211"/>
        <v>33.935185185185183</v>
      </c>
      <c r="P1728" s="103">
        <f t="shared" si="212"/>
        <v>-1</v>
      </c>
      <c r="Q1728" s="101">
        <f t="shared" si="213"/>
        <v>-1</v>
      </c>
      <c r="R1728" s="101">
        <f t="shared" si="214"/>
        <v>1</v>
      </c>
      <c r="S1728" s="101">
        <f t="shared" si="215"/>
        <v>1</v>
      </c>
      <c r="T1728" s="101">
        <f t="shared" si="216"/>
        <v>1</v>
      </c>
      <c r="U1728" s="101">
        <f t="shared" si="217"/>
        <v>1</v>
      </c>
      <c r="V1728" s="102">
        <f t="shared" si="218"/>
        <v>33.935185185185183</v>
      </c>
    </row>
    <row r="1729" spans="2:22" x14ac:dyDescent="0.25">
      <c r="B1729" s="12">
        <v>27</v>
      </c>
      <c r="C1729" s="12">
        <v>62</v>
      </c>
      <c r="D1729" s="12">
        <v>22.083333333333361</v>
      </c>
      <c r="E1729" s="12">
        <v>31.875</v>
      </c>
      <c r="F1729" s="12">
        <v>38.666666666666643</v>
      </c>
      <c r="H1729" s="103">
        <f>VLOOKUP($C1729,'Experiment Design'!$B$3:$H$66,'Experiment Results'!H$1,FALSE)</f>
        <v>8</v>
      </c>
      <c r="I1729" s="101" t="str">
        <f>VLOOKUP($C1729,'Experiment Design'!$B$3:$H$66,'Experiment Results'!I$1,FALSE)</f>
        <v>Normal</v>
      </c>
      <c r="J1729" s="101">
        <f>VLOOKUP($C1729,'Experiment Design'!$B$3:$H$66,'Experiment Results'!J$1,FALSE)</f>
        <v>100</v>
      </c>
      <c r="K1729" s="101">
        <f>VLOOKUP($C1729,'Experiment Design'!$B$3:$H$66,'Experiment Results'!K$1,FALSE)</f>
        <v>60</v>
      </c>
      <c r="L1729" s="101">
        <f>VLOOKUP($C1729,'Experiment Design'!$B$3:$H$66,'Experiment Results'!L$1,FALSE)</f>
        <v>36</v>
      </c>
      <c r="M1729" s="101">
        <f>VLOOKUP($C1729,'Experiment Design'!$B$3:$H$66,'Experiment Results'!M$1,FALSE)</f>
        <v>15</v>
      </c>
      <c r="N1729" s="102">
        <f t="shared" si="211"/>
        <v>30.875</v>
      </c>
      <c r="P1729" s="103">
        <f t="shared" si="212"/>
        <v>1</v>
      </c>
      <c r="Q1729" s="101">
        <f t="shared" si="213"/>
        <v>-1</v>
      </c>
      <c r="R1729" s="101">
        <f t="shared" si="214"/>
        <v>1</v>
      </c>
      <c r="S1729" s="101">
        <f t="shared" si="215"/>
        <v>1</v>
      </c>
      <c r="T1729" s="101">
        <f t="shared" si="216"/>
        <v>1</v>
      </c>
      <c r="U1729" s="101">
        <f t="shared" si="217"/>
        <v>1</v>
      </c>
      <c r="V1729" s="102">
        <f t="shared" si="218"/>
        <v>30.875</v>
      </c>
    </row>
    <row r="1730" spans="2:22" x14ac:dyDescent="0.25">
      <c r="B1730" s="12">
        <v>27</v>
      </c>
      <c r="C1730" s="12">
        <v>63</v>
      </c>
      <c r="D1730" s="12">
        <v>48.083806580818802</v>
      </c>
      <c r="E1730" s="12">
        <v>31.875</v>
      </c>
      <c r="F1730" s="12">
        <v>67.688154131433592</v>
      </c>
      <c r="H1730" s="103">
        <f>VLOOKUP($C1730,'Experiment Design'!$B$3:$H$66,'Experiment Results'!H$1,FALSE)</f>
        <v>3</v>
      </c>
      <c r="I1730" s="101" t="str">
        <f>VLOOKUP($C1730,'Experiment Design'!$B$3:$H$66,'Experiment Results'!I$1,FALSE)</f>
        <v>Exponential</v>
      </c>
      <c r="J1730" s="101">
        <f>VLOOKUP($C1730,'Experiment Design'!$B$3:$H$66,'Experiment Results'!J$1,FALSE)</f>
        <v>100</v>
      </c>
      <c r="K1730" s="101">
        <f>VLOOKUP($C1730,'Experiment Design'!$B$3:$H$66,'Experiment Results'!K$1,FALSE)</f>
        <v>60</v>
      </c>
      <c r="L1730" s="101">
        <f>VLOOKUP($C1730,'Experiment Design'!$B$3:$H$66,'Experiment Results'!L$1,FALSE)</f>
        <v>36</v>
      </c>
      <c r="M1730" s="101">
        <f>VLOOKUP($C1730,'Experiment Design'!$B$3:$H$66,'Experiment Results'!M$1,FALSE)</f>
        <v>15</v>
      </c>
      <c r="N1730" s="102">
        <f t="shared" si="211"/>
        <v>49.215653570750796</v>
      </c>
      <c r="P1730" s="103">
        <f t="shared" si="212"/>
        <v>-1</v>
      </c>
      <c r="Q1730" s="101">
        <f t="shared" si="213"/>
        <v>1</v>
      </c>
      <c r="R1730" s="101">
        <f t="shared" si="214"/>
        <v>1</v>
      </c>
      <c r="S1730" s="101">
        <f t="shared" si="215"/>
        <v>1</v>
      </c>
      <c r="T1730" s="101">
        <f t="shared" si="216"/>
        <v>1</v>
      </c>
      <c r="U1730" s="101">
        <f t="shared" si="217"/>
        <v>1</v>
      </c>
      <c r="V1730" s="102">
        <f t="shared" si="218"/>
        <v>49.215653570750796</v>
      </c>
    </row>
    <row r="1731" spans="2:22" x14ac:dyDescent="0.25">
      <c r="B1731" s="12">
        <v>27</v>
      </c>
      <c r="C1731" s="12">
        <v>64</v>
      </c>
      <c r="D1731" s="12">
        <v>36.250000000000014</v>
      </c>
      <c r="E1731" s="12">
        <v>32.333333333333336</v>
      </c>
      <c r="F1731" s="12">
        <v>43.666666666666679</v>
      </c>
      <c r="H1731" s="103">
        <f>VLOOKUP($C1731,'Experiment Design'!$B$3:$H$66,'Experiment Results'!H$1,FALSE)</f>
        <v>8</v>
      </c>
      <c r="I1731" s="101" t="str">
        <f>VLOOKUP($C1731,'Experiment Design'!$B$3:$H$66,'Experiment Results'!I$1,FALSE)</f>
        <v>Exponential</v>
      </c>
      <c r="J1731" s="101">
        <f>VLOOKUP($C1731,'Experiment Design'!$B$3:$H$66,'Experiment Results'!J$1,FALSE)</f>
        <v>100</v>
      </c>
      <c r="K1731" s="101">
        <f>VLOOKUP($C1731,'Experiment Design'!$B$3:$H$66,'Experiment Results'!K$1,FALSE)</f>
        <v>60</v>
      </c>
      <c r="L1731" s="101">
        <f>VLOOKUP($C1731,'Experiment Design'!$B$3:$H$66,'Experiment Results'!L$1,FALSE)</f>
        <v>36</v>
      </c>
      <c r="M1731" s="101">
        <f>VLOOKUP($C1731,'Experiment Design'!$B$3:$H$66,'Experiment Results'!M$1,FALSE)</f>
        <v>15</v>
      </c>
      <c r="N1731" s="102">
        <f t="shared" si="211"/>
        <v>37.416666666666679</v>
      </c>
      <c r="P1731" s="103">
        <f t="shared" si="212"/>
        <v>1</v>
      </c>
      <c r="Q1731" s="101">
        <f t="shared" si="213"/>
        <v>1</v>
      </c>
      <c r="R1731" s="101">
        <f t="shared" si="214"/>
        <v>1</v>
      </c>
      <c r="S1731" s="101">
        <f t="shared" si="215"/>
        <v>1</v>
      </c>
      <c r="T1731" s="101">
        <f t="shared" si="216"/>
        <v>1</v>
      </c>
      <c r="U1731" s="101">
        <f t="shared" si="217"/>
        <v>1</v>
      </c>
      <c r="V1731" s="102">
        <f t="shared" si="218"/>
        <v>37.416666666666679</v>
      </c>
    </row>
    <row r="1732" spans="2:22" x14ac:dyDescent="0.25">
      <c r="B1732" s="12">
        <v>28</v>
      </c>
      <c r="C1732" s="12">
        <v>1</v>
      </c>
      <c r="D1732" s="12">
        <v>45.86538461538462</v>
      </c>
      <c r="E1732" s="12">
        <v>30.288461538461519</v>
      </c>
      <c r="F1732" s="12">
        <v>49.903846153846146</v>
      </c>
      <c r="H1732" s="103">
        <f>VLOOKUP($C1732,'Experiment Design'!$B$3:$H$66,'Experiment Results'!H$1,FALSE)</f>
        <v>3</v>
      </c>
      <c r="I1732" s="101" t="str">
        <f>VLOOKUP($C1732,'Experiment Design'!$B$3:$H$66,'Experiment Results'!I$1,FALSE)</f>
        <v>Normal</v>
      </c>
      <c r="J1732" s="101">
        <f>VLOOKUP($C1732,'Experiment Design'!$B$3:$H$66,'Experiment Results'!J$1,FALSE)</f>
        <v>40</v>
      </c>
      <c r="K1732" s="101">
        <f>VLOOKUP($C1732,'Experiment Design'!$B$3:$H$66,'Experiment Results'!K$1,FALSE)</f>
        <v>10</v>
      </c>
      <c r="L1732" s="101">
        <f>VLOOKUP($C1732,'Experiment Design'!$B$3:$H$66,'Experiment Results'!L$1,FALSE)</f>
        <v>26</v>
      </c>
      <c r="M1732" s="101">
        <f>VLOOKUP($C1732,'Experiment Design'!$B$3:$H$66,'Experiment Results'!M$1,FALSE)</f>
        <v>10</v>
      </c>
      <c r="N1732" s="102">
        <f t="shared" si="211"/>
        <v>42.019230769230759</v>
      </c>
      <c r="P1732" s="103">
        <f t="shared" si="212"/>
        <v>-1</v>
      </c>
      <c r="Q1732" s="101">
        <f t="shared" si="213"/>
        <v>-1</v>
      </c>
      <c r="R1732" s="101">
        <f t="shared" si="214"/>
        <v>-1</v>
      </c>
      <c r="S1732" s="101">
        <f t="shared" si="215"/>
        <v>-1</v>
      </c>
      <c r="T1732" s="101">
        <f t="shared" si="216"/>
        <v>-1</v>
      </c>
      <c r="U1732" s="101">
        <f t="shared" si="217"/>
        <v>-1</v>
      </c>
      <c r="V1732" s="102">
        <f t="shared" si="218"/>
        <v>42.019230769230759</v>
      </c>
    </row>
    <row r="1733" spans="2:22" x14ac:dyDescent="0.25">
      <c r="B1733" s="12">
        <v>28</v>
      </c>
      <c r="C1733" s="12">
        <v>2</v>
      </c>
      <c r="D1733" s="12">
        <v>47.88461538461538</v>
      </c>
      <c r="E1733" s="12">
        <v>29.076923076923102</v>
      </c>
      <c r="F1733" s="12">
        <v>51.923076923076898</v>
      </c>
      <c r="H1733" s="103">
        <f>VLOOKUP($C1733,'Experiment Design'!$B$3:$H$66,'Experiment Results'!H$1,FALSE)</f>
        <v>8</v>
      </c>
      <c r="I1733" s="101" t="str">
        <f>VLOOKUP($C1733,'Experiment Design'!$B$3:$H$66,'Experiment Results'!I$1,FALSE)</f>
        <v>Normal</v>
      </c>
      <c r="J1733" s="101">
        <f>VLOOKUP($C1733,'Experiment Design'!$B$3:$H$66,'Experiment Results'!J$1,FALSE)</f>
        <v>40</v>
      </c>
      <c r="K1733" s="101">
        <f>VLOOKUP($C1733,'Experiment Design'!$B$3:$H$66,'Experiment Results'!K$1,FALSE)</f>
        <v>10</v>
      </c>
      <c r="L1733" s="101">
        <f>VLOOKUP($C1733,'Experiment Design'!$B$3:$H$66,'Experiment Results'!L$1,FALSE)</f>
        <v>26</v>
      </c>
      <c r="M1733" s="101">
        <f>VLOOKUP($C1733,'Experiment Design'!$B$3:$H$66,'Experiment Results'!M$1,FALSE)</f>
        <v>10</v>
      </c>
      <c r="N1733" s="102">
        <f t="shared" ref="N1733:N1796" si="219">AVERAGE(D1733:F1733)</f>
        <v>42.96153846153846</v>
      </c>
      <c r="P1733" s="103">
        <f t="shared" ref="P1733:P1796" si="220">IF(H1733=H$4,-1,1)</f>
        <v>1</v>
      </c>
      <c r="Q1733" s="101">
        <f t="shared" ref="Q1733:Q1796" si="221">IF(I1733=I$4,-1,1)</f>
        <v>-1</v>
      </c>
      <c r="R1733" s="101">
        <f t="shared" ref="R1733:R1796" si="222">IF(J1733=J$4,-1,1)</f>
        <v>-1</v>
      </c>
      <c r="S1733" s="101">
        <f t="shared" ref="S1733:S1796" si="223">IF(K1733=K$4,-1,1)</f>
        <v>-1</v>
      </c>
      <c r="T1733" s="101">
        <f t="shared" ref="T1733:T1796" si="224">IF(L1733=L$4,-1,1)</f>
        <v>-1</v>
      </c>
      <c r="U1733" s="101">
        <f t="shared" ref="U1733:U1796" si="225">IF(M1733=M$4,-1,1)</f>
        <v>-1</v>
      </c>
      <c r="V1733" s="102">
        <f t="shared" ref="V1733:V1796" si="226">N1733</f>
        <v>42.96153846153846</v>
      </c>
    </row>
    <row r="1734" spans="2:22" x14ac:dyDescent="0.25">
      <c r="B1734" s="12">
        <v>28</v>
      </c>
      <c r="C1734" s="12">
        <v>3</v>
      </c>
      <c r="D1734" s="12">
        <v>35.192307692307722</v>
      </c>
      <c r="E1734" s="12">
        <v>33.84615384615384</v>
      </c>
      <c r="F1734" s="12">
        <v>42.692307692307722</v>
      </c>
      <c r="H1734" s="103">
        <f>VLOOKUP($C1734,'Experiment Design'!$B$3:$H$66,'Experiment Results'!H$1,FALSE)</f>
        <v>3</v>
      </c>
      <c r="I1734" s="101" t="str">
        <f>VLOOKUP($C1734,'Experiment Design'!$B$3:$H$66,'Experiment Results'!I$1,FALSE)</f>
        <v>Exponential</v>
      </c>
      <c r="J1734" s="101">
        <f>VLOOKUP($C1734,'Experiment Design'!$B$3:$H$66,'Experiment Results'!J$1,FALSE)</f>
        <v>40</v>
      </c>
      <c r="K1734" s="101">
        <f>VLOOKUP($C1734,'Experiment Design'!$B$3:$H$66,'Experiment Results'!K$1,FALSE)</f>
        <v>10</v>
      </c>
      <c r="L1734" s="101">
        <f>VLOOKUP($C1734,'Experiment Design'!$B$3:$H$66,'Experiment Results'!L$1,FALSE)</f>
        <v>26</v>
      </c>
      <c r="M1734" s="101">
        <f>VLOOKUP($C1734,'Experiment Design'!$B$3:$H$66,'Experiment Results'!M$1,FALSE)</f>
        <v>10</v>
      </c>
      <c r="N1734" s="102">
        <f t="shared" si="219"/>
        <v>37.243589743589759</v>
      </c>
      <c r="P1734" s="103">
        <f t="shared" si="220"/>
        <v>-1</v>
      </c>
      <c r="Q1734" s="101">
        <f t="shared" si="221"/>
        <v>1</v>
      </c>
      <c r="R1734" s="101">
        <f t="shared" si="222"/>
        <v>-1</v>
      </c>
      <c r="S1734" s="101">
        <f t="shared" si="223"/>
        <v>-1</v>
      </c>
      <c r="T1734" s="101">
        <f t="shared" si="224"/>
        <v>-1</v>
      </c>
      <c r="U1734" s="101">
        <f t="shared" si="225"/>
        <v>-1</v>
      </c>
      <c r="V1734" s="102">
        <f t="shared" si="226"/>
        <v>37.243589743589759</v>
      </c>
    </row>
    <row r="1735" spans="2:22" x14ac:dyDescent="0.25">
      <c r="B1735" s="12">
        <v>28</v>
      </c>
      <c r="C1735" s="12">
        <v>4</v>
      </c>
      <c r="D1735" s="12">
        <v>43.461538461538439</v>
      </c>
      <c r="E1735" s="12">
        <v>22.788461538461522</v>
      </c>
      <c r="F1735" s="12">
        <v>37.5</v>
      </c>
      <c r="H1735" s="103">
        <f>VLOOKUP($C1735,'Experiment Design'!$B$3:$H$66,'Experiment Results'!H$1,FALSE)</f>
        <v>8</v>
      </c>
      <c r="I1735" s="101" t="str">
        <f>VLOOKUP($C1735,'Experiment Design'!$B$3:$H$66,'Experiment Results'!I$1,FALSE)</f>
        <v>Exponential</v>
      </c>
      <c r="J1735" s="101">
        <f>VLOOKUP($C1735,'Experiment Design'!$B$3:$H$66,'Experiment Results'!J$1,FALSE)</f>
        <v>40</v>
      </c>
      <c r="K1735" s="101">
        <f>VLOOKUP($C1735,'Experiment Design'!$B$3:$H$66,'Experiment Results'!K$1,FALSE)</f>
        <v>10</v>
      </c>
      <c r="L1735" s="101">
        <f>VLOOKUP($C1735,'Experiment Design'!$B$3:$H$66,'Experiment Results'!L$1,FALSE)</f>
        <v>26</v>
      </c>
      <c r="M1735" s="101">
        <f>VLOOKUP($C1735,'Experiment Design'!$B$3:$H$66,'Experiment Results'!M$1,FALSE)</f>
        <v>10</v>
      </c>
      <c r="N1735" s="102">
        <f t="shared" si="219"/>
        <v>34.583333333333321</v>
      </c>
      <c r="P1735" s="103">
        <f t="shared" si="220"/>
        <v>1</v>
      </c>
      <c r="Q1735" s="101">
        <f t="shared" si="221"/>
        <v>1</v>
      </c>
      <c r="R1735" s="101">
        <f t="shared" si="222"/>
        <v>-1</v>
      </c>
      <c r="S1735" s="101">
        <f t="shared" si="223"/>
        <v>-1</v>
      </c>
      <c r="T1735" s="101">
        <f t="shared" si="224"/>
        <v>-1</v>
      </c>
      <c r="U1735" s="101">
        <f t="shared" si="225"/>
        <v>-1</v>
      </c>
      <c r="V1735" s="102">
        <f t="shared" si="226"/>
        <v>34.583333333333321</v>
      </c>
    </row>
    <row r="1736" spans="2:22" x14ac:dyDescent="0.25">
      <c r="B1736" s="12">
        <v>28</v>
      </c>
      <c r="C1736" s="12">
        <v>5</v>
      </c>
      <c r="D1736" s="12">
        <v>45.86538461538462</v>
      </c>
      <c r="E1736" s="12">
        <v>30.288461538461519</v>
      </c>
      <c r="F1736" s="12">
        <v>49.903846153846146</v>
      </c>
      <c r="H1736" s="103">
        <f>VLOOKUP($C1736,'Experiment Design'!$B$3:$H$66,'Experiment Results'!H$1,FALSE)</f>
        <v>3</v>
      </c>
      <c r="I1736" s="101" t="str">
        <f>VLOOKUP($C1736,'Experiment Design'!$B$3:$H$66,'Experiment Results'!I$1,FALSE)</f>
        <v>Normal</v>
      </c>
      <c r="J1736" s="101">
        <f>VLOOKUP($C1736,'Experiment Design'!$B$3:$H$66,'Experiment Results'!J$1,FALSE)</f>
        <v>100</v>
      </c>
      <c r="K1736" s="101">
        <f>VLOOKUP($C1736,'Experiment Design'!$B$3:$H$66,'Experiment Results'!K$1,FALSE)</f>
        <v>10</v>
      </c>
      <c r="L1736" s="101">
        <f>VLOOKUP($C1736,'Experiment Design'!$B$3:$H$66,'Experiment Results'!L$1,FALSE)</f>
        <v>26</v>
      </c>
      <c r="M1736" s="101">
        <f>VLOOKUP($C1736,'Experiment Design'!$B$3:$H$66,'Experiment Results'!M$1,FALSE)</f>
        <v>10</v>
      </c>
      <c r="N1736" s="102">
        <f t="shared" si="219"/>
        <v>42.019230769230759</v>
      </c>
      <c r="P1736" s="103">
        <f t="shared" si="220"/>
        <v>-1</v>
      </c>
      <c r="Q1736" s="101">
        <f t="shared" si="221"/>
        <v>-1</v>
      </c>
      <c r="R1736" s="101">
        <f t="shared" si="222"/>
        <v>1</v>
      </c>
      <c r="S1736" s="101">
        <f t="shared" si="223"/>
        <v>-1</v>
      </c>
      <c r="T1736" s="101">
        <f t="shared" si="224"/>
        <v>-1</v>
      </c>
      <c r="U1736" s="101">
        <f t="shared" si="225"/>
        <v>-1</v>
      </c>
      <c r="V1736" s="102">
        <f t="shared" si="226"/>
        <v>42.019230769230759</v>
      </c>
    </row>
    <row r="1737" spans="2:22" x14ac:dyDescent="0.25">
      <c r="B1737" s="12">
        <v>28</v>
      </c>
      <c r="C1737" s="12">
        <v>6</v>
      </c>
      <c r="D1737" s="12">
        <v>47.88461538461538</v>
      </c>
      <c r="E1737" s="12">
        <v>29.076923076923102</v>
      </c>
      <c r="F1737" s="12">
        <v>51.923076923076898</v>
      </c>
      <c r="H1737" s="103">
        <f>VLOOKUP($C1737,'Experiment Design'!$B$3:$H$66,'Experiment Results'!H$1,FALSE)</f>
        <v>8</v>
      </c>
      <c r="I1737" s="101" t="str">
        <f>VLOOKUP($C1737,'Experiment Design'!$B$3:$H$66,'Experiment Results'!I$1,FALSE)</f>
        <v>Normal</v>
      </c>
      <c r="J1737" s="101">
        <f>VLOOKUP($C1737,'Experiment Design'!$B$3:$H$66,'Experiment Results'!J$1,FALSE)</f>
        <v>100</v>
      </c>
      <c r="K1737" s="101">
        <f>VLOOKUP($C1737,'Experiment Design'!$B$3:$H$66,'Experiment Results'!K$1,FALSE)</f>
        <v>10</v>
      </c>
      <c r="L1737" s="101">
        <f>VLOOKUP($C1737,'Experiment Design'!$B$3:$H$66,'Experiment Results'!L$1,FALSE)</f>
        <v>26</v>
      </c>
      <c r="M1737" s="101">
        <f>VLOOKUP($C1737,'Experiment Design'!$B$3:$H$66,'Experiment Results'!M$1,FALSE)</f>
        <v>10</v>
      </c>
      <c r="N1737" s="102">
        <f t="shared" si="219"/>
        <v>42.96153846153846</v>
      </c>
      <c r="P1737" s="103">
        <f t="shared" si="220"/>
        <v>1</v>
      </c>
      <c r="Q1737" s="101">
        <f t="shared" si="221"/>
        <v>-1</v>
      </c>
      <c r="R1737" s="101">
        <f t="shared" si="222"/>
        <v>1</v>
      </c>
      <c r="S1737" s="101">
        <f t="shared" si="223"/>
        <v>-1</v>
      </c>
      <c r="T1737" s="101">
        <f t="shared" si="224"/>
        <v>-1</v>
      </c>
      <c r="U1737" s="101">
        <f t="shared" si="225"/>
        <v>-1</v>
      </c>
      <c r="V1737" s="102">
        <f t="shared" si="226"/>
        <v>42.96153846153846</v>
      </c>
    </row>
    <row r="1738" spans="2:22" x14ac:dyDescent="0.25">
      <c r="B1738" s="12">
        <v>28</v>
      </c>
      <c r="C1738" s="12">
        <v>7</v>
      </c>
      <c r="D1738" s="12">
        <v>35.192307692307722</v>
      </c>
      <c r="E1738" s="12">
        <v>33.84615384615384</v>
      </c>
      <c r="F1738" s="12">
        <v>42.692307692307722</v>
      </c>
      <c r="H1738" s="103">
        <f>VLOOKUP($C1738,'Experiment Design'!$B$3:$H$66,'Experiment Results'!H$1,FALSE)</f>
        <v>3</v>
      </c>
      <c r="I1738" s="101" t="str">
        <f>VLOOKUP($C1738,'Experiment Design'!$B$3:$H$66,'Experiment Results'!I$1,FALSE)</f>
        <v>Exponential</v>
      </c>
      <c r="J1738" s="101">
        <f>VLOOKUP($C1738,'Experiment Design'!$B$3:$H$66,'Experiment Results'!J$1,FALSE)</f>
        <v>100</v>
      </c>
      <c r="K1738" s="101">
        <f>VLOOKUP($C1738,'Experiment Design'!$B$3:$H$66,'Experiment Results'!K$1,FALSE)</f>
        <v>10</v>
      </c>
      <c r="L1738" s="101">
        <f>VLOOKUP($C1738,'Experiment Design'!$B$3:$H$66,'Experiment Results'!L$1,FALSE)</f>
        <v>26</v>
      </c>
      <c r="M1738" s="101">
        <f>VLOOKUP($C1738,'Experiment Design'!$B$3:$H$66,'Experiment Results'!M$1,FALSE)</f>
        <v>10</v>
      </c>
      <c r="N1738" s="102">
        <f t="shared" si="219"/>
        <v>37.243589743589759</v>
      </c>
      <c r="P1738" s="103">
        <f t="shared" si="220"/>
        <v>-1</v>
      </c>
      <c r="Q1738" s="101">
        <f t="shared" si="221"/>
        <v>1</v>
      </c>
      <c r="R1738" s="101">
        <f t="shared" si="222"/>
        <v>1</v>
      </c>
      <c r="S1738" s="101">
        <f t="shared" si="223"/>
        <v>-1</v>
      </c>
      <c r="T1738" s="101">
        <f t="shared" si="224"/>
        <v>-1</v>
      </c>
      <c r="U1738" s="101">
        <f t="shared" si="225"/>
        <v>-1</v>
      </c>
      <c r="V1738" s="102">
        <f t="shared" si="226"/>
        <v>37.243589743589759</v>
      </c>
    </row>
    <row r="1739" spans="2:22" x14ac:dyDescent="0.25">
      <c r="B1739" s="12">
        <v>28</v>
      </c>
      <c r="C1739" s="12">
        <v>8</v>
      </c>
      <c r="D1739" s="12">
        <v>43.461538461538439</v>
      </c>
      <c r="E1739" s="12">
        <v>22.788461538461522</v>
      </c>
      <c r="F1739" s="12">
        <v>37.5</v>
      </c>
      <c r="H1739" s="103">
        <f>VLOOKUP($C1739,'Experiment Design'!$B$3:$H$66,'Experiment Results'!H$1,FALSE)</f>
        <v>8</v>
      </c>
      <c r="I1739" s="101" t="str">
        <f>VLOOKUP($C1739,'Experiment Design'!$B$3:$H$66,'Experiment Results'!I$1,FALSE)</f>
        <v>Exponential</v>
      </c>
      <c r="J1739" s="101">
        <f>VLOOKUP($C1739,'Experiment Design'!$B$3:$H$66,'Experiment Results'!J$1,FALSE)</f>
        <v>100</v>
      </c>
      <c r="K1739" s="101">
        <f>VLOOKUP($C1739,'Experiment Design'!$B$3:$H$66,'Experiment Results'!K$1,FALSE)</f>
        <v>10</v>
      </c>
      <c r="L1739" s="101">
        <f>VLOOKUP($C1739,'Experiment Design'!$B$3:$H$66,'Experiment Results'!L$1,FALSE)</f>
        <v>26</v>
      </c>
      <c r="M1739" s="101">
        <f>VLOOKUP($C1739,'Experiment Design'!$B$3:$H$66,'Experiment Results'!M$1,FALSE)</f>
        <v>10</v>
      </c>
      <c r="N1739" s="102">
        <f t="shared" si="219"/>
        <v>34.583333333333321</v>
      </c>
      <c r="P1739" s="103">
        <f t="shared" si="220"/>
        <v>1</v>
      </c>
      <c r="Q1739" s="101">
        <f t="shared" si="221"/>
        <v>1</v>
      </c>
      <c r="R1739" s="101">
        <f t="shared" si="222"/>
        <v>1</v>
      </c>
      <c r="S1739" s="101">
        <f t="shared" si="223"/>
        <v>-1</v>
      </c>
      <c r="T1739" s="101">
        <f t="shared" si="224"/>
        <v>-1</v>
      </c>
      <c r="U1739" s="101">
        <f t="shared" si="225"/>
        <v>-1</v>
      </c>
      <c r="V1739" s="102">
        <f t="shared" si="226"/>
        <v>34.583333333333321</v>
      </c>
    </row>
    <row r="1740" spans="2:22" x14ac:dyDescent="0.25">
      <c r="B1740" s="12">
        <v>28</v>
      </c>
      <c r="C1740" s="12">
        <v>9</v>
      </c>
      <c r="D1740" s="12">
        <v>45.86538461538462</v>
      </c>
      <c r="E1740" s="12">
        <v>30.288461538461519</v>
      </c>
      <c r="F1740" s="12">
        <v>49.903846153846146</v>
      </c>
      <c r="H1740" s="103">
        <f>VLOOKUP($C1740,'Experiment Design'!$B$3:$H$66,'Experiment Results'!H$1,FALSE)</f>
        <v>3</v>
      </c>
      <c r="I1740" s="101" t="str">
        <f>VLOOKUP($C1740,'Experiment Design'!$B$3:$H$66,'Experiment Results'!I$1,FALSE)</f>
        <v>Normal</v>
      </c>
      <c r="J1740" s="101">
        <f>VLOOKUP($C1740,'Experiment Design'!$B$3:$H$66,'Experiment Results'!J$1,FALSE)</f>
        <v>40</v>
      </c>
      <c r="K1740" s="101">
        <f>VLOOKUP($C1740,'Experiment Design'!$B$3:$H$66,'Experiment Results'!K$1,FALSE)</f>
        <v>60</v>
      </c>
      <c r="L1740" s="101">
        <f>VLOOKUP($C1740,'Experiment Design'!$B$3:$H$66,'Experiment Results'!L$1,FALSE)</f>
        <v>26</v>
      </c>
      <c r="M1740" s="101">
        <f>VLOOKUP($C1740,'Experiment Design'!$B$3:$H$66,'Experiment Results'!M$1,FALSE)</f>
        <v>10</v>
      </c>
      <c r="N1740" s="102">
        <f t="shared" si="219"/>
        <v>42.019230769230759</v>
      </c>
      <c r="P1740" s="103">
        <f t="shared" si="220"/>
        <v>-1</v>
      </c>
      <c r="Q1740" s="101">
        <f t="shared" si="221"/>
        <v>-1</v>
      </c>
      <c r="R1740" s="101">
        <f t="shared" si="222"/>
        <v>-1</v>
      </c>
      <c r="S1740" s="101">
        <f t="shared" si="223"/>
        <v>1</v>
      </c>
      <c r="T1740" s="101">
        <f t="shared" si="224"/>
        <v>-1</v>
      </c>
      <c r="U1740" s="101">
        <f t="shared" si="225"/>
        <v>-1</v>
      </c>
      <c r="V1740" s="102">
        <f t="shared" si="226"/>
        <v>42.019230769230759</v>
      </c>
    </row>
    <row r="1741" spans="2:22" x14ac:dyDescent="0.25">
      <c r="B1741" s="12">
        <v>28</v>
      </c>
      <c r="C1741" s="12">
        <v>10</v>
      </c>
      <c r="D1741" s="12">
        <v>47.88461538461538</v>
      </c>
      <c r="E1741" s="12">
        <v>29.076923076923102</v>
      </c>
      <c r="F1741" s="12">
        <v>51.923076923076898</v>
      </c>
      <c r="H1741" s="103">
        <f>VLOOKUP($C1741,'Experiment Design'!$B$3:$H$66,'Experiment Results'!H$1,FALSE)</f>
        <v>8</v>
      </c>
      <c r="I1741" s="101" t="str">
        <f>VLOOKUP($C1741,'Experiment Design'!$B$3:$H$66,'Experiment Results'!I$1,FALSE)</f>
        <v>Normal</v>
      </c>
      <c r="J1741" s="101">
        <f>VLOOKUP($C1741,'Experiment Design'!$B$3:$H$66,'Experiment Results'!J$1,FALSE)</f>
        <v>40</v>
      </c>
      <c r="K1741" s="101">
        <f>VLOOKUP($C1741,'Experiment Design'!$B$3:$H$66,'Experiment Results'!K$1,FALSE)</f>
        <v>60</v>
      </c>
      <c r="L1741" s="101">
        <f>VLOOKUP($C1741,'Experiment Design'!$B$3:$H$66,'Experiment Results'!L$1,FALSE)</f>
        <v>26</v>
      </c>
      <c r="M1741" s="101">
        <f>VLOOKUP($C1741,'Experiment Design'!$B$3:$H$66,'Experiment Results'!M$1,FALSE)</f>
        <v>10</v>
      </c>
      <c r="N1741" s="102">
        <f t="shared" si="219"/>
        <v>42.96153846153846</v>
      </c>
      <c r="P1741" s="103">
        <f t="shared" si="220"/>
        <v>1</v>
      </c>
      <c r="Q1741" s="101">
        <f t="shared" si="221"/>
        <v>-1</v>
      </c>
      <c r="R1741" s="101">
        <f t="shared" si="222"/>
        <v>-1</v>
      </c>
      <c r="S1741" s="101">
        <f t="shared" si="223"/>
        <v>1</v>
      </c>
      <c r="T1741" s="101">
        <f t="shared" si="224"/>
        <v>-1</v>
      </c>
      <c r="U1741" s="101">
        <f t="shared" si="225"/>
        <v>-1</v>
      </c>
      <c r="V1741" s="102">
        <f t="shared" si="226"/>
        <v>42.96153846153846</v>
      </c>
    </row>
    <row r="1742" spans="2:22" x14ac:dyDescent="0.25">
      <c r="B1742" s="12">
        <v>28</v>
      </c>
      <c r="C1742" s="12">
        <v>11</v>
      </c>
      <c r="D1742" s="12">
        <v>35.192307692307722</v>
      </c>
      <c r="E1742" s="12">
        <v>33.84615384615384</v>
      </c>
      <c r="F1742" s="12">
        <v>42.692307692307722</v>
      </c>
      <c r="H1742" s="103">
        <f>VLOOKUP($C1742,'Experiment Design'!$B$3:$H$66,'Experiment Results'!H$1,FALSE)</f>
        <v>3</v>
      </c>
      <c r="I1742" s="101" t="str">
        <f>VLOOKUP($C1742,'Experiment Design'!$B$3:$H$66,'Experiment Results'!I$1,FALSE)</f>
        <v>Exponential</v>
      </c>
      <c r="J1742" s="101">
        <f>VLOOKUP($C1742,'Experiment Design'!$B$3:$H$66,'Experiment Results'!J$1,FALSE)</f>
        <v>40</v>
      </c>
      <c r="K1742" s="101">
        <f>VLOOKUP($C1742,'Experiment Design'!$B$3:$H$66,'Experiment Results'!K$1,FALSE)</f>
        <v>60</v>
      </c>
      <c r="L1742" s="101">
        <f>VLOOKUP($C1742,'Experiment Design'!$B$3:$H$66,'Experiment Results'!L$1,FALSE)</f>
        <v>26</v>
      </c>
      <c r="M1742" s="101">
        <f>VLOOKUP($C1742,'Experiment Design'!$B$3:$H$66,'Experiment Results'!M$1,FALSE)</f>
        <v>10</v>
      </c>
      <c r="N1742" s="102">
        <f t="shared" si="219"/>
        <v>37.243589743589759</v>
      </c>
      <c r="P1742" s="103">
        <f t="shared" si="220"/>
        <v>-1</v>
      </c>
      <c r="Q1742" s="101">
        <f t="shared" si="221"/>
        <v>1</v>
      </c>
      <c r="R1742" s="101">
        <f t="shared" si="222"/>
        <v>-1</v>
      </c>
      <c r="S1742" s="101">
        <f t="shared" si="223"/>
        <v>1</v>
      </c>
      <c r="T1742" s="101">
        <f t="shared" si="224"/>
        <v>-1</v>
      </c>
      <c r="U1742" s="101">
        <f t="shared" si="225"/>
        <v>-1</v>
      </c>
      <c r="V1742" s="102">
        <f t="shared" si="226"/>
        <v>37.243589743589759</v>
      </c>
    </row>
    <row r="1743" spans="2:22" x14ac:dyDescent="0.25">
      <c r="B1743" s="12">
        <v>28</v>
      </c>
      <c r="C1743" s="12">
        <v>12</v>
      </c>
      <c r="D1743" s="12">
        <v>43.461538461538439</v>
      </c>
      <c r="E1743" s="12">
        <v>22.788461538461522</v>
      </c>
      <c r="F1743" s="12">
        <v>37.5</v>
      </c>
      <c r="H1743" s="103">
        <f>VLOOKUP($C1743,'Experiment Design'!$B$3:$H$66,'Experiment Results'!H$1,FALSE)</f>
        <v>8</v>
      </c>
      <c r="I1743" s="101" t="str">
        <f>VLOOKUP($C1743,'Experiment Design'!$B$3:$H$66,'Experiment Results'!I$1,FALSE)</f>
        <v>Exponential</v>
      </c>
      <c r="J1743" s="101">
        <f>VLOOKUP($C1743,'Experiment Design'!$B$3:$H$66,'Experiment Results'!J$1,FALSE)</f>
        <v>40</v>
      </c>
      <c r="K1743" s="101">
        <f>VLOOKUP($C1743,'Experiment Design'!$B$3:$H$66,'Experiment Results'!K$1,FALSE)</f>
        <v>60</v>
      </c>
      <c r="L1743" s="101">
        <f>VLOOKUP($C1743,'Experiment Design'!$B$3:$H$66,'Experiment Results'!L$1,FALSE)</f>
        <v>26</v>
      </c>
      <c r="M1743" s="101">
        <f>VLOOKUP($C1743,'Experiment Design'!$B$3:$H$66,'Experiment Results'!M$1,FALSE)</f>
        <v>10</v>
      </c>
      <c r="N1743" s="102">
        <f t="shared" si="219"/>
        <v>34.583333333333321</v>
      </c>
      <c r="P1743" s="103">
        <f t="shared" si="220"/>
        <v>1</v>
      </c>
      <c r="Q1743" s="101">
        <f t="shared" si="221"/>
        <v>1</v>
      </c>
      <c r="R1743" s="101">
        <f t="shared" si="222"/>
        <v>-1</v>
      </c>
      <c r="S1743" s="101">
        <f t="shared" si="223"/>
        <v>1</v>
      </c>
      <c r="T1743" s="101">
        <f t="shared" si="224"/>
        <v>-1</v>
      </c>
      <c r="U1743" s="101">
        <f t="shared" si="225"/>
        <v>-1</v>
      </c>
      <c r="V1743" s="102">
        <f t="shared" si="226"/>
        <v>34.583333333333321</v>
      </c>
    </row>
    <row r="1744" spans="2:22" x14ac:dyDescent="0.25">
      <c r="B1744" s="12">
        <v>28</v>
      </c>
      <c r="C1744" s="12">
        <v>13</v>
      </c>
      <c r="D1744" s="12">
        <v>45.86538461538462</v>
      </c>
      <c r="E1744" s="12">
        <v>30.288461538461519</v>
      </c>
      <c r="F1744" s="12">
        <v>49.903846153846146</v>
      </c>
      <c r="H1744" s="103">
        <f>VLOOKUP($C1744,'Experiment Design'!$B$3:$H$66,'Experiment Results'!H$1,FALSE)</f>
        <v>3</v>
      </c>
      <c r="I1744" s="101" t="str">
        <f>VLOOKUP($C1744,'Experiment Design'!$B$3:$H$66,'Experiment Results'!I$1,FALSE)</f>
        <v>Normal</v>
      </c>
      <c r="J1744" s="101">
        <f>VLOOKUP($C1744,'Experiment Design'!$B$3:$H$66,'Experiment Results'!J$1,FALSE)</f>
        <v>100</v>
      </c>
      <c r="K1744" s="101">
        <f>VLOOKUP($C1744,'Experiment Design'!$B$3:$H$66,'Experiment Results'!K$1,FALSE)</f>
        <v>60</v>
      </c>
      <c r="L1744" s="101">
        <f>VLOOKUP($C1744,'Experiment Design'!$B$3:$H$66,'Experiment Results'!L$1,FALSE)</f>
        <v>26</v>
      </c>
      <c r="M1744" s="101">
        <f>VLOOKUP($C1744,'Experiment Design'!$B$3:$H$66,'Experiment Results'!M$1,FALSE)</f>
        <v>10</v>
      </c>
      <c r="N1744" s="102">
        <f t="shared" si="219"/>
        <v>42.019230769230759</v>
      </c>
      <c r="P1744" s="103">
        <f t="shared" si="220"/>
        <v>-1</v>
      </c>
      <c r="Q1744" s="101">
        <f t="shared" si="221"/>
        <v>-1</v>
      </c>
      <c r="R1744" s="101">
        <f t="shared" si="222"/>
        <v>1</v>
      </c>
      <c r="S1744" s="101">
        <f t="shared" si="223"/>
        <v>1</v>
      </c>
      <c r="T1744" s="101">
        <f t="shared" si="224"/>
        <v>-1</v>
      </c>
      <c r="U1744" s="101">
        <f t="shared" si="225"/>
        <v>-1</v>
      </c>
      <c r="V1744" s="102">
        <f t="shared" si="226"/>
        <v>42.019230769230759</v>
      </c>
    </row>
    <row r="1745" spans="2:22" x14ac:dyDescent="0.25">
      <c r="B1745" s="12">
        <v>28</v>
      </c>
      <c r="C1745" s="12">
        <v>14</v>
      </c>
      <c r="D1745" s="12">
        <v>47.88461538461538</v>
      </c>
      <c r="E1745" s="12">
        <v>29.076923076923102</v>
      </c>
      <c r="F1745" s="12">
        <v>51.923076923076898</v>
      </c>
      <c r="H1745" s="103">
        <f>VLOOKUP($C1745,'Experiment Design'!$B$3:$H$66,'Experiment Results'!H$1,FALSE)</f>
        <v>8</v>
      </c>
      <c r="I1745" s="101" t="str">
        <f>VLOOKUP($C1745,'Experiment Design'!$B$3:$H$66,'Experiment Results'!I$1,FALSE)</f>
        <v>Normal</v>
      </c>
      <c r="J1745" s="101">
        <f>VLOOKUP($C1745,'Experiment Design'!$B$3:$H$66,'Experiment Results'!J$1,FALSE)</f>
        <v>100</v>
      </c>
      <c r="K1745" s="101">
        <f>VLOOKUP($C1745,'Experiment Design'!$B$3:$H$66,'Experiment Results'!K$1,FALSE)</f>
        <v>60</v>
      </c>
      <c r="L1745" s="101">
        <f>VLOOKUP($C1745,'Experiment Design'!$B$3:$H$66,'Experiment Results'!L$1,FALSE)</f>
        <v>26</v>
      </c>
      <c r="M1745" s="101">
        <f>VLOOKUP($C1745,'Experiment Design'!$B$3:$H$66,'Experiment Results'!M$1,FALSE)</f>
        <v>10</v>
      </c>
      <c r="N1745" s="102">
        <f t="shared" si="219"/>
        <v>42.96153846153846</v>
      </c>
      <c r="P1745" s="103">
        <f t="shared" si="220"/>
        <v>1</v>
      </c>
      <c r="Q1745" s="101">
        <f t="shared" si="221"/>
        <v>-1</v>
      </c>
      <c r="R1745" s="101">
        <f t="shared" si="222"/>
        <v>1</v>
      </c>
      <c r="S1745" s="101">
        <f t="shared" si="223"/>
        <v>1</v>
      </c>
      <c r="T1745" s="101">
        <f t="shared" si="224"/>
        <v>-1</v>
      </c>
      <c r="U1745" s="101">
        <f t="shared" si="225"/>
        <v>-1</v>
      </c>
      <c r="V1745" s="102">
        <f t="shared" si="226"/>
        <v>42.96153846153846</v>
      </c>
    </row>
    <row r="1746" spans="2:22" x14ac:dyDescent="0.25">
      <c r="B1746" s="12">
        <v>28</v>
      </c>
      <c r="C1746" s="12">
        <v>15</v>
      </c>
      <c r="D1746" s="12">
        <v>35.192307692307722</v>
      </c>
      <c r="E1746" s="12">
        <v>33.84615384615384</v>
      </c>
      <c r="F1746" s="12">
        <v>42.692307692307722</v>
      </c>
      <c r="H1746" s="103">
        <f>VLOOKUP($C1746,'Experiment Design'!$B$3:$H$66,'Experiment Results'!H$1,FALSE)</f>
        <v>3</v>
      </c>
      <c r="I1746" s="101" t="str">
        <f>VLOOKUP($C1746,'Experiment Design'!$B$3:$H$66,'Experiment Results'!I$1,FALSE)</f>
        <v>Exponential</v>
      </c>
      <c r="J1746" s="101">
        <f>VLOOKUP($C1746,'Experiment Design'!$B$3:$H$66,'Experiment Results'!J$1,FALSE)</f>
        <v>100</v>
      </c>
      <c r="K1746" s="101">
        <f>VLOOKUP($C1746,'Experiment Design'!$B$3:$H$66,'Experiment Results'!K$1,FALSE)</f>
        <v>60</v>
      </c>
      <c r="L1746" s="101">
        <f>VLOOKUP($C1746,'Experiment Design'!$B$3:$H$66,'Experiment Results'!L$1,FALSE)</f>
        <v>26</v>
      </c>
      <c r="M1746" s="101">
        <f>VLOOKUP($C1746,'Experiment Design'!$B$3:$H$66,'Experiment Results'!M$1,FALSE)</f>
        <v>10</v>
      </c>
      <c r="N1746" s="102">
        <f t="shared" si="219"/>
        <v>37.243589743589759</v>
      </c>
      <c r="P1746" s="103">
        <f t="shared" si="220"/>
        <v>-1</v>
      </c>
      <c r="Q1746" s="101">
        <f t="shared" si="221"/>
        <v>1</v>
      </c>
      <c r="R1746" s="101">
        <f t="shared" si="222"/>
        <v>1</v>
      </c>
      <c r="S1746" s="101">
        <f t="shared" si="223"/>
        <v>1</v>
      </c>
      <c r="T1746" s="101">
        <f t="shared" si="224"/>
        <v>-1</v>
      </c>
      <c r="U1746" s="101">
        <f t="shared" si="225"/>
        <v>-1</v>
      </c>
      <c r="V1746" s="102">
        <f t="shared" si="226"/>
        <v>37.243589743589759</v>
      </c>
    </row>
    <row r="1747" spans="2:22" x14ac:dyDescent="0.25">
      <c r="B1747" s="12">
        <v>28</v>
      </c>
      <c r="C1747" s="12">
        <v>16</v>
      </c>
      <c r="D1747" s="12">
        <v>43.461538461538439</v>
      </c>
      <c r="E1747" s="12">
        <v>22.788461538461522</v>
      </c>
      <c r="F1747" s="12">
        <v>37.5</v>
      </c>
      <c r="H1747" s="103">
        <f>VLOOKUP($C1747,'Experiment Design'!$B$3:$H$66,'Experiment Results'!H$1,FALSE)</f>
        <v>8</v>
      </c>
      <c r="I1747" s="101" t="str">
        <f>VLOOKUP($C1747,'Experiment Design'!$B$3:$H$66,'Experiment Results'!I$1,FALSE)</f>
        <v>Exponential</v>
      </c>
      <c r="J1747" s="101">
        <f>VLOOKUP($C1747,'Experiment Design'!$B$3:$H$66,'Experiment Results'!J$1,FALSE)</f>
        <v>100</v>
      </c>
      <c r="K1747" s="101">
        <f>VLOOKUP($C1747,'Experiment Design'!$B$3:$H$66,'Experiment Results'!K$1,FALSE)</f>
        <v>60</v>
      </c>
      <c r="L1747" s="101">
        <f>VLOOKUP($C1747,'Experiment Design'!$B$3:$H$66,'Experiment Results'!L$1,FALSE)</f>
        <v>26</v>
      </c>
      <c r="M1747" s="101">
        <f>VLOOKUP($C1747,'Experiment Design'!$B$3:$H$66,'Experiment Results'!M$1,FALSE)</f>
        <v>10</v>
      </c>
      <c r="N1747" s="102">
        <f t="shared" si="219"/>
        <v>34.583333333333321</v>
      </c>
      <c r="P1747" s="103">
        <f t="shared" si="220"/>
        <v>1</v>
      </c>
      <c r="Q1747" s="101">
        <f t="shared" si="221"/>
        <v>1</v>
      </c>
      <c r="R1747" s="101">
        <f t="shared" si="222"/>
        <v>1</v>
      </c>
      <c r="S1747" s="101">
        <f t="shared" si="223"/>
        <v>1</v>
      </c>
      <c r="T1747" s="101">
        <f t="shared" si="224"/>
        <v>-1</v>
      </c>
      <c r="U1747" s="101">
        <f t="shared" si="225"/>
        <v>-1</v>
      </c>
      <c r="V1747" s="102">
        <f t="shared" si="226"/>
        <v>34.583333333333321</v>
      </c>
    </row>
    <row r="1748" spans="2:22" x14ac:dyDescent="0.25">
      <c r="B1748" s="12">
        <v>28</v>
      </c>
      <c r="C1748" s="12">
        <v>17</v>
      </c>
      <c r="D1748" s="12">
        <v>58.055555555555578</v>
      </c>
      <c r="E1748" s="12">
        <v>48.6111111111111</v>
      </c>
      <c r="F1748" s="12">
        <v>55.555555555555564</v>
      </c>
      <c r="H1748" s="103">
        <f>VLOOKUP($C1748,'Experiment Design'!$B$3:$H$66,'Experiment Results'!H$1,FALSE)</f>
        <v>3</v>
      </c>
      <c r="I1748" s="101" t="str">
        <f>VLOOKUP($C1748,'Experiment Design'!$B$3:$H$66,'Experiment Results'!I$1,FALSE)</f>
        <v>Normal</v>
      </c>
      <c r="J1748" s="101">
        <f>VLOOKUP($C1748,'Experiment Design'!$B$3:$H$66,'Experiment Results'!J$1,FALSE)</f>
        <v>40</v>
      </c>
      <c r="K1748" s="101">
        <f>VLOOKUP($C1748,'Experiment Design'!$B$3:$H$66,'Experiment Results'!K$1,FALSE)</f>
        <v>10</v>
      </c>
      <c r="L1748" s="101">
        <f>VLOOKUP($C1748,'Experiment Design'!$B$3:$H$66,'Experiment Results'!L$1,FALSE)</f>
        <v>36</v>
      </c>
      <c r="M1748" s="101">
        <f>VLOOKUP($C1748,'Experiment Design'!$B$3:$H$66,'Experiment Results'!M$1,FALSE)</f>
        <v>10</v>
      </c>
      <c r="N1748" s="102">
        <f t="shared" si="219"/>
        <v>54.074074074074083</v>
      </c>
      <c r="P1748" s="103">
        <f t="shared" si="220"/>
        <v>-1</v>
      </c>
      <c r="Q1748" s="101">
        <f t="shared" si="221"/>
        <v>-1</v>
      </c>
      <c r="R1748" s="101">
        <f t="shared" si="222"/>
        <v>-1</v>
      </c>
      <c r="S1748" s="101">
        <f t="shared" si="223"/>
        <v>-1</v>
      </c>
      <c r="T1748" s="101">
        <f t="shared" si="224"/>
        <v>1</v>
      </c>
      <c r="U1748" s="101">
        <f t="shared" si="225"/>
        <v>-1</v>
      </c>
      <c r="V1748" s="102">
        <f t="shared" si="226"/>
        <v>54.074074074074083</v>
      </c>
    </row>
    <row r="1749" spans="2:22" x14ac:dyDescent="0.25">
      <c r="B1749" s="12">
        <v>28</v>
      </c>
      <c r="C1749" s="12">
        <v>18</v>
      </c>
      <c r="D1749" s="12">
        <v>57.777777777777779</v>
      </c>
      <c r="E1749" s="12">
        <v>58.055555555555578</v>
      </c>
      <c r="F1749" s="12">
        <v>65.555555555555401</v>
      </c>
      <c r="H1749" s="103">
        <f>VLOOKUP($C1749,'Experiment Design'!$B$3:$H$66,'Experiment Results'!H$1,FALSE)</f>
        <v>8</v>
      </c>
      <c r="I1749" s="101" t="str">
        <f>VLOOKUP($C1749,'Experiment Design'!$B$3:$H$66,'Experiment Results'!I$1,FALSE)</f>
        <v>Normal</v>
      </c>
      <c r="J1749" s="101">
        <f>VLOOKUP($C1749,'Experiment Design'!$B$3:$H$66,'Experiment Results'!J$1,FALSE)</f>
        <v>40</v>
      </c>
      <c r="K1749" s="101">
        <f>VLOOKUP($C1749,'Experiment Design'!$B$3:$H$66,'Experiment Results'!K$1,FALSE)</f>
        <v>10</v>
      </c>
      <c r="L1749" s="101">
        <f>VLOOKUP($C1749,'Experiment Design'!$B$3:$H$66,'Experiment Results'!L$1,FALSE)</f>
        <v>36</v>
      </c>
      <c r="M1749" s="101">
        <f>VLOOKUP($C1749,'Experiment Design'!$B$3:$H$66,'Experiment Results'!M$1,FALSE)</f>
        <v>10</v>
      </c>
      <c r="N1749" s="102">
        <f t="shared" si="219"/>
        <v>60.462962962962912</v>
      </c>
      <c r="P1749" s="103">
        <f t="shared" si="220"/>
        <v>1</v>
      </c>
      <c r="Q1749" s="101">
        <f t="shared" si="221"/>
        <v>-1</v>
      </c>
      <c r="R1749" s="101">
        <f t="shared" si="222"/>
        <v>-1</v>
      </c>
      <c r="S1749" s="101">
        <f t="shared" si="223"/>
        <v>-1</v>
      </c>
      <c r="T1749" s="101">
        <f t="shared" si="224"/>
        <v>1</v>
      </c>
      <c r="U1749" s="101">
        <f t="shared" si="225"/>
        <v>-1</v>
      </c>
      <c r="V1749" s="102">
        <f t="shared" si="226"/>
        <v>60.462962962962912</v>
      </c>
    </row>
    <row r="1750" spans="2:22" x14ac:dyDescent="0.25">
      <c r="B1750" s="12">
        <v>28</v>
      </c>
      <c r="C1750" s="12">
        <v>19</v>
      </c>
      <c r="D1750" s="12">
        <v>55.277777777777757</v>
      </c>
      <c r="E1750" s="12">
        <v>55.833333333333364</v>
      </c>
      <c r="F1750" s="12">
        <v>50.277777777777779</v>
      </c>
      <c r="H1750" s="103">
        <f>VLOOKUP($C1750,'Experiment Design'!$B$3:$H$66,'Experiment Results'!H$1,FALSE)</f>
        <v>3</v>
      </c>
      <c r="I1750" s="101" t="str">
        <f>VLOOKUP($C1750,'Experiment Design'!$B$3:$H$66,'Experiment Results'!I$1,FALSE)</f>
        <v>Exponential</v>
      </c>
      <c r="J1750" s="101">
        <f>VLOOKUP($C1750,'Experiment Design'!$B$3:$H$66,'Experiment Results'!J$1,FALSE)</f>
        <v>40</v>
      </c>
      <c r="K1750" s="101">
        <f>VLOOKUP($C1750,'Experiment Design'!$B$3:$H$66,'Experiment Results'!K$1,FALSE)</f>
        <v>10</v>
      </c>
      <c r="L1750" s="101">
        <f>VLOOKUP($C1750,'Experiment Design'!$B$3:$H$66,'Experiment Results'!L$1,FALSE)</f>
        <v>36</v>
      </c>
      <c r="M1750" s="101">
        <f>VLOOKUP($C1750,'Experiment Design'!$B$3:$H$66,'Experiment Results'!M$1,FALSE)</f>
        <v>10</v>
      </c>
      <c r="N1750" s="102">
        <f t="shared" si="219"/>
        <v>53.796296296296298</v>
      </c>
      <c r="P1750" s="103">
        <f t="shared" si="220"/>
        <v>-1</v>
      </c>
      <c r="Q1750" s="101">
        <f t="shared" si="221"/>
        <v>1</v>
      </c>
      <c r="R1750" s="101">
        <f t="shared" si="222"/>
        <v>-1</v>
      </c>
      <c r="S1750" s="101">
        <f t="shared" si="223"/>
        <v>-1</v>
      </c>
      <c r="T1750" s="101">
        <f t="shared" si="224"/>
        <v>1</v>
      </c>
      <c r="U1750" s="101">
        <f t="shared" si="225"/>
        <v>-1</v>
      </c>
      <c r="V1750" s="102">
        <f t="shared" si="226"/>
        <v>53.796296296296298</v>
      </c>
    </row>
    <row r="1751" spans="2:22" x14ac:dyDescent="0.25">
      <c r="B1751" s="12">
        <v>28</v>
      </c>
      <c r="C1751" s="12">
        <v>20</v>
      </c>
      <c r="D1751" s="12">
        <v>54.166666666666679</v>
      </c>
      <c r="E1751" s="12">
        <v>55.833333333333364</v>
      </c>
      <c r="F1751" s="12">
        <v>50.277777777777779</v>
      </c>
      <c r="H1751" s="103">
        <f>VLOOKUP($C1751,'Experiment Design'!$B$3:$H$66,'Experiment Results'!H$1,FALSE)</f>
        <v>8</v>
      </c>
      <c r="I1751" s="101" t="str">
        <f>VLOOKUP($C1751,'Experiment Design'!$B$3:$H$66,'Experiment Results'!I$1,FALSE)</f>
        <v>Exponential</v>
      </c>
      <c r="J1751" s="101">
        <f>VLOOKUP($C1751,'Experiment Design'!$B$3:$H$66,'Experiment Results'!J$1,FALSE)</f>
        <v>40</v>
      </c>
      <c r="K1751" s="101">
        <f>VLOOKUP($C1751,'Experiment Design'!$B$3:$H$66,'Experiment Results'!K$1,FALSE)</f>
        <v>10</v>
      </c>
      <c r="L1751" s="101">
        <f>VLOOKUP($C1751,'Experiment Design'!$B$3:$H$66,'Experiment Results'!L$1,FALSE)</f>
        <v>36</v>
      </c>
      <c r="M1751" s="101">
        <f>VLOOKUP($C1751,'Experiment Design'!$B$3:$H$66,'Experiment Results'!M$1,FALSE)</f>
        <v>10</v>
      </c>
      <c r="N1751" s="102">
        <f t="shared" si="219"/>
        <v>53.425925925925945</v>
      </c>
      <c r="P1751" s="103">
        <f t="shared" si="220"/>
        <v>1</v>
      </c>
      <c r="Q1751" s="101">
        <f t="shared" si="221"/>
        <v>1</v>
      </c>
      <c r="R1751" s="101">
        <f t="shared" si="222"/>
        <v>-1</v>
      </c>
      <c r="S1751" s="101">
        <f t="shared" si="223"/>
        <v>-1</v>
      </c>
      <c r="T1751" s="101">
        <f t="shared" si="224"/>
        <v>1</v>
      </c>
      <c r="U1751" s="101">
        <f t="shared" si="225"/>
        <v>-1</v>
      </c>
      <c r="V1751" s="102">
        <f t="shared" si="226"/>
        <v>53.425925925925945</v>
      </c>
    </row>
    <row r="1752" spans="2:22" x14ac:dyDescent="0.25">
      <c r="B1752" s="12">
        <v>28</v>
      </c>
      <c r="C1752" s="12">
        <v>21</v>
      </c>
      <c r="D1752" s="12">
        <v>58.055555555555578</v>
      </c>
      <c r="E1752" s="12">
        <v>48.6111111111111</v>
      </c>
      <c r="F1752" s="12">
        <v>55.555555555555564</v>
      </c>
      <c r="H1752" s="103">
        <f>VLOOKUP($C1752,'Experiment Design'!$B$3:$H$66,'Experiment Results'!H$1,FALSE)</f>
        <v>3</v>
      </c>
      <c r="I1752" s="101" t="str">
        <f>VLOOKUP($C1752,'Experiment Design'!$B$3:$H$66,'Experiment Results'!I$1,FALSE)</f>
        <v>Normal</v>
      </c>
      <c r="J1752" s="101">
        <f>VLOOKUP($C1752,'Experiment Design'!$B$3:$H$66,'Experiment Results'!J$1,FALSE)</f>
        <v>100</v>
      </c>
      <c r="K1752" s="101">
        <f>VLOOKUP($C1752,'Experiment Design'!$B$3:$H$66,'Experiment Results'!K$1,FALSE)</f>
        <v>10</v>
      </c>
      <c r="L1752" s="101">
        <f>VLOOKUP($C1752,'Experiment Design'!$B$3:$H$66,'Experiment Results'!L$1,FALSE)</f>
        <v>36</v>
      </c>
      <c r="M1752" s="101">
        <f>VLOOKUP($C1752,'Experiment Design'!$B$3:$H$66,'Experiment Results'!M$1,FALSE)</f>
        <v>10</v>
      </c>
      <c r="N1752" s="102">
        <f t="shared" si="219"/>
        <v>54.074074074074083</v>
      </c>
      <c r="P1752" s="103">
        <f t="shared" si="220"/>
        <v>-1</v>
      </c>
      <c r="Q1752" s="101">
        <f t="shared" si="221"/>
        <v>-1</v>
      </c>
      <c r="R1752" s="101">
        <f t="shared" si="222"/>
        <v>1</v>
      </c>
      <c r="S1752" s="101">
        <f t="shared" si="223"/>
        <v>-1</v>
      </c>
      <c r="T1752" s="101">
        <f t="shared" si="224"/>
        <v>1</v>
      </c>
      <c r="U1752" s="101">
        <f t="shared" si="225"/>
        <v>-1</v>
      </c>
      <c r="V1752" s="102">
        <f t="shared" si="226"/>
        <v>54.074074074074083</v>
      </c>
    </row>
    <row r="1753" spans="2:22" x14ac:dyDescent="0.25">
      <c r="B1753" s="12">
        <v>28</v>
      </c>
      <c r="C1753" s="12">
        <v>22</v>
      </c>
      <c r="D1753" s="12">
        <v>57.777777777777779</v>
      </c>
      <c r="E1753" s="12">
        <v>58.055555555555578</v>
      </c>
      <c r="F1753" s="12">
        <v>65.555555555555401</v>
      </c>
      <c r="H1753" s="103">
        <f>VLOOKUP($C1753,'Experiment Design'!$B$3:$H$66,'Experiment Results'!H$1,FALSE)</f>
        <v>8</v>
      </c>
      <c r="I1753" s="101" t="str">
        <f>VLOOKUP($C1753,'Experiment Design'!$B$3:$H$66,'Experiment Results'!I$1,FALSE)</f>
        <v>Normal</v>
      </c>
      <c r="J1753" s="101">
        <f>VLOOKUP($C1753,'Experiment Design'!$B$3:$H$66,'Experiment Results'!J$1,FALSE)</f>
        <v>100</v>
      </c>
      <c r="K1753" s="101">
        <f>VLOOKUP($C1753,'Experiment Design'!$B$3:$H$66,'Experiment Results'!K$1,FALSE)</f>
        <v>10</v>
      </c>
      <c r="L1753" s="101">
        <f>VLOOKUP($C1753,'Experiment Design'!$B$3:$H$66,'Experiment Results'!L$1,FALSE)</f>
        <v>36</v>
      </c>
      <c r="M1753" s="101">
        <f>VLOOKUP($C1753,'Experiment Design'!$B$3:$H$66,'Experiment Results'!M$1,FALSE)</f>
        <v>10</v>
      </c>
      <c r="N1753" s="102">
        <f t="shared" si="219"/>
        <v>60.462962962962912</v>
      </c>
      <c r="P1753" s="103">
        <f t="shared" si="220"/>
        <v>1</v>
      </c>
      <c r="Q1753" s="101">
        <f t="shared" si="221"/>
        <v>-1</v>
      </c>
      <c r="R1753" s="101">
        <f t="shared" si="222"/>
        <v>1</v>
      </c>
      <c r="S1753" s="101">
        <f t="shared" si="223"/>
        <v>-1</v>
      </c>
      <c r="T1753" s="101">
        <f t="shared" si="224"/>
        <v>1</v>
      </c>
      <c r="U1753" s="101">
        <f t="shared" si="225"/>
        <v>-1</v>
      </c>
      <c r="V1753" s="102">
        <f t="shared" si="226"/>
        <v>60.462962962962912</v>
      </c>
    </row>
    <row r="1754" spans="2:22" x14ac:dyDescent="0.25">
      <c r="B1754" s="12">
        <v>28</v>
      </c>
      <c r="C1754" s="12">
        <v>23</v>
      </c>
      <c r="D1754" s="12">
        <v>55.277777777777757</v>
      </c>
      <c r="E1754" s="12">
        <v>55.833333333333364</v>
      </c>
      <c r="F1754" s="12">
        <v>50.277777777777779</v>
      </c>
      <c r="H1754" s="103">
        <f>VLOOKUP($C1754,'Experiment Design'!$B$3:$H$66,'Experiment Results'!H$1,FALSE)</f>
        <v>3</v>
      </c>
      <c r="I1754" s="101" t="str">
        <f>VLOOKUP($C1754,'Experiment Design'!$B$3:$H$66,'Experiment Results'!I$1,FALSE)</f>
        <v>Exponential</v>
      </c>
      <c r="J1754" s="101">
        <f>VLOOKUP($C1754,'Experiment Design'!$B$3:$H$66,'Experiment Results'!J$1,FALSE)</f>
        <v>100</v>
      </c>
      <c r="K1754" s="101">
        <f>VLOOKUP($C1754,'Experiment Design'!$B$3:$H$66,'Experiment Results'!K$1,FALSE)</f>
        <v>10</v>
      </c>
      <c r="L1754" s="101">
        <f>VLOOKUP($C1754,'Experiment Design'!$B$3:$H$66,'Experiment Results'!L$1,FALSE)</f>
        <v>36</v>
      </c>
      <c r="M1754" s="101">
        <f>VLOOKUP($C1754,'Experiment Design'!$B$3:$H$66,'Experiment Results'!M$1,FALSE)</f>
        <v>10</v>
      </c>
      <c r="N1754" s="102">
        <f t="shared" si="219"/>
        <v>53.796296296296298</v>
      </c>
      <c r="P1754" s="103">
        <f t="shared" si="220"/>
        <v>-1</v>
      </c>
      <c r="Q1754" s="101">
        <f t="shared" si="221"/>
        <v>1</v>
      </c>
      <c r="R1754" s="101">
        <f t="shared" si="222"/>
        <v>1</v>
      </c>
      <c r="S1754" s="101">
        <f t="shared" si="223"/>
        <v>-1</v>
      </c>
      <c r="T1754" s="101">
        <f t="shared" si="224"/>
        <v>1</v>
      </c>
      <c r="U1754" s="101">
        <f t="shared" si="225"/>
        <v>-1</v>
      </c>
      <c r="V1754" s="102">
        <f t="shared" si="226"/>
        <v>53.796296296296298</v>
      </c>
    </row>
    <row r="1755" spans="2:22" x14ac:dyDescent="0.25">
      <c r="B1755" s="12">
        <v>28</v>
      </c>
      <c r="C1755" s="12">
        <v>24</v>
      </c>
      <c r="D1755" s="12">
        <v>54.166666666666679</v>
      </c>
      <c r="E1755" s="12">
        <v>55.833333333333364</v>
      </c>
      <c r="F1755" s="12">
        <v>50.277777777777779</v>
      </c>
      <c r="H1755" s="103">
        <f>VLOOKUP($C1755,'Experiment Design'!$B$3:$H$66,'Experiment Results'!H$1,FALSE)</f>
        <v>8</v>
      </c>
      <c r="I1755" s="101" t="str">
        <f>VLOOKUP($C1755,'Experiment Design'!$B$3:$H$66,'Experiment Results'!I$1,FALSE)</f>
        <v>Exponential</v>
      </c>
      <c r="J1755" s="101">
        <f>VLOOKUP($C1755,'Experiment Design'!$B$3:$H$66,'Experiment Results'!J$1,FALSE)</f>
        <v>100</v>
      </c>
      <c r="K1755" s="101">
        <f>VLOOKUP($C1755,'Experiment Design'!$B$3:$H$66,'Experiment Results'!K$1,FALSE)</f>
        <v>10</v>
      </c>
      <c r="L1755" s="101">
        <f>VLOOKUP($C1755,'Experiment Design'!$B$3:$H$66,'Experiment Results'!L$1,FALSE)</f>
        <v>36</v>
      </c>
      <c r="M1755" s="101">
        <f>VLOOKUP($C1755,'Experiment Design'!$B$3:$H$66,'Experiment Results'!M$1,FALSE)</f>
        <v>10</v>
      </c>
      <c r="N1755" s="102">
        <f t="shared" si="219"/>
        <v>53.425925925925945</v>
      </c>
      <c r="P1755" s="103">
        <f t="shared" si="220"/>
        <v>1</v>
      </c>
      <c r="Q1755" s="101">
        <f t="shared" si="221"/>
        <v>1</v>
      </c>
      <c r="R1755" s="101">
        <f t="shared" si="222"/>
        <v>1</v>
      </c>
      <c r="S1755" s="101">
        <f t="shared" si="223"/>
        <v>-1</v>
      </c>
      <c r="T1755" s="101">
        <f t="shared" si="224"/>
        <v>1</v>
      </c>
      <c r="U1755" s="101">
        <f t="shared" si="225"/>
        <v>-1</v>
      </c>
      <c r="V1755" s="102">
        <f t="shared" si="226"/>
        <v>53.425925925925945</v>
      </c>
    </row>
    <row r="1756" spans="2:22" x14ac:dyDescent="0.25">
      <c r="B1756" s="12">
        <v>28</v>
      </c>
      <c r="C1756" s="12">
        <v>25</v>
      </c>
      <c r="D1756" s="12">
        <v>58.055555555555578</v>
      </c>
      <c r="E1756" s="12">
        <v>48.6111111111111</v>
      </c>
      <c r="F1756" s="12">
        <v>55.555555555555564</v>
      </c>
      <c r="H1756" s="103">
        <f>VLOOKUP($C1756,'Experiment Design'!$B$3:$H$66,'Experiment Results'!H$1,FALSE)</f>
        <v>3</v>
      </c>
      <c r="I1756" s="101" t="str">
        <f>VLOOKUP($C1756,'Experiment Design'!$B$3:$H$66,'Experiment Results'!I$1,FALSE)</f>
        <v>Normal</v>
      </c>
      <c r="J1756" s="101">
        <f>VLOOKUP($C1756,'Experiment Design'!$B$3:$H$66,'Experiment Results'!J$1,FALSE)</f>
        <v>40</v>
      </c>
      <c r="K1756" s="101">
        <f>VLOOKUP($C1756,'Experiment Design'!$B$3:$H$66,'Experiment Results'!K$1,FALSE)</f>
        <v>60</v>
      </c>
      <c r="L1756" s="101">
        <f>VLOOKUP($C1756,'Experiment Design'!$B$3:$H$66,'Experiment Results'!L$1,FALSE)</f>
        <v>36</v>
      </c>
      <c r="M1756" s="101">
        <f>VLOOKUP($C1756,'Experiment Design'!$B$3:$H$66,'Experiment Results'!M$1,FALSE)</f>
        <v>10</v>
      </c>
      <c r="N1756" s="102">
        <f t="shared" si="219"/>
        <v>54.074074074074083</v>
      </c>
      <c r="P1756" s="103">
        <f t="shared" si="220"/>
        <v>-1</v>
      </c>
      <c r="Q1756" s="101">
        <f t="shared" si="221"/>
        <v>-1</v>
      </c>
      <c r="R1756" s="101">
        <f t="shared" si="222"/>
        <v>-1</v>
      </c>
      <c r="S1756" s="101">
        <f t="shared" si="223"/>
        <v>1</v>
      </c>
      <c r="T1756" s="101">
        <f t="shared" si="224"/>
        <v>1</v>
      </c>
      <c r="U1756" s="101">
        <f t="shared" si="225"/>
        <v>-1</v>
      </c>
      <c r="V1756" s="102">
        <f t="shared" si="226"/>
        <v>54.074074074074083</v>
      </c>
    </row>
    <row r="1757" spans="2:22" x14ac:dyDescent="0.25">
      <c r="B1757" s="12">
        <v>28</v>
      </c>
      <c r="C1757" s="12">
        <v>26</v>
      </c>
      <c r="D1757" s="12">
        <v>57.777777777777779</v>
      </c>
      <c r="E1757" s="12">
        <v>58.055555555555578</v>
      </c>
      <c r="F1757" s="12">
        <v>65.555555555555401</v>
      </c>
      <c r="H1757" s="103">
        <f>VLOOKUP($C1757,'Experiment Design'!$B$3:$H$66,'Experiment Results'!H$1,FALSE)</f>
        <v>8</v>
      </c>
      <c r="I1757" s="101" t="str">
        <f>VLOOKUP($C1757,'Experiment Design'!$B$3:$H$66,'Experiment Results'!I$1,FALSE)</f>
        <v>Normal</v>
      </c>
      <c r="J1757" s="101">
        <f>VLOOKUP($C1757,'Experiment Design'!$B$3:$H$66,'Experiment Results'!J$1,FALSE)</f>
        <v>40</v>
      </c>
      <c r="K1757" s="101">
        <f>VLOOKUP($C1757,'Experiment Design'!$B$3:$H$66,'Experiment Results'!K$1,FALSE)</f>
        <v>60</v>
      </c>
      <c r="L1757" s="101">
        <f>VLOOKUP($C1757,'Experiment Design'!$B$3:$H$66,'Experiment Results'!L$1,FALSE)</f>
        <v>36</v>
      </c>
      <c r="M1757" s="101">
        <f>VLOOKUP($C1757,'Experiment Design'!$B$3:$H$66,'Experiment Results'!M$1,FALSE)</f>
        <v>10</v>
      </c>
      <c r="N1757" s="102">
        <f t="shared" si="219"/>
        <v>60.462962962962912</v>
      </c>
      <c r="P1757" s="103">
        <f t="shared" si="220"/>
        <v>1</v>
      </c>
      <c r="Q1757" s="101">
        <f t="shared" si="221"/>
        <v>-1</v>
      </c>
      <c r="R1757" s="101">
        <f t="shared" si="222"/>
        <v>-1</v>
      </c>
      <c r="S1757" s="101">
        <f t="shared" si="223"/>
        <v>1</v>
      </c>
      <c r="T1757" s="101">
        <f t="shared" si="224"/>
        <v>1</v>
      </c>
      <c r="U1757" s="101">
        <f t="shared" si="225"/>
        <v>-1</v>
      </c>
      <c r="V1757" s="102">
        <f t="shared" si="226"/>
        <v>60.462962962962912</v>
      </c>
    </row>
    <row r="1758" spans="2:22" x14ac:dyDescent="0.25">
      <c r="B1758" s="12">
        <v>28</v>
      </c>
      <c r="C1758" s="12">
        <v>27</v>
      </c>
      <c r="D1758" s="12">
        <v>55.277777777777757</v>
      </c>
      <c r="E1758" s="12">
        <v>55.833333333333364</v>
      </c>
      <c r="F1758" s="12">
        <v>50.277777777777779</v>
      </c>
      <c r="H1758" s="103">
        <f>VLOOKUP($C1758,'Experiment Design'!$B$3:$H$66,'Experiment Results'!H$1,FALSE)</f>
        <v>3</v>
      </c>
      <c r="I1758" s="101" t="str">
        <f>VLOOKUP($C1758,'Experiment Design'!$B$3:$H$66,'Experiment Results'!I$1,FALSE)</f>
        <v>Exponential</v>
      </c>
      <c r="J1758" s="101">
        <f>VLOOKUP($C1758,'Experiment Design'!$B$3:$H$66,'Experiment Results'!J$1,FALSE)</f>
        <v>40</v>
      </c>
      <c r="K1758" s="101">
        <f>VLOOKUP($C1758,'Experiment Design'!$B$3:$H$66,'Experiment Results'!K$1,FALSE)</f>
        <v>60</v>
      </c>
      <c r="L1758" s="101">
        <f>VLOOKUP($C1758,'Experiment Design'!$B$3:$H$66,'Experiment Results'!L$1,FALSE)</f>
        <v>36</v>
      </c>
      <c r="M1758" s="101">
        <f>VLOOKUP($C1758,'Experiment Design'!$B$3:$H$66,'Experiment Results'!M$1,FALSE)</f>
        <v>10</v>
      </c>
      <c r="N1758" s="102">
        <f t="shared" si="219"/>
        <v>53.796296296296298</v>
      </c>
      <c r="P1758" s="103">
        <f t="shared" si="220"/>
        <v>-1</v>
      </c>
      <c r="Q1758" s="101">
        <f t="shared" si="221"/>
        <v>1</v>
      </c>
      <c r="R1758" s="101">
        <f t="shared" si="222"/>
        <v>-1</v>
      </c>
      <c r="S1758" s="101">
        <f t="shared" si="223"/>
        <v>1</v>
      </c>
      <c r="T1758" s="101">
        <f t="shared" si="224"/>
        <v>1</v>
      </c>
      <c r="U1758" s="101">
        <f t="shared" si="225"/>
        <v>-1</v>
      </c>
      <c r="V1758" s="102">
        <f t="shared" si="226"/>
        <v>53.796296296296298</v>
      </c>
    </row>
    <row r="1759" spans="2:22" x14ac:dyDescent="0.25">
      <c r="B1759" s="12">
        <v>28</v>
      </c>
      <c r="C1759" s="12">
        <v>28</v>
      </c>
      <c r="D1759" s="12">
        <v>54.166666666666679</v>
      </c>
      <c r="E1759" s="12">
        <v>55.833333333333364</v>
      </c>
      <c r="F1759" s="12">
        <v>50.277777777777779</v>
      </c>
      <c r="H1759" s="103">
        <f>VLOOKUP($C1759,'Experiment Design'!$B$3:$H$66,'Experiment Results'!H$1,FALSE)</f>
        <v>8</v>
      </c>
      <c r="I1759" s="101" t="str">
        <f>VLOOKUP($C1759,'Experiment Design'!$B$3:$H$66,'Experiment Results'!I$1,FALSE)</f>
        <v>Exponential</v>
      </c>
      <c r="J1759" s="101">
        <f>VLOOKUP($C1759,'Experiment Design'!$B$3:$H$66,'Experiment Results'!J$1,FALSE)</f>
        <v>40</v>
      </c>
      <c r="K1759" s="101">
        <f>VLOOKUP($C1759,'Experiment Design'!$B$3:$H$66,'Experiment Results'!K$1,FALSE)</f>
        <v>60</v>
      </c>
      <c r="L1759" s="101">
        <f>VLOOKUP($C1759,'Experiment Design'!$B$3:$H$66,'Experiment Results'!L$1,FALSE)</f>
        <v>36</v>
      </c>
      <c r="M1759" s="101">
        <f>VLOOKUP($C1759,'Experiment Design'!$B$3:$H$66,'Experiment Results'!M$1,FALSE)</f>
        <v>10</v>
      </c>
      <c r="N1759" s="102">
        <f t="shared" si="219"/>
        <v>53.425925925925945</v>
      </c>
      <c r="P1759" s="103">
        <f t="shared" si="220"/>
        <v>1</v>
      </c>
      <c r="Q1759" s="101">
        <f t="shared" si="221"/>
        <v>1</v>
      </c>
      <c r="R1759" s="101">
        <f t="shared" si="222"/>
        <v>-1</v>
      </c>
      <c r="S1759" s="101">
        <f t="shared" si="223"/>
        <v>1</v>
      </c>
      <c r="T1759" s="101">
        <f t="shared" si="224"/>
        <v>1</v>
      </c>
      <c r="U1759" s="101">
        <f t="shared" si="225"/>
        <v>-1</v>
      </c>
      <c r="V1759" s="102">
        <f t="shared" si="226"/>
        <v>53.425925925925945</v>
      </c>
    </row>
    <row r="1760" spans="2:22" x14ac:dyDescent="0.25">
      <c r="B1760" s="12">
        <v>28</v>
      </c>
      <c r="C1760" s="12">
        <v>29</v>
      </c>
      <c r="D1760" s="12">
        <v>58.055555555555578</v>
      </c>
      <c r="E1760" s="12">
        <v>48.6111111111111</v>
      </c>
      <c r="F1760" s="12">
        <v>55.555555555555564</v>
      </c>
      <c r="H1760" s="103">
        <f>VLOOKUP($C1760,'Experiment Design'!$B$3:$H$66,'Experiment Results'!H$1,FALSE)</f>
        <v>3</v>
      </c>
      <c r="I1760" s="101" t="str">
        <f>VLOOKUP($C1760,'Experiment Design'!$B$3:$H$66,'Experiment Results'!I$1,FALSE)</f>
        <v>Normal</v>
      </c>
      <c r="J1760" s="101">
        <f>VLOOKUP($C1760,'Experiment Design'!$B$3:$H$66,'Experiment Results'!J$1,FALSE)</f>
        <v>100</v>
      </c>
      <c r="K1760" s="101">
        <f>VLOOKUP($C1760,'Experiment Design'!$B$3:$H$66,'Experiment Results'!K$1,FALSE)</f>
        <v>60</v>
      </c>
      <c r="L1760" s="101">
        <f>VLOOKUP($C1760,'Experiment Design'!$B$3:$H$66,'Experiment Results'!L$1,FALSE)</f>
        <v>36</v>
      </c>
      <c r="M1760" s="101">
        <f>VLOOKUP($C1760,'Experiment Design'!$B$3:$H$66,'Experiment Results'!M$1,FALSE)</f>
        <v>10</v>
      </c>
      <c r="N1760" s="102">
        <f t="shared" si="219"/>
        <v>54.074074074074083</v>
      </c>
      <c r="P1760" s="103">
        <f t="shared" si="220"/>
        <v>-1</v>
      </c>
      <c r="Q1760" s="101">
        <f t="shared" si="221"/>
        <v>-1</v>
      </c>
      <c r="R1760" s="101">
        <f t="shared" si="222"/>
        <v>1</v>
      </c>
      <c r="S1760" s="101">
        <f t="shared" si="223"/>
        <v>1</v>
      </c>
      <c r="T1760" s="101">
        <f t="shared" si="224"/>
        <v>1</v>
      </c>
      <c r="U1760" s="101">
        <f t="shared" si="225"/>
        <v>-1</v>
      </c>
      <c r="V1760" s="102">
        <f t="shared" si="226"/>
        <v>54.074074074074083</v>
      </c>
    </row>
    <row r="1761" spans="2:22" x14ac:dyDescent="0.25">
      <c r="B1761" s="12">
        <v>28</v>
      </c>
      <c r="C1761" s="12">
        <v>30</v>
      </c>
      <c r="D1761" s="12">
        <v>57.777777777777779</v>
      </c>
      <c r="E1761" s="12">
        <v>58.055555555555578</v>
      </c>
      <c r="F1761" s="12">
        <v>65.555555555555401</v>
      </c>
      <c r="H1761" s="103">
        <f>VLOOKUP($C1761,'Experiment Design'!$B$3:$H$66,'Experiment Results'!H$1,FALSE)</f>
        <v>8</v>
      </c>
      <c r="I1761" s="101" t="str">
        <f>VLOOKUP($C1761,'Experiment Design'!$B$3:$H$66,'Experiment Results'!I$1,FALSE)</f>
        <v>Normal</v>
      </c>
      <c r="J1761" s="101">
        <f>VLOOKUP($C1761,'Experiment Design'!$B$3:$H$66,'Experiment Results'!J$1,FALSE)</f>
        <v>100</v>
      </c>
      <c r="K1761" s="101">
        <f>VLOOKUP($C1761,'Experiment Design'!$B$3:$H$66,'Experiment Results'!K$1,FALSE)</f>
        <v>60</v>
      </c>
      <c r="L1761" s="101">
        <f>VLOOKUP($C1761,'Experiment Design'!$B$3:$H$66,'Experiment Results'!L$1,FALSE)</f>
        <v>36</v>
      </c>
      <c r="M1761" s="101">
        <f>VLOOKUP($C1761,'Experiment Design'!$B$3:$H$66,'Experiment Results'!M$1,FALSE)</f>
        <v>10</v>
      </c>
      <c r="N1761" s="102">
        <f t="shared" si="219"/>
        <v>60.462962962962912</v>
      </c>
      <c r="P1761" s="103">
        <f t="shared" si="220"/>
        <v>1</v>
      </c>
      <c r="Q1761" s="101">
        <f t="shared" si="221"/>
        <v>-1</v>
      </c>
      <c r="R1761" s="101">
        <f t="shared" si="222"/>
        <v>1</v>
      </c>
      <c r="S1761" s="101">
        <f t="shared" si="223"/>
        <v>1</v>
      </c>
      <c r="T1761" s="101">
        <f t="shared" si="224"/>
        <v>1</v>
      </c>
      <c r="U1761" s="101">
        <f t="shared" si="225"/>
        <v>-1</v>
      </c>
      <c r="V1761" s="102">
        <f t="shared" si="226"/>
        <v>60.462962962962912</v>
      </c>
    </row>
    <row r="1762" spans="2:22" x14ac:dyDescent="0.25">
      <c r="B1762" s="12">
        <v>28</v>
      </c>
      <c r="C1762" s="12">
        <v>31</v>
      </c>
      <c r="D1762" s="12">
        <v>55.277777777777757</v>
      </c>
      <c r="E1762" s="12">
        <v>55.833333333333364</v>
      </c>
      <c r="F1762" s="12">
        <v>50.277777777777779</v>
      </c>
      <c r="H1762" s="103">
        <f>VLOOKUP($C1762,'Experiment Design'!$B$3:$H$66,'Experiment Results'!H$1,FALSE)</f>
        <v>3</v>
      </c>
      <c r="I1762" s="101" t="str">
        <f>VLOOKUP($C1762,'Experiment Design'!$B$3:$H$66,'Experiment Results'!I$1,FALSE)</f>
        <v>Exponential</v>
      </c>
      <c r="J1762" s="101">
        <f>VLOOKUP($C1762,'Experiment Design'!$B$3:$H$66,'Experiment Results'!J$1,FALSE)</f>
        <v>100</v>
      </c>
      <c r="K1762" s="101">
        <f>VLOOKUP($C1762,'Experiment Design'!$B$3:$H$66,'Experiment Results'!K$1,FALSE)</f>
        <v>60</v>
      </c>
      <c r="L1762" s="101">
        <f>VLOOKUP($C1762,'Experiment Design'!$B$3:$H$66,'Experiment Results'!L$1,FALSE)</f>
        <v>36</v>
      </c>
      <c r="M1762" s="101">
        <f>VLOOKUP($C1762,'Experiment Design'!$B$3:$H$66,'Experiment Results'!M$1,FALSE)</f>
        <v>10</v>
      </c>
      <c r="N1762" s="102">
        <f t="shared" si="219"/>
        <v>53.796296296296298</v>
      </c>
      <c r="P1762" s="103">
        <f t="shared" si="220"/>
        <v>-1</v>
      </c>
      <c r="Q1762" s="101">
        <f t="shared" si="221"/>
        <v>1</v>
      </c>
      <c r="R1762" s="101">
        <f t="shared" si="222"/>
        <v>1</v>
      </c>
      <c r="S1762" s="101">
        <f t="shared" si="223"/>
        <v>1</v>
      </c>
      <c r="T1762" s="101">
        <f t="shared" si="224"/>
        <v>1</v>
      </c>
      <c r="U1762" s="101">
        <f t="shared" si="225"/>
        <v>-1</v>
      </c>
      <c r="V1762" s="102">
        <f t="shared" si="226"/>
        <v>53.796296296296298</v>
      </c>
    </row>
    <row r="1763" spans="2:22" x14ac:dyDescent="0.25">
      <c r="B1763" s="12">
        <v>28</v>
      </c>
      <c r="C1763" s="12">
        <v>32</v>
      </c>
      <c r="D1763" s="12">
        <v>54.166666666666679</v>
      </c>
      <c r="E1763" s="12">
        <v>55.833333333333364</v>
      </c>
      <c r="F1763" s="12">
        <v>50.277777777777779</v>
      </c>
      <c r="H1763" s="103">
        <f>VLOOKUP($C1763,'Experiment Design'!$B$3:$H$66,'Experiment Results'!H$1,FALSE)</f>
        <v>8</v>
      </c>
      <c r="I1763" s="101" t="str">
        <f>VLOOKUP($C1763,'Experiment Design'!$B$3:$H$66,'Experiment Results'!I$1,FALSE)</f>
        <v>Exponential</v>
      </c>
      <c r="J1763" s="101">
        <f>VLOOKUP($C1763,'Experiment Design'!$B$3:$H$66,'Experiment Results'!J$1,FALSE)</f>
        <v>100</v>
      </c>
      <c r="K1763" s="101">
        <f>VLOOKUP($C1763,'Experiment Design'!$B$3:$H$66,'Experiment Results'!K$1,FALSE)</f>
        <v>60</v>
      </c>
      <c r="L1763" s="101">
        <f>VLOOKUP($C1763,'Experiment Design'!$B$3:$H$66,'Experiment Results'!L$1,FALSE)</f>
        <v>36</v>
      </c>
      <c r="M1763" s="101">
        <f>VLOOKUP($C1763,'Experiment Design'!$B$3:$H$66,'Experiment Results'!M$1,FALSE)</f>
        <v>10</v>
      </c>
      <c r="N1763" s="102">
        <f t="shared" si="219"/>
        <v>53.425925925925945</v>
      </c>
      <c r="P1763" s="103">
        <f t="shared" si="220"/>
        <v>1</v>
      </c>
      <c r="Q1763" s="101">
        <f t="shared" si="221"/>
        <v>1</v>
      </c>
      <c r="R1763" s="101">
        <f t="shared" si="222"/>
        <v>1</v>
      </c>
      <c r="S1763" s="101">
        <f t="shared" si="223"/>
        <v>1</v>
      </c>
      <c r="T1763" s="101">
        <f t="shared" si="224"/>
        <v>1</v>
      </c>
      <c r="U1763" s="101">
        <f t="shared" si="225"/>
        <v>-1</v>
      </c>
      <c r="V1763" s="102">
        <f t="shared" si="226"/>
        <v>53.425925925925945</v>
      </c>
    </row>
    <row r="1764" spans="2:22" x14ac:dyDescent="0.25">
      <c r="B1764" s="12">
        <v>28</v>
      </c>
      <c r="C1764" s="12">
        <v>33</v>
      </c>
      <c r="D1764" s="12">
        <v>24.615384615384603</v>
      </c>
      <c r="E1764" s="12">
        <v>30.384615384615362</v>
      </c>
      <c r="F1764" s="12">
        <v>21.53846153846154</v>
      </c>
      <c r="H1764" s="103">
        <f>VLOOKUP($C1764,'Experiment Design'!$B$3:$H$66,'Experiment Results'!H$1,FALSE)</f>
        <v>3</v>
      </c>
      <c r="I1764" s="101" t="str">
        <f>VLOOKUP($C1764,'Experiment Design'!$B$3:$H$66,'Experiment Results'!I$1,FALSE)</f>
        <v>Normal</v>
      </c>
      <c r="J1764" s="101">
        <f>VLOOKUP($C1764,'Experiment Design'!$B$3:$H$66,'Experiment Results'!J$1,FALSE)</f>
        <v>40</v>
      </c>
      <c r="K1764" s="101">
        <f>VLOOKUP($C1764,'Experiment Design'!$B$3:$H$66,'Experiment Results'!K$1,FALSE)</f>
        <v>10</v>
      </c>
      <c r="L1764" s="101">
        <f>VLOOKUP($C1764,'Experiment Design'!$B$3:$H$66,'Experiment Results'!L$1,FALSE)</f>
        <v>26</v>
      </c>
      <c r="M1764" s="101">
        <f>VLOOKUP($C1764,'Experiment Design'!$B$3:$H$66,'Experiment Results'!M$1,FALSE)</f>
        <v>15</v>
      </c>
      <c r="N1764" s="102">
        <f t="shared" si="219"/>
        <v>25.5128205128205</v>
      </c>
      <c r="P1764" s="103">
        <f t="shared" si="220"/>
        <v>-1</v>
      </c>
      <c r="Q1764" s="101">
        <f t="shared" si="221"/>
        <v>-1</v>
      </c>
      <c r="R1764" s="101">
        <f t="shared" si="222"/>
        <v>-1</v>
      </c>
      <c r="S1764" s="101">
        <f t="shared" si="223"/>
        <v>-1</v>
      </c>
      <c r="T1764" s="101">
        <f t="shared" si="224"/>
        <v>-1</v>
      </c>
      <c r="U1764" s="101">
        <f t="shared" si="225"/>
        <v>1</v>
      </c>
      <c r="V1764" s="102">
        <f t="shared" si="226"/>
        <v>25.5128205128205</v>
      </c>
    </row>
    <row r="1765" spans="2:22" x14ac:dyDescent="0.25">
      <c r="B1765" s="12">
        <v>28</v>
      </c>
      <c r="C1765" s="12">
        <v>34</v>
      </c>
      <c r="D1765" s="12">
        <v>30.659340659340657</v>
      </c>
      <c r="E1765" s="12">
        <v>29.807692307692317</v>
      </c>
      <c r="F1765" s="12">
        <v>21.09890109890112</v>
      </c>
      <c r="H1765" s="103">
        <f>VLOOKUP($C1765,'Experiment Design'!$B$3:$H$66,'Experiment Results'!H$1,FALSE)</f>
        <v>8</v>
      </c>
      <c r="I1765" s="101" t="str">
        <f>VLOOKUP($C1765,'Experiment Design'!$B$3:$H$66,'Experiment Results'!I$1,FALSE)</f>
        <v>Normal</v>
      </c>
      <c r="J1765" s="101">
        <f>VLOOKUP($C1765,'Experiment Design'!$B$3:$H$66,'Experiment Results'!J$1,FALSE)</f>
        <v>40</v>
      </c>
      <c r="K1765" s="101">
        <f>VLOOKUP($C1765,'Experiment Design'!$B$3:$H$66,'Experiment Results'!K$1,FALSE)</f>
        <v>10</v>
      </c>
      <c r="L1765" s="101">
        <f>VLOOKUP($C1765,'Experiment Design'!$B$3:$H$66,'Experiment Results'!L$1,FALSE)</f>
        <v>26</v>
      </c>
      <c r="M1765" s="101">
        <f>VLOOKUP($C1765,'Experiment Design'!$B$3:$H$66,'Experiment Results'!M$1,FALSE)</f>
        <v>15</v>
      </c>
      <c r="N1765" s="102">
        <f t="shared" si="219"/>
        <v>27.1886446886447</v>
      </c>
      <c r="P1765" s="103">
        <f t="shared" si="220"/>
        <v>1</v>
      </c>
      <c r="Q1765" s="101">
        <f t="shared" si="221"/>
        <v>-1</v>
      </c>
      <c r="R1765" s="101">
        <f t="shared" si="222"/>
        <v>-1</v>
      </c>
      <c r="S1765" s="101">
        <f t="shared" si="223"/>
        <v>-1</v>
      </c>
      <c r="T1765" s="101">
        <f t="shared" si="224"/>
        <v>-1</v>
      </c>
      <c r="U1765" s="101">
        <f t="shared" si="225"/>
        <v>1</v>
      </c>
      <c r="V1765" s="102">
        <f t="shared" si="226"/>
        <v>27.1886446886447</v>
      </c>
    </row>
    <row r="1766" spans="2:22" x14ac:dyDescent="0.25">
      <c r="B1766" s="12">
        <v>28</v>
      </c>
      <c r="C1766" s="12">
        <v>35</v>
      </c>
      <c r="D1766" s="12">
        <v>40.38461538461538</v>
      </c>
      <c r="E1766" s="12">
        <v>22.307692307692317</v>
      </c>
      <c r="F1766" s="12">
        <v>28.461538461538439</v>
      </c>
      <c r="H1766" s="103">
        <f>VLOOKUP($C1766,'Experiment Design'!$B$3:$H$66,'Experiment Results'!H$1,FALSE)</f>
        <v>3</v>
      </c>
      <c r="I1766" s="101" t="str">
        <f>VLOOKUP($C1766,'Experiment Design'!$B$3:$H$66,'Experiment Results'!I$1,FALSE)</f>
        <v>Exponential</v>
      </c>
      <c r="J1766" s="101">
        <f>VLOOKUP($C1766,'Experiment Design'!$B$3:$H$66,'Experiment Results'!J$1,FALSE)</f>
        <v>40</v>
      </c>
      <c r="K1766" s="101">
        <f>VLOOKUP($C1766,'Experiment Design'!$B$3:$H$66,'Experiment Results'!K$1,FALSE)</f>
        <v>10</v>
      </c>
      <c r="L1766" s="101">
        <f>VLOOKUP($C1766,'Experiment Design'!$B$3:$H$66,'Experiment Results'!L$1,FALSE)</f>
        <v>26</v>
      </c>
      <c r="M1766" s="101">
        <f>VLOOKUP($C1766,'Experiment Design'!$B$3:$H$66,'Experiment Results'!M$1,FALSE)</f>
        <v>15</v>
      </c>
      <c r="N1766" s="102">
        <f t="shared" si="219"/>
        <v>30.384615384615376</v>
      </c>
      <c r="P1766" s="103">
        <f t="shared" si="220"/>
        <v>-1</v>
      </c>
      <c r="Q1766" s="101">
        <f t="shared" si="221"/>
        <v>1</v>
      </c>
      <c r="R1766" s="101">
        <f t="shared" si="222"/>
        <v>-1</v>
      </c>
      <c r="S1766" s="101">
        <f t="shared" si="223"/>
        <v>-1</v>
      </c>
      <c r="T1766" s="101">
        <f t="shared" si="224"/>
        <v>-1</v>
      </c>
      <c r="U1766" s="101">
        <f t="shared" si="225"/>
        <v>1</v>
      </c>
      <c r="V1766" s="102">
        <f t="shared" si="226"/>
        <v>30.384615384615376</v>
      </c>
    </row>
    <row r="1767" spans="2:22" x14ac:dyDescent="0.25">
      <c r="B1767" s="12">
        <v>28</v>
      </c>
      <c r="C1767" s="12">
        <v>36</v>
      </c>
      <c r="D1767" s="12">
        <v>35.57692307692308</v>
      </c>
      <c r="E1767" s="12">
        <v>19.28571428571426</v>
      </c>
      <c r="F1767" s="12">
        <v>26.373626373626401</v>
      </c>
      <c r="H1767" s="103">
        <f>VLOOKUP($C1767,'Experiment Design'!$B$3:$H$66,'Experiment Results'!H$1,FALSE)</f>
        <v>8</v>
      </c>
      <c r="I1767" s="101" t="str">
        <f>VLOOKUP($C1767,'Experiment Design'!$B$3:$H$66,'Experiment Results'!I$1,FALSE)</f>
        <v>Exponential</v>
      </c>
      <c r="J1767" s="101">
        <f>VLOOKUP($C1767,'Experiment Design'!$B$3:$H$66,'Experiment Results'!J$1,FALSE)</f>
        <v>40</v>
      </c>
      <c r="K1767" s="101">
        <f>VLOOKUP($C1767,'Experiment Design'!$B$3:$H$66,'Experiment Results'!K$1,FALSE)</f>
        <v>10</v>
      </c>
      <c r="L1767" s="101">
        <f>VLOOKUP($C1767,'Experiment Design'!$B$3:$H$66,'Experiment Results'!L$1,FALSE)</f>
        <v>26</v>
      </c>
      <c r="M1767" s="101">
        <f>VLOOKUP($C1767,'Experiment Design'!$B$3:$H$66,'Experiment Results'!M$1,FALSE)</f>
        <v>15</v>
      </c>
      <c r="N1767" s="102">
        <f t="shared" si="219"/>
        <v>27.07875457875458</v>
      </c>
      <c r="P1767" s="103">
        <f t="shared" si="220"/>
        <v>1</v>
      </c>
      <c r="Q1767" s="101">
        <f t="shared" si="221"/>
        <v>1</v>
      </c>
      <c r="R1767" s="101">
        <f t="shared" si="222"/>
        <v>-1</v>
      </c>
      <c r="S1767" s="101">
        <f t="shared" si="223"/>
        <v>-1</v>
      </c>
      <c r="T1767" s="101">
        <f t="shared" si="224"/>
        <v>-1</v>
      </c>
      <c r="U1767" s="101">
        <f t="shared" si="225"/>
        <v>1</v>
      </c>
      <c r="V1767" s="102">
        <f t="shared" si="226"/>
        <v>27.07875457875458</v>
      </c>
    </row>
    <row r="1768" spans="2:22" x14ac:dyDescent="0.25">
      <c r="B1768" s="12">
        <v>28</v>
      </c>
      <c r="C1768" s="12">
        <v>37</v>
      </c>
      <c r="D1768" s="12">
        <v>24.615384615384603</v>
      </c>
      <c r="E1768" s="12">
        <v>30.384615384615362</v>
      </c>
      <c r="F1768" s="12">
        <v>21.53846153846154</v>
      </c>
      <c r="H1768" s="103">
        <f>VLOOKUP($C1768,'Experiment Design'!$B$3:$H$66,'Experiment Results'!H$1,FALSE)</f>
        <v>3</v>
      </c>
      <c r="I1768" s="101" t="str">
        <f>VLOOKUP($C1768,'Experiment Design'!$B$3:$H$66,'Experiment Results'!I$1,FALSE)</f>
        <v>Normal</v>
      </c>
      <c r="J1768" s="101">
        <f>VLOOKUP($C1768,'Experiment Design'!$B$3:$H$66,'Experiment Results'!J$1,FALSE)</f>
        <v>100</v>
      </c>
      <c r="K1768" s="101">
        <f>VLOOKUP($C1768,'Experiment Design'!$B$3:$H$66,'Experiment Results'!K$1,FALSE)</f>
        <v>10</v>
      </c>
      <c r="L1768" s="101">
        <f>VLOOKUP($C1768,'Experiment Design'!$B$3:$H$66,'Experiment Results'!L$1,FALSE)</f>
        <v>26</v>
      </c>
      <c r="M1768" s="101">
        <f>VLOOKUP($C1768,'Experiment Design'!$B$3:$H$66,'Experiment Results'!M$1,FALSE)</f>
        <v>15</v>
      </c>
      <c r="N1768" s="102">
        <f t="shared" si="219"/>
        <v>25.5128205128205</v>
      </c>
      <c r="P1768" s="103">
        <f t="shared" si="220"/>
        <v>-1</v>
      </c>
      <c r="Q1768" s="101">
        <f t="shared" si="221"/>
        <v>-1</v>
      </c>
      <c r="R1768" s="101">
        <f t="shared" si="222"/>
        <v>1</v>
      </c>
      <c r="S1768" s="101">
        <f t="shared" si="223"/>
        <v>-1</v>
      </c>
      <c r="T1768" s="101">
        <f t="shared" si="224"/>
        <v>-1</v>
      </c>
      <c r="U1768" s="101">
        <f t="shared" si="225"/>
        <v>1</v>
      </c>
      <c r="V1768" s="102">
        <f t="shared" si="226"/>
        <v>25.5128205128205</v>
      </c>
    </row>
    <row r="1769" spans="2:22" x14ac:dyDescent="0.25">
      <c r="B1769" s="12">
        <v>28</v>
      </c>
      <c r="C1769" s="12">
        <v>38</v>
      </c>
      <c r="D1769" s="12">
        <v>30.659340659340657</v>
      </c>
      <c r="E1769" s="12">
        <v>29.807692307692317</v>
      </c>
      <c r="F1769" s="12">
        <v>21.09890109890112</v>
      </c>
      <c r="H1769" s="103">
        <f>VLOOKUP($C1769,'Experiment Design'!$B$3:$H$66,'Experiment Results'!H$1,FALSE)</f>
        <v>8</v>
      </c>
      <c r="I1769" s="101" t="str">
        <f>VLOOKUP($C1769,'Experiment Design'!$B$3:$H$66,'Experiment Results'!I$1,FALSE)</f>
        <v>Normal</v>
      </c>
      <c r="J1769" s="101">
        <f>VLOOKUP($C1769,'Experiment Design'!$B$3:$H$66,'Experiment Results'!J$1,FALSE)</f>
        <v>100</v>
      </c>
      <c r="K1769" s="101">
        <f>VLOOKUP($C1769,'Experiment Design'!$B$3:$H$66,'Experiment Results'!K$1,FALSE)</f>
        <v>10</v>
      </c>
      <c r="L1769" s="101">
        <f>VLOOKUP($C1769,'Experiment Design'!$B$3:$H$66,'Experiment Results'!L$1,FALSE)</f>
        <v>26</v>
      </c>
      <c r="M1769" s="101">
        <f>VLOOKUP($C1769,'Experiment Design'!$B$3:$H$66,'Experiment Results'!M$1,FALSE)</f>
        <v>15</v>
      </c>
      <c r="N1769" s="102">
        <f t="shared" si="219"/>
        <v>27.1886446886447</v>
      </c>
      <c r="P1769" s="103">
        <f t="shared" si="220"/>
        <v>1</v>
      </c>
      <c r="Q1769" s="101">
        <f t="shared" si="221"/>
        <v>-1</v>
      </c>
      <c r="R1769" s="101">
        <f t="shared" si="222"/>
        <v>1</v>
      </c>
      <c r="S1769" s="101">
        <f t="shared" si="223"/>
        <v>-1</v>
      </c>
      <c r="T1769" s="101">
        <f t="shared" si="224"/>
        <v>-1</v>
      </c>
      <c r="U1769" s="101">
        <f t="shared" si="225"/>
        <v>1</v>
      </c>
      <c r="V1769" s="102">
        <f t="shared" si="226"/>
        <v>27.1886446886447</v>
      </c>
    </row>
    <row r="1770" spans="2:22" x14ac:dyDescent="0.25">
      <c r="B1770" s="12">
        <v>28</v>
      </c>
      <c r="C1770" s="12">
        <v>39</v>
      </c>
      <c r="D1770" s="12">
        <v>43.895606871304196</v>
      </c>
      <c r="E1770" s="12">
        <v>56.936543118462424</v>
      </c>
      <c r="F1770" s="12">
        <v>28.461538461538439</v>
      </c>
      <c r="H1770" s="103">
        <f>VLOOKUP($C1770,'Experiment Design'!$B$3:$H$66,'Experiment Results'!H$1,FALSE)</f>
        <v>3</v>
      </c>
      <c r="I1770" s="101" t="str">
        <f>VLOOKUP($C1770,'Experiment Design'!$B$3:$H$66,'Experiment Results'!I$1,FALSE)</f>
        <v>Exponential</v>
      </c>
      <c r="J1770" s="101">
        <f>VLOOKUP($C1770,'Experiment Design'!$B$3:$H$66,'Experiment Results'!J$1,FALSE)</f>
        <v>100</v>
      </c>
      <c r="K1770" s="101">
        <f>VLOOKUP($C1770,'Experiment Design'!$B$3:$H$66,'Experiment Results'!K$1,FALSE)</f>
        <v>10</v>
      </c>
      <c r="L1770" s="101">
        <f>VLOOKUP($C1770,'Experiment Design'!$B$3:$H$66,'Experiment Results'!L$1,FALSE)</f>
        <v>26</v>
      </c>
      <c r="M1770" s="101">
        <f>VLOOKUP($C1770,'Experiment Design'!$B$3:$H$66,'Experiment Results'!M$1,FALSE)</f>
        <v>15</v>
      </c>
      <c r="N1770" s="102">
        <f t="shared" si="219"/>
        <v>43.09789615043502</v>
      </c>
      <c r="P1770" s="103">
        <f t="shared" si="220"/>
        <v>-1</v>
      </c>
      <c r="Q1770" s="101">
        <f t="shared" si="221"/>
        <v>1</v>
      </c>
      <c r="R1770" s="101">
        <f t="shared" si="222"/>
        <v>1</v>
      </c>
      <c r="S1770" s="101">
        <f t="shared" si="223"/>
        <v>-1</v>
      </c>
      <c r="T1770" s="101">
        <f t="shared" si="224"/>
        <v>-1</v>
      </c>
      <c r="U1770" s="101">
        <f t="shared" si="225"/>
        <v>1</v>
      </c>
      <c r="V1770" s="102">
        <f t="shared" si="226"/>
        <v>43.09789615043502</v>
      </c>
    </row>
    <row r="1771" spans="2:22" x14ac:dyDescent="0.25">
      <c r="B1771" s="12">
        <v>28</v>
      </c>
      <c r="C1771" s="12">
        <v>40</v>
      </c>
      <c r="D1771" s="12">
        <v>35.57692307692308</v>
      </c>
      <c r="E1771" s="12">
        <v>19.28571428571426</v>
      </c>
      <c r="F1771" s="12">
        <v>26.373626373626401</v>
      </c>
      <c r="H1771" s="103">
        <f>VLOOKUP($C1771,'Experiment Design'!$B$3:$H$66,'Experiment Results'!H$1,FALSE)</f>
        <v>8</v>
      </c>
      <c r="I1771" s="101" t="str">
        <f>VLOOKUP($C1771,'Experiment Design'!$B$3:$H$66,'Experiment Results'!I$1,FALSE)</f>
        <v>Exponential</v>
      </c>
      <c r="J1771" s="101">
        <f>VLOOKUP($C1771,'Experiment Design'!$B$3:$H$66,'Experiment Results'!J$1,FALSE)</f>
        <v>100</v>
      </c>
      <c r="K1771" s="101">
        <f>VLOOKUP($C1771,'Experiment Design'!$B$3:$H$66,'Experiment Results'!K$1,FALSE)</f>
        <v>10</v>
      </c>
      <c r="L1771" s="101">
        <f>VLOOKUP($C1771,'Experiment Design'!$B$3:$H$66,'Experiment Results'!L$1,FALSE)</f>
        <v>26</v>
      </c>
      <c r="M1771" s="101">
        <f>VLOOKUP($C1771,'Experiment Design'!$B$3:$H$66,'Experiment Results'!M$1,FALSE)</f>
        <v>15</v>
      </c>
      <c r="N1771" s="102">
        <f t="shared" si="219"/>
        <v>27.07875457875458</v>
      </c>
      <c r="P1771" s="103">
        <f t="shared" si="220"/>
        <v>1</v>
      </c>
      <c r="Q1771" s="101">
        <f t="shared" si="221"/>
        <v>1</v>
      </c>
      <c r="R1771" s="101">
        <f t="shared" si="222"/>
        <v>1</v>
      </c>
      <c r="S1771" s="101">
        <f t="shared" si="223"/>
        <v>-1</v>
      </c>
      <c r="T1771" s="101">
        <f t="shared" si="224"/>
        <v>-1</v>
      </c>
      <c r="U1771" s="101">
        <f t="shared" si="225"/>
        <v>1</v>
      </c>
      <c r="V1771" s="102">
        <f t="shared" si="226"/>
        <v>27.07875457875458</v>
      </c>
    </row>
    <row r="1772" spans="2:22" x14ac:dyDescent="0.25">
      <c r="B1772" s="12">
        <v>28</v>
      </c>
      <c r="C1772" s="12">
        <v>41</v>
      </c>
      <c r="D1772" s="12">
        <v>24.615384615384603</v>
      </c>
      <c r="E1772" s="12">
        <v>30.384615384615362</v>
      </c>
      <c r="F1772" s="12">
        <v>21.53846153846154</v>
      </c>
      <c r="H1772" s="103">
        <f>VLOOKUP($C1772,'Experiment Design'!$B$3:$H$66,'Experiment Results'!H$1,FALSE)</f>
        <v>3</v>
      </c>
      <c r="I1772" s="101" t="str">
        <f>VLOOKUP($C1772,'Experiment Design'!$B$3:$H$66,'Experiment Results'!I$1,FALSE)</f>
        <v>Normal</v>
      </c>
      <c r="J1772" s="101">
        <f>VLOOKUP($C1772,'Experiment Design'!$B$3:$H$66,'Experiment Results'!J$1,FALSE)</f>
        <v>40</v>
      </c>
      <c r="K1772" s="101">
        <f>VLOOKUP($C1772,'Experiment Design'!$B$3:$H$66,'Experiment Results'!K$1,FALSE)</f>
        <v>60</v>
      </c>
      <c r="L1772" s="101">
        <f>VLOOKUP($C1772,'Experiment Design'!$B$3:$H$66,'Experiment Results'!L$1,FALSE)</f>
        <v>26</v>
      </c>
      <c r="M1772" s="101">
        <f>VLOOKUP($C1772,'Experiment Design'!$B$3:$H$66,'Experiment Results'!M$1,FALSE)</f>
        <v>15</v>
      </c>
      <c r="N1772" s="102">
        <f t="shared" si="219"/>
        <v>25.5128205128205</v>
      </c>
      <c r="P1772" s="103">
        <f t="shared" si="220"/>
        <v>-1</v>
      </c>
      <c r="Q1772" s="101">
        <f t="shared" si="221"/>
        <v>-1</v>
      </c>
      <c r="R1772" s="101">
        <f t="shared" si="222"/>
        <v>-1</v>
      </c>
      <c r="S1772" s="101">
        <f t="shared" si="223"/>
        <v>1</v>
      </c>
      <c r="T1772" s="101">
        <f t="shared" si="224"/>
        <v>-1</v>
      </c>
      <c r="U1772" s="101">
        <f t="shared" si="225"/>
        <v>1</v>
      </c>
      <c r="V1772" s="102">
        <f t="shared" si="226"/>
        <v>25.5128205128205</v>
      </c>
    </row>
    <row r="1773" spans="2:22" x14ac:dyDescent="0.25">
      <c r="B1773" s="12">
        <v>28</v>
      </c>
      <c r="C1773" s="12">
        <v>42</v>
      </c>
      <c r="D1773" s="12">
        <v>30.659340659340657</v>
      </c>
      <c r="E1773" s="12">
        <v>29.807692307692317</v>
      </c>
      <c r="F1773" s="12">
        <v>21.09890109890112</v>
      </c>
      <c r="H1773" s="103">
        <f>VLOOKUP($C1773,'Experiment Design'!$B$3:$H$66,'Experiment Results'!H$1,FALSE)</f>
        <v>8</v>
      </c>
      <c r="I1773" s="101" t="str">
        <f>VLOOKUP($C1773,'Experiment Design'!$B$3:$H$66,'Experiment Results'!I$1,FALSE)</f>
        <v>Normal</v>
      </c>
      <c r="J1773" s="101">
        <f>VLOOKUP($C1773,'Experiment Design'!$B$3:$H$66,'Experiment Results'!J$1,FALSE)</f>
        <v>40</v>
      </c>
      <c r="K1773" s="101">
        <f>VLOOKUP($C1773,'Experiment Design'!$B$3:$H$66,'Experiment Results'!K$1,FALSE)</f>
        <v>60</v>
      </c>
      <c r="L1773" s="101">
        <f>VLOOKUP($C1773,'Experiment Design'!$B$3:$H$66,'Experiment Results'!L$1,FALSE)</f>
        <v>26</v>
      </c>
      <c r="M1773" s="101">
        <f>VLOOKUP($C1773,'Experiment Design'!$B$3:$H$66,'Experiment Results'!M$1,FALSE)</f>
        <v>15</v>
      </c>
      <c r="N1773" s="102">
        <f t="shared" si="219"/>
        <v>27.1886446886447</v>
      </c>
      <c r="P1773" s="103">
        <f t="shared" si="220"/>
        <v>1</v>
      </c>
      <c r="Q1773" s="101">
        <f t="shared" si="221"/>
        <v>-1</v>
      </c>
      <c r="R1773" s="101">
        <f t="shared" si="222"/>
        <v>-1</v>
      </c>
      <c r="S1773" s="101">
        <f t="shared" si="223"/>
        <v>1</v>
      </c>
      <c r="T1773" s="101">
        <f t="shared" si="224"/>
        <v>-1</v>
      </c>
      <c r="U1773" s="101">
        <f t="shared" si="225"/>
        <v>1</v>
      </c>
      <c r="V1773" s="102">
        <f t="shared" si="226"/>
        <v>27.1886446886447</v>
      </c>
    </row>
    <row r="1774" spans="2:22" x14ac:dyDescent="0.25">
      <c r="B1774" s="12">
        <v>28</v>
      </c>
      <c r="C1774" s="12">
        <v>43</v>
      </c>
      <c r="D1774" s="12">
        <v>40.38461538461538</v>
      </c>
      <c r="E1774" s="12">
        <v>22.307692307692317</v>
      </c>
      <c r="F1774" s="12">
        <v>28.461538461538439</v>
      </c>
      <c r="H1774" s="103">
        <f>VLOOKUP($C1774,'Experiment Design'!$B$3:$H$66,'Experiment Results'!H$1,FALSE)</f>
        <v>3</v>
      </c>
      <c r="I1774" s="101" t="str">
        <f>VLOOKUP($C1774,'Experiment Design'!$B$3:$H$66,'Experiment Results'!I$1,FALSE)</f>
        <v>Exponential</v>
      </c>
      <c r="J1774" s="101">
        <f>VLOOKUP($C1774,'Experiment Design'!$B$3:$H$66,'Experiment Results'!J$1,FALSE)</f>
        <v>40</v>
      </c>
      <c r="K1774" s="101">
        <f>VLOOKUP($C1774,'Experiment Design'!$B$3:$H$66,'Experiment Results'!K$1,FALSE)</f>
        <v>60</v>
      </c>
      <c r="L1774" s="101">
        <f>VLOOKUP($C1774,'Experiment Design'!$B$3:$H$66,'Experiment Results'!L$1,FALSE)</f>
        <v>26</v>
      </c>
      <c r="M1774" s="101">
        <f>VLOOKUP($C1774,'Experiment Design'!$B$3:$H$66,'Experiment Results'!M$1,FALSE)</f>
        <v>15</v>
      </c>
      <c r="N1774" s="102">
        <f t="shared" si="219"/>
        <v>30.384615384615376</v>
      </c>
      <c r="P1774" s="103">
        <f t="shared" si="220"/>
        <v>-1</v>
      </c>
      <c r="Q1774" s="101">
        <f t="shared" si="221"/>
        <v>1</v>
      </c>
      <c r="R1774" s="101">
        <f t="shared" si="222"/>
        <v>-1</v>
      </c>
      <c r="S1774" s="101">
        <f t="shared" si="223"/>
        <v>1</v>
      </c>
      <c r="T1774" s="101">
        <f t="shared" si="224"/>
        <v>-1</v>
      </c>
      <c r="U1774" s="101">
        <f t="shared" si="225"/>
        <v>1</v>
      </c>
      <c r="V1774" s="102">
        <f t="shared" si="226"/>
        <v>30.384615384615376</v>
      </c>
    </row>
    <row r="1775" spans="2:22" x14ac:dyDescent="0.25">
      <c r="B1775" s="12">
        <v>28</v>
      </c>
      <c r="C1775" s="12">
        <v>44</v>
      </c>
      <c r="D1775" s="12">
        <v>35.57692307692308</v>
      </c>
      <c r="E1775" s="12">
        <v>19.28571428571426</v>
      </c>
      <c r="F1775" s="12">
        <v>26.373626373626401</v>
      </c>
      <c r="H1775" s="103">
        <f>VLOOKUP($C1775,'Experiment Design'!$B$3:$H$66,'Experiment Results'!H$1,FALSE)</f>
        <v>8</v>
      </c>
      <c r="I1775" s="101" t="str">
        <f>VLOOKUP($C1775,'Experiment Design'!$B$3:$H$66,'Experiment Results'!I$1,FALSE)</f>
        <v>Exponential</v>
      </c>
      <c r="J1775" s="101">
        <f>VLOOKUP($C1775,'Experiment Design'!$B$3:$H$66,'Experiment Results'!J$1,FALSE)</f>
        <v>40</v>
      </c>
      <c r="K1775" s="101">
        <f>VLOOKUP($C1775,'Experiment Design'!$B$3:$H$66,'Experiment Results'!K$1,FALSE)</f>
        <v>60</v>
      </c>
      <c r="L1775" s="101">
        <f>VLOOKUP($C1775,'Experiment Design'!$B$3:$H$66,'Experiment Results'!L$1,FALSE)</f>
        <v>26</v>
      </c>
      <c r="M1775" s="101">
        <f>VLOOKUP($C1775,'Experiment Design'!$B$3:$H$66,'Experiment Results'!M$1,FALSE)</f>
        <v>15</v>
      </c>
      <c r="N1775" s="102">
        <f t="shared" si="219"/>
        <v>27.07875457875458</v>
      </c>
      <c r="P1775" s="103">
        <f t="shared" si="220"/>
        <v>1</v>
      </c>
      <c r="Q1775" s="101">
        <f t="shared" si="221"/>
        <v>1</v>
      </c>
      <c r="R1775" s="101">
        <f t="shared" si="222"/>
        <v>-1</v>
      </c>
      <c r="S1775" s="101">
        <f t="shared" si="223"/>
        <v>1</v>
      </c>
      <c r="T1775" s="101">
        <f t="shared" si="224"/>
        <v>-1</v>
      </c>
      <c r="U1775" s="101">
        <f t="shared" si="225"/>
        <v>1</v>
      </c>
      <c r="V1775" s="102">
        <f t="shared" si="226"/>
        <v>27.07875457875458</v>
      </c>
    </row>
    <row r="1776" spans="2:22" x14ac:dyDescent="0.25">
      <c r="B1776" s="12">
        <v>28</v>
      </c>
      <c r="C1776" s="12">
        <v>45</v>
      </c>
      <c r="D1776" s="12">
        <v>24.615384615384603</v>
      </c>
      <c r="E1776" s="12">
        <v>30.384615384615362</v>
      </c>
      <c r="F1776" s="12">
        <v>21.53846153846154</v>
      </c>
      <c r="H1776" s="103">
        <f>VLOOKUP($C1776,'Experiment Design'!$B$3:$H$66,'Experiment Results'!H$1,FALSE)</f>
        <v>3</v>
      </c>
      <c r="I1776" s="101" t="str">
        <f>VLOOKUP($C1776,'Experiment Design'!$B$3:$H$66,'Experiment Results'!I$1,FALSE)</f>
        <v>Normal</v>
      </c>
      <c r="J1776" s="101">
        <f>VLOOKUP($C1776,'Experiment Design'!$B$3:$H$66,'Experiment Results'!J$1,FALSE)</f>
        <v>100</v>
      </c>
      <c r="K1776" s="101">
        <f>VLOOKUP($C1776,'Experiment Design'!$B$3:$H$66,'Experiment Results'!K$1,FALSE)</f>
        <v>60</v>
      </c>
      <c r="L1776" s="101">
        <f>VLOOKUP($C1776,'Experiment Design'!$B$3:$H$66,'Experiment Results'!L$1,FALSE)</f>
        <v>26</v>
      </c>
      <c r="M1776" s="101">
        <f>VLOOKUP($C1776,'Experiment Design'!$B$3:$H$66,'Experiment Results'!M$1,FALSE)</f>
        <v>15</v>
      </c>
      <c r="N1776" s="102">
        <f t="shared" si="219"/>
        <v>25.5128205128205</v>
      </c>
      <c r="P1776" s="103">
        <f t="shared" si="220"/>
        <v>-1</v>
      </c>
      <c r="Q1776" s="101">
        <f t="shared" si="221"/>
        <v>-1</v>
      </c>
      <c r="R1776" s="101">
        <f t="shared" si="222"/>
        <v>1</v>
      </c>
      <c r="S1776" s="101">
        <f t="shared" si="223"/>
        <v>1</v>
      </c>
      <c r="T1776" s="101">
        <f t="shared" si="224"/>
        <v>-1</v>
      </c>
      <c r="U1776" s="101">
        <f t="shared" si="225"/>
        <v>1</v>
      </c>
      <c r="V1776" s="102">
        <f t="shared" si="226"/>
        <v>25.5128205128205</v>
      </c>
    </row>
    <row r="1777" spans="2:22" x14ac:dyDescent="0.25">
      <c r="B1777" s="12">
        <v>28</v>
      </c>
      <c r="C1777" s="12">
        <v>46</v>
      </c>
      <c r="D1777" s="12">
        <v>30.659340659340657</v>
      </c>
      <c r="E1777" s="12">
        <v>29.807692307692317</v>
      </c>
      <c r="F1777" s="12">
        <v>21.09890109890112</v>
      </c>
      <c r="H1777" s="103">
        <f>VLOOKUP($C1777,'Experiment Design'!$B$3:$H$66,'Experiment Results'!H$1,FALSE)</f>
        <v>8</v>
      </c>
      <c r="I1777" s="101" t="str">
        <f>VLOOKUP($C1777,'Experiment Design'!$B$3:$H$66,'Experiment Results'!I$1,FALSE)</f>
        <v>Normal</v>
      </c>
      <c r="J1777" s="101">
        <f>VLOOKUP($C1777,'Experiment Design'!$B$3:$H$66,'Experiment Results'!J$1,FALSE)</f>
        <v>100</v>
      </c>
      <c r="K1777" s="101">
        <f>VLOOKUP($C1777,'Experiment Design'!$B$3:$H$66,'Experiment Results'!K$1,FALSE)</f>
        <v>60</v>
      </c>
      <c r="L1777" s="101">
        <f>VLOOKUP($C1777,'Experiment Design'!$B$3:$H$66,'Experiment Results'!L$1,FALSE)</f>
        <v>26</v>
      </c>
      <c r="M1777" s="101">
        <f>VLOOKUP($C1777,'Experiment Design'!$B$3:$H$66,'Experiment Results'!M$1,FALSE)</f>
        <v>15</v>
      </c>
      <c r="N1777" s="102">
        <f t="shared" si="219"/>
        <v>27.1886446886447</v>
      </c>
      <c r="P1777" s="103">
        <f t="shared" si="220"/>
        <v>1</v>
      </c>
      <c r="Q1777" s="101">
        <f t="shared" si="221"/>
        <v>-1</v>
      </c>
      <c r="R1777" s="101">
        <f t="shared" si="222"/>
        <v>1</v>
      </c>
      <c r="S1777" s="101">
        <f t="shared" si="223"/>
        <v>1</v>
      </c>
      <c r="T1777" s="101">
        <f t="shared" si="224"/>
        <v>-1</v>
      </c>
      <c r="U1777" s="101">
        <f t="shared" si="225"/>
        <v>1</v>
      </c>
      <c r="V1777" s="102">
        <f t="shared" si="226"/>
        <v>27.1886446886447</v>
      </c>
    </row>
    <row r="1778" spans="2:22" x14ac:dyDescent="0.25">
      <c r="B1778" s="12">
        <v>28</v>
      </c>
      <c r="C1778" s="12">
        <v>47</v>
      </c>
      <c r="D1778" s="12">
        <v>43.895606871304196</v>
      </c>
      <c r="E1778" s="12">
        <v>56.936543118462424</v>
      </c>
      <c r="F1778" s="12">
        <v>28.461538461538439</v>
      </c>
      <c r="H1778" s="103">
        <f>VLOOKUP($C1778,'Experiment Design'!$B$3:$H$66,'Experiment Results'!H$1,FALSE)</f>
        <v>3</v>
      </c>
      <c r="I1778" s="101" t="str">
        <f>VLOOKUP($C1778,'Experiment Design'!$B$3:$H$66,'Experiment Results'!I$1,FALSE)</f>
        <v>Exponential</v>
      </c>
      <c r="J1778" s="101">
        <f>VLOOKUP($C1778,'Experiment Design'!$B$3:$H$66,'Experiment Results'!J$1,FALSE)</f>
        <v>100</v>
      </c>
      <c r="K1778" s="101">
        <f>VLOOKUP($C1778,'Experiment Design'!$B$3:$H$66,'Experiment Results'!K$1,FALSE)</f>
        <v>60</v>
      </c>
      <c r="L1778" s="101">
        <f>VLOOKUP($C1778,'Experiment Design'!$B$3:$H$66,'Experiment Results'!L$1,FALSE)</f>
        <v>26</v>
      </c>
      <c r="M1778" s="101">
        <f>VLOOKUP($C1778,'Experiment Design'!$B$3:$H$66,'Experiment Results'!M$1,FALSE)</f>
        <v>15</v>
      </c>
      <c r="N1778" s="102">
        <f t="shared" si="219"/>
        <v>43.09789615043502</v>
      </c>
      <c r="P1778" s="103">
        <f t="shared" si="220"/>
        <v>-1</v>
      </c>
      <c r="Q1778" s="101">
        <f t="shared" si="221"/>
        <v>1</v>
      </c>
      <c r="R1778" s="101">
        <f t="shared" si="222"/>
        <v>1</v>
      </c>
      <c r="S1778" s="101">
        <f t="shared" si="223"/>
        <v>1</v>
      </c>
      <c r="T1778" s="101">
        <f t="shared" si="224"/>
        <v>-1</v>
      </c>
      <c r="U1778" s="101">
        <f t="shared" si="225"/>
        <v>1</v>
      </c>
      <c r="V1778" s="102">
        <f t="shared" si="226"/>
        <v>43.09789615043502</v>
      </c>
    </row>
    <row r="1779" spans="2:22" x14ac:dyDescent="0.25">
      <c r="B1779" s="12">
        <v>28</v>
      </c>
      <c r="C1779" s="12">
        <v>48</v>
      </c>
      <c r="D1779" s="12">
        <v>35.57692307692308</v>
      </c>
      <c r="E1779" s="12">
        <v>19.28571428571426</v>
      </c>
      <c r="F1779" s="12">
        <v>26.373626373626401</v>
      </c>
      <c r="H1779" s="103">
        <f>VLOOKUP($C1779,'Experiment Design'!$B$3:$H$66,'Experiment Results'!H$1,FALSE)</f>
        <v>8</v>
      </c>
      <c r="I1779" s="101" t="str">
        <f>VLOOKUP($C1779,'Experiment Design'!$B$3:$H$66,'Experiment Results'!I$1,FALSE)</f>
        <v>Exponential</v>
      </c>
      <c r="J1779" s="101">
        <f>VLOOKUP($C1779,'Experiment Design'!$B$3:$H$66,'Experiment Results'!J$1,FALSE)</f>
        <v>100</v>
      </c>
      <c r="K1779" s="101">
        <f>VLOOKUP($C1779,'Experiment Design'!$B$3:$H$66,'Experiment Results'!K$1,FALSE)</f>
        <v>60</v>
      </c>
      <c r="L1779" s="101">
        <f>VLOOKUP($C1779,'Experiment Design'!$B$3:$H$66,'Experiment Results'!L$1,FALSE)</f>
        <v>26</v>
      </c>
      <c r="M1779" s="101">
        <f>VLOOKUP($C1779,'Experiment Design'!$B$3:$H$66,'Experiment Results'!M$1,FALSE)</f>
        <v>15</v>
      </c>
      <c r="N1779" s="102">
        <f t="shared" si="219"/>
        <v>27.07875457875458</v>
      </c>
      <c r="P1779" s="103">
        <f t="shared" si="220"/>
        <v>1</v>
      </c>
      <c r="Q1779" s="101">
        <f t="shared" si="221"/>
        <v>1</v>
      </c>
      <c r="R1779" s="101">
        <f t="shared" si="222"/>
        <v>1</v>
      </c>
      <c r="S1779" s="101">
        <f t="shared" si="223"/>
        <v>1</v>
      </c>
      <c r="T1779" s="101">
        <f t="shared" si="224"/>
        <v>-1</v>
      </c>
      <c r="U1779" s="101">
        <f t="shared" si="225"/>
        <v>1</v>
      </c>
      <c r="V1779" s="102">
        <f t="shared" si="226"/>
        <v>27.07875457875458</v>
      </c>
    </row>
    <row r="1780" spans="2:22" x14ac:dyDescent="0.25">
      <c r="B1780" s="12">
        <v>28</v>
      </c>
      <c r="C1780" s="12">
        <v>49</v>
      </c>
      <c r="D1780" s="12">
        <v>30</v>
      </c>
      <c r="E1780" s="12">
        <v>30</v>
      </c>
      <c r="F1780" s="12">
        <v>33.75</v>
      </c>
      <c r="H1780" s="103">
        <f>VLOOKUP($C1780,'Experiment Design'!$B$3:$H$66,'Experiment Results'!H$1,FALSE)</f>
        <v>3</v>
      </c>
      <c r="I1780" s="101" t="str">
        <f>VLOOKUP($C1780,'Experiment Design'!$B$3:$H$66,'Experiment Results'!I$1,FALSE)</f>
        <v>Normal</v>
      </c>
      <c r="J1780" s="101">
        <f>VLOOKUP($C1780,'Experiment Design'!$B$3:$H$66,'Experiment Results'!J$1,FALSE)</f>
        <v>40</v>
      </c>
      <c r="K1780" s="101">
        <f>VLOOKUP($C1780,'Experiment Design'!$B$3:$H$66,'Experiment Results'!K$1,FALSE)</f>
        <v>10</v>
      </c>
      <c r="L1780" s="101">
        <f>VLOOKUP($C1780,'Experiment Design'!$B$3:$H$66,'Experiment Results'!L$1,FALSE)</f>
        <v>36</v>
      </c>
      <c r="M1780" s="101">
        <f>VLOOKUP($C1780,'Experiment Design'!$B$3:$H$66,'Experiment Results'!M$1,FALSE)</f>
        <v>15</v>
      </c>
      <c r="N1780" s="102">
        <f t="shared" si="219"/>
        <v>31.25</v>
      </c>
      <c r="P1780" s="103">
        <f t="shared" si="220"/>
        <v>-1</v>
      </c>
      <c r="Q1780" s="101">
        <f t="shared" si="221"/>
        <v>-1</v>
      </c>
      <c r="R1780" s="101">
        <f t="shared" si="222"/>
        <v>-1</v>
      </c>
      <c r="S1780" s="101">
        <f t="shared" si="223"/>
        <v>-1</v>
      </c>
      <c r="T1780" s="101">
        <f t="shared" si="224"/>
        <v>1</v>
      </c>
      <c r="U1780" s="101">
        <f t="shared" si="225"/>
        <v>1</v>
      </c>
      <c r="V1780" s="102">
        <f t="shared" si="226"/>
        <v>31.25</v>
      </c>
    </row>
    <row r="1781" spans="2:22" x14ac:dyDescent="0.25">
      <c r="B1781" s="12">
        <v>28</v>
      </c>
      <c r="C1781" s="12">
        <v>50</v>
      </c>
      <c r="D1781" s="12">
        <v>34.666666666666679</v>
      </c>
      <c r="E1781" s="12">
        <v>31.333333333333321</v>
      </c>
      <c r="F1781" s="12">
        <v>33</v>
      </c>
      <c r="H1781" s="103">
        <f>VLOOKUP($C1781,'Experiment Design'!$B$3:$H$66,'Experiment Results'!H$1,FALSE)</f>
        <v>8</v>
      </c>
      <c r="I1781" s="101" t="str">
        <f>VLOOKUP($C1781,'Experiment Design'!$B$3:$H$66,'Experiment Results'!I$1,FALSE)</f>
        <v>Normal</v>
      </c>
      <c r="J1781" s="101">
        <f>VLOOKUP($C1781,'Experiment Design'!$B$3:$H$66,'Experiment Results'!J$1,FALSE)</f>
        <v>40</v>
      </c>
      <c r="K1781" s="101">
        <f>VLOOKUP($C1781,'Experiment Design'!$B$3:$H$66,'Experiment Results'!K$1,FALSE)</f>
        <v>10</v>
      </c>
      <c r="L1781" s="101">
        <f>VLOOKUP($C1781,'Experiment Design'!$B$3:$H$66,'Experiment Results'!L$1,FALSE)</f>
        <v>36</v>
      </c>
      <c r="M1781" s="101">
        <f>VLOOKUP($C1781,'Experiment Design'!$B$3:$H$66,'Experiment Results'!M$1,FALSE)</f>
        <v>15</v>
      </c>
      <c r="N1781" s="102">
        <f t="shared" si="219"/>
        <v>33</v>
      </c>
      <c r="P1781" s="103">
        <f t="shared" si="220"/>
        <v>1</v>
      </c>
      <c r="Q1781" s="101">
        <f t="shared" si="221"/>
        <v>-1</v>
      </c>
      <c r="R1781" s="101">
        <f t="shared" si="222"/>
        <v>-1</v>
      </c>
      <c r="S1781" s="101">
        <f t="shared" si="223"/>
        <v>-1</v>
      </c>
      <c r="T1781" s="101">
        <f t="shared" si="224"/>
        <v>1</v>
      </c>
      <c r="U1781" s="101">
        <f t="shared" si="225"/>
        <v>1</v>
      </c>
      <c r="V1781" s="102">
        <f t="shared" si="226"/>
        <v>33</v>
      </c>
    </row>
    <row r="1782" spans="2:22" x14ac:dyDescent="0.25">
      <c r="B1782" s="12">
        <v>28</v>
      </c>
      <c r="C1782" s="12">
        <v>51</v>
      </c>
      <c r="D1782" s="12">
        <v>34.791666666666664</v>
      </c>
      <c r="E1782" s="12">
        <v>30</v>
      </c>
      <c r="F1782" s="12">
        <v>37.291666666666679</v>
      </c>
      <c r="H1782" s="103">
        <f>VLOOKUP($C1782,'Experiment Design'!$B$3:$H$66,'Experiment Results'!H$1,FALSE)</f>
        <v>3</v>
      </c>
      <c r="I1782" s="101" t="str">
        <f>VLOOKUP($C1782,'Experiment Design'!$B$3:$H$66,'Experiment Results'!I$1,FALSE)</f>
        <v>Exponential</v>
      </c>
      <c r="J1782" s="101">
        <f>VLOOKUP($C1782,'Experiment Design'!$B$3:$H$66,'Experiment Results'!J$1,FALSE)</f>
        <v>40</v>
      </c>
      <c r="K1782" s="101">
        <f>VLOOKUP($C1782,'Experiment Design'!$B$3:$H$66,'Experiment Results'!K$1,FALSE)</f>
        <v>10</v>
      </c>
      <c r="L1782" s="101">
        <f>VLOOKUP($C1782,'Experiment Design'!$B$3:$H$66,'Experiment Results'!L$1,FALSE)</f>
        <v>36</v>
      </c>
      <c r="M1782" s="101">
        <f>VLOOKUP($C1782,'Experiment Design'!$B$3:$H$66,'Experiment Results'!M$1,FALSE)</f>
        <v>15</v>
      </c>
      <c r="N1782" s="102">
        <f t="shared" si="219"/>
        <v>34.027777777777779</v>
      </c>
      <c r="P1782" s="103">
        <f t="shared" si="220"/>
        <v>-1</v>
      </c>
      <c r="Q1782" s="101">
        <f t="shared" si="221"/>
        <v>1</v>
      </c>
      <c r="R1782" s="101">
        <f t="shared" si="222"/>
        <v>-1</v>
      </c>
      <c r="S1782" s="101">
        <f t="shared" si="223"/>
        <v>-1</v>
      </c>
      <c r="T1782" s="101">
        <f t="shared" si="224"/>
        <v>1</v>
      </c>
      <c r="U1782" s="101">
        <f t="shared" si="225"/>
        <v>1</v>
      </c>
      <c r="V1782" s="102">
        <f t="shared" si="226"/>
        <v>34.027777777777779</v>
      </c>
    </row>
    <row r="1783" spans="2:22" x14ac:dyDescent="0.25">
      <c r="B1783" s="12">
        <v>28</v>
      </c>
      <c r="C1783" s="12">
        <v>52</v>
      </c>
      <c r="D1783" s="12">
        <v>33.541666666666679</v>
      </c>
      <c r="E1783" s="12">
        <v>35.500000000000021</v>
      </c>
      <c r="F1783" s="12">
        <v>37.666666666666679</v>
      </c>
      <c r="H1783" s="103">
        <f>VLOOKUP($C1783,'Experiment Design'!$B$3:$H$66,'Experiment Results'!H$1,FALSE)</f>
        <v>8</v>
      </c>
      <c r="I1783" s="101" t="str">
        <f>VLOOKUP($C1783,'Experiment Design'!$B$3:$H$66,'Experiment Results'!I$1,FALSE)</f>
        <v>Exponential</v>
      </c>
      <c r="J1783" s="101">
        <f>VLOOKUP($C1783,'Experiment Design'!$B$3:$H$66,'Experiment Results'!J$1,FALSE)</f>
        <v>40</v>
      </c>
      <c r="K1783" s="101">
        <f>VLOOKUP($C1783,'Experiment Design'!$B$3:$H$66,'Experiment Results'!K$1,FALSE)</f>
        <v>10</v>
      </c>
      <c r="L1783" s="101">
        <f>VLOOKUP($C1783,'Experiment Design'!$B$3:$H$66,'Experiment Results'!L$1,FALSE)</f>
        <v>36</v>
      </c>
      <c r="M1783" s="101">
        <f>VLOOKUP($C1783,'Experiment Design'!$B$3:$H$66,'Experiment Results'!M$1,FALSE)</f>
        <v>15</v>
      </c>
      <c r="N1783" s="102">
        <f t="shared" si="219"/>
        <v>35.569444444444457</v>
      </c>
      <c r="P1783" s="103">
        <f t="shared" si="220"/>
        <v>1</v>
      </c>
      <c r="Q1783" s="101">
        <f t="shared" si="221"/>
        <v>1</v>
      </c>
      <c r="R1783" s="101">
        <f t="shared" si="222"/>
        <v>-1</v>
      </c>
      <c r="S1783" s="101">
        <f t="shared" si="223"/>
        <v>-1</v>
      </c>
      <c r="T1783" s="101">
        <f t="shared" si="224"/>
        <v>1</v>
      </c>
      <c r="U1783" s="101">
        <f t="shared" si="225"/>
        <v>1</v>
      </c>
      <c r="V1783" s="102">
        <f t="shared" si="226"/>
        <v>35.569444444444457</v>
      </c>
    </row>
    <row r="1784" spans="2:22" x14ac:dyDescent="0.25">
      <c r="B1784" s="12">
        <v>28</v>
      </c>
      <c r="C1784" s="12">
        <v>53</v>
      </c>
      <c r="D1784" s="12">
        <v>30</v>
      </c>
      <c r="E1784" s="12">
        <v>30</v>
      </c>
      <c r="F1784" s="12">
        <v>33.75</v>
      </c>
      <c r="H1784" s="103">
        <f>VLOOKUP($C1784,'Experiment Design'!$B$3:$H$66,'Experiment Results'!H$1,FALSE)</f>
        <v>3</v>
      </c>
      <c r="I1784" s="101" t="str">
        <f>VLOOKUP($C1784,'Experiment Design'!$B$3:$H$66,'Experiment Results'!I$1,FALSE)</f>
        <v>Normal</v>
      </c>
      <c r="J1784" s="101">
        <f>VLOOKUP($C1784,'Experiment Design'!$B$3:$H$66,'Experiment Results'!J$1,FALSE)</f>
        <v>100</v>
      </c>
      <c r="K1784" s="101">
        <f>VLOOKUP($C1784,'Experiment Design'!$B$3:$H$66,'Experiment Results'!K$1,FALSE)</f>
        <v>10</v>
      </c>
      <c r="L1784" s="101">
        <f>VLOOKUP($C1784,'Experiment Design'!$B$3:$H$66,'Experiment Results'!L$1,FALSE)</f>
        <v>36</v>
      </c>
      <c r="M1784" s="101">
        <f>VLOOKUP($C1784,'Experiment Design'!$B$3:$H$66,'Experiment Results'!M$1,FALSE)</f>
        <v>15</v>
      </c>
      <c r="N1784" s="102">
        <f t="shared" si="219"/>
        <v>31.25</v>
      </c>
      <c r="P1784" s="103">
        <f t="shared" si="220"/>
        <v>-1</v>
      </c>
      <c r="Q1784" s="101">
        <f t="shared" si="221"/>
        <v>-1</v>
      </c>
      <c r="R1784" s="101">
        <f t="shared" si="222"/>
        <v>1</v>
      </c>
      <c r="S1784" s="101">
        <f t="shared" si="223"/>
        <v>-1</v>
      </c>
      <c r="T1784" s="101">
        <f t="shared" si="224"/>
        <v>1</v>
      </c>
      <c r="U1784" s="101">
        <f t="shared" si="225"/>
        <v>1</v>
      </c>
      <c r="V1784" s="102">
        <f t="shared" si="226"/>
        <v>31.25</v>
      </c>
    </row>
    <row r="1785" spans="2:22" x14ac:dyDescent="0.25">
      <c r="B1785" s="12">
        <v>28</v>
      </c>
      <c r="C1785" s="12">
        <v>54</v>
      </c>
      <c r="D1785" s="12">
        <v>34.666666666666679</v>
      </c>
      <c r="E1785" s="12">
        <v>31.333333333333321</v>
      </c>
      <c r="F1785" s="12">
        <v>33</v>
      </c>
      <c r="H1785" s="103">
        <f>VLOOKUP($C1785,'Experiment Design'!$B$3:$H$66,'Experiment Results'!H$1,FALSE)</f>
        <v>8</v>
      </c>
      <c r="I1785" s="101" t="str">
        <f>VLOOKUP($C1785,'Experiment Design'!$B$3:$H$66,'Experiment Results'!I$1,FALSE)</f>
        <v>Normal</v>
      </c>
      <c r="J1785" s="101">
        <f>VLOOKUP($C1785,'Experiment Design'!$B$3:$H$66,'Experiment Results'!J$1,FALSE)</f>
        <v>100</v>
      </c>
      <c r="K1785" s="101">
        <f>VLOOKUP($C1785,'Experiment Design'!$B$3:$H$66,'Experiment Results'!K$1,FALSE)</f>
        <v>10</v>
      </c>
      <c r="L1785" s="101">
        <f>VLOOKUP($C1785,'Experiment Design'!$B$3:$H$66,'Experiment Results'!L$1,FALSE)</f>
        <v>36</v>
      </c>
      <c r="M1785" s="101">
        <f>VLOOKUP($C1785,'Experiment Design'!$B$3:$H$66,'Experiment Results'!M$1,FALSE)</f>
        <v>15</v>
      </c>
      <c r="N1785" s="102">
        <f t="shared" si="219"/>
        <v>33</v>
      </c>
      <c r="P1785" s="103">
        <f t="shared" si="220"/>
        <v>1</v>
      </c>
      <c r="Q1785" s="101">
        <f t="shared" si="221"/>
        <v>-1</v>
      </c>
      <c r="R1785" s="101">
        <f t="shared" si="222"/>
        <v>1</v>
      </c>
      <c r="S1785" s="101">
        <f t="shared" si="223"/>
        <v>-1</v>
      </c>
      <c r="T1785" s="101">
        <f t="shared" si="224"/>
        <v>1</v>
      </c>
      <c r="U1785" s="101">
        <f t="shared" si="225"/>
        <v>1</v>
      </c>
      <c r="V1785" s="102">
        <f t="shared" si="226"/>
        <v>33</v>
      </c>
    </row>
    <row r="1786" spans="2:22" x14ac:dyDescent="0.25">
      <c r="B1786" s="12">
        <v>28</v>
      </c>
      <c r="C1786" s="12">
        <v>55</v>
      </c>
      <c r="D1786" s="12">
        <v>34.791666666666664</v>
      </c>
      <c r="E1786" s="12">
        <v>30</v>
      </c>
      <c r="F1786" s="12">
        <v>37.291666666666679</v>
      </c>
      <c r="H1786" s="103">
        <f>VLOOKUP($C1786,'Experiment Design'!$B$3:$H$66,'Experiment Results'!H$1,FALSE)</f>
        <v>3</v>
      </c>
      <c r="I1786" s="101" t="str">
        <f>VLOOKUP($C1786,'Experiment Design'!$B$3:$H$66,'Experiment Results'!I$1,FALSE)</f>
        <v>Exponential</v>
      </c>
      <c r="J1786" s="101">
        <f>VLOOKUP($C1786,'Experiment Design'!$B$3:$H$66,'Experiment Results'!J$1,FALSE)</f>
        <v>100</v>
      </c>
      <c r="K1786" s="101">
        <f>VLOOKUP($C1786,'Experiment Design'!$B$3:$H$66,'Experiment Results'!K$1,FALSE)</f>
        <v>10</v>
      </c>
      <c r="L1786" s="101">
        <f>VLOOKUP($C1786,'Experiment Design'!$B$3:$H$66,'Experiment Results'!L$1,FALSE)</f>
        <v>36</v>
      </c>
      <c r="M1786" s="101">
        <f>VLOOKUP($C1786,'Experiment Design'!$B$3:$H$66,'Experiment Results'!M$1,FALSE)</f>
        <v>15</v>
      </c>
      <c r="N1786" s="102">
        <f t="shared" si="219"/>
        <v>34.027777777777779</v>
      </c>
      <c r="P1786" s="103">
        <f t="shared" si="220"/>
        <v>-1</v>
      </c>
      <c r="Q1786" s="101">
        <f t="shared" si="221"/>
        <v>1</v>
      </c>
      <c r="R1786" s="101">
        <f t="shared" si="222"/>
        <v>1</v>
      </c>
      <c r="S1786" s="101">
        <f t="shared" si="223"/>
        <v>-1</v>
      </c>
      <c r="T1786" s="101">
        <f t="shared" si="224"/>
        <v>1</v>
      </c>
      <c r="U1786" s="101">
        <f t="shared" si="225"/>
        <v>1</v>
      </c>
      <c r="V1786" s="102">
        <f t="shared" si="226"/>
        <v>34.027777777777779</v>
      </c>
    </row>
    <row r="1787" spans="2:22" x14ac:dyDescent="0.25">
      <c r="B1787" s="12">
        <v>28</v>
      </c>
      <c r="C1787" s="12">
        <v>56</v>
      </c>
      <c r="D1787" s="12">
        <v>33.541666666666679</v>
      </c>
      <c r="E1787" s="12">
        <v>35.500000000000021</v>
      </c>
      <c r="F1787" s="12">
        <v>37.666666666666679</v>
      </c>
      <c r="H1787" s="103">
        <f>VLOOKUP($C1787,'Experiment Design'!$B$3:$H$66,'Experiment Results'!H$1,FALSE)</f>
        <v>8</v>
      </c>
      <c r="I1787" s="101" t="str">
        <f>VLOOKUP($C1787,'Experiment Design'!$B$3:$H$66,'Experiment Results'!I$1,FALSE)</f>
        <v>Exponential</v>
      </c>
      <c r="J1787" s="101">
        <f>VLOOKUP($C1787,'Experiment Design'!$B$3:$H$66,'Experiment Results'!J$1,FALSE)</f>
        <v>100</v>
      </c>
      <c r="K1787" s="101">
        <f>VLOOKUP($C1787,'Experiment Design'!$B$3:$H$66,'Experiment Results'!K$1,FALSE)</f>
        <v>10</v>
      </c>
      <c r="L1787" s="101">
        <f>VLOOKUP($C1787,'Experiment Design'!$B$3:$H$66,'Experiment Results'!L$1,FALSE)</f>
        <v>36</v>
      </c>
      <c r="M1787" s="101">
        <f>VLOOKUP($C1787,'Experiment Design'!$B$3:$H$66,'Experiment Results'!M$1,FALSE)</f>
        <v>15</v>
      </c>
      <c r="N1787" s="102">
        <f t="shared" si="219"/>
        <v>35.569444444444457</v>
      </c>
      <c r="P1787" s="103">
        <f t="shared" si="220"/>
        <v>1</v>
      </c>
      <c r="Q1787" s="101">
        <f t="shared" si="221"/>
        <v>1</v>
      </c>
      <c r="R1787" s="101">
        <f t="shared" si="222"/>
        <v>1</v>
      </c>
      <c r="S1787" s="101">
        <f t="shared" si="223"/>
        <v>-1</v>
      </c>
      <c r="T1787" s="101">
        <f t="shared" si="224"/>
        <v>1</v>
      </c>
      <c r="U1787" s="101">
        <f t="shared" si="225"/>
        <v>1</v>
      </c>
      <c r="V1787" s="102">
        <f t="shared" si="226"/>
        <v>35.569444444444457</v>
      </c>
    </row>
    <row r="1788" spans="2:22" x14ac:dyDescent="0.25">
      <c r="B1788" s="12">
        <v>28</v>
      </c>
      <c r="C1788" s="12">
        <v>57</v>
      </c>
      <c r="D1788" s="12">
        <v>30</v>
      </c>
      <c r="E1788" s="12">
        <v>30</v>
      </c>
      <c r="F1788" s="12">
        <v>33.75</v>
      </c>
      <c r="H1788" s="103">
        <f>VLOOKUP($C1788,'Experiment Design'!$B$3:$H$66,'Experiment Results'!H$1,FALSE)</f>
        <v>3</v>
      </c>
      <c r="I1788" s="101" t="str">
        <f>VLOOKUP($C1788,'Experiment Design'!$B$3:$H$66,'Experiment Results'!I$1,FALSE)</f>
        <v>Normal</v>
      </c>
      <c r="J1788" s="101">
        <f>VLOOKUP($C1788,'Experiment Design'!$B$3:$H$66,'Experiment Results'!J$1,FALSE)</f>
        <v>40</v>
      </c>
      <c r="K1788" s="101">
        <f>VLOOKUP($C1788,'Experiment Design'!$B$3:$H$66,'Experiment Results'!K$1,FALSE)</f>
        <v>60</v>
      </c>
      <c r="L1788" s="101">
        <f>VLOOKUP($C1788,'Experiment Design'!$B$3:$H$66,'Experiment Results'!L$1,FALSE)</f>
        <v>36</v>
      </c>
      <c r="M1788" s="101">
        <f>VLOOKUP($C1788,'Experiment Design'!$B$3:$H$66,'Experiment Results'!M$1,FALSE)</f>
        <v>15</v>
      </c>
      <c r="N1788" s="102">
        <f t="shared" si="219"/>
        <v>31.25</v>
      </c>
      <c r="P1788" s="103">
        <f t="shared" si="220"/>
        <v>-1</v>
      </c>
      <c r="Q1788" s="101">
        <f t="shared" si="221"/>
        <v>-1</v>
      </c>
      <c r="R1788" s="101">
        <f t="shared" si="222"/>
        <v>-1</v>
      </c>
      <c r="S1788" s="101">
        <f t="shared" si="223"/>
        <v>1</v>
      </c>
      <c r="T1788" s="101">
        <f t="shared" si="224"/>
        <v>1</v>
      </c>
      <c r="U1788" s="101">
        <f t="shared" si="225"/>
        <v>1</v>
      </c>
      <c r="V1788" s="102">
        <f t="shared" si="226"/>
        <v>31.25</v>
      </c>
    </row>
    <row r="1789" spans="2:22" x14ac:dyDescent="0.25">
      <c r="B1789" s="12">
        <v>28</v>
      </c>
      <c r="C1789" s="12">
        <v>58</v>
      </c>
      <c r="D1789" s="12">
        <v>34.666666666666679</v>
      </c>
      <c r="E1789" s="12">
        <v>31.333333333333321</v>
      </c>
      <c r="F1789" s="12">
        <v>33</v>
      </c>
      <c r="H1789" s="103">
        <f>VLOOKUP($C1789,'Experiment Design'!$B$3:$H$66,'Experiment Results'!H$1,FALSE)</f>
        <v>8</v>
      </c>
      <c r="I1789" s="101" t="str">
        <f>VLOOKUP($C1789,'Experiment Design'!$B$3:$H$66,'Experiment Results'!I$1,FALSE)</f>
        <v>Normal</v>
      </c>
      <c r="J1789" s="101">
        <f>VLOOKUP($C1789,'Experiment Design'!$B$3:$H$66,'Experiment Results'!J$1,FALSE)</f>
        <v>40</v>
      </c>
      <c r="K1789" s="101">
        <f>VLOOKUP($C1789,'Experiment Design'!$B$3:$H$66,'Experiment Results'!K$1,FALSE)</f>
        <v>60</v>
      </c>
      <c r="L1789" s="101">
        <f>VLOOKUP($C1789,'Experiment Design'!$B$3:$H$66,'Experiment Results'!L$1,FALSE)</f>
        <v>36</v>
      </c>
      <c r="M1789" s="101">
        <f>VLOOKUP($C1789,'Experiment Design'!$B$3:$H$66,'Experiment Results'!M$1,FALSE)</f>
        <v>15</v>
      </c>
      <c r="N1789" s="102">
        <f t="shared" si="219"/>
        <v>33</v>
      </c>
      <c r="P1789" s="103">
        <f t="shared" si="220"/>
        <v>1</v>
      </c>
      <c r="Q1789" s="101">
        <f t="shared" si="221"/>
        <v>-1</v>
      </c>
      <c r="R1789" s="101">
        <f t="shared" si="222"/>
        <v>-1</v>
      </c>
      <c r="S1789" s="101">
        <f t="shared" si="223"/>
        <v>1</v>
      </c>
      <c r="T1789" s="101">
        <f t="shared" si="224"/>
        <v>1</v>
      </c>
      <c r="U1789" s="101">
        <f t="shared" si="225"/>
        <v>1</v>
      </c>
      <c r="V1789" s="102">
        <f t="shared" si="226"/>
        <v>33</v>
      </c>
    </row>
    <row r="1790" spans="2:22" x14ac:dyDescent="0.25">
      <c r="B1790" s="12">
        <v>28</v>
      </c>
      <c r="C1790" s="12">
        <v>59</v>
      </c>
      <c r="D1790" s="12">
        <v>34.791666666666664</v>
      </c>
      <c r="E1790" s="12">
        <v>30</v>
      </c>
      <c r="F1790" s="12">
        <v>37.291666666666679</v>
      </c>
      <c r="H1790" s="103">
        <f>VLOOKUP($C1790,'Experiment Design'!$B$3:$H$66,'Experiment Results'!H$1,FALSE)</f>
        <v>3</v>
      </c>
      <c r="I1790" s="101" t="str">
        <f>VLOOKUP($C1790,'Experiment Design'!$B$3:$H$66,'Experiment Results'!I$1,FALSE)</f>
        <v>Exponential</v>
      </c>
      <c r="J1790" s="101">
        <f>VLOOKUP($C1790,'Experiment Design'!$B$3:$H$66,'Experiment Results'!J$1,FALSE)</f>
        <v>40</v>
      </c>
      <c r="K1790" s="101">
        <f>VLOOKUP($C1790,'Experiment Design'!$B$3:$H$66,'Experiment Results'!K$1,FALSE)</f>
        <v>60</v>
      </c>
      <c r="L1790" s="101">
        <f>VLOOKUP($C1790,'Experiment Design'!$B$3:$H$66,'Experiment Results'!L$1,FALSE)</f>
        <v>36</v>
      </c>
      <c r="M1790" s="101">
        <f>VLOOKUP($C1790,'Experiment Design'!$B$3:$H$66,'Experiment Results'!M$1,FALSE)</f>
        <v>15</v>
      </c>
      <c r="N1790" s="102">
        <f t="shared" si="219"/>
        <v>34.027777777777779</v>
      </c>
      <c r="P1790" s="103">
        <f t="shared" si="220"/>
        <v>-1</v>
      </c>
      <c r="Q1790" s="101">
        <f t="shared" si="221"/>
        <v>1</v>
      </c>
      <c r="R1790" s="101">
        <f t="shared" si="222"/>
        <v>-1</v>
      </c>
      <c r="S1790" s="101">
        <f t="shared" si="223"/>
        <v>1</v>
      </c>
      <c r="T1790" s="101">
        <f t="shared" si="224"/>
        <v>1</v>
      </c>
      <c r="U1790" s="101">
        <f t="shared" si="225"/>
        <v>1</v>
      </c>
      <c r="V1790" s="102">
        <f t="shared" si="226"/>
        <v>34.027777777777779</v>
      </c>
    </row>
    <row r="1791" spans="2:22" x14ac:dyDescent="0.25">
      <c r="B1791" s="12">
        <v>28</v>
      </c>
      <c r="C1791" s="12">
        <v>60</v>
      </c>
      <c r="D1791" s="12">
        <v>33.541666666666679</v>
      </c>
      <c r="E1791" s="12">
        <v>35.500000000000021</v>
      </c>
      <c r="F1791" s="12">
        <v>37.666666666666679</v>
      </c>
      <c r="H1791" s="103">
        <f>VLOOKUP($C1791,'Experiment Design'!$B$3:$H$66,'Experiment Results'!H$1,FALSE)</f>
        <v>8</v>
      </c>
      <c r="I1791" s="101" t="str">
        <f>VLOOKUP($C1791,'Experiment Design'!$B$3:$H$66,'Experiment Results'!I$1,FALSE)</f>
        <v>Exponential</v>
      </c>
      <c r="J1791" s="101">
        <f>VLOOKUP($C1791,'Experiment Design'!$B$3:$H$66,'Experiment Results'!J$1,FALSE)</f>
        <v>40</v>
      </c>
      <c r="K1791" s="101">
        <f>VLOOKUP($C1791,'Experiment Design'!$B$3:$H$66,'Experiment Results'!K$1,FALSE)</f>
        <v>60</v>
      </c>
      <c r="L1791" s="101">
        <f>VLOOKUP($C1791,'Experiment Design'!$B$3:$H$66,'Experiment Results'!L$1,FALSE)</f>
        <v>36</v>
      </c>
      <c r="M1791" s="101">
        <f>VLOOKUP($C1791,'Experiment Design'!$B$3:$H$66,'Experiment Results'!M$1,FALSE)</f>
        <v>15</v>
      </c>
      <c r="N1791" s="102">
        <f t="shared" si="219"/>
        <v>35.569444444444457</v>
      </c>
      <c r="P1791" s="103">
        <f t="shared" si="220"/>
        <v>1</v>
      </c>
      <c r="Q1791" s="101">
        <f t="shared" si="221"/>
        <v>1</v>
      </c>
      <c r="R1791" s="101">
        <f t="shared" si="222"/>
        <v>-1</v>
      </c>
      <c r="S1791" s="101">
        <f t="shared" si="223"/>
        <v>1</v>
      </c>
      <c r="T1791" s="101">
        <f t="shared" si="224"/>
        <v>1</v>
      </c>
      <c r="U1791" s="101">
        <f t="shared" si="225"/>
        <v>1</v>
      </c>
      <c r="V1791" s="102">
        <f t="shared" si="226"/>
        <v>35.569444444444457</v>
      </c>
    </row>
    <row r="1792" spans="2:22" x14ac:dyDescent="0.25">
      <c r="B1792" s="12">
        <v>28</v>
      </c>
      <c r="C1792" s="12">
        <v>61</v>
      </c>
      <c r="D1792" s="12">
        <v>30</v>
      </c>
      <c r="E1792" s="12">
        <v>30</v>
      </c>
      <c r="F1792" s="12">
        <v>33.75</v>
      </c>
      <c r="H1792" s="103">
        <f>VLOOKUP($C1792,'Experiment Design'!$B$3:$H$66,'Experiment Results'!H$1,FALSE)</f>
        <v>3</v>
      </c>
      <c r="I1792" s="101" t="str">
        <f>VLOOKUP($C1792,'Experiment Design'!$B$3:$H$66,'Experiment Results'!I$1,FALSE)</f>
        <v>Normal</v>
      </c>
      <c r="J1792" s="101">
        <f>VLOOKUP($C1792,'Experiment Design'!$B$3:$H$66,'Experiment Results'!J$1,FALSE)</f>
        <v>100</v>
      </c>
      <c r="K1792" s="101">
        <f>VLOOKUP($C1792,'Experiment Design'!$B$3:$H$66,'Experiment Results'!K$1,FALSE)</f>
        <v>60</v>
      </c>
      <c r="L1792" s="101">
        <f>VLOOKUP($C1792,'Experiment Design'!$B$3:$H$66,'Experiment Results'!L$1,FALSE)</f>
        <v>36</v>
      </c>
      <c r="M1792" s="101">
        <f>VLOOKUP($C1792,'Experiment Design'!$B$3:$H$66,'Experiment Results'!M$1,FALSE)</f>
        <v>15</v>
      </c>
      <c r="N1792" s="102">
        <f t="shared" si="219"/>
        <v>31.25</v>
      </c>
      <c r="P1792" s="103">
        <f t="shared" si="220"/>
        <v>-1</v>
      </c>
      <c r="Q1792" s="101">
        <f t="shared" si="221"/>
        <v>-1</v>
      </c>
      <c r="R1792" s="101">
        <f t="shared" si="222"/>
        <v>1</v>
      </c>
      <c r="S1792" s="101">
        <f t="shared" si="223"/>
        <v>1</v>
      </c>
      <c r="T1792" s="101">
        <f t="shared" si="224"/>
        <v>1</v>
      </c>
      <c r="U1792" s="101">
        <f t="shared" si="225"/>
        <v>1</v>
      </c>
      <c r="V1792" s="102">
        <f t="shared" si="226"/>
        <v>31.25</v>
      </c>
    </row>
    <row r="1793" spans="2:22" x14ac:dyDescent="0.25">
      <c r="B1793" s="12">
        <v>28</v>
      </c>
      <c r="C1793" s="12">
        <v>62</v>
      </c>
      <c r="D1793" s="12">
        <v>34.666666666666679</v>
      </c>
      <c r="E1793" s="12">
        <v>31.333333333333321</v>
      </c>
      <c r="F1793" s="12">
        <v>33</v>
      </c>
      <c r="H1793" s="103">
        <f>VLOOKUP($C1793,'Experiment Design'!$B$3:$H$66,'Experiment Results'!H$1,FALSE)</f>
        <v>8</v>
      </c>
      <c r="I1793" s="101" t="str">
        <f>VLOOKUP($C1793,'Experiment Design'!$B$3:$H$66,'Experiment Results'!I$1,FALSE)</f>
        <v>Normal</v>
      </c>
      <c r="J1793" s="101">
        <f>VLOOKUP($C1793,'Experiment Design'!$B$3:$H$66,'Experiment Results'!J$1,FALSE)</f>
        <v>100</v>
      </c>
      <c r="K1793" s="101">
        <f>VLOOKUP($C1793,'Experiment Design'!$B$3:$H$66,'Experiment Results'!K$1,FALSE)</f>
        <v>60</v>
      </c>
      <c r="L1793" s="101">
        <f>VLOOKUP($C1793,'Experiment Design'!$B$3:$H$66,'Experiment Results'!L$1,FALSE)</f>
        <v>36</v>
      </c>
      <c r="M1793" s="101">
        <f>VLOOKUP($C1793,'Experiment Design'!$B$3:$H$66,'Experiment Results'!M$1,FALSE)</f>
        <v>15</v>
      </c>
      <c r="N1793" s="102">
        <f t="shared" si="219"/>
        <v>33</v>
      </c>
      <c r="P1793" s="103">
        <f t="shared" si="220"/>
        <v>1</v>
      </c>
      <c r="Q1793" s="101">
        <f t="shared" si="221"/>
        <v>-1</v>
      </c>
      <c r="R1793" s="101">
        <f t="shared" si="222"/>
        <v>1</v>
      </c>
      <c r="S1793" s="101">
        <f t="shared" si="223"/>
        <v>1</v>
      </c>
      <c r="T1793" s="101">
        <f t="shared" si="224"/>
        <v>1</v>
      </c>
      <c r="U1793" s="101">
        <f t="shared" si="225"/>
        <v>1</v>
      </c>
      <c r="V1793" s="102">
        <f t="shared" si="226"/>
        <v>33</v>
      </c>
    </row>
    <row r="1794" spans="2:22" x14ac:dyDescent="0.25">
      <c r="B1794" s="12">
        <v>28</v>
      </c>
      <c r="C1794" s="12">
        <v>63</v>
      </c>
      <c r="D1794" s="12">
        <v>34.791666666666664</v>
      </c>
      <c r="E1794" s="12">
        <v>30</v>
      </c>
      <c r="F1794" s="12">
        <v>37.291666666666679</v>
      </c>
      <c r="H1794" s="103">
        <f>VLOOKUP($C1794,'Experiment Design'!$B$3:$H$66,'Experiment Results'!H$1,FALSE)</f>
        <v>3</v>
      </c>
      <c r="I1794" s="101" t="str">
        <f>VLOOKUP($C1794,'Experiment Design'!$B$3:$H$66,'Experiment Results'!I$1,FALSE)</f>
        <v>Exponential</v>
      </c>
      <c r="J1794" s="101">
        <f>VLOOKUP($C1794,'Experiment Design'!$B$3:$H$66,'Experiment Results'!J$1,FALSE)</f>
        <v>100</v>
      </c>
      <c r="K1794" s="101">
        <f>VLOOKUP($C1794,'Experiment Design'!$B$3:$H$66,'Experiment Results'!K$1,FALSE)</f>
        <v>60</v>
      </c>
      <c r="L1794" s="101">
        <f>VLOOKUP($C1794,'Experiment Design'!$B$3:$H$66,'Experiment Results'!L$1,FALSE)</f>
        <v>36</v>
      </c>
      <c r="M1794" s="101">
        <f>VLOOKUP($C1794,'Experiment Design'!$B$3:$H$66,'Experiment Results'!M$1,FALSE)</f>
        <v>15</v>
      </c>
      <c r="N1794" s="102">
        <f t="shared" si="219"/>
        <v>34.027777777777779</v>
      </c>
      <c r="P1794" s="103">
        <f t="shared" si="220"/>
        <v>-1</v>
      </c>
      <c r="Q1794" s="101">
        <f t="shared" si="221"/>
        <v>1</v>
      </c>
      <c r="R1794" s="101">
        <f t="shared" si="222"/>
        <v>1</v>
      </c>
      <c r="S1794" s="101">
        <f t="shared" si="223"/>
        <v>1</v>
      </c>
      <c r="T1794" s="101">
        <f t="shared" si="224"/>
        <v>1</v>
      </c>
      <c r="U1794" s="101">
        <f t="shared" si="225"/>
        <v>1</v>
      </c>
      <c r="V1794" s="102">
        <f t="shared" si="226"/>
        <v>34.027777777777779</v>
      </c>
    </row>
    <row r="1795" spans="2:22" x14ac:dyDescent="0.25">
      <c r="B1795" s="12">
        <v>28</v>
      </c>
      <c r="C1795" s="12">
        <v>64</v>
      </c>
      <c r="D1795" s="12">
        <v>33.541666666666679</v>
      </c>
      <c r="E1795" s="12">
        <v>35.500000000000021</v>
      </c>
      <c r="F1795" s="12">
        <v>37.666666666666679</v>
      </c>
      <c r="H1795" s="103">
        <f>VLOOKUP($C1795,'Experiment Design'!$B$3:$H$66,'Experiment Results'!H$1,FALSE)</f>
        <v>8</v>
      </c>
      <c r="I1795" s="101" t="str">
        <f>VLOOKUP($C1795,'Experiment Design'!$B$3:$H$66,'Experiment Results'!I$1,FALSE)</f>
        <v>Exponential</v>
      </c>
      <c r="J1795" s="101">
        <f>VLOOKUP($C1795,'Experiment Design'!$B$3:$H$66,'Experiment Results'!J$1,FALSE)</f>
        <v>100</v>
      </c>
      <c r="K1795" s="101">
        <f>VLOOKUP($C1795,'Experiment Design'!$B$3:$H$66,'Experiment Results'!K$1,FALSE)</f>
        <v>60</v>
      </c>
      <c r="L1795" s="101">
        <f>VLOOKUP($C1795,'Experiment Design'!$B$3:$H$66,'Experiment Results'!L$1,FALSE)</f>
        <v>36</v>
      </c>
      <c r="M1795" s="101">
        <f>VLOOKUP($C1795,'Experiment Design'!$B$3:$H$66,'Experiment Results'!M$1,FALSE)</f>
        <v>15</v>
      </c>
      <c r="N1795" s="102">
        <f t="shared" si="219"/>
        <v>35.569444444444457</v>
      </c>
      <c r="P1795" s="103">
        <f t="shared" si="220"/>
        <v>1</v>
      </c>
      <c r="Q1795" s="101">
        <f t="shared" si="221"/>
        <v>1</v>
      </c>
      <c r="R1795" s="101">
        <f t="shared" si="222"/>
        <v>1</v>
      </c>
      <c r="S1795" s="101">
        <f t="shared" si="223"/>
        <v>1</v>
      </c>
      <c r="T1795" s="101">
        <f t="shared" si="224"/>
        <v>1</v>
      </c>
      <c r="U1795" s="101">
        <f t="shared" si="225"/>
        <v>1</v>
      </c>
      <c r="V1795" s="102">
        <f t="shared" si="226"/>
        <v>35.569444444444457</v>
      </c>
    </row>
    <row r="1796" spans="2:22" x14ac:dyDescent="0.25">
      <c r="B1796" s="12">
        <v>29</v>
      </c>
      <c r="C1796" s="12">
        <v>1</v>
      </c>
      <c r="D1796" s="12">
        <v>38.942307692307722</v>
      </c>
      <c r="E1796" s="12">
        <v>38.653846153846146</v>
      </c>
      <c r="F1796" s="12">
        <v>47.019230769230759</v>
      </c>
      <c r="H1796" s="103">
        <f>VLOOKUP($C1796,'Experiment Design'!$B$3:$H$66,'Experiment Results'!H$1,FALSE)</f>
        <v>3</v>
      </c>
      <c r="I1796" s="101" t="str">
        <f>VLOOKUP($C1796,'Experiment Design'!$B$3:$H$66,'Experiment Results'!I$1,FALSE)</f>
        <v>Normal</v>
      </c>
      <c r="J1796" s="101">
        <f>VLOOKUP($C1796,'Experiment Design'!$B$3:$H$66,'Experiment Results'!J$1,FALSE)</f>
        <v>40</v>
      </c>
      <c r="K1796" s="101">
        <f>VLOOKUP($C1796,'Experiment Design'!$B$3:$H$66,'Experiment Results'!K$1,FALSE)</f>
        <v>10</v>
      </c>
      <c r="L1796" s="101">
        <f>VLOOKUP($C1796,'Experiment Design'!$B$3:$H$66,'Experiment Results'!L$1,FALSE)</f>
        <v>26</v>
      </c>
      <c r="M1796" s="101">
        <f>VLOOKUP($C1796,'Experiment Design'!$B$3:$H$66,'Experiment Results'!M$1,FALSE)</f>
        <v>10</v>
      </c>
      <c r="N1796" s="102">
        <f t="shared" si="219"/>
        <v>41.53846153846154</v>
      </c>
      <c r="P1796" s="103">
        <f t="shared" si="220"/>
        <v>-1</v>
      </c>
      <c r="Q1796" s="101">
        <f t="shared" si="221"/>
        <v>-1</v>
      </c>
      <c r="R1796" s="101">
        <f t="shared" si="222"/>
        <v>-1</v>
      </c>
      <c r="S1796" s="101">
        <f t="shared" si="223"/>
        <v>-1</v>
      </c>
      <c r="T1796" s="101">
        <f t="shared" si="224"/>
        <v>-1</v>
      </c>
      <c r="U1796" s="101">
        <f t="shared" si="225"/>
        <v>-1</v>
      </c>
      <c r="V1796" s="102">
        <f t="shared" si="226"/>
        <v>41.53846153846154</v>
      </c>
    </row>
    <row r="1797" spans="2:22" x14ac:dyDescent="0.25">
      <c r="B1797" s="12">
        <v>29</v>
      </c>
      <c r="C1797" s="12">
        <v>2</v>
      </c>
      <c r="D1797" s="12">
        <v>41.25</v>
      </c>
      <c r="E1797" s="12">
        <v>38.769230769230759</v>
      </c>
      <c r="F1797" s="12">
        <v>46.38461538461538</v>
      </c>
      <c r="H1797" s="103">
        <f>VLOOKUP($C1797,'Experiment Design'!$B$3:$H$66,'Experiment Results'!H$1,FALSE)</f>
        <v>8</v>
      </c>
      <c r="I1797" s="101" t="str">
        <f>VLOOKUP($C1797,'Experiment Design'!$B$3:$H$66,'Experiment Results'!I$1,FALSE)</f>
        <v>Normal</v>
      </c>
      <c r="J1797" s="101">
        <f>VLOOKUP($C1797,'Experiment Design'!$B$3:$H$66,'Experiment Results'!J$1,FALSE)</f>
        <v>40</v>
      </c>
      <c r="K1797" s="101">
        <f>VLOOKUP($C1797,'Experiment Design'!$B$3:$H$66,'Experiment Results'!K$1,FALSE)</f>
        <v>10</v>
      </c>
      <c r="L1797" s="101">
        <f>VLOOKUP($C1797,'Experiment Design'!$B$3:$H$66,'Experiment Results'!L$1,FALSE)</f>
        <v>26</v>
      </c>
      <c r="M1797" s="101">
        <f>VLOOKUP($C1797,'Experiment Design'!$B$3:$H$66,'Experiment Results'!M$1,FALSE)</f>
        <v>10</v>
      </c>
      <c r="N1797" s="102">
        <f t="shared" ref="N1797:N1860" si="227">AVERAGE(D1797:F1797)</f>
        <v>42.13461538461538</v>
      </c>
      <c r="P1797" s="103">
        <f t="shared" ref="P1797:P1860" si="228">IF(H1797=H$4,-1,1)</f>
        <v>1</v>
      </c>
      <c r="Q1797" s="101">
        <f t="shared" ref="Q1797:Q1860" si="229">IF(I1797=I$4,-1,1)</f>
        <v>-1</v>
      </c>
      <c r="R1797" s="101">
        <f t="shared" ref="R1797:R1860" si="230">IF(J1797=J$4,-1,1)</f>
        <v>-1</v>
      </c>
      <c r="S1797" s="101">
        <f t="shared" ref="S1797:S1860" si="231">IF(K1797=K$4,-1,1)</f>
        <v>-1</v>
      </c>
      <c r="T1797" s="101">
        <f t="shared" ref="T1797:T1860" si="232">IF(L1797=L$4,-1,1)</f>
        <v>-1</v>
      </c>
      <c r="U1797" s="101">
        <f t="shared" ref="U1797:U1860" si="233">IF(M1797=M$4,-1,1)</f>
        <v>-1</v>
      </c>
      <c r="V1797" s="102">
        <f t="shared" ref="V1797:V1860" si="234">N1797</f>
        <v>42.13461538461538</v>
      </c>
    </row>
    <row r="1798" spans="2:22" x14ac:dyDescent="0.25">
      <c r="B1798" s="12">
        <v>29</v>
      </c>
      <c r="C1798" s="12">
        <v>3</v>
      </c>
      <c r="D1798" s="12">
        <v>42.980769230769241</v>
      </c>
      <c r="E1798" s="12">
        <v>33.692307692307722</v>
      </c>
      <c r="F1798" s="12">
        <v>33.461538461538481</v>
      </c>
      <c r="H1798" s="103">
        <f>VLOOKUP($C1798,'Experiment Design'!$B$3:$H$66,'Experiment Results'!H$1,FALSE)</f>
        <v>3</v>
      </c>
      <c r="I1798" s="101" t="str">
        <f>VLOOKUP($C1798,'Experiment Design'!$B$3:$H$66,'Experiment Results'!I$1,FALSE)</f>
        <v>Exponential</v>
      </c>
      <c r="J1798" s="101">
        <f>VLOOKUP($C1798,'Experiment Design'!$B$3:$H$66,'Experiment Results'!J$1,FALSE)</f>
        <v>40</v>
      </c>
      <c r="K1798" s="101">
        <f>VLOOKUP($C1798,'Experiment Design'!$B$3:$H$66,'Experiment Results'!K$1,FALSE)</f>
        <v>10</v>
      </c>
      <c r="L1798" s="101">
        <f>VLOOKUP($C1798,'Experiment Design'!$B$3:$H$66,'Experiment Results'!L$1,FALSE)</f>
        <v>26</v>
      </c>
      <c r="M1798" s="101">
        <f>VLOOKUP($C1798,'Experiment Design'!$B$3:$H$66,'Experiment Results'!M$1,FALSE)</f>
        <v>10</v>
      </c>
      <c r="N1798" s="102">
        <f t="shared" si="227"/>
        <v>36.711538461538481</v>
      </c>
      <c r="P1798" s="103">
        <f t="shared" si="228"/>
        <v>-1</v>
      </c>
      <c r="Q1798" s="101">
        <f t="shared" si="229"/>
        <v>1</v>
      </c>
      <c r="R1798" s="101">
        <f t="shared" si="230"/>
        <v>-1</v>
      </c>
      <c r="S1798" s="101">
        <f t="shared" si="231"/>
        <v>-1</v>
      </c>
      <c r="T1798" s="101">
        <f t="shared" si="232"/>
        <v>-1</v>
      </c>
      <c r="U1798" s="101">
        <f t="shared" si="233"/>
        <v>-1</v>
      </c>
      <c r="V1798" s="102">
        <f t="shared" si="234"/>
        <v>36.711538461538481</v>
      </c>
    </row>
    <row r="1799" spans="2:22" x14ac:dyDescent="0.25">
      <c r="B1799" s="12">
        <v>29</v>
      </c>
      <c r="C1799" s="12">
        <v>4</v>
      </c>
      <c r="D1799" s="12">
        <v>44.711538461538481</v>
      </c>
      <c r="E1799" s="12">
        <v>39</v>
      </c>
      <c r="F1799" s="12">
        <v>34.38461538461538</v>
      </c>
      <c r="H1799" s="103">
        <f>VLOOKUP($C1799,'Experiment Design'!$B$3:$H$66,'Experiment Results'!H$1,FALSE)</f>
        <v>8</v>
      </c>
      <c r="I1799" s="101" t="str">
        <f>VLOOKUP($C1799,'Experiment Design'!$B$3:$H$66,'Experiment Results'!I$1,FALSE)</f>
        <v>Exponential</v>
      </c>
      <c r="J1799" s="101">
        <f>VLOOKUP($C1799,'Experiment Design'!$B$3:$H$66,'Experiment Results'!J$1,FALSE)</f>
        <v>40</v>
      </c>
      <c r="K1799" s="101">
        <f>VLOOKUP($C1799,'Experiment Design'!$B$3:$H$66,'Experiment Results'!K$1,FALSE)</f>
        <v>10</v>
      </c>
      <c r="L1799" s="101">
        <f>VLOOKUP($C1799,'Experiment Design'!$B$3:$H$66,'Experiment Results'!L$1,FALSE)</f>
        <v>26</v>
      </c>
      <c r="M1799" s="101">
        <f>VLOOKUP($C1799,'Experiment Design'!$B$3:$H$66,'Experiment Results'!M$1,FALSE)</f>
        <v>10</v>
      </c>
      <c r="N1799" s="102">
        <f t="shared" si="227"/>
        <v>39.36538461538462</v>
      </c>
      <c r="P1799" s="103">
        <f t="shared" si="228"/>
        <v>1</v>
      </c>
      <c r="Q1799" s="101">
        <f t="shared" si="229"/>
        <v>1</v>
      </c>
      <c r="R1799" s="101">
        <f t="shared" si="230"/>
        <v>-1</v>
      </c>
      <c r="S1799" s="101">
        <f t="shared" si="231"/>
        <v>-1</v>
      </c>
      <c r="T1799" s="101">
        <f t="shared" si="232"/>
        <v>-1</v>
      </c>
      <c r="U1799" s="101">
        <f t="shared" si="233"/>
        <v>-1</v>
      </c>
      <c r="V1799" s="102">
        <f t="shared" si="234"/>
        <v>39.36538461538462</v>
      </c>
    </row>
    <row r="1800" spans="2:22" x14ac:dyDescent="0.25">
      <c r="B1800" s="12">
        <v>29</v>
      </c>
      <c r="C1800" s="12">
        <v>5</v>
      </c>
      <c r="D1800" s="12">
        <v>38.942307692307722</v>
      </c>
      <c r="E1800" s="12">
        <v>38.653846153846146</v>
      </c>
      <c r="F1800" s="12">
        <v>47.019230769230759</v>
      </c>
      <c r="H1800" s="103">
        <f>VLOOKUP($C1800,'Experiment Design'!$B$3:$H$66,'Experiment Results'!H$1,FALSE)</f>
        <v>3</v>
      </c>
      <c r="I1800" s="101" t="str">
        <f>VLOOKUP($C1800,'Experiment Design'!$B$3:$H$66,'Experiment Results'!I$1,FALSE)</f>
        <v>Normal</v>
      </c>
      <c r="J1800" s="101">
        <f>VLOOKUP($C1800,'Experiment Design'!$B$3:$H$66,'Experiment Results'!J$1,FALSE)</f>
        <v>100</v>
      </c>
      <c r="K1800" s="101">
        <f>VLOOKUP($C1800,'Experiment Design'!$B$3:$H$66,'Experiment Results'!K$1,FALSE)</f>
        <v>10</v>
      </c>
      <c r="L1800" s="101">
        <f>VLOOKUP($C1800,'Experiment Design'!$B$3:$H$66,'Experiment Results'!L$1,FALSE)</f>
        <v>26</v>
      </c>
      <c r="M1800" s="101">
        <f>VLOOKUP($C1800,'Experiment Design'!$B$3:$H$66,'Experiment Results'!M$1,FALSE)</f>
        <v>10</v>
      </c>
      <c r="N1800" s="102">
        <f t="shared" si="227"/>
        <v>41.53846153846154</v>
      </c>
      <c r="P1800" s="103">
        <f t="shared" si="228"/>
        <v>-1</v>
      </c>
      <c r="Q1800" s="101">
        <f t="shared" si="229"/>
        <v>-1</v>
      </c>
      <c r="R1800" s="101">
        <f t="shared" si="230"/>
        <v>1</v>
      </c>
      <c r="S1800" s="101">
        <f t="shared" si="231"/>
        <v>-1</v>
      </c>
      <c r="T1800" s="101">
        <f t="shared" si="232"/>
        <v>-1</v>
      </c>
      <c r="U1800" s="101">
        <f t="shared" si="233"/>
        <v>-1</v>
      </c>
      <c r="V1800" s="102">
        <f t="shared" si="234"/>
        <v>41.53846153846154</v>
      </c>
    </row>
    <row r="1801" spans="2:22" x14ac:dyDescent="0.25">
      <c r="B1801" s="12">
        <v>29</v>
      </c>
      <c r="C1801" s="12">
        <v>6</v>
      </c>
      <c r="D1801" s="12">
        <v>41.25</v>
      </c>
      <c r="E1801" s="12">
        <v>38.769230769230759</v>
      </c>
      <c r="F1801" s="12">
        <v>46.38461538461538</v>
      </c>
      <c r="H1801" s="103">
        <f>VLOOKUP($C1801,'Experiment Design'!$B$3:$H$66,'Experiment Results'!H$1,FALSE)</f>
        <v>8</v>
      </c>
      <c r="I1801" s="101" t="str">
        <f>VLOOKUP($C1801,'Experiment Design'!$B$3:$H$66,'Experiment Results'!I$1,FALSE)</f>
        <v>Normal</v>
      </c>
      <c r="J1801" s="101">
        <f>VLOOKUP($C1801,'Experiment Design'!$B$3:$H$66,'Experiment Results'!J$1,FALSE)</f>
        <v>100</v>
      </c>
      <c r="K1801" s="101">
        <f>VLOOKUP($C1801,'Experiment Design'!$B$3:$H$66,'Experiment Results'!K$1,FALSE)</f>
        <v>10</v>
      </c>
      <c r="L1801" s="101">
        <f>VLOOKUP($C1801,'Experiment Design'!$B$3:$H$66,'Experiment Results'!L$1,FALSE)</f>
        <v>26</v>
      </c>
      <c r="M1801" s="101">
        <f>VLOOKUP($C1801,'Experiment Design'!$B$3:$H$66,'Experiment Results'!M$1,FALSE)</f>
        <v>10</v>
      </c>
      <c r="N1801" s="102">
        <f t="shared" si="227"/>
        <v>42.13461538461538</v>
      </c>
      <c r="P1801" s="103">
        <f t="shared" si="228"/>
        <v>1</v>
      </c>
      <c r="Q1801" s="101">
        <f t="shared" si="229"/>
        <v>-1</v>
      </c>
      <c r="R1801" s="101">
        <f t="shared" si="230"/>
        <v>1</v>
      </c>
      <c r="S1801" s="101">
        <f t="shared" si="231"/>
        <v>-1</v>
      </c>
      <c r="T1801" s="101">
        <f t="shared" si="232"/>
        <v>-1</v>
      </c>
      <c r="U1801" s="101">
        <f t="shared" si="233"/>
        <v>-1</v>
      </c>
      <c r="V1801" s="102">
        <f t="shared" si="234"/>
        <v>42.13461538461538</v>
      </c>
    </row>
    <row r="1802" spans="2:22" x14ac:dyDescent="0.25">
      <c r="B1802" s="12">
        <v>29</v>
      </c>
      <c r="C1802" s="12">
        <v>7</v>
      </c>
      <c r="D1802" s="12">
        <v>42.980769230769241</v>
      </c>
      <c r="E1802" s="12">
        <v>33.692307692307722</v>
      </c>
      <c r="F1802" s="12">
        <v>33.461538461538481</v>
      </c>
      <c r="H1802" s="103">
        <f>VLOOKUP($C1802,'Experiment Design'!$B$3:$H$66,'Experiment Results'!H$1,FALSE)</f>
        <v>3</v>
      </c>
      <c r="I1802" s="101" t="str">
        <f>VLOOKUP($C1802,'Experiment Design'!$B$3:$H$66,'Experiment Results'!I$1,FALSE)</f>
        <v>Exponential</v>
      </c>
      <c r="J1802" s="101">
        <f>VLOOKUP($C1802,'Experiment Design'!$B$3:$H$66,'Experiment Results'!J$1,FALSE)</f>
        <v>100</v>
      </c>
      <c r="K1802" s="101">
        <f>VLOOKUP($C1802,'Experiment Design'!$B$3:$H$66,'Experiment Results'!K$1,FALSE)</f>
        <v>10</v>
      </c>
      <c r="L1802" s="101">
        <f>VLOOKUP($C1802,'Experiment Design'!$B$3:$H$66,'Experiment Results'!L$1,FALSE)</f>
        <v>26</v>
      </c>
      <c r="M1802" s="101">
        <f>VLOOKUP($C1802,'Experiment Design'!$B$3:$H$66,'Experiment Results'!M$1,FALSE)</f>
        <v>10</v>
      </c>
      <c r="N1802" s="102">
        <f t="shared" si="227"/>
        <v>36.711538461538481</v>
      </c>
      <c r="P1802" s="103">
        <f t="shared" si="228"/>
        <v>-1</v>
      </c>
      <c r="Q1802" s="101">
        <f t="shared" si="229"/>
        <v>1</v>
      </c>
      <c r="R1802" s="101">
        <f t="shared" si="230"/>
        <v>1</v>
      </c>
      <c r="S1802" s="101">
        <f t="shared" si="231"/>
        <v>-1</v>
      </c>
      <c r="T1802" s="101">
        <f t="shared" si="232"/>
        <v>-1</v>
      </c>
      <c r="U1802" s="101">
        <f t="shared" si="233"/>
        <v>-1</v>
      </c>
      <c r="V1802" s="102">
        <f t="shared" si="234"/>
        <v>36.711538461538481</v>
      </c>
    </row>
    <row r="1803" spans="2:22" x14ac:dyDescent="0.25">
      <c r="B1803" s="12">
        <v>29</v>
      </c>
      <c r="C1803" s="12">
        <v>8</v>
      </c>
      <c r="D1803" s="12">
        <v>44.711538461538481</v>
      </c>
      <c r="E1803" s="12">
        <v>39</v>
      </c>
      <c r="F1803" s="12">
        <v>34.38461538461538</v>
      </c>
      <c r="H1803" s="103">
        <f>VLOOKUP($C1803,'Experiment Design'!$B$3:$H$66,'Experiment Results'!H$1,FALSE)</f>
        <v>8</v>
      </c>
      <c r="I1803" s="101" t="str">
        <f>VLOOKUP($C1803,'Experiment Design'!$B$3:$H$66,'Experiment Results'!I$1,FALSE)</f>
        <v>Exponential</v>
      </c>
      <c r="J1803" s="101">
        <f>VLOOKUP($C1803,'Experiment Design'!$B$3:$H$66,'Experiment Results'!J$1,FALSE)</f>
        <v>100</v>
      </c>
      <c r="K1803" s="101">
        <f>VLOOKUP($C1803,'Experiment Design'!$B$3:$H$66,'Experiment Results'!K$1,FALSE)</f>
        <v>10</v>
      </c>
      <c r="L1803" s="101">
        <f>VLOOKUP($C1803,'Experiment Design'!$B$3:$H$66,'Experiment Results'!L$1,FALSE)</f>
        <v>26</v>
      </c>
      <c r="M1803" s="101">
        <f>VLOOKUP($C1803,'Experiment Design'!$B$3:$H$66,'Experiment Results'!M$1,FALSE)</f>
        <v>10</v>
      </c>
      <c r="N1803" s="102">
        <f t="shared" si="227"/>
        <v>39.36538461538462</v>
      </c>
      <c r="P1803" s="103">
        <f t="shared" si="228"/>
        <v>1</v>
      </c>
      <c r="Q1803" s="101">
        <f t="shared" si="229"/>
        <v>1</v>
      </c>
      <c r="R1803" s="101">
        <f t="shared" si="230"/>
        <v>1</v>
      </c>
      <c r="S1803" s="101">
        <f t="shared" si="231"/>
        <v>-1</v>
      </c>
      <c r="T1803" s="101">
        <f t="shared" si="232"/>
        <v>-1</v>
      </c>
      <c r="U1803" s="101">
        <f t="shared" si="233"/>
        <v>-1</v>
      </c>
      <c r="V1803" s="102">
        <f t="shared" si="234"/>
        <v>39.36538461538462</v>
      </c>
    </row>
    <row r="1804" spans="2:22" x14ac:dyDescent="0.25">
      <c r="B1804" s="12">
        <v>29</v>
      </c>
      <c r="C1804" s="12">
        <v>9</v>
      </c>
      <c r="D1804" s="12">
        <v>38.942307692307722</v>
      </c>
      <c r="E1804" s="12">
        <v>38.653846153846146</v>
      </c>
      <c r="F1804" s="12">
        <v>47.019230769230759</v>
      </c>
      <c r="H1804" s="103">
        <f>VLOOKUP($C1804,'Experiment Design'!$B$3:$H$66,'Experiment Results'!H$1,FALSE)</f>
        <v>3</v>
      </c>
      <c r="I1804" s="101" t="str">
        <f>VLOOKUP($C1804,'Experiment Design'!$B$3:$H$66,'Experiment Results'!I$1,FALSE)</f>
        <v>Normal</v>
      </c>
      <c r="J1804" s="101">
        <f>VLOOKUP($C1804,'Experiment Design'!$B$3:$H$66,'Experiment Results'!J$1,FALSE)</f>
        <v>40</v>
      </c>
      <c r="K1804" s="101">
        <f>VLOOKUP($C1804,'Experiment Design'!$B$3:$H$66,'Experiment Results'!K$1,FALSE)</f>
        <v>60</v>
      </c>
      <c r="L1804" s="101">
        <f>VLOOKUP($C1804,'Experiment Design'!$B$3:$H$66,'Experiment Results'!L$1,FALSE)</f>
        <v>26</v>
      </c>
      <c r="M1804" s="101">
        <f>VLOOKUP($C1804,'Experiment Design'!$B$3:$H$66,'Experiment Results'!M$1,FALSE)</f>
        <v>10</v>
      </c>
      <c r="N1804" s="102">
        <f t="shared" si="227"/>
        <v>41.53846153846154</v>
      </c>
      <c r="P1804" s="103">
        <f t="shared" si="228"/>
        <v>-1</v>
      </c>
      <c r="Q1804" s="101">
        <f t="shared" si="229"/>
        <v>-1</v>
      </c>
      <c r="R1804" s="101">
        <f t="shared" si="230"/>
        <v>-1</v>
      </c>
      <c r="S1804" s="101">
        <f t="shared" si="231"/>
        <v>1</v>
      </c>
      <c r="T1804" s="101">
        <f t="shared" si="232"/>
        <v>-1</v>
      </c>
      <c r="U1804" s="101">
        <f t="shared" si="233"/>
        <v>-1</v>
      </c>
      <c r="V1804" s="102">
        <f t="shared" si="234"/>
        <v>41.53846153846154</v>
      </c>
    </row>
    <row r="1805" spans="2:22" x14ac:dyDescent="0.25">
      <c r="B1805" s="12">
        <v>29</v>
      </c>
      <c r="C1805" s="12">
        <v>10</v>
      </c>
      <c r="D1805" s="12">
        <v>41.25</v>
      </c>
      <c r="E1805" s="12">
        <v>38.769230769230759</v>
      </c>
      <c r="F1805" s="12">
        <v>46.38461538461538</v>
      </c>
      <c r="H1805" s="103">
        <f>VLOOKUP($C1805,'Experiment Design'!$B$3:$H$66,'Experiment Results'!H$1,FALSE)</f>
        <v>8</v>
      </c>
      <c r="I1805" s="101" t="str">
        <f>VLOOKUP($C1805,'Experiment Design'!$B$3:$H$66,'Experiment Results'!I$1,FALSE)</f>
        <v>Normal</v>
      </c>
      <c r="J1805" s="101">
        <f>VLOOKUP($C1805,'Experiment Design'!$B$3:$H$66,'Experiment Results'!J$1,FALSE)</f>
        <v>40</v>
      </c>
      <c r="K1805" s="101">
        <f>VLOOKUP($C1805,'Experiment Design'!$B$3:$H$66,'Experiment Results'!K$1,FALSE)</f>
        <v>60</v>
      </c>
      <c r="L1805" s="101">
        <f>VLOOKUP($C1805,'Experiment Design'!$B$3:$H$66,'Experiment Results'!L$1,FALSE)</f>
        <v>26</v>
      </c>
      <c r="M1805" s="101">
        <f>VLOOKUP($C1805,'Experiment Design'!$B$3:$H$66,'Experiment Results'!M$1,FALSE)</f>
        <v>10</v>
      </c>
      <c r="N1805" s="102">
        <f t="shared" si="227"/>
        <v>42.13461538461538</v>
      </c>
      <c r="P1805" s="103">
        <f t="shared" si="228"/>
        <v>1</v>
      </c>
      <c r="Q1805" s="101">
        <f t="shared" si="229"/>
        <v>-1</v>
      </c>
      <c r="R1805" s="101">
        <f t="shared" si="230"/>
        <v>-1</v>
      </c>
      <c r="S1805" s="101">
        <f t="shared" si="231"/>
        <v>1</v>
      </c>
      <c r="T1805" s="101">
        <f t="shared" si="232"/>
        <v>-1</v>
      </c>
      <c r="U1805" s="101">
        <f t="shared" si="233"/>
        <v>-1</v>
      </c>
      <c r="V1805" s="102">
        <f t="shared" si="234"/>
        <v>42.13461538461538</v>
      </c>
    </row>
    <row r="1806" spans="2:22" x14ac:dyDescent="0.25">
      <c r="B1806" s="12">
        <v>29</v>
      </c>
      <c r="C1806" s="12">
        <v>11</v>
      </c>
      <c r="D1806" s="12">
        <v>42.980769230769241</v>
      </c>
      <c r="E1806" s="12">
        <v>33.692307692307722</v>
      </c>
      <c r="F1806" s="12">
        <v>33.461538461538481</v>
      </c>
      <c r="H1806" s="103">
        <f>VLOOKUP($C1806,'Experiment Design'!$B$3:$H$66,'Experiment Results'!H$1,FALSE)</f>
        <v>3</v>
      </c>
      <c r="I1806" s="101" t="str">
        <f>VLOOKUP($C1806,'Experiment Design'!$B$3:$H$66,'Experiment Results'!I$1,FALSE)</f>
        <v>Exponential</v>
      </c>
      <c r="J1806" s="101">
        <f>VLOOKUP($C1806,'Experiment Design'!$B$3:$H$66,'Experiment Results'!J$1,FALSE)</f>
        <v>40</v>
      </c>
      <c r="K1806" s="101">
        <f>VLOOKUP($C1806,'Experiment Design'!$B$3:$H$66,'Experiment Results'!K$1,FALSE)</f>
        <v>60</v>
      </c>
      <c r="L1806" s="101">
        <f>VLOOKUP($C1806,'Experiment Design'!$B$3:$H$66,'Experiment Results'!L$1,FALSE)</f>
        <v>26</v>
      </c>
      <c r="M1806" s="101">
        <f>VLOOKUP($C1806,'Experiment Design'!$B$3:$H$66,'Experiment Results'!M$1,FALSE)</f>
        <v>10</v>
      </c>
      <c r="N1806" s="102">
        <f t="shared" si="227"/>
        <v>36.711538461538481</v>
      </c>
      <c r="P1806" s="103">
        <f t="shared" si="228"/>
        <v>-1</v>
      </c>
      <c r="Q1806" s="101">
        <f t="shared" si="229"/>
        <v>1</v>
      </c>
      <c r="R1806" s="101">
        <f t="shared" si="230"/>
        <v>-1</v>
      </c>
      <c r="S1806" s="101">
        <f t="shared" si="231"/>
        <v>1</v>
      </c>
      <c r="T1806" s="101">
        <f t="shared" si="232"/>
        <v>-1</v>
      </c>
      <c r="U1806" s="101">
        <f t="shared" si="233"/>
        <v>-1</v>
      </c>
      <c r="V1806" s="102">
        <f t="shared" si="234"/>
        <v>36.711538461538481</v>
      </c>
    </row>
    <row r="1807" spans="2:22" x14ac:dyDescent="0.25">
      <c r="B1807" s="12">
        <v>29</v>
      </c>
      <c r="C1807" s="12">
        <v>12</v>
      </c>
      <c r="D1807" s="12">
        <v>44.711538461538481</v>
      </c>
      <c r="E1807" s="12">
        <v>39</v>
      </c>
      <c r="F1807" s="12">
        <v>34.38461538461538</v>
      </c>
      <c r="H1807" s="103">
        <f>VLOOKUP($C1807,'Experiment Design'!$B$3:$H$66,'Experiment Results'!H$1,FALSE)</f>
        <v>8</v>
      </c>
      <c r="I1807" s="101" t="str">
        <f>VLOOKUP($C1807,'Experiment Design'!$B$3:$H$66,'Experiment Results'!I$1,FALSE)</f>
        <v>Exponential</v>
      </c>
      <c r="J1807" s="101">
        <f>VLOOKUP($C1807,'Experiment Design'!$B$3:$H$66,'Experiment Results'!J$1,FALSE)</f>
        <v>40</v>
      </c>
      <c r="K1807" s="101">
        <f>VLOOKUP($C1807,'Experiment Design'!$B$3:$H$66,'Experiment Results'!K$1,FALSE)</f>
        <v>60</v>
      </c>
      <c r="L1807" s="101">
        <f>VLOOKUP($C1807,'Experiment Design'!$B$3:$H$66,'Experiment Results'!L$1,FALSE)</f>
        <v>26</v>
      </c>
      <c r="M1807" s="101">
        <f>VLOOKUP($C1807,'Experiment Design'!$B$3:$H$66,'Experiment Results'!M$1,FALSE)</f>
        <v>10</v>
      </c>
      <c r="N1807" s="102">
        <f t="shared" si="227"/>
        <v>39.36538461538462</v>
      </c>
      <c r="P1807" s="103">
        <f t="shared" si="228"/>
        <v>1</v>
      </c>
      <c r="Q1807" s="101">
        <f t="shared" si="229"/>
        <v>1</v>
      </c>
      <c r="R1807" s="101">
        <f t="shared" si="230"/>
        <v>-1</v>
      </c>
      <c r="S1807" s="101">
        <f t="shared" si="231"/>
        <v>1</v>
      </c>
      <c r="T1807" s="101">
        <f t="shared" si="232"/>
        <v>-1</v>
      </c>
      <c r="U1807" s="101">
        <f t="shared" si="233"/>
        <v>-1</v>
      </c>
      <c r="V1807" s="102">
        <f t="shared" si="234"/>
        <v>39.36538461538462</v>
      </c>
    </row>
    <row r="1808" spans="2:22" x14ac:dyDescent="0.25">
      <c r="B1808" s="12">
        <v>29</v>
      </c>
      <c r="C1808" s="12">
        <v>13</v>
      </c>
      <c r="D1808" s="12">
        <v>38.942307692307722</v>
      </c>
      <c r="E1808" s="12">
        <v>38.653846153846146</v>
      </c>
      <c r="F1808" s="12">
        <v>47.019230769230759</v>
      </c>
      <c r="H1808" s="103">
        <f>VLOOKUP($C1808,'Experiment Design'!$B$3:$H$66,'Experiment Results'!H$1,FALSE)</f>
        <v>3</v>
      </c>
      <c r="I1808" s="101" t="str">
        <f>VLOOKUP($C1808,'Experiment Design'!$B$3:$H$66,'Experiment Results'!I$1,FALSE)</f>
        <v>Normal</v>
      </c>
      <c r="J1808" s="101">
        <f>VLOOKUP($C1808,'Experiment Design'!$B$3:$H$66,'Experiment Results'!J$1,FALSE)</f>
        <v>100</v>
      </c>
      <c r="K1808" s="101">
        <f>VLOOKUP($C1808,'Experiment Design'!$B$3:$H$66,'Experiment Results'!K$1,FALSE)</f>
        <v>60</v>
      </c>
      <c r="L1808" s="101">
        <f>VLOOKUP($C1808,'Experiment Design'!$B$3:$H$66,'Experiment Results'!L$1,FALSE)</f>
        <v>26</v>
      </c>
      <c r="M1808" s="101">
        <f>VLOOKUP($C1808,'Experiment Design'!$B$3:$H$66,'Experiment Results'!M$1,FALSE)</f>
        <v>10</v>
      </c>
      <c r="N1808" s="102">
        <f t="shared" si="227"/>
        <v>41.53846153846154</v>
      </c>
      <c r="P1808" s="103">
        <f t="shared" si="228"/>
        <v>-1</v>
      </c>
      <c r="Q1808" s="101">
        <f t="shared" si="229"/>
        <v>-1</v>
      </c>
      <c r="R1808" s="101">
        <f t="shared" si="230"/>
        <v>1</v>
      </c>
      <c r="S1808" s="101">
        <f t="shared" si="231"/>
        <v>1</v>
      </c>
      <c r="T1808" s="101">
        <f t="shared" si="232"/>
        <v>-1</v>
      </c>
      <c r="U1808" s="101">
        <f t="shared" si="233"/>
        <v>-1</v>
      </c>
      <c r="V1808" s="102">
        <f t="shared" si="234"/>
        <v>41.53846153846154</v>
      </c>
    </row>
    <row r="1809" spans="2:22" x14ac:dyDescent="0.25">
      <c r="B1809" s="12">
        <v>29</v>
      </c>
      <c r="C1809" s="12">
        <v>14</v>
      </c>
      <c r="D1809" s="12">
        <v>41.25</v>
      </c>
      <c r="E1809" s="12">
        <v>38.769230769230759</v>
      </c>
      <c r="F1809" s="12">
        <v>46.38461538461538</v>
      </c>
      <c r="H1809" s="103">
        <f>VLOOKUP($C1809,'Experiment Design'!$B$3:$H$66,'Experiment Results'!H$1,FALSE)</f>
        <v>8</v>
      </c>
      <c r="I1809" s="101" t="str">
        <f>VLOOKUP($C1809,'Experiment Design'!$B$3:$H$66,'Experiment Results'!I$1,FALSE)</f>
        <v>Normal</v>
      </c>
      <c r="J1809" s="101">
        <f>VLOOKUP($C1809,'Experiment Design'!$B$3:$H$66,'Experiment Results'!J$1,FALSE)</f>
        <v>100</v>
      </c>
      <c r="K1809" s="101">
        <f>VLOOKUP($C1809,'Experiment Design'!$B$3:$H$66,'Experiment Results'!K$1,FALSE)</f>
        <v>60</v>
      </c>
      <c r="L1809" s="101">
        <f>VLOOKUP($C1809,'Experiment Design'!$B$3:$H$66,'Experiment Results'!L$1,FALSE)</f>
        <v>26</v>
      </c>
      <c r="M1809" s="101">
        <f>VLOOKUP($C1809,'Experiment Design'!$B$3:$H$66,'Experiment Results'!M$1,FALSE)</f>
        <v>10</v>
      </c>
      <c r="N1809" s="102">
        <f t="shared" si="227"/>
        <v>42.13461538461538</v>
      </c>
      <c r="P1809" s="103">
        <f t="shared" si="228"/>
        <v>1</v>
      </c>
      <c r="Q1809" s="101">
        <f t="shared" si="229"/>
        <v>-1</v>
      </c>
      <c r="R1809" s="101">
        <f t="shared" si="230"/>
        <v>1</v>
      </c>
      <c r="S1809" s="101">
        <f t="shared" si="231"/>
        <v>1</v>
      </c>
      <c r="T1809" s="101">
        <f t="shared" si="232"/>
        <v>-1</v>
      </c>
      <c r="U1809" s="101">
        <f t="shared" si="233"/>
        <v>-1</v>
      </c>
      <c r="V1809" s="102">
        <f t="shared" si="234"/>
        <v>42.13461538461538</v>
      </c>
    </row>
    <row r="1810" spans="2:22" x14ac:dyDescent="0.25">
      <c r="B1810" s="12">
        <v>29</v>
      </c>
      <c r="C1810" s="12">
        <v>15</v>
      </c>
      <c r="D1810" s="12">
        <v>42.980769230769241</v>
      </c>
      <c r="E1810" s="12">
        <v>33.692307692307722</v>
      </c>
      <c r="F1810" s="12">
        <v>33.461538461538481</v>
      </c>
      <c r="H1810" s="103">
        <f>VLOOKUP($C1810,'Experiment Design'!$B$3:$H$66,'Experiment Results'!H$1,FALSE)</f>
        <v>3</v>
      </c>
      <c r="I1810" s="101" t="str">
        <f>VLOOKUP($C1810,'Experiment Design'!$B$3:$H$66,'Experiment Results'!I$1,FALSE)</f>
        <v>Exponential</v>
      </c>
      <c r="J1810" s="101">
        <f>VLOOKUP($C1810,'Experiment Design'!$B$3:$H$66,'Experiment Results'!J$1,FALSE)</f>
        <v>100</v>
      </c>
      <c r="K1810" s="101">
        <f>VLOOKUP($C1810,'Experiment Design'!$B$3:$H$66,'Experiment Results'!K$1,FALSE)</f>
        <v>60</v>
      </c>
      <c r="L1810" s="101">
        <f>VLOOKUP($C1810,'Experiment Design'!$B$3:$H$66,'Experiment Results'!L$1,FALSE)</f>
        <v>26</v>
      </c>
      <c r="M1810" s="101">
        <f>VLOOKUP($C1810,'Experiment Design'!$B$3:$H$66,'Experiment Results'!M$1,FALSE)</f>
        <v>10</v>
      </c>
      <c r="N1810" s="102">
        <f t="shared" si="227"/>
        <v>36.711538461538481</v>
      </c>
      <c r="P1810" s="103">
        <f t="shared" si="228"/>
        <v>-1</v>
      </c>
      <c r="Q1810" s="101">
        <f t="shared" si="229"/>
        <v>1</v>
      </c>
      <c r="R1810" s="101">
        <f t="shared" si="230"/>
        <v>1</v>
      </c>
      <c r="S1810" s="101">
        <f t="shared" si="231"/>
        <v>1</v>
      </c>
      <c r="T1810" s="101">
        <f t="shared" si="232"/>
        <v>-1</v>
      </c>
      <c r="U1810" s="101">
        <f t="shared" si="233"/>
        <v>-1</v>
      </c>
      <c r="V1810" s="102">
        <f t="shared" si="234"/>
        <v>36.711538461538481</v>
      </c>
    </row>
    <row r="1811" spans="2:22" x14ac:dyDescent="0.25">
      <c r="B1811" s="12">
        <v>29</v>
      </c>
      <c r="C1811" s="12">
        <v>16</v>
      </c>
      <c r="D1811" s="12">
        <v>44.711538461538481</v>
      </c>
      <c r="E1811" s="12">
        <v>39</v>
      </c>
      <c r="F1811" s="12">
        <v>34.38461538461538</v>
      </c>
      <c r="H1811" s="103">
        <f>VLOOKUP($C1811,'Experiment Design'!$B$3:$H$66,'Experiment Results'!H$1,FALSE)</f>
        <v>8</v>
      </c>
      <c r="I1811" s="101" t="str">
        <f>VLOOKUP($C1811,'Experiment Design'!$B$3:$H$66,'Experiment Results'!I$1,FALSE)</f>
        <v>Exponential</v>
      </c>
      <c r="J1811" s="101">
        <f>VLOOKUP($C1811,'Experiment Design'!$B$3:$H$66,'Experiment Results'!J$1,FALSE)</f>
        <v>100</v>
      </c>
      <c r="K1811" s="101">
        <f>VLOOKUP($C1811,'Experiment Design'!$B$3:$H$66,'Experiment Results'!K$1,FALSE)</f>
        <v>60</v>
      </c>
      <c r="L1811" s="101">
        <f>VLOOKUP($C1811,'Experiment Design'!$B$3:$H$66,'Experiment Results'!L$1,FALSE)</f>
        <v>26</v>
      </c>
      <c r="M1811" s="101">
        <f>VLOOKUP($C1811,'Experiment Design'!$B$3:$H$66,'Experiment Results'!M$1,FALSE)</f>
        <v>10</v>
      </c>
      <c r="N1811" s="102">
        <f t="shared" si="227"/>
        <v>39.36538461538462</v>
      </c>
      <c r="P1811" s="103">
        <f t="shared" si="228"/>
        <v>1</v>
      </c>
      <c r="Q1811" s="101">
        <f t="shared" si="229"/>
        <v>1</v>
      </c>
      <c r="R1811" s="101">
        <f t="shared" si="230"/>
        <v>1</v>
      </c>
      <c r="S1811" s="101">
        <f t="shared" si="231"/>
        <v>1</v>
      </c>
      <c r="T1811" s="101">
        <f t="shared" si="232"/>
        <v>-1</v>
      </c>
      <c r="U1811" s="101">
        <f t="shared" si="233"/>
        <v>-1</v>
      </c>
      <c r="V1811" s="102">
        <f t="shared" si="234"/>
        <v>39.36538461538462</v>
      </c>
    </row>
    <row r="1812" spans="2:22" x14ac:dyDescent="0.25">
      <c r="B1812" s="12">
        <v>29</v>
      </c>
      <c r="C1812" s="12">
        <v>17</v>
      </c>
      <c r="D1812" s="12">
        <v>44.791666666666679</v>
      </c>
      <c r="E1812" s="12">
        <v>55.277777777777757</v>
      </c>
      <c r="F1812" s="12">
        <v>46.944444444444422</v>
      </c>
      <c r="H1812" s="103">
        <f>VLOOKUP($C1812,'Experiment Design'!$B$3:$H$66,'Experiment Results'!H$1,FALSE)</f>
        <v>3</v>
      </c>
      <c r="I1812" s="101" t="str">
        <f>VLOOKUP($C1812,'Experiment Design'!$B$3:$H$66,'Experiment Results'!I$1,FALSE)</f>
        <v>Normal</v>
      </c>
      <c r="J1812" s="101">
        <f>VLOOKUP($C1812,'Experiment Design'!$B$3:$H$66,'Experiment Results'!J$1,FALSE)</f>
        <v>40</v>
      </c>
      <c r="K1812" s="101">
        <f>VLOOKUP($C1812,'Experiment Design'!$B$3:$H$66,'Experiment Results'!K$1,FALSE)</f>
        <v>10</v>
      </c>
      <c r="L1812" s="101">
        <f>VLOOKUP($C1812,'Experiment Design'!$B$3:$H$66,'Experiment Results'!L$1,FALSE)</f>
        <v>36</v>
      </c>
      <c r="M1812" s="101">
        <f>VLOOKUP($C1812,'Experiment Design'!$B$3:$H$66,'Experiment Results'!M$1,FALSE)</f>
        <v>10</v>
      </c>
      <c r="N1812" s="102">
        <f t="shared" si="227"/>
        <v>49.004629629629619</v>
      </c>
      <c r="P1812" s="103">
        <f t="shared" si="228"/>
        <v>-1</v>
      </c>
      <c r="Q1812" s="101">
        <f t="shared" si="229"/>
        <v>-1</v>
      </c>
      <c r="R1812" s="101">
        <f t="shared" si="230"/>
        <v>-1</v>
      </c>
      <c r="S1812" s="101">
        <f t="shared" si="231"/>
        <v>-1</v>
      </c>
      <c r="T1812" s="101">
        <f t="shared" si="232"/>
        <v>1</v>
      </c>
      <c r="U1812" s="101">
        <f t="shared" si="233"/>
        <v>-1</v>
      </c>
      <c r="V1812" s="102">
        <f t="shared" si="234"/>
        <v>49.004629629629619</v>
      </c>
    </row>
    <row r="1813" spans="2:22" x14ac:dyDescent="0.25">
      <c r="B1813" s="12">
        <v>29</v>
      </c>
      <c r="C1813" s="12">
        <v>18</v>
      </c>
      <c r="D1813" s="12">
        <v>45.208333333333321</v>
      </c>
      <c r="E1813" s="12">
        <v>55.555555555555564</v>
      </c>
      <c r="F1813" s="12">
        <v>46.666666666666679</v>
      </c>
      <c r="H1813" s="103">
        <f>VLOOKUP($C1813,'Experiment Design'!$B$3:$H$66,'Experiment Results'!H$1,FALSE)</f>
        <v>8</v>
      </c>
      <c r="I1813" s="101" t="str">
        <f>VLOOKUP($C1813,'Experiment Design'!$B$3:$H$66,'Experiment Results'!I$1,FALSE)</f>
        <v>Normal</v>
      </c>
      <c r="J1813" s="101">
        <f>VLOOKUP($C1813,'Experiment Design'!$B$3:$H$66,'Experiment Results'!J$1,FALSE)</f>
        <v>40</v>
      </c>
      <c r="K1813" s="101">
        <f>VLOOKUP($C1813,'Experiment Design'!$B$3:$H$66,'Experiment Results'!K$1,FALSE)</f>
        <v>10</v>
      </c>
      <c r="L1813" s="101">
        <f>VLOOKUP($C1813,'Experiment Design'!$B$3:$H$66,'Experiment Results'!L$1,FALSE)</f>
        <v>36</v>
      </c>
      <c r="M1813" s="101">
        <f>VLOOKUP($C1813,'Experiment Design'!$B$3:$H$66,'Experiment Results'!M$1,FALSE)</f>
        <v>10</v>
      </c>
      <c r="N1813" s="102">
        <f t="shared" si="227"/>
        <v>49.143518518518526</v>
      </c>
      <c r="P1813" s="103">
        <f t="shared" si="228"/>
        <v>1</v>
      </c>
      <c r="Q1813" s="101">
        <f t="shared" si="229"/>
        <v>-1</v>
      </c>
      <c r="R1813" s="101">
        <f t="shared" si="230"/>
        <v>-1</v>
      </c>
      <c r="S1813" s="101">
        <f t="shared" si="231"/>
        <v>-1</v>
      </c>
      <c r="T1813" s="101">
        <f t="shared" si="232"/>
        <v>1</v>
      </c>
      <c r="U1813" s="101">
        <f t="shared" si="233"/>
        <v>-1</v>
      </c>
      <c r="V1813" s="102">
        <f t="shared" si="234"/>
        <v>49.143518518518526</v>
      </c>
    </row>
    <row r="1814" spans="2:22" x14ac:dyDescent="0.25">
      <c r="B1814" s="12">
        <v>29</v>
      </c>
      <c r="C1814" s="12">
        <v>19</v>
      </c>
      <c r="D1814" s="12">
        <v>49.999999999999986</v>
      </c>
      <c r="E1814" s="12">
        <v>65.833333333333201</v>
      </c>
      <c r="F1814" s="12">
        <v>53.333333333333336</v>
      </c>
      <c r="H1814" s="103">
        <f>VLOOKUP($C1814,'Experiment Design'!$B$3:$H$66,'Experiment Results'!H$1,FALSE)</f>
        <v>3</v>
      </c>
      <c r="I1814" s="101" t="str">
        <f>VLOOKUP($C1814,'Experiment Design'!$B$3:$H$66,'Experiment Results'!I$1,FALSE)</f>
        <v>Exponential</v>
      </c>
      <c r="J1814" s="101">
        <f>VLOOKUP($C1814,'Experiment Design'!$B$3:$H$66,'Experiment Results'!J$1,FALSE)</f>
        <v>40</v>
      </c>
      <c r="K1814" s="101">
        <f>VLOOKUP($C1814,'Experiment Design'!$B$3:$H$66,'Experiment Results'!K$1,FALSE)</f>
        <v>10</v>
      </c>
      <c r="L1814" s="101">
        <f>VLOOKUP($C1814,'Experiment Design'!$B$3:$H$66,'Experiment Results'!L$1,FALSE)</f>
        <v>36</v>
      </c>
      <c r="M1814" s="101">
        <f>VLOOKUP($C1814,'Experiment Design'!$B$3:$H$66,'Experiment Results'!M$1,FALSE)</f>
        <v>10</v>
      </c>
      <c r="N1814" s="102">
        <f t="shared" si="227"/>
        <v>56.388888888888836</v>
      </c>
      <c r="P1814" s="103">
        <f t="shared" si="228"/>
        <v>-1</v>
      </c>
      <c r="Q1814" s="101">
        <f t="shared" si="229"/>
        <v>1</v>
      </c>
      <c r="R1814" s="101">
        <f t="shared" si="230"/>
        <v>-1</v>
      </c>
      <c r="S1814" s="101">
        <f t="shared" si="231"/>
        <v>-1</v>
      </c>
      <c r="T1814" s="101">
        <f t="shared" si="232"/>
        <v>1</v>
      </c>
      <c r="U1814" s="101">
        <f t="shared" si="233"/>
        <v>-1</v>
      </c>
      <c r="V1814" s="102">
        <f t="shared" si="234"/>
        <v>56.388888888888836</v>
      </c>
    </row>
    <row r="1815" spans="2:22" x14ac:dyDescent="0.25">
      <c r="B1815" s="12">
        <v>29</v>
      </c>
      <c r="C1815" s="12">
        <v>20</v>
      </c>
      <c r="D1815" s="12">
        <v>49.999999999999986</v>
      </c>
      <c r="E1815" s="12">
        <v>65.555555555555401</v>
      </c>
      <c r="F1815" s="12">
        <v>53.333333333333336</v>
      </c>
      <c r="H1815" s="103">
        <f>VLOOKUP($C1815,'Experiment Design'!$B$3:$H$66,'Experiment Results'!H$1,FALSE)</f>
        <v>8</v>
      </c>
      <c r="I1815" s="101" t="str">
        <f>VLOOKUP($C1815,'Experiment Design'!$B$3:$H$66,'Experiment Results'!I$1,FALSE)</f>
        <v>Exponential</v>
      </c>
      <c r="J1815" s="101">
        <f>VLOOKUP($C1815,'Experiment Design'!$B$3:$H$66,'Experiment Results'!J$1,FALSE)</f>
        <v>40</v>
      </c>
      <c r="K1815" s="101">
        <f>VLOOKUP($C1815,'Experiment Design'!$B$3:$H$66,'Experiment Results'!K$1,FALSE)</f>
        <v>10</v>
      </c>
      <c r="L1815" s="101">
        <f>VLOOKUP($C1815,'Experiment Design'!$B$3:$H$66,'Experiment Results'!L$1,FALSE)</f>
        <v>36</v>
      </c>
      <c r="M1815" s="101">
        <f>VLOOKUP($C1815,'Experiment Design'!$B$3:$H$66,'Experiment Results'!M$1,FALSE)</f>
        <v>10</v>
      </c>
      <c r="N1815" s="102">
        <f t="shared" si="227"/>
        <v>56.296296296296241</v>
      </c>
      <c r="P1815" s="103">
        <f t="shared" si="228"/>
        <v>1</v>
      </c>
      <c r="Q1815" s="101">
        <f t="shared" si="229"/>
        <v>1</v>
      </c>
      <c r="R1815" s="101">
        <f t="shared" si="230"/>
        <v>-1</v>
      </c>
      <c r="S1815" s="101">
        <f t="shared" si="231"/>
        <v>-1</v>
      </c>
      <c r="T1815" s="101">
        <f t="shared" si="232"/>
        <v>1</v>
      </c>
      <c r="U1815" s="101">
        <f t="shared" si="233"/>
        <v>-1</v>
      </c>
      <c r="V1815" s="102">
        <f t="shared" si="234"/>
        <v>56.296296296296241</v>
      </c>
    </row>
    <row r="1816" spans="2:22" x14ac:dyDescent="0.25">
      <c r="B1816" s="12">
        <v>29</v>
      </c>
      <c r="C1816" s="12">
        <v>21</v>
      </c>
      <c r="D1816" s="12">
        <v>44.791666666666679</v>
      </c>
      <c r="E1816" s="12">
        <v>55.277777777777757</v>
      </c>
      <c r="F1816" s="12">
        <v>46.944444444444422</v>
      </c>
      <c r="H1816" s="103">
        <f>VLOOKUP($C1816,'Experiment Design'!$B$3:$H$66,'Experiment Results'!H$1,FALSE)</f>
        <v>3</v>
      </c>
      <c r="I1816" s="101" t="str">
        <f>VLOOKUP($C1816,'Experiment Design'!$B$3:$H$66,'Experiment Results'!I$1,FALSE)</f>
        <v>Normal</v>
      </c>
      <c r="J1816" s="101">
        <f>VLOOKUP($C1816,'Experiment Design'!$B$3:$H$66,'Experiment Results'!J$1,FALSE)</f>
        <v>100</v>
      </c>
      <c r="K1816" s="101">
        <f>VLOOKUP($C1816,'Experiment Design'!$B$3:$H$66,'Experiment Results'!K$1,FALSE)</f>
        <v>10</v>
      </c>
      <c r="L1816" s="101">
        <f>VLOOKUP($C1816,'Experiment Design'!$B$3:$H$66,'Experiment Results'!L$1,FALSE)</f>
        <v>36</v>
      </c>
      <c r="M1816" s="101">
        <f>VLOOKUP($C1816,'Experiment Design'!$B$3:$H$66,'Experiment Results'!M$1,FALSE)</f>
        <v>10</v>
      </c>
      <c r="N1816" s="102">
        <f t="shared" si="227"/>
        <v>49.004629629629619</v>
      </c>
      <c r="P1816" s="103">
        <f t="shared" si="228"/>
        <v>-1</v>
      </c>
      <c r="Q1816" s="101">
        <f t="shared" si="229"/>
        <v>-1</v>
      </c>
      <c r="R1816" s="101">
        <f t="shared" si="230"/>
        <v>1</v>
      </c>
      <c r="S1816" s="101">
        <f t="shared" si="231"/>
        <v>-1</v>
      </c>
      <c r="T1816" s="101">
        <f t="shared" si="232"/>
        <v>1</v>
      </c>
      <c r="U1816" s="101">
        <f t="shared" si="233"/>
        <v>-1</v>
      </c>
      <c r="V1816" s="102">
        <f t="shared" si="234"/>
        <v>49.004629629629619</v>
      </c>
    </row>
    <row r="1817" spans="2:22" x14ac:dyDescent="0.25">
      <c r="B1817" s="12">
        <v>29</v>
      </c>
      <c r="C1817" s="12">
        <v>22</v>
      </c>
      <c r="D1817" s="12">
        <v>45.208333333333321</v>
      </c>
      <c r="E1817" s="12">
        <v>55.555555555555564</v>
      </c>
      <c r="F1817" s="12">
        <v>46.666666666666679</v>
      </c>
      <c r="H1817" s="103">
        <f>VLOOKUP($C1817,'Experiment Design'!$B$3:$H$66,'Experiment Results'!H$1,FALSE)</f>
        <v>8</v>
      </c>
      <c r="I1817" s="101" t="str">
        <f>VLOOKUP($C1817,'Experiment Design'!$B$3:$H$66,'Experiment Results'!I$1,FALSE)</f>
        <v>Normal</v>
      </c>
      <c r="J1817" s="101">
        <f>VLOOKUP($C1817,'Experiment Design'!$B$3:$H$66,'Experiment Results'!J$1,FALSE)</f>
        <v>100</v>
      </c>
      <c r="K1817" s="101">
        <f>VLOOKUP($C1817,'Experiment Design'!$B$3:$H$66,'Experiment Results'!K$1,FALSE)</f>
        <v>10</v>
      </c>
      <c r="L1817" s="101">
        <f>VLOOKUP($C1817,'Experiment Design'!$B$3:$H$66,'Experiment Results'!L$1,FALSE)</f>
        <v>36</v>
      </c>
      <c r="M1817" s="101">
        <f>VLOOKUP($C1817,'Experiment Design'!$B$3:$H$66,'Experiment Results'!M$1,FALSE)</f>
        <v>10</v>
      </c>
      <c r="N1817" s="102">
        <f t="shared" si="227"/>
        <v>49.143518518518526</v>
      </c>
      <c r="P1817" s="103">
        <f t="shared" si="228"/>
        <v>1</v>
      </c>
      <c r="Q1817" s="101">
        <f t="shared" si="229"/>
        <v>-1</v>
      </c>
      <c r="R1817" s="101">
        <f t="shared" si="230"/>
        <v>1</v>
      </c>
      <c r="S1817" s="101">
        <f t="shared" si="231"/>
        <v>-1</v>
      </c>
      <c r="T1817" s="101">
        <f t="shared" si="232"/>
        <v>1</v>
      </c>
      <c r="U1817" s="101">
        <f t="shared" si="233"/>
        <v>-1</v>
      </c>
      <c r="V1817" s="102">
        <f t="shared" si="234"/>
        <v>49.143518518518526</v>
      </c>
    </row>
    <row r="1818" spans="2:22" x14ac:dyDescent="0.25">
      <c r="B1818" s="12">
        <v>29</v>
      </c>
      <c r="C1818" s="12">
        <v>23</v>
      </c>
      <c r="D1818" s="12">
        <v>49.999999999999986</v>
      </c>
      <c r="E1818" s="12">
        <v>65.833333333333201</v>
      </c>
      <c r="F1818" s="12">
        <v>53.333333333333336</v>
      </c>
      <c r="H1818" s="103">
        <f>VLOOKUP($C1818,'Experiment Design'!$B$3:$H$66,'Experiment Results'!H$1,FALSE)</f>
        <v>3</v>
      </c>
      <c r="I1818" s="101" t="str">
        <f>VLOOKUP($C1818,'Experiment Design'!$B$3:$H$66,'Experiment Results'!I$1,FALSE)</f>
        <v>Exponential</v>
      </c>
      <c r="J1818" s="101">
        <f>VLOOKUP($C1818,'Experiment Design'!$B$3:$H$66,'Experiment Results'!J$1,FALSE)</f>
        <v>100</v>
      </c>
      <c r="K1818" s="101">
        <f>VLOOKUP($C1818,'Experiment Design'!$B$3:$H$66,'Experiment Results'!K$1,FALSE)</f>
        <v>10</v>
      </c>
      <c r="L1818" s="101">
        <f>VLOOKUP($C1818,'Experiment Design'!$B$3:$H$66,'Experiment Results'!L$1,FALSE)</f>
        <v>36</v>
      </c>
      <c r="M1818" s="101">
        <f>VLOOKUP($C1818,'Experiment Design'!$B$3:$H$66,'Experiment Results'!M$1,FALSE)</f>
        <v>10</v>
      </c>
      <c r="N1818" s="102">
        <f t="shared" si="227"/>
        <v>56.388888888888836</v>
      </c>
      <c r="P1818" s="103">
        <f t="shared" si="228"/>
        <v>-1</v>
      </c>
      <c r="Q1818" s="101">
        <f t="shared" si="229"/>
        <v>1</v>
      </c>
      <c r="R1818" s="101">
        <f t="shared" si="230"/>
        <v>1</v>
      </c>
      <c r="S1818" s="101">
        <f t="shared" si="231"/>
        <v>-1</v>
      </c>
      <c r="T1818" s="101">
        <f t="shared" si="232"/>
        <v>1</v>
      </c>
      <c r="U1818" s="101">
        <f t="shared" si="233"/>
        <v>-1</v>
      </c>
      <c r="V1818" s="102">
        <f t="shared" si="234"/>
        <v>56.388888888888836</v>
      </c>
    </row>
    <row r="1819" spans="2:22" x14ac:dyDescent="0.25">
      <c r="B1819" s="12">
        <v>29</v>
      </c>
      <c r="C1819" s="12">
        <v>24</v>
      </c>
      <c r="D1819" s="12">
        <v>49.999999999999986</v>
      </c>
      <c r="E1819" s="12">
        <v>65.555555555555401</v>
      </c>
      <c r="F1819" s="12">
        <v>53.333333333333336</v>
      </c>
      <c r="H1819" s="103">
        <f>VLOOKUP($C1819,'Experiment Design'!$B$3:$H$66,'Experiment Results'!H$1,FALSE)</f>
        <v>8</v>
      </c>
      <c r="I1819" s="101" t="str">
        <f>VLOOKUP($C1819,'Experiment Design'!$B$3:$H$66,'Experiment Results'!I$1,FALSE)</f>
        <v>Exponential</v>
      </c>
      <c r="J1819" s="101">
        <f>VLOOKUP($C1819,'Experiment Design'!$B$3:$H$66,'Experiment Results'!J$1,FALSE)</f>
        <v>100</v>
      </c>
      <c r="K1819" s="101">
        <f>VLOOKUP($C1819,'Experiment Design'!$B$3:$H$66,'Experiment Results'!K$1,FALSE)</f>
        <v>10</v>
      </c>
      <c r="L1819" s="101">
        <f>VLOOKUP($C1819,'Experiment Design'!$B$3:$H$66,'Experiment Results'!L$1,FALSE)</f>
        <v>36</v>
      </c>
      <c r="M1819" s="101">
        <f>VLOOKUP($C1819,'Experiment Design'!$B$3:$H$66,'Experiment Results'!M$1,FALSE)</f>
        <v>10</v>
      </c>
      <c r="N1819" s="102">
        <f t="shared" si="227"/>
        <v>56.296296296296241</v>
      </c>
      <c r="P1819" s="103">
        <f t="shared" si="228"/>
        <v>1</v>
      </c>
      <c r="Q1819" s="101">
        <f t="shared" si="229"/>
        <v>1</v>
      </c>
      <c r="R1819" s="101">
        <f t="shared" si="230"/>
        <v>1</v>
      </c>
      <c r="S1819" s="101">
        <f t="shared" si="231"/>
        <v>-1</v>
      </c>
      <c r="T1819" s="101">
        <f t="shared" si="232"/>
        <v>1</v>
      </c>
      <c r="U1819" s="101">
        <f t="shared" si="233"/>
        <v>-1</v>
      </c>
      <c r="V1819" s="102">
        <f t="shared" si="234"/>
        <v>56.296296296296241</v>
      </c>
    </row>
    <row r="1820" spans="2:22" x14ac:dyDescent="0.25">
      <c r="B1820" s="12">
        <v>29</v>
      </c>
      <c r="C1820" s="12">
        <v>25</v>
      </c>
      <c r="D1820" s="12">
        <v>44.791666666666679</v>
      </c>
      <c r="E1820" s="12">
        <v>55.277777777777757</v>
      </c>
      <c r="F1820" s="12">
        <v>46.944444444444422</v>
      </c>
      <c r="H1820" s="103">
        <f>VLOOKUP($C1820,'Experiment Design'!$B$3:$H$66,'Experiment Results'!H$1,FALSE)</f>
        <v>3</v>
      </c>
      <c r="I1820" s="101" t="str">
        <f>VLOOKUP($C1820,'Experiment Design'!$B$3:$H$66,'Experiment Results'!I$1,FALSE)</f>
        <v>Normal</v>
      </c>
      <c r="J1820" s="101">
        <f>VLOOKUP($C1820,'Experiment Design'!$B$3:$H$66,'Experiment Results'!J$1,FALSE)</f>
        <v>40</v>
      </c>
      <c r="K1820" s="101">
        <f>VLOOKUP($C1820,'Experiment Design'!$B$3:$H$66,'Experiment Results'!K$1,FALSE)</f>
        <v>60</v>
      </c>
      <c r="L1820" s="101">
        <f>VLOOKUP($C1820,'Experiment Design'!$B$3:$H$66,'Experiment Results'!L$1,FALSE)</f>
        <v>36</v>
      </c>
      <c r="M1820" s="101">
        <f>VLOOKUP($C1820,'Experiment Design'!$B$3:$H$66,'Experiment Results'!M$1,FALSE)</f>
        <v>10</v>
      </c>
      <c r="N1820" s="102">
        <f t="shared" si="227"/>
        <v>49.004629629629619</v>
      </c>
      <c r="P1820" s="103">
        <f t="shared" si="228"/>
        <v>-1</v>
      </c>
      <c r="Q1820" s="101">
        <f t="shared" si="229"/>
        <v>-1</v>
      </c>
      <c r="R1820" s="101">
        <f t="shared" si="230"/>
        <v>-1</v>
      </c>
      <c r="S1820" s="101">
        <f t="shared" si="231"/>
        <v>1</v>
      </c>
      <c r="T1820" s="101">
        <f t="shared" si="232"/>
        <v>1</v>
      </c>
      <c r="U1820" s="101">
        <f t="shared" si="233"/>
        <v>-1</v>
      </c>
      <c r="V1820" s="102">
        <f t="shared" si="234"/>
        <v>49.004629629629619</v>
      </c>
    </row>
    <row r="1821" spans="2:22" x14ac:dyDescent="0.25">
      <c r="B1821" s="12">
        <v>29</v>
      </c>
      <c r="C1821" s="12">
        <v>26</v>
      </c>
      <c r="D1821" s="12">
        <v>45.208333333333321</v>
      </c>
      <c r="E1821" s="12">
        <v>55.555555555555564</v>
      </c>
      <c r="F1821" s="12">
        <v>46.666666666666679</v>
      </c>
      <c r="H1821" s="103">
        <f>VLOOKUP($C1821,'Experiment Design'!$B$3:$H$66,'Experiment Results'!H$1,FALSE)</f>
        <v>8</v>
      </c>
      <c r="I1821" s="101" t="str">
        <f>VLOOKUP($C1821,'Experiment Design'!$B$3:$H$66,'Experiment Results'!I$1,FALSE)</f>
        <v>Normal</v>
      </c>
      <c r="J1821" s="101">
        <f>VLOOKUP($C1821,'Experiment Design'!$B$3:$H$66,'Experiment Results'!J$1,FALSE)</f>
        <v>40</v>
      </c>
      <c r="K1821" s="101">
        <f>VLOOKUP($C1821,'Experiment Design'!$B$3:$H$66,'Experiment Results'!K$1,FALSE)</f>
        <v>60</v>
      </c>
      <c r="L1821" s="101">
        <f>VLOOKUP($C1821,'Experiment Design'!$B$3:$H$66,'Experiment Results'!L$1,FALSE)</f>
        <v>36</v>
      </c>
      <c r="M1821" s="101">
        <f>VLOOKUP($C1821,'Experiment Design'!$B$3:$H$66,'Experiment Results'!M$1,FALSE)</f>
        <v>10</v>
      </c>
      <c r="N1821" s="102">
        <f t="shared" si="227"/>
        <v>49.143518518518526</v>
      </c>
      <c r="P1821" s="103">
        <f t="shared" si="228"/>
        <v>1</v>
      </c>
      <c r="Q1821" s="101">
        <f t="shared" si="229"/>
        <v>-1</v>
      </c>
      <c r="R1821" s="101">
        <f t="shared" si="230"/>
        <v>-1</v>
      </c>
      <c r="S1821" s="101">
        <f t="shared" si="231"/>
        <v>1</v>
      </c>
      <c r="T1821" s="101">
        <f t="shared" si="232"/>
        <v>1</v>
      </c>
      <c r="U1821" s="101">
        <f t="shared" si="233"/>
        <v>-1</v>
      </c>
      <c r="V1821" s="102">
        <f t="shared" si="234"/>
        <v>49.143518518518526</v>
      </c>
    </row>
    <row r="1822" spans="2:22" x14ac:dyDescent="0.25">
      <c r="B1822" s="12">
        <v>29</v>
      </c>
      <c r="C1822" s="12">
        <v>27</v>
      </c>
      <c r="D1822" s="12">
        <v>49.999999999999986</v>
      </c>
      <c r="E1822" s="12">
        <v>65.833333333333201</v>
      </c>
      <c r="F1822" s="12">
        <v>53.333333333333336</v>
      </c>
      <c r="H1822" s="103">
        <f>VLOOKUP($C1822,'Experiment Design'!$B$3:$H$66,'Experiment Results'!H$1,FALSE)</f>
        <v>3</v>
      </c>
      <c r="I1822" s="101" t="str">
        <f>VLOOKUP($C1822,'Experiment Design'!$B$3:$H$66,'Experiment Results'!I$1,FALSE)</f>
        <v>Exponential</v>
      </c>
      <c r="J1822" s="101">
        <f>VLOOKUP($C1822,'Experiment Design'!$B$3:$H$66,'Experiment Results'!J$1,FALSE)</f>
        <v>40</v>
      </c>
      <c r="K1822" s="101">
        <f>VLOOKUP($C1822,'Experiment Design'!$B$3:$H$66,'Experiment Results'!K$1,FALSE)</f>
        <v>60</v>
      </c>
      <c r="L1822" s="101">
        <f>VLOOKUP($C1822,'Experiment Design'!$B$3:$H$66,'Experiment Results'!L$1,FALSE)</f>
        <v>36</v>
      </c>
      <c r="M1822" s="101">
        <f>VLOOKUP($C1822,'Experiment Design'!$B$3:$H$66,'Experiment Results'!M$1,FALSE)</f>
        <v>10</v>
      </c>
      <c r="N1822" s="102">
        <f t="shared" si="227"/>
        <v>56.388888888888836</v>
      </c>
      <c r="P1822" s="103">
        <f t="shared" si="228"/>
        <v>-1</v>
      </c>
      <c r="Q1822" s="101">
        <f t="shared" si="229"/>
        <v>1</v>
      </c>
      <c r="R1822" s="101">
        <f t="shared" si="230"/>
        <v>-1</v>
      </c>
      <c r="S1822" s="101">
        <f t="shared" si="231"/>
        <v>1</v>
      </c>
      <c r="T1822" s="101">
        <f t="shared" si="232"/>
        <v>1</v>
      </c>
      <c r="U1822" s="101">
        <f t="shared" si="233"/>
        <v>-1</v>
      </c>
      <c r="V1822" s="102">
        <f t="shared" si="234"/>
        <v>56.388888888888836</v>
      </c>
    </row>
    <row r="1823" spans="2:22" x14ac:dyDescent="0.25">
      <c r="B1823" s="12">
        <v>29</v>
      </c>
      <c r="C1823" s="12">
        <v>28</v>
      </c>
      <c r="D1823" s="12">
        <v>49.999999999999986</v>
      </c>
      <c r="E1823" s="12">
        <v>65.555555555555401</v>
      </c>
      <c r="F1823" s="12">
        <v>53.333333333333336</v>
      </c>
      <c r="H1823" s="103">
        <f>VLOOKUP($C1823,'Experiment Design'!$B$3:$H$66,'Experiment Results'!H$1,FALSE)</f>
        <v>8</v>
      </c>
      <c r="I1823" s="101" t="str">
        <f>VLOOKUP($C1823,'Experiment Design'!$B$3:$H$66,'Experiment Results'!I$1,FALSE)</f>
        <v>Exponential</v>
      </c>
      <c r="J1823" s="101">
        <f>VLOOKUP($C1823,'Experiment Design'!$B$3:$H$66,'Experiment Results'!J$1,FALSE)</f>
        <v>40</v>
      </c>
      <c r="K1823" s="101">
        <f>VLOOKUP($C1823,'Experiment Design'!$B$3:$H$66,'Experiment Results'!K$1,FALSE)</f>
        <v>60</v>
      </c>
      <c r="L1823" s="101">
        <f>VLOOKUP($C1823,'Experiment Design'!$B$3:$H$66,'Experiment Results'!L$1,FALSE)</f>
        <v>36</v>
      </c>
      <c r="M1823" s="101">
        <f>VLOOKUP($C1823,'Experiment Design'!$B$3:$H$66,'Experiment Results'!M$1,FALSE)</f>
        <v>10</v>
      </c>
      <c r="N1823" s="102">
        <f t="shared" si="227"/>
        <v>56.296296296296241</v>
      </c>
      <c r="P1823" s="103">
        <f t="shared" si="228"/>
        <v>1</v>
      </c>
      <c r="Q1823" s="101">
        <f t="shared" si="229"/>
        <v>1</v>
      </c>
      <c r="R1823" s="101">
        <f t="shared" si="230"/>
        <v>-1</v>
      </c>
      <c r="S1823" s="101">
        <f t="shared" si="231"/>
        <v>1</v>
      </c>
      <c r="T1823" s="101">
        <f t="shared" si="232"/>
        <v>1</v>
      </c>
      <c r="U1823" s="101">
        <f t="shared" si="233"/>
        <v>-1</v>
      </c>
      <c r="V1823" s="102">
        <f t="shared" si="234"/>
        <v>56.296296296296241</v>
      </c>
    </row>
    <row r="1824" spans="2:22" x14ac:dyDescent="0.25">
      <c r="B1824" s="12">
        <v>29</v>
      </c>
      <c r="C1824" s="12">
        <v>29</v>
      </c>
      <c r="D1824" s="12">
        <v>44.791666666666679</v>
      </c>
      <c r="E1824" s="12">
        <v>55.277777777777757</v>
      </c>
      <c r="F1824" s="12">
        <v>46.944444444444422</v>
      </c>
      <c r="H1824" s="103">
        <f>VLOOKUP($C1824,'Experiment Design'!$B$3:$H$66,'Experiment Results'!H$1,FALSE)</f>
        <v>3</v>
      </c>
      <c r="I1824" s="101" t="str">
        <f>VLOOKUP($C1824,'Experiment Design'!$B$3:$H$66,'Experiment Results'!I$1,FALSE)</f>
        <v>Normal</v>
      </c>
      <c r="J1824" s="101">
        <f>VLOOKUP($C1824,'Experiment Design'!$B$3:$H$66,'Experiment Results'!J$1,FALSE)</f>
        <v>100</v>
      </c>
      <c r="K1824" s="101">
        <f>VLOOKUP($C1824,'Experiment Design'!$B$3:$H$66,'Experiment Results'!K$1,FALSE)</f>
        <v>60</v>
      </c>
      <c r="L1824" s="101">
        <f>VLOOKUP($C1824,'Experiment Design'!$B$3:$H$66,'Experiment Results'!L$1,FALSE)</f>
        <v>36</v>
      </c>
      <c r="M1824" s="101">
        <f>VLOOKUP($C1824,'Experiment Design'!$B$3:$H$66,'Experiment Results'!M$1,FALSE)</f>
        <v>10</v>
      </c>
      <c r="N1824" s="102">
        <f t="shared" si="227"/>
        <v>49.004629629629619</v>
      </c>
      <c r="P1824" s="103">
        <f t="shared" si="228"/>
        <v>-1</v>
      </c>
      <c r="Q1824" s="101">
        <f t="shared" si="229"/>
        <v>-1</v>
      </c>
      <c r="R1824" s="101">
        <f t="shared" si="230"/>
        <v>1</v>
      </c>
      <c r="S1824" s="101">
        <f t="shared" si="231"/>
        <v>1</v>
      </c>
      <c r="T1824" s="101">
        <f t="shared" si="232"/>
        <v>1</v>
      </c>
      <c r="U1824" s="101">
        <f t="shared" si="233"/>
        <v>-1</v>
      </c>
      <c r="V1824" s="102">
        <f t="shared" si="234"/>
        <v>49.004629629629619</v>
      </c>
    </row>
    <row r="1825" spans="2:22" x14ac:dyDescent="0.25">
      <c r="B1825" s="12">
        <v>29</v>
      </c>
      <c r="C1825" s="12">
        <v>30</v>
      </c>
      <c r="D1825" s="12">
        <v>45.208333333333321</v>
      </c>
      <c r="E1825" s="12">
        <v>55.555555555555564</v>
      </c>
      <c r="F1825" s="12">
        <v>46.666666666666679</v>
      </c>
      <c r="H1825" s="103">
        <f>VLOOKUP($C1825,'Experiment Design'!$B$3:$H$66,'Experiment Results'!H$1,FALSE)</f>
        <v>8</v>
      </c>
      <c r="I1825" s="101" t="str">
        <f>VLOOKUP($C1825,'Experiment Design'!$B$3:$H$66,'Experiment Results'!I$1,FALSE)</f>
        <v>Normal</v>
      </c>
      <c r="J1825" s="101">
        <f>VLOOKUP($C1825,'Experiment Design'!$B$3:$H$66,'Experiment Results'!J$1,FALSE)</f>
        <v>100</v>
      </c>
      <c r="K1825" s="101">
        <f>VLOOKUP($C1825,'Experiment Design'!$B$3:$H$66,'Experiment Results'!K$1,FALSE)</f>
        <v>60</v>
      </c>
      <c r="L1825" s="101">
        <f>VLOOKUP($C1825,'Experiment Design'!$B$3:$H$66,'Experiment Results'!L$1,FALSE)</f>
        <v>36</v>
      </c>
      <c r="M1825" s="101">
        <f>VLOOKUP($C1825,'Experiment Design'!$B$3:$H$66,'Experiment Results'!M$1,FALSE)</f>
        <v>10</v>
      </c>
      <c r="N1825" s="102">
        <f t="shared" si="227"/>
        <v>49.143518518518526</v>
      </c>
      <c r="P1825" s="103">
        <f t="shared" si="228"/>
        <v>1</v>
      </c>
      <c r="Q1825" s="101">
        <f t="shared" si="229"/>
        <v>-1</v>
      </c>
      <c r="R1825" s="101">
        <f t="shared" si="230"/>
        <v>1</v>
      </c>
      <c r="S1825" s="101">
        <f t="shared" si="231"/>
        <v>1</v>
      </c>
      <c r="T1825" s="101">
        <f t="shared" si="232"/>
        <v>1</v>
      </c>
      <c r="U1825" s="101">
        <f t="shared" si="233"/>
        <v>-1</v>
      </c>
      <c r="V1825" s="102">
        <f t="shared" si="234"/>
        <v>49.143518518518526</v>
      </c>
    </row>
    <row r="1826" spans="2:22" x14ac:dyDescent="0.25">
      <c r="B1826" s="12">
        <v>29</v>
      </c>
      <c r="C1826" s="12">
        <v>31</v>
      </c>
      <c r="D1826" s="12">
        <v>49.999999999999986</v>
      </c>
      <c r="E1826" s="12">
        <v>65.833333333333201</v>
      </c>
      <c r="F1826" s="12">
        <v>53.333333333333336</v>
      </c>
      <c r="H1826" s="103">
        <f>VLOOKUP($C1826,'Experiment Design'!$B$3:$H$66,'Experiment Results'!H$1,FALSE)</f>
        <v>3</v>
      </c>
      <c r="I1826" s="101" t="str">
        <f>VLOOKUP($C1826,'Experiment Design'!$B$3:$H$66,'Experiment Results'!I$1,FALSE)</f>
        <v>Exponential</v>
      </c>
      <c r="J1826" s="101">
        <f>VLOOKUP($C1826,'Experiment Design'!$B$3:$H$66,'Experiment Results'!J$1,FALSE)</f>
        <v>100</v>
      </c>
      <c r="K1826" s="101">
        <f>VLOOKUP($C1826,'Experiment Design'!$B$3:$H$66,'Experiment Results'!K$1,FALSE)</f>
        <v>60</v>
      </c>
      <c r="L1826" s="101">
        <f>VLOOKUP($C1826,'Experiment Design'!$B$3:$H$66,'Experiment Results'!L$1,FALSE)</f>
        <v>36</v>
      </c>
      <c r="M1826" s="101">
        <f>VLOOKUP($C1826,'Experiment Design'!$B$3:$H$66,'Experiment Results'!M$1,FALSE)</f>
        <v>10</v>
      </c>
      <c r="N1826" s="102">
        <f t="shared" si="227"/>
        <v>56.388888888888836</v>
      </c>
      <c r="P1826" s="103">
        <f t="shared" si="228"/>
        <v>-1</v>
      </c>
      <c r="Q1826" s="101">
        <f t="shared" si="229"/>
        <v>1</v>
      </c>
      <c r="R1826" s="101">
        <f t="shared" si="230"/>
        <v>1</v>
      </c>
      <c r="S1826" s="101">
        <f t="shared" si="231"/>
        <v>1</v>
      </c>
      <c r="T1826" s="101">
        <f t="shared" si="232"/>
        <v>1</v>
      </c>
      <c r="U1826" s="101">
        <f t="shared" si="233"/>
        <v>-1</v>
      </c>
      <c r="V1826" s="102">
        <f t="shared" si="234"/>
        <v>56.388888888888836</v>
      </c>
    </row>
    <row r="1827" spans="2:22" x14ac:dyDescent="0.25">
      <c r="B1827" s="12">
        <v>29</v>
      </c>
      <c r="C1827" s="12">
        <v>32</v>
      </c>
      <c r="D1827" s="12">
        <v>49.999999999999986</v>
      </c>
      <c r="E1827" s="12">
        <v>65.555555555555401</v>
      </c>
      <c r="F1827" s="12">
        <v>53.333333333333336</v>
      </c>
      <c r="H1827" s="103">
        <f>VLOOKUP($C1827,'Experiment Design'!$B$3:$H$66,'Experiment Results'!H$1,FALSE)</f>
        <v>8</v>
      </c>
      <c r="I1827" s="101" t="str">
        <f>VLOOKUP($C1827,'Experiment Design'!$B$3:$H$66,'Experiment Results'!I$1,FALSE)</f>
        <v>Exponential</v>
      </c>
      <c r="J1827" s="101">
        <f>VLOOKUP($C1827,'Experiment Design'!$B$3:$H$66,'Experiment Results'!J$1,FALSE)</f>
        <v>100</v>
      </c>
      <c r="K1827" s="101">
        <f>VLOOKUP($C1827,'Experiment Design'!$B$3:$H$66,'Experiment Results'!K$1,FALSE)</f>
        <v>60</v>
      </c>
      <c r="L1827" s="101">
        <f>VLOOKUP($C1827,'Experiment Design'!$B$3:$H$66,'Experiment Results'!L$1,FALSE)</f>
        <v>36</v>
      </c>
      <c r="M1827" s="101">
        <f>VLOOKUP($C1827,'Experiment Design'!$B$3:$H$66,'Experiment Results'!M$1,FALSE)</f>
        <v>10</v>
      </c>
      <c r="N1827" s="102">
        <f t="shared" si="227"/>
        <v>56.296296296296241</v>
      </c>
      <c r="P1827" s="103">
        <f t="shared" si="228"/>
        <v>1</v>
      </c>
      <c r="Q1827" s="101">
        <f t="shared" si="229"/>
        <v>1</v>
      </c>
      <c r="R1827" s="101">
        <f t="shared" si="230"/>
        <v>1</v>
      </c>
      <c r="S1827" s="101">
        <f t="shared" si="231"/>
        <v>1</v>
      </c>
      <c r="T1827" s="101">
        <f t="shared" si="232"/>
        <v>1</v>
      </c>
      <c r="U1827" s="101">
        <f t="shared" si="233"/>
        <v>-1</v>
      </c>
      <c r="V1827" s="102">
        <f t="shared" si="234"/>
        <v>56.296296296296241</v>
      </c>
    </row>
    <row r="1828" spans="2:22" x14ac:dyDescent="0.25">
      <c r="B1828" s="12">
        <v>29</v>
      </c>
      <c r="C1828" s="12">
        <v>33</v>
      </c>
      <c r="D1828" s="12">
        <v>18.076923076923059</v>
      </c>
      <c r="E1828" s="12">
        <v>17.88461538461538</v>
      </c>
      <c r="F1828" s="12">
        <v>29.230769230769219</v>
      </c>
      <c r="H1828" s="103">
        <f>VLOOKUP($C1828,'Experiment Design'!$B$3:$H$66,'Experiment Results'!H$1,FALSE)</f>
        <v>3</v>
      </c>
      <c r="I1828" s="101" t="str">
        <f>VLOOKUP($C1828,'Experiment Design'!$B$3:$H$66,'Experiment Results'!I$1,FALSE)</f>
        <v>Normal</v>
      </c>
      <c r="J1828" s="101">
        <f>VLOOKUP($C1828,'Experiment Design'!$B$3:$H$66,'Experiment Results'!J$1,FALSE)</f>
        <v>40</v>
      </c>
      <c r="K1828" s="101">
        <f>VLOOKUP($C1828,'Experiment Design'!$B$3:$H$66,'Experiment Results'!K$1,FALSE)</f>
        <v>10</v>
      </c>
      <c r="L1828" s="101">
        <f>VLOOKUP($C1828,'Experiment Design'!$B$3:$H$66,'Experiment Results'!L$1,FALSE)</f>
        <v>26</v>
      </c>
      <c r="M1828" s="101">
        <f>VLOOKUP($C1828,'Experiment Design'!$B$3:$H$66,'Experiment Results'!M$1,FALSE)</f>
        <v>15</v>
      </c>
      <c r="N1828" s="102">
        <f t="shared" si="227"/>
        <v>21.730769230769216</v>
      </c>
      <c r="P1828" s="103">
        <f t="shared" si="228"/>
        <v>-1</v>
      </c>
      <c r="Q1828" s="101">
        <f t="shared" si="229"/>
        <v>-1</v>
      </c>
      <c r="R1828" s="101">
        <f t="shared" si="230"/>
        <v>-1</v>
      </c>
      <c r="S1828" s="101">
        <f t="shared" si="231"/>
        <v>-1</v>
      </c>
      <c r="T1828" s="101">
        <f t="shared" si="232"/>
        <v>-1</v>
      </c>
      <c r="U1828" s="101">
        <f t="shared" si="233"/>
        <v>1</v>
      </c>
      <c r="V1828" s="102">
        <f t="shared" si="234"/>
        <v>21.730769230769216</v>
      </c>
    </row>
    <row r="1829" spans="2:22" x14ac:dyDescent="0.25">
      <c r="B1829" s="12">
        <v>29</v>
      </c>
      <c r="C1829" s="12">
        <v>34</v>
      </c>
      <c r="D1829" s="12">
        <v>24.807692307692278</v>
      </c>
      <c r="E1829" s="12">
        <v>25.576923076923059</v>
      </c>
      <c r="F1829" s="12">
        <v>29.03846153846154</v>
      </c>
      <c r="H1829" s="103">
        <f>VLOOKUP($C1829,'Experiment Design'!$B$3:$H$66,'Experiment Results'!H$1,FALSE)</f>
        <v>8</v>
      </c>
      <c r="I1829" s="101" t="str">
        <f>VLOOKUP($C1829,'Experiment Design'!$B$3:$H$66,'Experiment Results'!I$1,FALSE)</f>
        <v>Normal</v>
      </c>
      <c r="J1829" s="101">
        <f>VLOOKUP($C1829,'Experiment Design'!$B$3:$H$66,'Experiment Results'!J$1,FALSE)</f>
        <v>40</v>
      </c>
      <c r="K1829" s="101">
        <f>VLOOKUP($C1829,'Experiment Design'!$B$3:$H$66,'Experiment Results'!K$1,FALSE)</f>
        <v>10</v>
      </c>
      <c r="L1829" s="101">
        <f>VLOOKUP($C1829,'Experiment Design'!$B$3:$H$66,'Experiment Results'!L$1,FALSE)</f>
        <v>26</v>
      </c>
      <c r="M1829" s="101">
        <f>VLOOKUP($C1829,'Experiment Design'!$B$3:$H$66,'Experiment Results'!M$1,FALSE)</f>
        <v>15</v>
      </c>
      <c r="N1829" s="102">
        <f t="shared" si="227"/>
        <v>26.47435897435896</v>
      </c>
      <c r="P1829" s="103">
        <f t="shared" si="228"/>
        <v>1</v>
      </c>
      <c r="Q1829" s="101">
        <f t="shared" si="229"/>
        <v>-1</v>
      </c>
      <c r="R1829" s="101">
        <f t="shared" si="230"/>
        <v>-1</v>
      </c>
      <c r="S1829" s="101">
        <f t="shared" si="231"/>
        <v>-1</v>
      </c>
      <c r="T1829" s="101">
        <f t="shared" si="232"/>
        <v>-1</v>
      </c>
      <c r="U1829" s="101">
        <f t="shared" si="233"/>
        <v>1</v>
      </c>
      <c r="V1829" s="102">
        <f t="shared" si="234"/>
        <v>26.47435897435896</v>
      </c>
    </row>
    <row r="1830" spans="2:22" x14ac:dyDescent="0.25">
      <c r="B1830" s="12">
        <v>29</v>
      </c>
      <c r="C1830" s="12">
        <v>35</v>
      </c>
      <c r="D1830" s="12">
        <v>19.61538461538462</v>
      </c>
      <c r="E1830" s="12">
        <v>17.307692307692278</v>
      </c>
      <c r="F1830" s="12">
        <v>32.692307692307701</v>
      </c>
      <c r="H1830" s="103">
        <f>VLOOKUP($C1830,'Experiment Design'!$B$3:$H$66,'Experiment Results'!H$1,FALSE)</f>
        <v>3</v>
      </c>
      <c r="I1830" s="101" t="str">
        <f>VLOOKUP($C1830,'Experiment Design'!$B$3:$H$66,'Experiment Results'!I$1,FALSE)</f>
        <v>Exponential</v>
      </c>
      <c r="J1830" s="101">
        <f>VLOOKUP($C1830,'Experiment Design'!$B$3:$H$66,'Experiment Results'!J$1,FALSE)</f>
        <v>40</v>
      </c>
      <c r="K1830" s="101">
        <f>VLOOKUP($C1830,'Experiment Design'!$B$3:$H$66,'Experiment Results'!K$1,FALSE)</f>
        <v>10</v>
      </c>
      <c r="L1830" s="101">
        <f>VLOOKUP($C1830,'Experiment Design'!$B$3:$H$66,'Experiment Results'!L$1,FALSE)</f>
        <v>26</v>
      </c>
      <c r="M1830" s="101">
        <f>VLOOKUP($C1830,'Experiment Design'!$B$3:$H$66,'Experiment Results'!M$1,FALSE)</f>
        <v>15</v>
      </c>
      <c r="N1830" s="102">
        <f t="shared" si="227"/>
        <v>23.205128205128201</v>
      </c>
      <c r="P1830" s="103">
        <f t="shared" si="228"/>
        <v>-1</v>
      </c>
      <c r="Q1830" s="101">
        <f t="shared" si="229"/>
        <v>1</v>
      </c>
      <c r="R1830" s="101">
        <f t="shared" si="230"/>
        <v>-1</v>
      </c>
      <c r="S1830" s="101">
        <f t="shared" si="231"/>
        <v>-1</v>
      </c>
      <c r="T1830" s="101">
        <f t="shared" si="232"/>
        <v>-1</v>
      </c>
      <c r="U1830" s="101">
        <f t="shared" si="233"/>
        <v>1</v>
      </c>
      <c r="V1830" s="102">
        <f t="shared" si="234"/>
        <v>23.205128205128201</v>
      </c>
    </row>
    <row r="1831" spans="2:22" x14ac:dyDescent="0.25">
      <c r="B1831" s="12">
        <v>29</v>
      </c>
      <c r="C1831" s="12">
        <v>36</v>
      </c>
      <c r="D1831" s="12">
        <v>32.769230769230759</v>
      </c>
      <c r="E1831" s="12">
        <v>18.692307692307718</v>
      </c>
      <c r="F1831" s="12">
        <v>27.362637362637358</v>
      </c>
      <c r="H1831" s="103">
        <f>VLOOKUP($C1831,'Experiment Design'!$B$3:$H$66,'Experiment Results'!H$1,FALSE)</f>
        <v>8</v>
      </c>
      <c r="I1831" s="101" t="str">
        <f>VLOOKUP($C1831,'Experiment Design'!$B$3:$H$66,'Experiment Results'!I$1,FALSE)</f>
        <v>Exponential</v>
      </c>
      <c r="J1831" s="101">
        <f>VLOOKUP($C1831,'Experiment Design'!$B$3:$H$66,'Experiment Results'!J$1,FALSE)</f>
        <v>40</v>
      </c>
      <c r="K1831" s="101">
        <f>VLOOKUP($C1831,'Experiment Design'!$B$3:$H$66,'Experiment Results'!K$1,FALSE)</f>
        <v>10</v>
      </c>
      <c r="L1831" s="101">
        <f>VLOOKUP($C1831,'Experiment Design'!$B$3:$H$66,'Experiment Results'!L$1,FALSE)</f>
        <v>26</v>
      </c>
      <c r="M1831" s="101">
        <f>VLOOKUP($C1831,'Experiment Design'!$B$3:$H$66,'Experiment Results'!M$1,FALSE)</f>
        <v>15</v>
      </c>
      <c r="N1831" s="102">
        <f t="shared" si="227"/>
        <v>26.274725274725281</v>
      </c>
      <c r="P1831" s="103">
        <f t="shared" si="228"/>
        <v>1</v>
      </c>
      <c r="Q1831" s="101">
        <f t="shared" si="229"/>
        <v>1</v>
      </c>
      <c r="R1831" s="101">
        <f t="shared" si="230"/>
        <v>-1</v>
      </c>
      <c r="S1831" s="101">
        <f t="shared" si="231"/>
        <v>-1</v>
      </c>
      <c r="T1831" s="101">
        <f t="shared" si="232"/>
        <v>-1</v>
      </c>
      <c r="U1831" s="101">
        <f t="shared" si="233"/>
        <v>1</v>
      </c>
      <c r="V1831" s="102">
        <f t="shared" si="234"/>
        <v>26.274725274725281</v>
      </c>
    </row>
    <row r="1832" spans="2:22" x14ac:dyDescent="0.25">
      <c r="B1832" s="12">
        <v>29</v>
      </c>
      <c r="C1832" s="12">
        <v>37</v>
      </c>
      <c r="D1832" s="12">
        <v>18.076923076923059</v>
      </c>
      <c r="E1832" s="12">
        <v>17.88461538461538</v>
      </c>
      <c r="F1832" s="12">
        <v>29.230769230769219</v>
      </c>
      <c r="H1832" s="103">
        <f>VLOOKUP($C1832,'Experiment Design'!$B$3:$H$66,'Experiment Results'!H$1,FALSE)</f>
        <v>3</v>
      </c>
      <c r="I1832" s="101" t="str">
        <f>VLOOKUP($C1832,'Experiment Design'!$B$3:$H$66,'Experiment Results'!I$1,FALSE)</f>
        <v>Normal</v>
      </c>
      <c r="J1832" s="101">
        <f>VLOOKUP($C1832,'Experiment Design'!$B$3:$H$66,'Experiment Results'!J$1,FALSE)</f>
        <v>100</v>
      </c>
      <c r="K1832" s="101">
        <f>VLOOKUP($C1832,'Experiment Design'!$B$3:$H$66,'Experiment Results'!K$1,FALSE)</f>
        <v>10</v>
      </c>
      <c r="L1832" s="101">
        <f>VLOOKUP($C1832,'Experiment Design'!$B$3:$H$66,'Experiment Results'!L$1,FALSE)</f>
        <v>26</v>
      </c>
      <c r="M1832" s="101">
        <f>VLOOKUP($C1832,'Experiment Design'!$B$3:$H$66,'Experiment Results'!M$1,FALSE)</f>
        <v>15</v>
      </c>
      <c r="N1832" s="102">
        <f t="shared" si="227"/>
        <v>21.730769230769216</v>
      </c>
      <c r="P1832" s="103">
        <f t="shared" si="228"/>
        <v>-1</v>
      </c>
      <c r="Q1832" s="101">
        <f t="shared" si="229"/>
        <v>-1</v>
      </c>
      <c r="R1832" s="101">
        <f t="shared" si="230"/>
        <v>1</v>
      </c>
      <c r="S1832" s="101">
        <f t="shared" si="231"/>
        <v>-1</v>
      </c>
      <c r="T1832" s="101">
        <f t="shared" si="232"/>
        <v>-1</v>
      </c>
      <c r="U1832" s="101">
        <f t="shared" si="233"/>
        <v>1</v>
      </c>
      <c r="V1832" s="102">
        <f t="shared" si="234"/>
        <v>21.730769230769216</v>
      </c>
    </row>
    <row r="1833" spans="2:22" x14ac:dyDescent="0.25">
      <c r="B1833" s="12">
        <v>29</v>
      </c>
      <c r="C1833" s="12">
        <v>38</v>
      </c>
      <c r="D1833" s="12">
        <v>24.807692307692278</v>
      </c>
      <c r="E1833" s="12">
        <v>25.576923076923059</v>
      </c>
      <c r="F1833" s="12">
        <v>29.03846153846154</v>
      </c>
      <c r="H1833" s="103">
        <f>VLOOKUP($C1833,'Experiment Design'!$B$3:$H$66,'Experiment Results'!H$1,FALSE)</f>
        <v>8</v>
      </c>
      <c r="I1833" s="101" t="str">
        <f>VLOOKUP($C1833,'Experiment Design'!$B$3:$H$66,'Experiment Results'!I$1,FALSE)</f>
        <v>Normal</v>
      </c>
      <c r="J1833" s="101">
        <f>VLOOKUP($C1833,'Experiment Design'!$B$3:$H$66,'Experiment Results'!J$1,FALSE)</f>
        <v>100</v>
      </c>
      <c r="K1833" s="101">
        <f>VLOOKUP($C1833,'Experiment Design'!$B$3:$H$66,'Experiment Results'!K$1,FALSE)</f>
        <v>10</v>
      </c>
      <c r="L1833" s="101">
        <f>VLOOKUP($C1833,'Experiment Design'!$B$3:$H$66,'Experiment Results'!L$1,FALSE)</f>
        <v>26</v>
      </c>
      <c r="M1833" s="101">
        <f>VLOOKUP($C1833,'Experiment Design'!$B$3:$H$66,'Experiment Results'!M$1,FALSE)</f>
        <v>15</v>
      </c>
      <c r="N1833" s="102">
        <f t="shared" si="227"/>
        <v>26.47435897435896</v>
      </c>
      <c r="P1833" s="103">
        <f t="shared" si="228"/>
        <v>1</v>
      </c>
      <c r="Q1833" s="101">
        <f t="shared" si="229"/>
        <v>-1</v>
      </c>
      <c r="R1833" s="101">
        <f t="shared" si="230"/>
        <v>1</v>
      </c>
      <c r="S1833" s="101">
        <f t="shared" si="231"/>
        <v>-1</v>
      </c>
      <c r="T1833" s="101">
        <f t="shared" si="232"/>
        <v>-1</v>
      </c>
      <c r="U1833" s="101">
        <f t="shared" si="233"/>
        <v>1</v>
      </c>
      <c r="V1833" s="102">
        <f t="shared" si="234"/>
        <v>26.47435897435896</v>
      </c>
    </row>
    <row r="1834" spans="2:22" x14ac:dyDescent="0.25">
      <c r="B1834" s="12">
        <v>29</v>
      </c>
      <c r="C1834" s="12">
        <v>39</v>
      </c>
      <c r="D1834" s="12">
        <v>19.61538461538462</v>
      </c>
      <c r="E1834" s="12">
        <v>17.307692307692278</v>
      </c>
      <c r="F1834" s="12">
        <v>32.692307692307701</v>
      </c>
      <c r="H1834" s="103">
        <f>VLOOKUP($C1834,'Experiment Design'!$B$3:$H$66,'Experiment Results'!H$1,FALSE)</f>
        <v>3</v>
      </c>
      <c r="I1834" s="101" t="str">
        <f>VLOOKUP($C1834,'Experiment Design'!$B$3:$H$66,'Experiment Results'!I$1,FALSE)</f>
        <v>Exponential</v>
      </c>
      <c r="J1834" s="101">
        <f>VLOOKUP($C1834,'Experiment Design'!$B$3:$H$66,'Experiment Results'!J$1,FALSE)</f>
        <v>100</v>
      </c>
      <c r="K1834" s="101">
        <f>VLOOKUP($C1834,'Experiment Design'!$B$3:$H$66,'Experiment Results'!K$1,FALSE)</f>
        <v>10</v>
      </c>
      <c r="L1834" s="101">
        <f>VLOOKUP($C1834,'Experiment Design'!$B$3:$H$66,'Experiment Results'!L$1,FALSE)</f>
        <v>26</v>
      </c>
      <c r="M1834" s="101">
        <f>VLOOKUP($C1834,'Experiment Design'!$B$3:$H$66,'Experiment Results'!M$1,FALSE)</f>
        <v>15</v>
      </c>
      <c r="N1834" s="102">
        <f t="shared" si="227"/>
        <v>23.205128205128201</v>
      </c>
      <c r="P1834" s="103">
        <f t="shared" si="228"/>
        <v>-1</v>
      </c>
      <c r="Q1834" s="101">
        <f t="shared" si="229"/>
        <v>1</v>
      </c>
      <c r="R1834" s="101">
        <f t="shared" si="230"/>
        <v>1</v>
      </c>
      <c r="S1834" s="101">
        <f t="shared" si="231"/>
        <v>-1</v>
      </c>
      <c r="T1834" s="101">
        <f t="shared" si="232"/>
        <v>-1</v>
      </c>
      <c r="U1834" s="101">
        <f t="shared" si="233"/>
        <v>1</v>
      </c>
      <c r="V1834" s="102">
        <f t="shared" si="234"/>
        <v>23.205128205128201</v>
      </c>
    </row>
    <row r="1835" spans="2:22" x14ac:dyDescent="0.25">
      <c r="B1835" s="12">
        <v>29</v>
      </c>
      <c r="C1835" s="12">
        <v>40</v>
      </c>
      <c r="D1835" s="12">
        <v>32.769230769230759</v>
      </c>
      <c r="E1835" s="12">
        <v>18.692307692307718</v>
      </c>
      <c r="F1835" s="12">
        <v>27.362637362637358</v>
      </c>
      <c r="H1835" s="103">
        <f>VLOOKUP($C1835,'Experiment Design'!$B$3:$H$66,'Experiment Results'!H$1,FALSE)</f>
        <v>8</v>
      </c>
      <c r="I1835" s="101" t="str">
        <f>VLOOKUP($C1835,'Experiment Design'!$B$3:$H$66,'Experiment Results'!I$1,FALSE)</f>
        <v>Exponential</v>
      </c>
      <c r="J1835" s="101">
        <f>VLOOKUP($C1835,'Experiment Design'!$B$3:$H$66,'Experiment Results'!J$1,FALSE)</f>
        <v>100</v>
      </c>
      <c r="K1835" s="101">
        <f>VLOOKUP($C1835,'Experiment Design'!$B$3:$H$66,'Experiment Results'!K$1,FALSE)</f>
        <v>10</v>
      </c>
      <c r="L1835" s="101">
        <f>VLOOKUP($C1835,'Experiment Design'!$B$3:$H$66,'Experiment Results'!L$1,FALSE)</f>
        <v>26</v>
      </c>
      <c r="M1835" s="101">
        <f>VLOOKUP($C1835,'Experiment Design'!$B$3:$H$66,'Experiment Results'!M$1,FALSE)</f>
        <v>15</v>
      </c>
      <c r="N1835" s="102">
        <f t="shared" si="227"/>
        <v>26.274725274725281</v>
      </c>
      <c r="P1835" s="103">
        <f t="shared" si="228"/>
        <v>1</v>
      </c>
      <c r="Q1835" s="101">
        <f t="shared" si="229"/>
        <v>1</v>
      </c>
      <c r="R1835" s="101">
        <f t="shared" si="230"/>
        <v>1</v>
      </c>
      <c r="S1835" s="101">
        <f t="shared" si="231"/>
        <v>-1</v>
      </c>
      <c r="T1835" s="101">
        <f t="shared" si="232"/>
        <v>-1</v>
      </c>
      <c r="U1835" s="101">
        <f t="shared" si="233"/>
        <v>1</v>
      </c>
      <c r="V1835" s="102">
        <f t="shared" si="234"/>
        <v>26.274725274725281</v>
      </c>
    </row>
    <row r="1836" spans="2:22" x14ac:dyDescent="0.25">
      <c r="B1836" s="12">
        <v>29</v>
      </c>
      <c r="C1836" s="12">
        <v>41</v>
      </c>
      <c r="D1836" s="12">
        <v>18.076923076923059</v>
      </c>
      <c r="E1836" s="12">
        <v>17.88461538461538</v>
      </c>
      <c r="F1836" s="12">
        <v>29.230769230769219</v>
      </c>
      <c r="H1836" s="103">
        <f>VLOOKUP($C1836,'Experiment Design'!$B$3:$H$66,'Experiment Results'!H$1,FALSE)</f>
        <v>3</v>
      </c>
      <c r="I1836" s="101" t="str">
        <f>VLOOKUP($C1836,'Experiment Design'!$B$3:$H$66,'Experiment Results'!I$1,FALSE)</f>
        <v>Normal</v>
      </c>
      <c r="J1836" s="101">
        <f>VLOOKUP($C1836,'Experiment Design'!$B$3:$H$66,'Experiment Results'!J$1,FALSE)</f>
        <v>40</v>
      </c>
      <c r="K1836" s="101">
        <f>VLOOKUP($C1836,'Experiment Design'!$B$3:$H$66,'Experiment Results'!K$1,FALSE)</f>
        <v>60</v>
      </c>
      <c r="L1836" s="101">
        <f>VLOOKUP($C1836,'Experiment Design'!$B$3:$H$66,'Experiment Results'!L$1,FALSE)</f>
        <v>26</v>
      </c>
      <c r="M1836" s="101">
        <f>VLOOKUP($C1836,'Experiment Design'!$B$3:$H$66,'Experiment Results'!M$1,FALSE)</f>
        <v>15</v>
      </c>
      <c r="N1836" s="102">
        <f t="shared" si="227"/>
        <v>21.730769230769216</v>
      </c>
      <c r="P1836" s="103">
        <f t="shared" si="228"/>
        <v>-1</v>
      </c>
      <c r="Q1836" s="101">
        <f t="shared" si="229"/>
        <v>-1</v>
      </c>
      <c r="R1836" s="101">
        <f t="shared" si="230"/>
        <v>-1</v>
      </c>
      <c r="S1836" s="101">
        <f t="shared" si="231"/>
        <v>1</v>
      </c>
      <c r="T1836" s="101">
        <f t="shared" si="232"/>
        <v>-1</v>
      </c>
      <c r="U1836" s="101">
        <f t="shared" si="233"/>
        <v>1</v>
      </c>
      <c r="V1836" s="102">
        <f t="shared" si="234"/>
        <v>21.730769230769216</v>
      </c>
    </row>
    <row r="1837" spans="2:22" x14ac:dyDescent="0.25">
      <c r="B1837" s="12">
        <v>29</v>
      </c>
      <c r="C1837" s="12">
        <v>42</v>
      </c>
      <c r="D1837" s="12">
        <v>24.807692307692278</v>
      </c>
      <c r="E1837" s="12">
        <v>25.576923076923059</v>
      </c>
      <c r="F1837" s="12">
        <v>29.03846153846154</v>
      </c>
      <c r="H1837" s="103">
        <f>VLOOKUP($C1837,'Experiment Design'!$B$3:$H$66,'Experiment Results'!H$1,FALSE)</f>
        <v>8</v>
      </c>
      <c r="I1837" s="101" t="str">
        <f>VLOOKUP($C1837,'Experiment Design'!$B$3:$H$66,'Experiment Results'!I$1,FALSE)</f>
        <v>Normal</v>
      </c>
      <c r="J1837" s="101">
        <f>VLOOKUP($C1837,'Experiment Design'!$B$3:$H$66,'Experiment Results'!J$1,FALSE)</f>
        <v>40</v>
      </c>
      <c r="K1837" s="101">
        <f>VLOOKUP($C1837,'Experiment Design'!$B$3:$H$66,'Experiment Results'!K$1,FALSE)</f>
        <v>60</v>
      </c>
      <c r="L1837" s="101">
        <f>VLOOKUP($C1837,'Experiment Design'!$B$3:$H$66,'Experiment Results'!L$1,FALSE)</f>
        <v>26</v>
      </c>
      <c r="M1837" s="101">
        <f>VLOOKUP($C1837,'Experiment Design'!$B$3:$H$66,'Experiment Results'!M$1,FALSE)</f>
        <v>15</v>
      </c>
      <c r="N1837" s="102">
        <f t="shared" si="227"/>
        <v>26.47435897435896</v>
      </c>
      <c r="P1837" s="103">
        <f t="shared" si="228"/>
        <v>1</v>
      </c>
      <c r="Q1837" s="101">
        <f t="shared" si="229"/>
        <v>-1</v>
      </c>
      <c r="R1837" s="101">
        <f t="shared" si="230"/>
        <v>-1</v>
      </c>
      <c r="S1837" s="101">
        <f t="shared" si="231"/>
        <v>1</v>
      </c>
      <c r="T1837" s="101">
        <f t="shared" si="232"/>
        <v>-1</v>
      </c>
      <c r="U1837" s="101">
        <f t="shared" si="233"/>
        <v>1</v>
      </c>
      <c r="V1837" s="102">
        <f t="shared" si="234"/>
        <v>26.47435897435896</v>
      </c>
    </row>
    <row r="1838" spans="2:22" x14ac:dyDescent="0.25">
      <c r="B1838" s="12">
        <v>29</v>
      </c>
      <c r="C1838" s="12">
        <v>43</v>
      </c>
      <c r="D1838" s="12">
        <v>19.61538461538462</v>
      </c>
      <c r="E1838" s="12">
        <v>17.307692307692278</v>
      </c>
      <c r="F1838" s="12">
        <v>32.692307692307701</v>
      </c>
      <c r="H1838" s="103">
        <f>VLOOKUP($C1838,'Experiment Design'!$B$3:$H$66,'Experiment Results'!H$1,FALSE)</f>
        <v>3</v>
      </c>
      <c r="I1838" s="101" t="str">
        <f>VLOOKUP($C1838,'Experiment Design'!$B$3:$H$66,'Experiment Results'!I$1,FALSE)</f>
        <v>Exponential</v>
      </c>
      <c r="J1838" s="101">
        <f>VLOOKUP($C1838,'Experiment Design'!$B$3:$H$66,'Experiment Results'!J$1,FALSE)</f>
        <v>40</v>
      </c>
      <c r="K1838" s="101">
        <f>VLOOKUP($C1838,'Experiment Design'!$B$3:$H$66,'Experiment Results'!K$1,FALSE)</f>
        <v>60</v>
      </c>
      <c r="L1838" s="101">
        <f>VLOOKUP($C1838,'Experiment Design'!$B$3:$H$66,'Experiment Results'!L$1,FALSE)</f>
        <v>26</v>
      </c>
      <c r="M1838" s="101">
        <f>VLOOKUP($C1838,'Experiment Design'!$B$3:$H$66,'Experiment Results'!M$1,FALSE)</f>
        <v>15</v>
      </c>
      <c r="N1838" s="102">
        <f t="shared" si="227"/>
        <v>23.205128205128201</v>
      </c>
      <c r="P1838" s="103">
        <f t="shared" si="228"/>
        <v>-1</v>
      </c>
      <c r="Q1838" s="101">
        <f t="shared" si="229"/>
        <v>1</v>
      </c>
      <c r="R1838" s="101">
        <f t="shared" si="230"/>
        <v>-1</v>
      </c>
      <c r="S1838" s="101">
        <f t="shared" si="231"/>
        <v>1</v>
      </c>
      <c r="T1838" s="101">
        <f t="shared" si="232"/>
        <v>-1</v>
      </c>
      <c r="U1838" s="101">
        <f t="shared" si="233"/>
        <v>1</v>
      </c>
      <c r="V1838" s="102">
        <f t="shared" si="234"/>
        <v>23.205128205128201</v>
      </c>
    </row>
    <row r="1839" spans="2:22" x14ac:dyDescent="0.25">
      <c r="B1839" s="12">
        <v>29</v>
      </c>
      <c r="C1839" s="12">
        <v>44</v>
      </c>
      <c r="D1839" s="12">
        <v>32.769230769230759</v>
      </c>
      <c r="E1839" s="12">
        <v>18.692307692307718</v>
      </c>
      <c r="F1839" s="12">
        <v>27.362637362637358</v>
      </c>
      <c r="H1839" s="103">
        <f>VLOOKUP($C1839,'Experiment Design'!$B$3:$H$66,'Experiment Results'!H$1,FALSE)</f>
        <v>8</v>
      </c>
      <c r="I1839" s="101" t="str">
        <f>VLOOKUP($C1839,'Experiment Design'!$B$3:$H$66,'Experiment Results'!I$1,FALSE)</f>
        <v>Exponential</v>
      </c>
      <c r="J1839" s="101">
        <f>VLOOKUP($C1839,'Experiment Design'!$B$3:$H$66,'Experiment Results'!J$1,FALSE)</f>
        <v>40</v>
      </c>
      <c r="K1839" s="101">
        <f>VLOOKUP($C1839,'Experiment Design'!$B$3:$H$66,'Experiment Results'!K$1,FALSE)</f>
        <v>60</v>
      </c>
      <c r="L1839" s="101">
        <f>VLOOKUP($C1839,'Experiment Design'!$B$3:$H$66,'Experiment Results'!L$1,FALSE)</f>
        <v>26</v>
      </c>
      <c r="M1839" s="101">
        <f>VLOOKUP($C1839,'Experiment Design'!$B$3:$H$66,'Experiment Results'!M$1,FALSE)</f>
        <v>15</v>
      </c>
      <c r="N1839" s="102">
        <f t="shared" si="227"/>
        <v>26.274725274725281</v>
      </c>
      <c r="P1839" s="103">
        <f t="shared" si="228"/>
        <v>1</v>
      </c>
      <c r="Q1839" s="101">
        <f t="shared" si="229"/>
        <v>1</v>
      </c>
      <c r="R1839" s="101">
        <f t="shared" si="230"/>
        <v>-1</v>
      </c>
      <c r="S1839" s="101">
        <f t="shared" si="231"/>
        <v>1</v>
      </c>
      <c r="T1839" s="101">
        <f t="shared" si="232"/>
        <v>-1</v>
      </c>
      <c r="U1839" s="101">
        <f t="shared" si="233"/>
        <v>1</v>
      </c>
      <c r="V1839" s="102">
        <f t="shared" si="234"/>
        <v>26.274725274725281</v>
      </c>
    </row>
    <row r="1840" spans="2:22" x14ac:dyDescent="0.25">
      <c r="B1840" s="12">
        <v>29</v>
      </c>
      <c r="C1840" s="12">
        <v>45</v>
      </c>
      <c r="D1840" s="12">
        <v>18.076923076923059</v>
      </c>
      <c r="E1840" s="12">
        <v>17.88461538461538</v>
      </c>
      <c r="F1840" s="12">
        <v>29.230769230769219</v>
      </c>
      <c r="H1840" s="103">
        <f>VLOOKUP($C1840,'Experiment Design'!$B$3:$H$66,'Experiment Results'!H$1,FALSE)</f>
        <v>3</v>
      </c>
      <c r="I1840" s="101" t="str">
        <f>VLOOKUP($C1840,'Experiment Design'!$B$3:$H$66,'Experiment Results'!I$1,FALSE)</f>
        <v>Normal</v>
      </c>
      <c r="J1840" s="101">
        <f>VLOOKUP($C1840,'Experiment Design'!$B$3:$H$66,'Experiment Results'!J$1,FALSE)</f>
        <v>100</v>
      </c>
      <c r="K1840" s="101">
        <f>VLOOKUP($C1840,'Experiment Design'!$B$3:$H$66,'Experiment Results'!K$1,FALSE)</f>
        <v>60</v>
      </c>
      <c r="L1840" s="101">
        <f>VLOOKUP($C1840,'Experiment Design'!$B$3:$H$66,'Experiment Results'!L$1,FALSE)</f>
        <v>26</v>
      </c>
      <c r="M1840" s="101">
        <f>VLOOKUP($C1840,'Experiment Design'!$B$3:$H$66,'Experiment Results'!M$1,FALSE)</f>
        <v>15</v>
      </c>
      <c r="N1840" s="102">
        <f t="shared" si="227"/>
        <v>21.730769230769216</v>
      </c>
      <c r="P1840" s="103">
        <f t="shared" si="228"/>
        <v>-1</v>
      </c>
      <c r="Q1840" s="101">
        <f t="shared" si="229"/>
        <v>-1</v>
      </c>
      <c r="R1840" s="101">
        <f t="shared" si="230"/>
        <v>1</v>
      </c>
      <c r="S1840" s="101">
        <f t="shared" si="231"/>
        <v>1</v>
      </c>
      <c r="T1840" s="101">
        <f t="shared" si="232"/>
        <v>-1</v>
      </c>
      <c r="U1840" s="101">
        <f t="shared" si="233"/>
        <v>1</v>
      </c>
      <c r="V1840" s="102">
        <f t="shared" si="234"/>
        <v>21.730769230769216</v>
      </c>
    </row>
    <row r="1841" spans="2:22" x14ac:dyDescent="0.25">
      <c r="B1841" s="12">
        <v>29</v>
      </c>
      <c r="C1841" s="12">
        <v>46</v>
      </c>
      <c r="D1841" s="12">
        <v>24.807692307692278</v>
      </c>
      <c r="E1841" s="12">
        <v>25.576923076923059</v>
      </c>
      <c r="F1841" s="12">
        <v>29.03846153846154</v>
      </c>
      <c r="H1841" s="103">
        <f>VLOOKUP($C1841,'Experiment Design'!$B$3:$H$66,'Experiment Results'!H$1,FALSE)</f>
        <v>8</v>
      </c>
      <c r="I1841" s="101" t="str">
        <f>VLOOKUP($C1841,'Experiment Design'!$B$3:$H$66,'Experiment Results'!I$1,FALSE)</f>
        <v>Normal</v>
      </c>
      <c r="J1841" s="101">
        <f>VLOOKUP($C1841,'Experiment Design'!$B$3:$H$66,'Experiment Results'!J$1,FALSE)</f>
        <v>100</v>
      </c>
      <c r="K1841" s="101">
        <f>VLOOKUP($C1841,'Experiment Design'!$B$3:$H$66,'Experiment Results'!K$1,FALSE)</f>
        <v>60</v>
      </c>
      <c r="L1841" s="101">
        <f>VLOOKUP($C1841,'Experiment Design'!$B$3:$H$66,'Experiment Results'!L$1,FALSE)</f>
        <v>26</v>
      </c>
      <c r="M1841" s="101">
        <f>VLOOKUP($C1841,'Experiment Design'!$B$3:$H$66,'Experiment Results'!M$1,FALSE)</f>
        <v>15</v>
      </c>
      <c r="N1841" s="102">
        <f t="shared" si="227"/>
        <v>26.47435897435896</v>
      </c>
      <c r="P1841" s="103">
        <f t="shared" si="228"/>
        <v>1</v>
      </c>
      <c r="Q1841" s="101">
        <f t="shared" si="229"/>
        <v>-1</v>
      </c>
      <c r="R1841" s="101">
        <f t="shared" si="230"/>
        <v>1</v>
      </c>
      <c r="S1841" s="101">
        <f t="shared" si="231"/>
        <v>1</v>
      </c>
      <c r="T1841" s="101">
        <f t="shared" si="232"/>
        <v>-1</v>
      </c>
      <c r="U1841" s="101">
        <f t="shared" si="233"/>
        <v>1</v>
      </c>
      <c r="V1841" s="102">
        <f t="shared" si="234"/>
        <v>26.47435897435896</v>
      </c>
    </row>
    <row r="1842" spans="2:22" x14ac:dyDescent="0.25">
      <c r="B1842" s="12">
        <v>29</v>
      </c>
      <c r="C1842" s="12">
        <v>47</v>
      </c>
      <c r="D1842" s="12">
        <v>19.61538461538462</v>
      </c>
      <c r="E1842" s="12">
        <v>17.307692307692278</v>
      </c>
      <c r="F1842" s="12">
        <v>32.692307692307701</v>
      </c>
      <c r="H1842" s="103">
        <f>VLOOKUP($C1842,'Experiment Design'!$B$3:$H$66,'Experiment Results'!H$1,FALSE)</f>
        <v>3</v>
      </c>
      <c r="I1842" s="101" t="str">
        <f>VLOOKUP($C1842,'Experiment Design'!$B$3:$H$66,'Experiment Results'!I$1,FALSE)</f>
        <v>Exponential</v>
      </c>
      <c r="J1842" s="101">
        <f>VLOOKUP($C1842,'Experiment Design'!$B$3:$H$66,'Experiment Results'!J$1,FALSE)</f>
        <v>100</v>
      </c>
      <c r="K1842" s="101">
        <f>VLOOKUP($C1842,'Experiment Design'!$B$3:$H$66,'Experiment Results'!K$1,FALSE)</f>
        <v>60</v>
      </c>
      <c r="L1842" s="101">
        <f>VLOOKUP($C1842,'Experiment Design'!$B$3:$H$66,'Experiment Results'!L$1,FALSE)</f>
        <v>26</v>
      </c>
      <c r="M1842" s="101">
        <f>VLOOKUP($C1842,'Experiment Design'!$B$3:$H$66,'Experiment Results'!M$1,FALSE)</f>
        <v>15</v>
      </c>
      <c r="N1842" s="102">
        <f t="shared" si="227"/>
        <v>23.205128205128201</v>
      </c>
      <c r="P1842" s="103">
        <f t="shared" si="228"/>
        <v>-1</v>
      </c>
      <c r="Q1842" s="101">
        <f t="shared" si="229"/>
        <v>1</v>
      </c>
      <c r="R1842" s="101">
        <f t="shared" si="230"/>
        <v>1</v>
      </c>
      <c r="S1842" s="101">
        <f t="shared" si="231"/>
        <v>1</v>
      </c>
      <c r="T1842" s="101">
        <f t="shared" si="232"/>
        <v>-1</v>
      </c>
      <c r="U1842" s="101">
        <f t="shared" si="233"/>
        <v>1</v>
      </c>
      <c r="V1842" s="102">
        <f t="shared" si="234"/>
        <v>23.205128205128201</v>
      </c>
    </row>
    <row r="1843" spans="2:22" x14ac:dyDescent="0.25">
      <c r="B1843" s="12">
        <v>29</v>
      </c>
      <c r="C1843" s="12">
        <v>48</v>
      </c>
      <c r="D1843" s="12">
        <v>32.769230769230759</v>
      </c>
      <c r="E1843" s="12">
        <v>18.692307692307718</v>
      </c>
      <c r="F1843" s="12">
        <v>27.362637362637358</v>
      </c>
      <c r="H1843" s="103">
        <f>VLOOKUP($C1843,'Experiment Design'!$B$3:$H$66,'Experiment Results'!H$1,FALSE)</f>
        <v>8</v>
      </c>
      <c r="I1843" s="101" t="str">
        <f>VLOOKUP($C1843,'Experiment Design'!$B$3:$H$66,'Experiment Results'!I$1,FALSE)</f>
        <v>Exponential</v>
      </c>
      <c r="J1843" s="101">
        <f>VLOOKUP($C1843,'Experiment Design'!$B$3:$H$66,'Experiment Results'!J$1,FALSE)</f>
        <v>100</v>
      </c>
      <c r="K1843" s="101">
        <f>VLOOKUP($C1843,'Experiment Design'!$B$3:$H$66,'Experiment Results'!K$1,FALSE)</f>
        <v>60</v>
      </c>
      <c r="L1843" s="101">
        <f>VLOOKUP($C1843,'Experiment Design'!$B$3:$H$66,'Experiment Results'!L$1,FALSE)</f>
        <v>26</v>
      </c>
      <c r="M1843" s="101">
        <f>VLOOKUP($C1843,'Experiment Design'!$B$3:$H$66,'Experiment Results'!M$1,FALSE)</f>
        <v>15</v>
      </c>
      <c r="N1843" s="102">
        <f t="shared" si="227"/>
        <v>26.274725274725281</v>
      </c>
      <c r="P1843" s="103">
        <f t="shared" si="228"/>
        <v>1</v>
      </c>
      <c r="Q1843" s="101">
        <f t="shared" si="229"/>
        <v>1</v>
      </c>
      <c r="R1843" s="101">
        <f t="shared" si="230"/>
        <v>1</v>
      </c>
      <c r="S1843" s="101">
        <f t="shared" si="231"/>
        <v>1</v>
      </c>
      <c r="T1843" s="101">
        <f t="shared" si="232"/>
        <v>-1</v>
      </c>
      <c r="U1843" s="101">
        <f t="shared" si="233"/>
        <v>1</v>
      </c>
      <c r="V1843" s="102">
        <f t="shared" si="234"/>
        <v>26.274725274725281</v>
      </c>
    </row>
    <row r="1844" spans="2:22" x14ac:dyDescent="0.25">
      <c r="B1844" s="12">
        <v>29</v>
      </c>
      <c r="C1844" s="12">
        <v>49</v>
      </c>
      <c r="D1844" s="12">
        <v>32.291666666666636</v>
      </c>
      <c r="E1844" s="12">
        <v>35.277777777777779</v>
      </c>
      <c r="F1844" s="12">
        <v>41.666666666666636</v>
      </c>
      <c r="H1844" s="103">
        <f>VLOOKUP($C1844,'Experiment Design'!$B$3:$H$66,'Experiment Results'!H$1,FALSE)</f>
        <v>3</v>
      </c>
      <c r="I1844" s="101" t="str">
        <f>VLOOKUP($C1844,'Experiment Design'!$B$3:$H$66,'Experiment Results'!I$1,FALSE)</f>
        <v>Normal</v>
      </c>
      <c r="J1844" s="101">
        <f>VLOOKUP($C1844,'Experiment Design'!$B$3:$H$66,'Experiment Results'!J$1,FALSE)</f>
        <v>40</v>
      </c>
      <c r="K1844" s="101">
        <f>VLOOKUP($C1844,'Experiment Design'!$B$3:$H$66,'Experiment Results'!K$1,FALSE)</f>
        <v>10</v>
      </c>
      <c r="L1844" s="101">
        <f>VLOOKUP($C1844,'Experiment Design'!$B$3:$H$66,'Experiment Results'!L$1,FALSE)</f>
        <v>36</v>
      </c>
      <c r="M1844" s="101">
        <f>VLOOKUP($C1844,'Experiment Design'!$B$3:$H$66,'Experiment Results'!M$1,FALSE)</f>
        <v>15</v>
      </c>
      <c r="N1844" s="102">
        <f t="shared" si="227"/>
        <v>36.412037037037017</v>
      </c>
      <c r="P1844" s="103">
        <f t="shared" si="228"/>
        <v>-1</v>
      </c>
      <c r="Q1844" s="101">
        <f t="shared" si="229"/>
        <v>-1</v>
      </c>
      <c r="R1844" s="101">
        <f t="shared" si="230"/>
        <v>-1</v>
      </c>
      <c r="S1844" s="101">
        <f t="shared" si="231"/>
        <v>-1</v>
      </c>
      <c r="T1844" s="101">
        <f t="shared" si="232"/>
        <v>1</v>
      </c>
      <c r="U1844" s="101">
        <f t="shared" si="233"/>
        <v>1</v>
      </c>
      <c r="V1844" s="102">
        <f t="shared" si="234"/>
        <v>36.412037037037017</v>
      </c>
    </row>
    <row r="1845" spans="2:22" x14ac:dyDescent="0.25">
      <c r="B1845" s="12">
        <v>29</v>
      </c>
      <c r="C1845" s="12">
        <v>50</v>
      </c>
      <c r="D1845" s="12">
        <v>33.666666666666657</v>
      </c>
      <c r="E1845" s="12">
        <v>31.458333333333361</v>
      </c>
      <c r="F1845" s="12">
        <v>51.041666666666636</v>
      </c>
      <c r="H1845" s="103">
        <f>VLOOKUP($C1845,'Experiment Design'!$B$3:$H$66,'Experiment Results'!H$1,FALSE)</f>
        <v>8</v>
      </c>
      <c r="I1845" s="101" t="str">
        <f>VLOOKUP($C1845,'Experiment Design'!$B$3:$H$66,'Experiment Results'!I$1,FALSE)</f>
        <v>Normal</v>
      </c>
      <c r="J1845" s="101">
        <f>VLOOKUP($C1845,'Experiment Design'!$B$3:$H$66,'Experiment Results'!J$1,FALSE)</f>
        <v>40</v>
      </c>
      <c r="K1845" s="101">
        <f>VLOOKUP($C1845,'Experiment Design'!$B$3:$H$66,'Experiment Results'!K$1,FALSE)</f>
        <v>10</v>
      </c>
      <c r="L1845" s="101">
        <f>VLOOKUP($C1845,'Experiment Design'!$B$3:$H$66,'Experiment Results'!L$1,FALSE)</f>
        <v>36</v>
      </c>
      <c r="M1845" s="101">
        <f>VLOOKUP($C1845,'Experiment Design'!$B$3:$H$66,'Experiment Results'!M$1,FALSE)</f>
        <v>15</v>
      </c>
      <c r="N1845" s="102">
        <f t="shared" si="227"/>
        <v>38.722222222222221</v>
      </c>
      <c r="P1845" s="103">
        <f t="shared" si="228"/>
        <v>1</v>
      </c>
      <c r="Q1845" s="101">
        <f t="shared" si="229"/>
        <v>-1</v>
      </c>
      <c r="R1845" s="101">
        <f t="shared" si="230"/>
        <v>-1</v>
      </c>
      <c r="S1845" s="101">
        <f t="shared" si="231"/>
        <v>-1</v>
      </c>
      <c r="T1845" s="101">
        <f t="shared" si="232"/>
        <v>1</v>
      </c>
      <c r="U1845" s="101">
        <f t="shared" si="233"/>
        <v>1</v>
      </c>
      <c r="V1845" s="102">
        <f t="shared" si="234"/>
        <v>38.722222222222221</v>
      </c>
    </row>
    <row r="1846" spans="2:22" x14ac:dyDescent="0.25">
      <c r="B1846" s="12">
        <v>29</v>
      </c>
      <c r="C1846" s="12">
        <v>51</v>
      </c>
      <c r="D1846" s="12">
        <v>32.708333333333336</v>
      </c>
      <c r="E1846" s="12">
        <v>44.791666666666679</v>
      </c>
      <c r="F1846" s="12">
        <v>29.166666666666661</v>
      </c>
      <c r="H1846" s="103">
        <f>VLOOKUP($C1846,'Experiment Design'!$B$3:$H$66,'Experiment Results'!H$1,FALSE)</f>
        <v>3</v>
      </c>
      <c r="I1846" s="101" t="str">
        <f>VLOOKUP($C1846,'Experiment Design'!$B$3:$H$66,'Experiment Results'!I$1,FALSE)</f>
        <v>Exponential</v>
      </c>
      <c r="J1846" s="101">
        <f>VLOOKUP($C1846,'Experiment Design'!$B$3:$H$66,'Experiment Results'!J$1,FALSE)</f>
        <v>40</v>
      </c>
      <c r="K1846" s="101">
        <f>VLOOKUP($C1846,'Experiment Design'!$B$3:$H$66,'Experiment Results'!K$1,FALSE)</f>
        <v>10</v>
      </c>
      <c r="L1846" s="101">
        <f>VLOOKUP($C1846,'Experiment Design'!$B$3:$H$66,'Experiment Results'!L$1,FALSE)</f>
        <v>36</v>
      </c>
      <c r="M1846" s="101">
        <f>VLOOKUP($C1846,'Experiment Design'!$B$3:$H$66,'Experiment Results'!M$1,FALSE)</f>
        <v>15</v>
      </c>
      <c r="N1846" s="102">
        <f t="shared" si="227"/>
        <v>35.555555555555557</v>
      </c>
      <c r="P1846" s="103">
        <f t="shared" si="228"/>
        <v>-1</v>
      </c>
      <c r="Q1846" s="101">
        <f t="shared" si="229"/>
        <v>1</v>
      </c>
      <c r="R1846" s="101">
        <f t="shared" si="230"/>
        <v>-1</v>
      </c>
      <c r="S1846" s="101">
        <f t="shared" si="231"/>
        <v>-1</v>
      </c>
      <c r="T1846" s="101">
        <f t="shared" si="232"/>
        <v>1</v>
      </c>
      <c r="U1846" s="101">
        <f t="shared" si="233"/>
        <v>1</v>
      </c>
      <c r="V1846" s="102">
        <f t="shared" si="234"/>
        <v>35.555555555555557</v>
      </c>
    </row>
    <row r="1847" spans="2:22" x14ac:dyDescent="0.25">
      <c r="B1847" s="12">
        <v>29</v>
      </c>
      <c r="C1847" s="12">
        <v>52</v>
      </c>
      <c r="D1847" s="12">
        <v>43.750000000000014</v>
      </c>
      <c r="E1847" s="12">
        <v>40.000000000000014</v>
      </c>
      <c r="F1847" s="12">
        <v>32.500000000000014</v>
      </c>
      <c r="H1847" s="103">
        <f>VLOOKUP($C1847,'Experiment Design'!$B$3:$H$66,'Experiment Results'!H$1,FALSE)</f>
        <v>8</v>
      </c>
      <c r="I1847" s="101" t="str">
        <f>VLOOKUP($C1847,'Experiment Design'!$B$3:$H$66,'Experiment Results'!I$1,FALSE)</f>
        <v>Exponential</v>
      </c>
      <c r="J1847" s="101">
        <f>VLOOKUP($C1847,'Experiment Design'!$B$3:$H$66,'Experiment Results'!J$1,FALSE)</f>
        <v>40</v>
      </c>
      <c r="K1847" s="101">
        <f>VLOOKUP($C1847,'Experiment Design'!$B$3:$H$66,'Experiment Results'!K$1,FALSE)</f>
        <v>10</v>
      </c>
      <c r="L1847" s="101">
        <f>VLOOKUP($C1847,'Experiment Design'!$B$3:$H$66,'Experiment Results'!L$1,FALSE)</f>
        <v>36</v>
      </c>
      <c r="M1847" s="101">
        <f>VLOOKUP($C1847,'Experiment Design'!$B$3:$H$66,'Experiment Results'!M$1,FALSE)</f>
        <v>15</v>
      </c>
      <c r="N1847" s="102">
        <f t="shared" si="227"/>
        <v>38.750000000000014</v>
      </c>
      <c r="P1847" s="103">
        <f t="shared" si="228"/>
        <v>1</v>
      </c>
      <c r="Q1847" s="101">
        <f t="shared" si="229"/>
        <v>1</v>
      </c>
      <c r="R1847" s="101">
        <f t="shared" si="230"/>
        <v>-1</v>
      </c>
      <c r="S1847" s="101">
        <f t="shared" si="231"/>
        <v>-1</v>
      </c>
      <c r="T1847" s="101">
        <f t="shared" si="232"/>
        <v>1</v>
      </c>
      <c r="U1847" s="101">
        <f t="shared" si="233"/>
        <v>1</v>
      </c>
      <c r="V1847" s="102">
        <f t="shared" si="234"/>
        <v>38.750000000000014</v>
      </c>
    </row>
    <row r="1848" spans="2:22" x14ac:dyDescent="0.25">
      <c r="B1848" s="12">
        <v>29</v>
      </c>
      <c r="C1848" s="12">
        <v>53</v>
      </c>
      <c r="D1848" s="12">
        <v>32.291666666666636</v>
      </c>
      <c r="E1848" s="12">
        <v>35.277777777777779</v>
      </c>
      <c r="F1848" s="12">
        <v>41.666666666666636</v>
      </c>
      <c r="H1848" s="103">
        <f>VLOOKUP($C1848,'Experiment Design'!$B$3:$H$66,'Experiment Results'!H$1,FALSE)</f>
        <v>3</v>
      </c>
      <c r="I1848" s="101" t="str">
        <f>VLOOKUP($C1848,'Experiment Design'!$B$3:$H$66,'Experiment Results'!I$1,FALSE)</f>
        <v>Normal</v>
      </c>
      <c r="J1848" s="101">
        <f>VLOOKUP($C1848,'Experiment Design'!$B$3:$H$66,'Experiment Results'!J$1,FALSE)</f>
        <v>100</v>
      </c>
      <c r="K1848" s="101">
        <f>VLOOKUP($C1848,'Experiment Design'!$B$3:$H$66,'Experiment Results'!K$1,FALSE)</f>
        <v>10</v>
      </c>
      <c r="L1848" s="101">
        <f>VLOOKUP($C1848,'Experiment Design'!$B$3:$H$66,'Experiment Results'!L$1,FALSE)</f>
        <v>36</v>
      </c>
      <c r="M1848" s="101">
        <f>VLOOKUP($C1848,'Experiment Design'!$B$3:$H$66,'Experiment Results'!M$1,FALSE)</f>
        <v>15</v>
      </c>
      <c r="N1848" s="102">
        <f t="shared" si="227"/>
        <v>36.412037037037017</v>
      </c>
      <c r="P1848" s="103">
        <f t="shared" si="228"/>
        <v>-1</v>
      </c>
      <c r="Q1848" s="101">
        <f t="shared" si="229"/>
        <v>-1</v>
      </c>
      <c r="R1848" s="101">
        <f t="shared" si="230"/>
        <v>1</v>
      </c>
      <c r="S1848" s="101">
        <f t="shared" si="231"/>
        <v>-1</v>
      </c>
      <c r="T1848" s="101">
        <f t="shared" si="232"/>
        <v>1</v>
      </c>
      <c r="U1848" s="101">
        <f t="shared" si="233"/>
        <v>1</v>
      </c>
      <c r="V1848" s="102">
        <f t="shared" si="234"/>
        <v>36.412037037037017</v>
      </c>
    </row>
    <row r="1849" spans="2:22" x14ac:dyDescent="0.25">
      <c r="B1849" s="12">
        <v>29</v>
      </c>
      <c r="C1849" s="12">
        <v>54</v>
      </c>
      <c r="D1849" s="12">
        <v>33.666666666666657</v>
      </c>
      <c r="E1849" s="12">
        <v>31.458333333333361</v>
      </c>
      <c r="F1849" s="12">
        <v>51.041666666666636</v>
      </c>
      <c r="H1849" s="103">
        <f>VLOOKUP($C1849,'Experiment Design'!$B$3:$H$66,'Experiment Results'!H$1,FALSE)</f>
        <v>8</v>
      </c>
      <c r="I1849" s="101" t="str">
        <f>VLOOKUP($C1849,'Experiment Design'!$B$3:$H$66,'Experiment Results'!I$1,FALSE)</f>
        <v>Normal</v>
      </c>
      <c r="J1849" s="101">
        <f>VLOOKUP($C1849,'Experiment Design'!$B$3:$H$66,'Experiment Results'!J$1,FALSE)</f>
        <v>100</v>
      </c>
      <c r="K1849" s="101">
        <f>VLOOKUP($C1849,'Experiment Design'!$B$3:$H$66,'Experiment Results'!K$1,FALSE)</f>
        <v>10</v>
      </c>
      <c r="L1849" s="101">
        <f>VLOOKUP($C1849,'Experiment Design'!$B$3:$H$66,'Experiment Results'!L$1,FALSE)</f>
        <v>36</v>
      </c>
      <c r="M1849" s="101">
        <f>VLOOKUP($C1849,'Experiment Design'!$B$3:$H$66,'Experiment Results'!M$1,FALSE)</f>
        <v>15</v>
      </c>
      <c r="N1849" s="102">
        <f t="shared" si="227"/>
        <v>38.722222222222221</v>
      </c>
      <c r="P1849" s="103">
        <f t="shared" si="228"/>
        <v>1</v>
      </c>
      <c r="Q1849" s="101">
        <f t="shared" si="229"/>
        <v>-1</v>
      </c>
      <c r="R1849" s="101">
        <f t="shared" si="230"/>
        <v>1</v>
      </c>
      <c r="S1849" s="101">
        <f t="shared" si="231"/>
        <v>-1</v>
      </c>
      <c r="T1849" s="101">
        <f t="shared" si="232"/>
        <v>1</v>
      </c>
      <c r="U1849" s="101">
        <f t="shared" si="233"/>
        <v>1</v>
      </c>
      <c r="V1849" s="102">
        <f t="shared" si="234"/>
        <v>38.722222222222221</v>
      </c>
    </row>
    <row r="1850" spans="2:22" x14ac:dyDescent="0.25">
      <c r="B1850" s="12">
        <v>29</v>
      </c>
      <c r="C1850" s="12">
        <v>55</v>
      </c>
      <c r="D1850" s="12">
        <v>32.708333333333336</v>
      </c>
      <c r="E1850" s="12">
        <v>44.791666666666679</v>
      </c>
      <c r="F1850" s="12">
        <v>29.166666666666661</v>
      </c>
      <c r="H1850" s="103">
        <f>VLOOKUP($C1850,'Experiment Design'!$B$3:$H$66,'Experiment Results'!H$1,FALSE)</f>
        <v>3</v>
      </c>
      <c r="I1850" s="101" t="str">
        <f>VLOOKUP($C1850,'Experiment Design'!$B$3:$H$66,'Experiment Results'!I$1,FALSE)</f>
        <v>Exponential</v>
      </c>
      <c r="J1850" s="101">
        <f>VLOOKUP($C1850,'Experiment Design'!$B$3:$H$66,'Experiment Results'!J$1,FALSE)</f>
        <v>100</v>
      </c>
      <c r="K1850" s="101">
        <f>VLOOKUP($C1850,'Experiment Design'!$B$3:$H$66,'Experiment Results'!K$1,FALSE)</f>
        <v>10</v>
      </c>
      <c r="L1850" s="101">
        <f>VLOOKUP($C1850,'Experiment Design'!$B$3:$H$66,'Experiment Results'!L$1,FALSE)</f>
        <v>36</v>
      </c>
      <c r="M1850" s="101">
        <f>VLOOKUP($C1850,'Experiment Design'!$B$3:$H$66,'Experiment Results'!M$1,FALSE)</f>
        <v>15</v>
      </c>
      <c r="N1850" s="102">
        <f t="shared" si="227"/>
        <v>35.555555555555557</v>
      </c>
      <c r="P1850" s="103">
        <f t="shared" si="228"/>
        <v>-1</v>
      </c>
      <c r="Q1850" s="101">
        <f t="shared" si="229"/>
        <v>1</v>
      </c>
      <c r="R1850" s="101">
        <f t="shared" si="230"/>
        <v>1</v>
      </c>
      <c r="S1850" s="101">
        <f t="shared" si="231"/>
        <v>-1</v>
      </c>
      <c r="T1850" s="101">
        <f t="shared" si="232"/>
        <v>1</v>
      </c>
      <c r="U1850" s="101">
        <f t="shared" si="233"/>
        <v>1</v>
      </c>
      <c r="V1850" s="102">
        <f t="shared" si="234"/>
        <v>35.555555555555557</v>
      </c>
    </row>
    <row r="1851" spans="2:22" x14ac:dyDescent="0.25">
      <c r="B1851" s="12">
        <v>29</v>
      </c>
      <c r="C1851" s="12">
        <v>56</v>
      </c>
      <c r="D1851" s="12">
        <v>43.750000000000014</v>
      </c>
      <c r="E1851" s="12">
        <v>40.000000000000014</v>
      </c>
      <c r="F1851" s="12">
        <v>32.500000000000014</v>
      </c>
      <c r="H1851" s="103">
        <f>VLOOKUP($C1851,'Experiment Design'!$B$3:$H$66,'Experiment Results'!H$1,FALSE)</f>
        <v>8</v>
      </c>
      <c r="I1851" s="101" t="str">
        <f>VLOOKUP($C1851,'Experiment Design'!$B$3:$H$66,'Experiment Results'!I$1,FALSE)</f>
        <v>Exponential</v>
      </c>
      <c r="J1851" s="101">
        <f>VLOOKUP($C1851,'Experiment Design'!$B$3:$H$66,'Experiment Results'!J$1,FALSE)</f>
        <v>100</v>
      </c>
      <c r="K1851" s="101">
        <f>VLOOKUP($C1851,'Experiment Design'!$B$3:$H$66,'Experiment Results'!K$1,FALSE)</f>
        <v>10</v>
      </c>
      <c r="L1851" s="101">
        <f>VLOOKUP($C1851,'Experiment Design'!$B$3:$H$66,'Experiment Results'!L$1,FALSE)</f>
        <v>36</v>
      </c>
      <c r="M1851" s="101">
        <f>VLOOKUP($C1851,'Experiment Design'!$B$3:$H$66,'Experiment Results'!M$1,FALSE)</f>
        <v>15</v>
      </c>
      <c r="N1851" s="102">
        <f t="shared" si="227"/>
        <v>38.750000000000014</v>
      </c>
      <c r="P1851" s="103">
        <f t="shared" si="228"/>
        <v>1</v>
      </c>
      <c r="Q1851" s="101">
        <f t="shared" si="229"/>
        <v>1</v>
      </c>
      <c r="R1851" s="101">
        <f t="shared" si="230"/>
        <v>1</v>
      </c>
      <c r="S1851" s="101">
        <f t="shared" si="231"/>
        <v>-1</v>
      </c>
      <c r="T1851" s="101">
        <f t="shared" si="232"/>
        <v>1</v>
      </c>
      <c r="U1851" s="101">
        <f t="shared" si="233"/>
        <v>1</v>
      </c>
      <c r="V1851" s="102">
        <f t="shared" si="234"/>
        <v>38.750000000000014</v>
      </c>
    </row>
    <row r="1852" spans="2:22" x14ac:dyDescent="0.25">
      <c r="B1852" s="12">
        <v>29</v>
      </c>
      <c r="C1852" s="12">
        <v>57</v>
      </c>
      <c r="D1852" s="12">
        <v>32.291666666666636</v>
      </c>
      <c r="E1852" s="12">
        <v>35.277777777777779</v>
      </c>
      <c r="F1852" s="12">
        <v>41.666666666666636</v>
      </c>
      <c r="H1852" s="103">
        <f>VLOOKUP($C1852,'Experiment Design'!$B$3:$H$66,'Experiment Results'!H$1,FALSE)</f>
        <v>3</v>
      </c>
      <c r="I1852" s="101" t="str">
        <f>VLOOKUP($C1852,'Experiment Design'!$B$3:$H$66,'Experiment Results'!I$1,FALSE)</f>
        <v>Normal</v>
      </c>
      <c r="J1852" s="101">
        <f>VLOOKUP($C1852,'Experiment Design'!$B$3:$H$66,'Experiment Results'!J$1,FALSE)</f>
        <v>40</v>
      </c>
      <c r="K1852" s="101">
        <f>VLOOKUP($C1852,'Experiment Design'!$B$3:$H$66,'Experiment Results'!K$1,FALSE)</f>
        <v>60</v>
      </c>
      <c r="L1852" s="101">
        <f>VLOOKUP($C1852,'Experiment Design'!$B$3:$H$66,'Experiment Results'!L$1,FALSE)</f>
        <v>36</v>
      </c>
      <c r="M1852" s="101">
        <f>VLOOKUP($C1852,'Experiment Design'!$B$3:$H$66,'Experiment Results'!M$1,FALSE)</f>
        <v>15</v>
      </c>
      <c r="N1852" s="102">
        <f t="shared" si="227"/>
        <v>36.412037037037017</v>
      </c>
      <c r="P1852" s="103">
        <f t="shared" si="228"/>
        <v>-1</v>
      </c>
      <c r="Q1852" s="101">
        <f t="shared" si="229"/>
        <v>-1</v>
      </c>
      <c r="R1852" s="101">
        <f t="shared" si="230"/>
        <v>-1</v>
      </c>
      <c r="S1852" s="101">
        <f t="shared" si="231"/>
        <v>1</v>
      </c>
      <c r="T1852" s="101">
        <f t="shared" si="232"/>
        <v>1</v>
      </c>
      <c r="U1852" s="101">
        <f t="shared" si="233"/>
        <v>1</v>
      </c>
      <c r="V1852" s="102">
        <f t="shared" si="234"/>
        <v>36.412037037037017</v>
      </c>
    </row>
    <row r="1853" spans="2:22" x14ac:dyDescent="0.25">
      <c r="B1853" s="12">
        <v>29</v>
      </c>
      <c r="C1853" s="12">
        <v>58</v>
      </c>
      <c r="D1853" s="12">
        <v>33.666666666666657</v>
      </c>
      <c r="E1853" s="12">
        <v>31.458333333333361</v>
      </c>
      <c r="F1853" s="12">
        <v>51.041666666666636</v>
      </c>
      <c r="H1853" s="103">
        <f>VLOOKUP($C1853,'Experiment Design'!$B$3:$H$66,'Experiment Results'!H$1,FALSE)</f>
        <v>8</v>
      </c>
      <c r="I1853" s="101" t="str">
        <f>VLOOKUP($C1853,'Experiment Design'!$B$3:$H$66,'Experiment Results'!I$1,FALSE)</f>
        <v>Normal</v>
      </c>
      <c r="J1853" s="101">
        <f>VLOOKUP($C1853,'Experiment Design'!$B$3:$H$66,'Experiment Results'!J$1,FALSE)</f>
        <v>40</v>
      </c>
      <c r="K1853" s="101">
        <f>VLOOKUP($C1853,'Experiment Design'!$B$3:$H$66,'Experiment Results'!K$1,FALSE)</f>
        <v>60</v>
      </c>
      <c r="L1853" s="101">
        <f>VLOOKUP($C1853,'Experiment Design'!$B$3:$H$66,'Experiment Results'!L$1,FALSE)</f>
        <v>36</v>
      </c>
      <c r="M1853" s="101">
        <f>VLOOKUP($C1853,'Experiment Design'!$B$3:$H$66,'Experiment Results'!M$1,FALSE)</f>
        <v>15</v>
      </c>
      <c r="N1853" s="102">
        <f t="shared" si="227"/>
        <v>38.722222222222221</v>
      </c>
      <c r="P1853" s="103">
        <f t="shared" si="228"/>
        <v>1</v>
      </c>
      <c r="Q1853" s="101">
        <f t="shared" si="229"/>
        <v>-1</v>
      </c>
      <c r="R1853" s="101">
        <f t="shared" si="230"/>
        <v>-1</v>
      </c>
      <c r="S1853" s="101">
        <f t="shared" si="231"/>
        <v>1</v>
      </c>
      <c r="T1853" s="101">
        <f t="shared" si="232"/>
        <v>1</v>
      </c>
      <c r="U1853" s="101">
        <f t="shared" si="233"/>
        <v>1</v>
      </c>
      <c r="V1853" s="102">
        <f t="shared" si="234"/>
        <v>38.722222222222221</v>
      </c>
    </row>
    <row r="1854" spans="2:22" x14ac:dyDescent="0.25">
      <c r="B1854" s="12">
        <v>29</v>
      </c>
      <c r="C1854" s="12">
        <v>59</v>
      </c>
      <c r="D1854" s="12">
        <v>32.708333333333336</v>
      </c>
      <c r="E1854" s="12">
        <v>44.791666666666679</v>
      </c>
      <c r="F1854" s="12">
        <v>29.166666666666661</v>
      </c>
      <c r="H1854" s="103">
        <f>VLOOKUP($C1854,'Experiment Design'!$B$3:$H$66,'Experiment Results'!H$1,FALSE)</f>
        <v>3</v>
      </c>
      <c r="I1854" s="101" t="str">
        <f>VLOOKUP($C1854,'Experiment Design'!$B$3:$H$66,'Experiment Results'!I$1,FALSE)</f>
        <v>Exponential</v>
      </c>
      <c r="J1854" s="101">
        <f>VLOOKUP($C1854,'Experiment Design'!$B$3:$H$66,'Experiment Results'!J$1,FALSE)</f>
        <v>40</v>
      </c>
      <c r="K1854" s="101">
        <f>VLOOKUP($C1854,'Experiment Design'!$B$3:$H$66,'Experiment Results'!K$1,FALSE)</f>
        <v>60</v>
      </c>
      <c r="L1854" s="101">
        <f>VLOOKUP($C1854,'Experiment Design'!$B$3:$H$66,'Experiment Results'!L$1,FALSE)</f>
        <v>36</v>
      </c>
      <c r="M1854" s="101">
        <f>VLOOKUP($C1854,'Experiment Design'!$B$3:$H$66,'Experiment Results'!M$1,FALSE)</f>
        <v>15</v>
      </c>
      <c r="N1854" s="102">
        <f t="shared" si="227"/>
        <v>35.555555555555557</v>
      </c>
      <c r="P1854" s="103">
        <f t="shared" si="228"/>
        <v>-1</v>
      </c>
      <c r="Q1854" s="101">
        <f t="shared" si="229"/>
        <v>1</v>
      </c>
      <c r="R1854" s="101">
        <f t="shared" si="230"/>
        <v>-1</v>
      </c>
      <c r="S1854" s="101">
        <f t="shared" si="231"/>
        <v>1</v>
      </c>
      <c r="T1854" s="101">
        <f t="shared" si="232"/>
        <v>1</v>
      </c>
      <c r="U1854" s="101">
        <f t="shared" si="233"/>
        <v>1</v>
      </c>
      <c r="V1854" s="102">
        <f t="shared" si="234"/>
        <v>35.555555555555557</v>
      </c>
    </row>
    <row r="1855" spans="2:22" x14ac:dyDescent="0.25">
      <c r="B1855" s="12">
        <v>29</v>
      </c>
      <c r="C1855" s="12">
        <v>60</v>
      </c>
      <c r="D1855" s="12">
        <v>43.750000000000014</v>
      </c>
      <c r="E1855" s="12">
        <v>40.000000000000014</v>
      </c>
      <c r="F1855" s="12">
        <v>32.500000000000014</v>
      </c>
      <c r="H1855" s="103">
        <f>VLOOKUP($C1855,'Experiment Design'!$B$3:$H$66,'Experiment Results'!H$1,FALSE)</f>
        <v>8</v>
      </c>
      <c r="I1855" s="101" t="str">
        <f>VLOOKUP($C1855,'Experiment Design'!$B$3:$H$66,'Experiment Results'!I$1,FALSE)</f>
        <v>Exponential</v>
      </c>
      <c r="J1855" s="101">
        <f>VLOOKUP($C1855,'Experiment Design'!$B$3:$H$66,'Experiment Results'!J$1,FALSE)</f>
        <v>40</v>
      </c>
      <c r="K1855" s="101">
        <f>VLOOKUP($C1855,'Experiment Design'!$B$3:$H$66,'Experiment Results'!K$1,FALSE)</f>
        <v>60</v>
      </c>
      <c r="L1855" s="101">
        <f>VLOOKUP($C1855,'Experiment Design'!$B$3:$H$66,'Experiment Results'!L$1,FALSE)</f>
        <v>36</v>
      </c>
      <c r="M1855" s="101">
        <f>VLOOKUP($C1855,'Experiment Design'!$B$3:$H$66,'Experiment Results'!M$1,FALSE)</f>
        <v>15</v>
      </c>
      <c r="N1855" s="102">
        <f t="shared" si="227"/>
        <v>38.750000000000014</v>
      </c>
      <c r="P1855" s="103">
        <f t="shared" si="228"/>
        <v>1</v>
      </c>
      <c r="Q1855" s="101">
        <f t="shared" si="229"/>
        <v>1</v>
      </c>
      <c r="R1855" s="101">
        <f t="shared" si="230"/>
        <v>-1</v>
      </c>
      <c r="S1855" s="101">
        <f t="shared" si="231"/>
        <v>1</v>
      </c>
      <c r="T1855" s="101">
        <f t="shared" si="232"/>
        <v>1</v>
      </c>
      <c r="U1855" s="101">
        <f t="shared" si="233"/>
        <v>1</v>
      </c>
      <c r="V1855" s="102">
        <f t="shared" si="234"/>
        <v>38.750000000000014</v>
      </c>
    </row>
    <row r="1856" spans="2:22" x14ac:dyDescent="0.25">
      <c r="B1856" s="12">
        <v>29</v>
      </c>
      <c r="C1856" s="12">
        <v>61</v>
      </c>
      <c r="D1856" s="12">
        <v>32.291666666666636</v>
      </c>
      <c r="E1856" s="12">
        <v>35.277777777777779</v>
      </c>
      <c r="F1856" s="12">
        <v>41.666666666666636</v>
      </c>
      <c r="H1856" s="103">
        <f>VLOOKUP($C1856,'Experiment Design'!$B$3:$H$66,'Experiment Results'!H$1,FALSE)</f>
        <v>3</v>
      </c>
      <c r="I1856" s="101" t="str">
        <f>VLOOKUP($C1856,'Experiment Design'!$B$3:$H$66,'Experiment Results'!I$1,FALSE)</f>
        <v>Normal</v>
      </c>
      <c r="J1856" s="101">
        <f>VLOOKUP($C1856,'Experiment Design'!$B$3:$H$66,'Experiment Results'!J$1,FALSE)</f>
        <v>100</v>
      </c>
      <c r="K1856" s="101">
        <f>VLOOKUP($C1856,'Experiment Design'!$B$3:$H$66,'Experiment Results'!K$1,FALSE)</f>
        <v>60</v>
      </c>
      <c r="L1856" s="101">
        <f>VLOOKUP($C1856,'Experiment Design'!$B$3:$H$66,'Experiment Results'!L$1,FALSE)</f>
        <v>36</v>
      </c>
      <c r="M1856" s="101">
        <f>VLOOKUP($C1856,'Experiment Design'!$B$3:$H$66,'Experiment Results'!M$1,FALSE)</f>
        <v>15</v>
      </c>
      <c r="N1856" s="102">
        <f t="shared" si="227"/>
        <v>36.412037037037017</v>
      </c>
      <c r="P1856" s="103">
        <f t="shared" si="228"/>
        <v>-1</v>
      </c>
      <c r="Q1856" s="101">
        <f t="shared" si="229"/>
        <v>-1</v>
      </c>
      <c r="R1856" s="101">
        <f t="shared" si="230"/>
        <v>1</v>
      </c>
      <c r="S1856" s="101">
        <f t="shared" si="231"/>
        <v>1</v>
      </c>
      <c r="T1856" s="101">
        <f t="shared" si="232"/>
        <v>1</v>
      </c>
      <c r="U1856" s="101">
        <f t="shared" si="233"/>
        <v>1</v>
      </c>
      <c r="V1856" s="102">
        <f t="shared" si="234"/>
        <v>36.412037037037017</v>
      </c>
    </row>
    <row r="1857" spans="2:22" x14ac:dyDescent="0.25">
      <c r="B1857" s="12">
        <v>29</v>
      </c>
      <c r="C1857" s="12">
        <v>62</v>
      </c>
      <c r="D1857" s="12">
        <v>33.666666666666657</v>
      </c>
      <c r="E1857" s="12">
        <v>31.458333333333361</v>
      </c>
      <c r="F1857" s="12">
        <v>51.041666666666636</v>
      </c>
      <c r="H1857" s="103">
        <f>VLOOKUP($C1857,'Experiment Design'!$B$3:$H$66,'Experiment Results'!H$1,FALSE)</f>
        <v>8</v>
      </c>
      <c r="I1857" s="101" t="str">
        <f>VLOOKUP($C1857,'Experiment Design'!$B$3:$H$66,'Experiment Results'!I$1,FALSE)</f>
        <v>Normal</v>
      </c>
      <c r="J1857" s="101">
        <f>VLOOKUP($C1857,'Experiment Design'!$B$3:$H$66,'Experiment Results'!J$1,FALSE)</f>
        <v>100</v>
      </c>
      <c r="K1857" s="101">
        <f>VLOOKUP($C1857,'Experiment Design'!$B$3:$H$66,'Experiment Results'!K$1,FALSE)</f>
        <v>60</v>
      </c>
      <c r="L1857" s="101">
        <f>VLOOKUP($C1857,'Experiment Design'!$B$3:$H$66,'Experiment Results'!L$1,FALSE)</f>
        <v>36</v>
      </c>
      <c r="M1857" s="101">
        <f>VLOOKUP($C1857,'Experiment Design'!$B$3:$H$66,'Experiment Results'!M$1,FALSE)</f>
        <v>15</v>
      </c>
      <c r="N1857" s="102">
        <f t="shared" si="227"/>
        <v>38.722222222222221</v>
      </c>
      <c r="P1857" s="103">
        <f t="shared" si="228"/>
        <v>1</v>
      </c>
      <c r="Q1857" s="101">
        <f t="shared" si="229"/>
        <v>-1</v>
      </c>
      <c r="R1857" s="101">
        <f t="shared" si="230"/>
        <v>1</v>
      </c>
      <c r="S1857" s="101">
        <f t="shared" si="231"/>
        <v>1</v>
      </c>
      <c r="T1857" s="101">
        <f t="shared" si="232"/>
        <v>1</v>
      </c>
      <c r="U1857" s="101">
        <f t="shared" si="233"/>
        <v>1</v>
      </c>
      <c r="V1857" s="102">
        <f t="shared" si="234"/>
        <v>38.722222222222221</v>
      </c>
    </row>
    <row r="1858" spans="2:22" x14ac:dyDescent="0.25">
      <c r="B1858" s="12">
        <v>29</v>
      </c>
      <c r="C1858" s="12">
        <v>63</v>
      </c>
      <c r="D1858" s="12">
        <v>32.708333333333336</v>
      </c>
      <c r="E1858" s="12">
        <v>44.791666666666679</v>
      </c>
      <c r="F1858" s="12">
        <v>29.166666666666661</v>
      </c>
      <c r="H1858" s="103">
        <f>VLOOKUP($C1858,'Experiment Design'!$B$3:$H$66,'Experiment Results'!H$1,FALSE)</f>
        <v>3</v>
      </c>
      <c r="I1858" s="101" t="str">
        <f>VLOOKUP($C1858,'Experiment Design'!$B$3:$H$66,'Experiment Results'!I$1,FALSE)</f>
        <v>Exponential</v>
      </c>
      <c r="J1858" s="101">
        <f>VLOOKUP($C1858,'Experiment Design'!$B$3:$H$66,'Experiment Results'!J$1,FALSE)</f>
        <v>100</v>
      </c>
      <c r="K1858" s="101">
        <f>VLOOKUP($C1858,'Experiment Design'!$B$3:$H$66,'Experiment Results'!K$1,FALSE)</f>
        <v>60</v>
      </c>
      <c r="L1858" s="101">
        <f>VLOOKUP($C1858,'Experiment Design'!$B$3:$H$66,'Experiment Results'!L$1,FALSE)</f>
        <v>36</v>
      </c>
      <c r="M1858" s="101">
        <f>VLOOKUP($C1858,'Experiment Design'!$B$3:$H$66,'Experiment Results'!M$1,FALSE)</f>
        <v>15</v>
      </c>
      <c r="N1858" s="102">
        <f t="shared" si="227"/>
        <v>35.555555555555557</v>
      </c>
      <c r="P1858" s="103">
        <f t="shared" si="228"/>
        <v>-1</v>
      </c>
      <c r="Q1858" s="101">
        <f t="shared" si="229"/>
        <v>1</v>
      </c>
      <c r="R1858" s="101">
        <f t="shared" si="230"/>
        <v>1</v>
      </c>
      <c r="S1858" s="101">
        <f t="shared" si="231"/>
        <v>1</v>
      </c>
      <c r="T1858" s="101">
        <f t="shared" si="232"/>
        <v>1</v>
      </c>
      <c r="U1858" s="101">
        <f t="shared" si="233"/>
        <v>1</v>
      </c>
      <c r="V1858" s="102">
        <f t="shared" si="234"/>
        <v>35.555555555555557</v>
      </c>
    </row>
    <row r="1859" spans="2:22" x14ac:dyDescent="0.25">
      <c r="B1859" s="12">
        <v>29</v>
      </c>
      <c r="C1859" s="12">
        <v>64</v>
      </c>
      <c r="D1859" s="12">
        <v>43.750000000000014</v>
      </c>
      <c r="E1859" s="12">
        <v>40.000000000000014</v>
      </c>
      <c r="F1859" s="12">
        <v>32.500000000000014</v>
      </c>
      <c r="H1859" s="103">
        <f>VLOOKUP($C1859,'Experiment Design'!$B$3:$H$66,'Experiment Results'!H$1,FALSE)</f>
        <v>8</v>
      </c>
      <c r="I1859" s="101" t="str">
        <f>VLOOKUP($C1859,'Experiment Design'!$B$3:$H$66,'Experiment Results'!I$1,FALSE)</f>
        <v>Exponential</v>
      </c>
      <c r="J1859" s="101">
        <f>VLOOKUP($C1859,'Experiment Design'!$B$3:$H$66,'Experiment Results'!J$1,FALSE)</f>
        <v>100</v>
      </c>
      <c r="K1859" s="101">
        <f>VLOOKUP($C1859,'Experiment Design'!$B$3:$H$66,'Experiment Results'!K$1,FALSE)</f>
        <v>60</v>
      </c>
      <c r="L1859" s="101">
        <f>VLOOKUP($C1859,'Experiment Design'!$B$3:$H$66,'Experiment Results'!L$1,FALSE)</f>
        <v>36</v>
      </c>
      <c r="M1859" s="101">
        <f>VLOOKUP($C1859,'Experiment Design'!$B$3:$H$66,'Experiment Results'!M$1,FALSE)</f>
        <v>15</v>
      </c>
      <c r="N1859" s="102">
        <f t="shared" si="227"/>
        <v>38.750000000000014</v>
      </c>
      <c r="P1859" s="103">
        <f t="shared" si="228"/>
        <v>1</v>
      </c>
      <c r="Q1859" s="101">
        <f t="shared" si="229"/>
        <v>1</v>
      </c>
      <c r="R1859" s="101">
        <f t="shared" si="230"/>
        <v>1</v>
      </c>
      <c r="S1859" s="101">
        <f t="shared" si="231"/>
        <v>1</v>
      </c>
      <c r="T1859" s="101">
        <f t="shared" si="232"/>
        <v>1</v>
      </c>
      <c r="U1859" s="101">
        <f t="shared" si="233"/>
        <v>1</v>
      </c>
      <c r="V1859" s="102">
        <f t="shared" si="234"/>
        <v>38.750000000000014</v>
      </c>
    </row>
    <row r="1860" spans="2:22" x14ac:dyDescent="0.25">
      <c r="B1860" s="12">
        <v>30</v>
      </c>
      <c r="C1860" s="12">
        <v>1</v>
      </c>
      <c r="D1860" s="12">
        <v>35.480769230769241</v>
      </c>
      <c r="E1860" s="12">
        <v>38.36538461538462</v>
      </c>
      <c r="F1860" s="12">
        <v>36.057692307692278</v>
      </c>
      <c r="H1860" s="103">
        <f>VLOOKUP($C1860,'Experiment Design'!$B$3:$H$66,'Experiment Results'!H$1,FALSE)</f>
        <v>3</v>
      </c>
      <c r="I1860" s="101" t="str">
        <f>VLOOKUP($C1860,'Experiment Design'!$B$3:$H$66,'Experiment Results'!I$1,FALSE)</f>
        <v>Normal</v>
      </c>
      <c r="J1860" s="101">
        <f>VLOOKUP($C1860,'Experiment Design'!$B$3:$H$66,'Experiment Results'!J$1,FALSE)</f>
        <v>40</v>
      </c>
      <c r="K1860" s="101">
        <f>VLOOKUP($C1860,'Experiment Design'!$B$3:$H$66,'Experiment Results'!K$1,FALSE)</f>
        <v>10</v>
      </c>
      <c r="L1860" s="101">
        <f>VLOOKUP($C1860,'Experiment Design'!$B$3:$H$66,'Experiment Results'!L$1,FALSE)</f>
        <v>26</v>
      </c>
      <c r="M1860" s="101">
        <f>VLOOKUP($C1860,'Experiment Design'!$B$3:$H$66,'Experiment Results'!M$1,FALSE)</f>
        <v>10</v>
      </c>
      <c r="N1860" s="102">
        <f t="shared" si="227"/>
        <v>36.63461538461538</v>
      </c>
      <c r="P1860" s="103">
        <f t="shared" si="228"/>
        <v>-1</v>
      </c>
      <c r="Q1860" s="101">
        <f t="shared" si="229"/>
        <v>-1</v>
      </c>
      <c r="R1860" s="101">
        <f t="shared" si="230"/>
        <v>-1</v>
      </c>
      <c r="S1860" s="101">
        <f t="shared" si="231"/>
        <v>-1</v>
      </c>
      <c r="T1860" s="101">
        <f t="shared" si="232"/>
        <v>-1</v>
      </c>
      <c r="U1860" s="101">
        <f t="shared" si="233"/>
        <v>-1</v>
      </c>
      <c r="V1860" s="102">
        <f t="shared" si="234"/>
        <v>36.63461538461538</v>
      </c>
    </row>
    <row r="1861" spans="2:22" x14ac:dyDescent="0.25">
      <c r="B1861" s="12">
        <v>30</v>
      </c>
      <c r="C1861" s="12">
        <v>2</v>
      </c>
      <c r="D1861" s="12">
        <v>36.057692307692278</v>
      </c>
      <c r="E1861" s="12">
        <v>50.480769230769241</v>
      </c>
      <c r="F1861" s="12">
        <v>42.403846153846146</v>
      </c>
      <c r="H1861" s="103">
        <f>VLOOKUP($C1861,'Experiment Design'!$B$3:$H$66,'Experiment Results'!H$1,FALSE)</f>
        <v>8</v>
      </c>
      <c r="I1861" s="101" t="str">
        <f>VLOOKUP($C1861,'Experiment Design'!$B$3:$H$66,'Experiment Results'!I$1,FALSE)</f>
        <v>Normal</v>
      </c>
      <c r="J1861" s="101">
        <f>VLOOKUP($C1861,'Experiment Design'!$B$3:$H$66,'Experiment Results'!J$1,FALSE)</f>
        <v>40</v>
      </c>
      <c r="K1861" s="101">
        <f>VLOOKUP($C1861,'Experiment Design'!$B$3:$H$66,'Experiment Results'!K$1,FALSE)</f>
        <v>10</v>
      </c>
      <c r="L1861" s="101">
        <f>VLOOKUP($C1861,'Experiment Design'!$B$3:$H$66,'Experiment Results'!L$1,FALSE)</f>
        <v>26</v>
      </c>
      <c r="M1861" s="101">
        <f>VLOOKUP($C1861,'Experiment Design'!$B$3:$H$66,'Experiment Results'!M$1,FALSE)</f>
        <v>10</v>
      </c>
      <c r="N1861" s="102">
        <f t="shared" ref="N1861:N1924" si="235">AVERAGE(D1861:F1861)</f>
        <v>42.980769230769226</v>
      </c>
      <c r="P1861" s="103">
        <f t="shared" ref="P1861:P1924" si="236">IF(H1861=H$4,-1,1)</f>
        <v>1</v>
      </c>
      <c r="Q1861" s="101">
        <f t="shared" ref="Q1861:Q1924" si="237">IF(I1861=I$4,-1,1)</f>
        <v>-1</v>
      </c>
      <c r="R1861" s="101">
        <f t="shared" ref="R1861:R1924" si="238">IF(J1861=J$4,-1,1)</f>
        <v>-1</v>
      </c>
      <c r="S1861" s="101">
        <f t="shared" ref="S1861:S1924" si="239">IF(K1861=K$4,-1,1)</f>
        <v>-1</v>
      </c>
      <c r="T1861" s="101">
        <f t="shared" ref="T1861:T1924" si="240">IF(L1861=L$4,-1,1)</f>
        <v>-1</v>
      </c>
      <c r="U1861" s="101">
        <f t="shared" ref="U1861:U1924" si="241">IF(M1861=M$4,-1,1)</f>
        <v>-1</v>
      </c>
      <c r="V1861" s="102">
        <f t="shared" ref="V1861:V1924" si="242">N1861</f>
        <v>42.980769230769226</v>
      </c>
    </row>
    <row r="1862" spans="2:22" x14ac:dyDescent="0.25">
      <c r="B1862" s="12">
        <v>30</v>
      </c>
      <c r="C1862" s="12">
        <v>3</v>
      </c>
      <c r="D1862" s="12">
        <v>38.942307692307722</v>
      </c>
      <c r="E1862" s="12">
        <v>43.846153846153854</v>
      </c>
      <c r="F1862" s="12">
        <v>37.5</v>
      </c>
      <c r="H1862" s="103">
        <f>VLOOKUP($C1862,'Experiment Design'!$B$3:$H$66,'Experiment Results'!H$1,FALSE)</f>
        <v>3</v>
      </c>
      <c r="I1862" s="101" t="str">
        <f>VLOOKUP($C1862,'Experiment Design'!$B$3:$H$66,'Experiment Results'!I$1,FALSE)</f>
        <v>Exponential</v>
      </c>
      <c r="J1862" s="101">
        <f>VLOOKUP($C1862,'Experiment Design'!$B$3:$H$66,'Experiment Results'!J$1,FALSE)</f>
        <v>40</v>
      </c>
      <c r="K1862" s="101">
        <f>VLOOKUP($C1862,'Experiment Design'!$B$3:$H$66,'Experiment Results'!K$1,FALSE)</f>
        <v>10</v>
      </c>
      <c r="L1862" s="101">
        <f>VLOOKUP($C1862,'Experiment Design'!$B$3:$H$66,'Experiment Results'!L$1,FALSE)</f>
        <v>26</v>
      </c>
      <c r="M1862" s="101">
        <f>VLOOKUP($C1862,'Experiment Design'!$B$3:$H$66,'Experiment Results'!M$1,FALSE)</f>
        <v>10</v>
      </c>
      <c r="N1862" s="102">
        <f t="shared" si="235"/>
        <v>40.096153846153861</v>
      </c>
      <c r="P1862" s="103">
        <f t="shared" si="236"/>
        <v>-1</v>
      </c>
      <c r="Q1862" s="101">
        <f t="shared" si="237"/>
        <v>1</v>
      </c>
      <c r="R1862" s="101">
        <f t="shared" si="238"/>
        <v>-1</v>
      </c>
      <c r="S1862" s="101">
        <f t="shared" si="239"/>
        <v>-1</v>
      </c>
      <c r="T1862" s="101">
        <f t="shared" si="240"/>
        <v>-1</v>
      </c>
      <c r="U1862" s="101">
        <f t="shared" si="241"/>
        <v>-1</v>
      </c>
      <c r="V1862" s="102">
        <f t="shared" si="242"/>
        <v>40.096153846153861</v>
      </c>
    </row>
    <row r="1863" spans="2:22" x14ac:dyDescent="0.25">
      <c r="B1863" s="12">
        <v>30</v>
      </c>
      <c r="C1863" s="12">
        <v>4</v>
      </c>
      <c r="D1863" s="12">
        <v>31.153846153846143</v>
      </c>
      <c r="E1863" s="12">
        <v>48.461538461538481</v>
      </c>
      <c r="F1863" s="12">
        <v>36.923076923076898</v>
      </c>
      <c r="H1863" s="103">
        <f>VLOOKUP($C1863,'Experiment Design'!$B$3:$H$66,'Experiment Results'!H$1,FALSE)</f>
        <v>8</v>
      </c>
      <c r="I1863" s="101" t="str">
        <f>VLOOKUP($C1863,'Experiment Design'!$B$3:$H$66,'Experiment Results'!I$1,FALSE)</f>
        <v>Exponential</v>
      </c>
      <c r="J1863" s="101">
        <f>VLOOKUP($C1863,'Experiment Design'!$B$3:$H$66,'Experiment Results'!J$1,FALSE)</f>
        <v>40</v>
      </c>
      <c r="K1863" s="101">
        <f>VLOOKUP($C1863,'Experiment Design'!$B$3:$H$66,'Experiment Results'!K$1,FALSE)</f>
        <v>10</v>
      </c>
      <c r="L1863" s="101">
        <f>VLOOKUP($C1863,'Experiment Design'!$B$3:$H$66,'Experiment Results'!L$1,FALSE)</f>
        <v>26</v>
      </c>
      <c r="M1863" s="101">
        <f>VLOOKUP($C1863,'Experiment Design'!$B$3:$H$66,'Experiment Results'!M$1,FALSE)</f>
        <v>10</v>
      </c>
      <c r="N1863" s="102">
        <f t="shared" si="235"/>
        <v>38.84615384615384</v>
      </c>
      <c r="P1863" s="103">
        <f t="shared" si="236"/>
        <v>1</v>
      </c>
      <c r="Q1863" s="101">
        <f t="shared" si="237"/>
        <v>1</v>
      </c>
      <c r="R1863" s="101">
        <f t="shared" si="238"/>
        <v>-1</v>
      </c>
      <c r="S1863" s="101">
        <f t="shared" si="239"/>
        <v>-1</v>
      </c>
      <c r="T1863" s="101">
        <f t="shared" si="240"/>
        <v>-1</v>
      </c>
      <c r="U1863" s="101">
        <f t="shared" si="241"/>
        <v>-1</v>
      </c>
      <c r="V1863" s="102">
        <f t="shared" si="242"/>
        <v>38.84615384615384</v>
      </c>
    </row>
    <row r="1864" spans="2:22" x14ac:dyDescent="0.25">
      <c r="B1864" s="12">
        <v>30</v>
      </c>
      <c r="C1864" s="12">
        <v>5</v>
      </c>
      <c r="D1864" s="12">
        <v>35.480769230769241</v>
      </c>
      <c r="E1864" s="12">
        <v>38.36538461538462</v>
      </c>
      <c r="F1864" s="12">
        <v>36.057692307692278</v>
      </c>
      <c r="H1864" s="103">
        <f>VLOOKUP($C1864,'Experiment Design'!$B$3:$H$66,'Experiment Results'!H$1,FALSE)</f>
        <v>3</v>
      </c>
      <c r="I1864" s="101" t="str">
        <f>VLOOKUP($C1864,'Experiment Design'!$B$3:$H$66,'Experiment Results'!I$1,FALSE)</f>
        <v>Normal</v>
      </c>
      <c r="J1864" s="101">
        <f>VLOOKUP($C1864,'Experiment Design'!$B$3:$H$66,'Experiment Results'!J$1,FALSE)</f>
        <v>100</v>
      </c>
      <c r="K1864" s="101">
        <f>VLOOKUP($C1864,'Experiment Design'!$B$3:$H$66,'Experiment Results'!K$1,FALSE)</f>
        <v>10</v>
      </c>
      <c r="L1864" s="101">
        <f>VLOOKUP($C1864,'Experiment Design'!$B$3:$H$66,'Experiment Results'!L$1,FALSE)</f>
        <v>26</v>
      </c>
      <c r="M1864" s="101">
        <f>VLOOKUP($C1864,'Experiment Design'!$B$3:$H$66,'Experiment Results'!M$1,FALSE)</f>
        <v>10</v>
      </c>
      <c r="N1864" s="102">
        <f t="shared" si="235"/>
        <v>36.63461538461538</v>
      </c>
      <c r="P1864" s="103">
        <f t="shared" si="236"/>
        <v>-1</v>
      </c>
      <c r="Q1864" s="101">
        <f t="shared" si="237"/>
        <v>-1</v>
      </c>
      <c r="R1864" s="101">
        <f t="shared" si="238"/>
        <v>1</v>
      </c>
      <c r="S1864" s="101">
        <f t="shared" si="239"/>
        <v>-1</v>
      </c>
      <c r="T1864" s="101">
        <f t="shared" si="240"/>
        <v>-1</v>
      </c>
      <c r="U1864" s="101">
        <f t="shared" si="241"/>
        <v>-1</v>
      </c>
      <c r="V1864" s="102">
        <f t="shared" si="242"/>
        <v>36.63461538461538</v>
      </c>
    </row>
    <row r="1865" spans="2:22" x14ac:dyDescent="0.25">
      <c r="B1865" s="12">
        <v>30</v>
      </c>
      <c r="C1865" s="12">
        <v>6</v>
      </c>
      <c r="D1865" s="12">
        <v>36.057692307692278</v>
      </c>
      <c r="E1865" s="12">
        <v>50.480769230769241</v>
      </c>
      <c r="F1865" s="12">
        <v>42.403846153846146</v>
      </c>
      <c r="H1865" s="103">
        <f>VLOOKUP($C1865,'Experiment Design'!$B$3:$H$66,'Experiment Results'!H$1,FALSE)</f>
        <v>8</v>
      </c>
      <c r="I1865" s="101" t="str">
        <f>VLOOKUP($C1865,'Experiment Design'!$B$3:$H$66,'Experiment Results'!I$1,FALSE)</f>
        <v>Normal</v>
      </c>
      <c r="J1865" s="101">
        <f>VLOOKUP($C1865,'Experiment Design'!$B$3:$H$66,'Experiment Results'!J$1,FALSE)</f>
        <v>100</v>
      </c>
      <c r="K1865" s="101">
        <f>VLOOKUP($C1865,'Experiment Design'!$B$3:$H$66,'Experiment Results'!K$1,FALSE)</f>
        <v>10</v>
      </c>
      <c r="L1865" s="101">
        <f>VLOOKUP($C1865,'Experiment Design'!$B$3:$H$66,'Experiment Results'!L$1,FALSE)</f>
        <v>26</v>
      </c>
      <c r="M1865" s="101">
        <f>VLOOKUP($C1865,'Experiment Design'!$B$3:$H$66,'Experiment Results'!M$1,FALSE)</f>
        <v>10</v>
      </c>
      <c r="N1865" s="102">
        <f t="shared" si="235"/>
        <v>42.980769230769226</v>
      </c>
      <c r="P1865" s="103">
        <f t="shared" si="236"/>
        <v>1</v>
      </c>
      <c r="Q1865" s="101">
        <f t="shared" si="237"/>
        <v>-1</v>
      </c>
      <c r="R1865" s="101">
        <f t="shared" si="238"/>
        <v>1</v>
      </c>
      <c r="S1865" s="101">
        <f t="shared" si="239"/>
        <v>-1</v>
      </c>
      <c r="T1865" s="101">
        <f t="shared" si="240"/>
        <v>-1</v>
      </c>
      <c r="U1865" s="101">
        <f t="shared" si="241"/>
        <v>-1</v>
      </c>
      <c r="V1865" s="102">
        <f t="shared" si="242"/>
        <v>42.980769230769226</v>
      </c>
    </row>
    <row r="1866" spans="2:22" x14ac:dyDescent="0.25">
      <c r="B1866" s="12">
        <v>30</v>
      </c>
      <c r="C1866" s="12">
        <v>7</v>
      </c>
      <c r="D1866" s="12">
        <v>38.942307692307722</v>
      </c>
      <c r="E1866" s="12">
        <v>43.846153846153854</v>
      </c>
      <c r="F1866" s="12">
        <v>37.5</v>
      </c>
      <c r="H1866" s="103">
        <f>VLOOKUP($C1866,'Experiment Design'!$B$3:$H$66,'Experiment Results'!H$1,FALSE)</f>
        <v>3</v>
      </c>
      <c r="I1866" s="101" t="str">
        <f>VLOOKUP($C1866,'Experiment Design'!$B$3:$H$66,'Experiment Results'!I$1,FALSE)</f>
        <v>Exponential</v>
      </c>
      <c r="J1866" s="101">
        <f>VLOOKUP($C1866,'Experiment Design'!$B$3:$H$66,'Experiment Results'!J$1,FALSE)</f>
        <v>100</v>
      </c>
      <c r="K1866" s="101">
        <f>VLOOKUP($C1866,'Experiment Design'!$B$3:$H$66,'Experiment Results'!K$1,FALSE)</f>
        <v>10</v>
      </c>
      <c r="L1866" s="101">
        <f>VLOOKUP($C1866,'Experiment Design'!$B$3:$H$66,'Experiment Results'!L$1,FALSE)</f>
        <v>26</v>
      </c>
      <c r="M1866" s="101">
        <f>VLOOKUP($C1866,'Experiment Design'!$B$3:$H$66,'Experiment Results'!M$1,FALSE)</f>
        <v>10</v>
      </c>
      <c r="N1866" s="102">
        <f t="shared" si="235"/>
        <v>40.096153846153861</v>
      </c>
      <c r="P1866" s="103">
        <f t="shared" si="236"/>
        <v>-1</v>
      </c>
      <c r="Q1866" s="101">
        <f t="shared" si="237"/>
        <v>1</v>
      </c>
      <c r="R1866" s="101">
        <f t="shared" si="238"/>
        <v>1</v>
      </c>
      <c r="S1866" s="101">
        <f t="shared" si="239"/>
        <v>-1</v>
      </c>
      <c r="T1866" s="101">
        <f t="shared" si="240"/>
        <v>-1</v>
      </c>
      <c r="U1866" s="101">
        <f t="shared" si="241"/>
        <v>-1</v>
      </c>
      <c r="V1866" s="102">
        <f t="shared" si="242"/>
        <v>40.096153846153861</v>
      </c>
    </row>
    <row r="1867" spans="2:22" x14ac:dyDescent="0.25">
      <c r="B1867" s="12">
        <v>30</v>
      </c>
      <c r="C1867" s="12">
        <v>8</v>
      </c>
      <c r="D1867" s="12">
        <v>31.153846153846143</v>
      </c>
      <c r="E1867" s="12">
        <v>48.461538461538481</v>
      </c>
      <c r="F1867" s="12">
        <v>36.923076923076898</v>
      </c>
      <c r="H1867" s="103">
        <f>VLOOKUP($C1867,'Experiment Design'!$B$3:$H$66,'Experiment Results'!H$1,FALSE)</f>
        <v>8</v>
      </c>
      <c r="I1867" s="101" t="str">
        <f>VLOOKUP($C1867,'Experiment Design'!$B$3:$H$66,'Experiment Results'!I$1,FALSE)</f>
        <v>Exponential</v>
      </c>
      <c r="J1867" s="101">
        <f>VLOOKUP($C1867,'Experiment Design'!$B$3:$H$66,'Experiment Results'!J$1,FALSE)</f>
        <v>100</v>
      </c>
      <c r="K1867" s="101">
        <f>VLOOKUP($C1867,'Experiment Design'!$B$3:$H$66,'Experiment Results'!K$1,FALSE)</f>
        <v>10</v>
      </c>
      <c r="L1867" s="101">
        <f>VLOOKUP($C1867,'Experiment Design'!$B$3:$H$66,'Experiment Results'!L$1,FALSE)</f>
        <v>26</v>
      </c>
      <c r="M1867" s="101">
        <f>VLOOKUP($C1867,'Experiment Design'!$B$3:$H$66,'Experiment Results'!M$1,FALSE)</f>
        <v>10</v>
      </c>
      <c r="N1867" s="102">
        <f t="shared" si="235"/>
        <v>38.84615384615384</v>
      </c>
      <c r="P1867" s="103">
        <f t="shared" si="236"/>
        <v>1</v>
      </c>
      <c r="Q1867" s="101">
        <f t="shared" si="237"/>
        <v>1</v>
      </c>
      <c r="R1867" s="101">
        <f t="shared" si="238"/>
        <v>1</v>
      </c>
      <c r="S1867" s="101">
        <f t="shared" si="239"/>
        <v>-1</v>
      </c>
      <c r="T1867" s="101">
        <f t="shared" si="240"/>
        <v>-1</v>
      </c>
      <c r="U1867" s="101">
        <f t="shared" si="241"/>
        <v>-1</v>
      </c>
      <c r="V1867" s="102">
        <f t="shared" si="242"/>
        <v>38.84615384615384</v>
      </c>
    </row>
    <row r="1868" spans="2:22" x14ac:dyDescent="0.25">
      <c r="B1868" s="12">
        <v>30</v>
      </c>
      <c r="C1868" s="12">
        <v>9</v>
      </c>
      <c r="D1868" s="12">
        <v>35.480769230769241</v>
      </c>
      <c r="E1868" s="12">
        <v>38.36538461538462</v>
      </c>
      <c r="F1868" s="12">
        <v>36.057692307692278</v>
      </c>
      <c r="H1868" s="103">
        <f>VLOOKUP($C1868,'Experiment Design'!$B$3:$H$66,'Experiment Results'!H$1,FALSE)</f>
        <v>3</v>
      </c>
      <c r="I1868" s="101" t="str">
        <f>VLOOKUP($C1868,'Experiment Design'!$B$3:$H$66,'Experiment Results'!I$1,FALSE)</f>
        <v>Normal</v>
      </c>
      <c r="J1868" s="101">
        <f>VLOOKUP($C1868,'Experiment Design'!$B$3:$H$66,'Experiment Results'!J$1,FALSE)</f>
        <v>40</v>
      </c>
      <c r="K1868" s="101">
        <f>VLOOKUP($C1868,'Experiment Design'!$B$3:$H$66,'Experiment Results'!K$1,FALSE)</f>
        <v>60</v>
      </c>
      <c r="L1868" s="101">
        <f>VLOOKUP($C1868,'Experiment Design'!$B$3:$H$66,'Experiment Results'!L$1,FALSE)</f>
        <v>26</v>
      </c>
      <c r="M1868" s="101">
        <f>VLOOKUP($C1868,'Experiment Design'!$B$3:$H$66,'Experiment Results'!M$1,FALSE)</f>
        <v>10</v>
      </c>
      <c r="N1868" s="102">
        <f t="shared" si="235"/>
        <v>36.63461538461538</v>
      </c>
      <c r="P1868" s="103">
        <f t="shared" si="236"/>
        <v>-1</v>
      </c>
      <c r="Q1868" s="101">
        <f t="shared" si="237"/>
        <v>-1</v>
      </c>
      <c r="R1868" s="101">
        <f t="shared" si="238"/>
        <v>-1</v>
      </c>
      <c r="S1868" s="101">
        <f t="shared" si="239"/>
        <v>1</v>
      </c>
      <c r="T1868" s="101">
        <f t="shared" si="240"/>
        <v>-1</v>
      </c>
      <c r="U1868" s="101">
        <f t="shared" si="241"/>
        <v>-1</v>
      </c>
      <c r="V1868" s="102">
        <f t="shared" si="242"/>
        <v>36.63461538461538</v>
      </c>
    </row>
    <row r="1869" spans="2:22" x14ac:dyDescent="0.25">
      <c r="B1869" s="12">
        <v>30</v>
      </c>
      <c r="C1869" s="12">
        <v>10</v>
      </c>
      <c r="D1869" s="12">
        <v>36.057692307692278</v>
      </c>
      <c r="E1869" s="12">
        <v>50.480769230769241</v>
      </c>
      <c r="F1869" s="12">
        <v>42.403846153846146</v>
      </c>
      <c r="H1869" s="103">
        <f>VLOOKUP($C1869,'Experiment Design'!$B$3:$H$66,'Experiment Results'!H$1,FALSE)</f>
        <v>8</v>
      </c>
      <c r="I1869" s="101" t="str">
        <f>VLOOKUP($C1869,'Experiment Design'!$B$3:$H$66,'Experiment Results'!I$1,FALSE)</f>
        <v>Normal</v>
      </c>
      <c r="J1869" s="101">
        <f>VLOOKUP($C1869,'Experiment Design'!$B$3:$H$66,'Experiment Results'!J$1,FALSE)</f>
        <v>40</v>
      </c>
      <c r="K1869" s="101">
        <f>VLOOKUP($C1869,'Experiment Design'!$B$3:$H$66,'Experiment Results'!K$1,FALSE)</f>
        <v>60</v>
      </c>
      <c r="L1869" s="101">
        <f>VLOOKUP($C1869,'Experiment Design'!$B$3:$H$66,'Experiment Results'!L$1,FALSE)</f>
        <v>26</v>
      </c>
      <c r="M1869" s="101">
        <f>VLOOKUP($C1869,'Experiment Design'!$B$3:$H$66,'Experiment Results'!M$1,FALSE)</f>
        <v>10</v>
      </c>
      <c r="N1869" s="102">
        <f t="shared" si="235"/>
        <v>42.980769230769226</v>
      </c>
      <c r="P1869" s="103">
        <f t="shared" si="236"/>
        <v>1</v>
      </c>
      <c r="Q1869" s="101">
        <f t="shared" si="237"/>
        <v>-1</v>
      </c>
      <c r="R1869" s="101">
        <f t="shared" si="238"/>
        <v>-1</v>
      </c>
      <c r="S1869" s="101">
        <f t="shared" si="239"/>
        <v>1</v>
      </c>
      <c r="T1869" s="101">
        <f t="shared" si="240"/>
        <v>-1</v>
      </c>
      <c r="U1869" s="101">
        <f t="shared" si="241"/>
        <v>-1</v>
      </c>
      <c r="V1869" s="102">
        <f t="shared" si="242"/>
        <v>42.980769230769226</v>
      </c>
    </row>
    <row r="1870" spans="2:22" x14ac:dyDescent="0.25">
      <c r="B1870" s="12">
        <v>30</v>
      </c>
      <c r="C1870" s="12">
        <v>11</v>
      </c>
      <c r="D1870" s="12">
        <v>38.942307692307722</v>
      </c>
      <c r="E1870" s="12">
        <v>43.846153846153854</v>
      </c>
      <c r="F1870" s="12">
        <v>37.5</v>
      </c>
      <c r="H1870" s="103">
        <f>VLOOKUP($C1870,'Experiment Design'!$B$3:$H$66,'Experiment Results'!H$1,FALSE)</f>
        <v>3</v>
      </c>
      <c r="I1870" s="101" t="str">
        <f>VLOOKUP($C1870,'Experiment Design'!$B$3:$H$66,'Experiment Results'!I$1,FALSE)</f>
        <v>Exponential</v>
      </c>
      <c r="J1870" s="101">
        <f>VLOOKUP($C1870,'Experiment Design'!$B$3:$H$66,'Experiment Results'!J$1,FALSE)</f>
        <v>40</v>
      </c>
      <c r="K1870" s="101">
        <f>VLOOKUP($C1870,'Experiment Design'!$B$3:$H$66,'Experiment Results'!K$1,FALSE)</f>
        <v>60</v>
      </c>
      <c r="L1870" s="101">
        <f>VLOOKUP($C1870,'Experiment Design'!$B$3:$H$66,'Experiment Results'!L$1,FALSE)</f>
        <v>26</v>
      </c>
      <c r="M1870" s="101">
        <f>VLOOKUP($C1870,'Experiment Design'!$B$3:$H$66,'Experiment Results'!M$1,FALSE)</f>
        <v>10</v>
      </c>
      <c r="N1870" s="102">
        <f t="shared" si="235"/>
        <v>40.096153846153861</v>
      </c>
      <c r="P1870" s="103">
        <f t="shared" si="236"/>
        <v>-1</v>
      </c>
      <c r="Q1870" s="101">
        <f t="shared" si="237"/>
        <v>1</v>
      </c>
      <c r="R1870" s="101">
        <f t="shared" si="238"/>
        <v>-1</v>
      </c>
      <c r="S1870" s="101">
        <f t="shared" si="239"/>
        <v>1</v>
      </c>
      <c r="T1870" s="101">
        <f t="shared" si="240"/>
        <v>-1</v>
      </c>
      <c r="U1870" s="101">
        <f t="shared" si="241"/>
        <v>-1</v>
      </c>
      <c r="V1870" s="102">
        <f t="shared" si="242"/>
        <v>40.096153846153861</v>
      </c>
    </row>
    <row r="1871" spans="2:22" x14ac:dyDescent="0.25">
      <c r="B1871" s="12">
        <v>30</v>
      </c>
      <c r="C1871" s="12">
        <v>12</v>
      </c>
      <c r="D1871" s="12">
        <v>31.153846153846143</v>
      </c>
      <c r="E1871" s="12">
        <v>48.461538461538481</v>
      </c>
      <c r="F1871" s="12">
        <v>36.923076923076898</v>
      </c>
      <c r="H1871" s="103">
        <f>VLOOKUP($C1871,'Experiment Design'!$B$3:$H$66,'Experiment Results'!H$1,FALSE)</f>
        <v>8</v>
      </c>
      <c r="I1871" s="101" t="str">
        <f>VLOOKUP($C1871,'Experiment Design'!$B$3:$H$66,'Experiment Results'!I$1,FALSE)</f>
        <v>Exponential</v>
      </c>
      <c r="J1871" s="101">
        <f>VLOOKUP($C1871,'Experiment Design'!$B$3:$H$66,'Experiment Results'!J$1,FALSE)</f>
        <v>40</v>
      </c>
      <c r="K1871" s="101">
        <f>VLOOKUP($C1871,'Experiment Design'!$B$3:$H$66,'Experiment Results'!K$1,FALSE)</f>
        <v>60</v>
      </c>
      <c r="L1871" s="101">
        <f>VLOOKUP($C1871,'Experiment Design'!$B$3:$H$66,'Experiment Results'!L$1,FALSE)</f>
        <v>26</v>
      </c>
      <c r="M1871" s="101">
        <f>VLOOKUP($C1871,'Experiment Design'!$B$3:$H$66,'Experiment Results'!M$1,FALSE)</f>
        <v>10</v>
      </c>
      <c r="N1871" s="102">
        <f t="shared" si="235"/>
        <v>38.84615384615384</v>
      </c>
      <c r="P1871" s="103">
        <f t="shared" si="236"/>
        <v>1</v>
      </c>
      <c r="Q1871" s="101">
        <f t="shared" si="237"/>
        <v>1</v>
      </c>
      <c r="R1871" s="101">
        <f t="shared" si="238"/>
        <v>-1</v>
      </c>
      <c r="S1871" s="101">
        <f t="shared" si="239"/>
        <v>1</v>
      </c>
      <c r="T1871" s="101">
        <f t="shared" si="240"/>
        <v>-1</v>
      </c>
      <c r="U1871" s="101">
        <f t="shared" si="241"/>
        <v>-1</v>
      </c>
      <c r="V1871" s="102">
        <f t="shared" si="242"/>
        <v>38.84615384615384</v>
      </c>
    </row>
    <row r="1872" spans="2:22" x14ac:dyDescent="0.25">
      <c r="B1872" s="12">
        <v>30</v>
      </c>
      <c r="C1872" s="12">
        <v>13</v>
      </c>
      <c r="D1872" s="12">
        <v>35.480769230769241</v>
      </c>
      <c r="E1872" s="12">
        <v>38.36538461538462</v>
      </c>
      <c r="F1872" s="12">
        <v>36.057692307692278</v>
      </c>
      <c r="H1872" s="103">
        <f>VLOOKUP($C1872,'Experiment Design'!$B$3:$H$66,'Experiment Results'!H$1,FALSE)</f>
        <v>3</v>
      </c>
      <c r="I1872" s="101" t="str">
        <f>VLOOKUP($C1872,'Experiment Design'!$B$3:$H$66,'Experiment Results'!I$1,FALSE)</f>
        <v>Normal</v>
      </c>
      <c r="J1872" s="101">
        <f>VLOOKUP($C1872,'Experiment Design'!$B$3:$H$66,'Experiment Results'!J$1,FALSE)</f>
        <v>100</v>
      </c>
      <c r="K1872" s="101">
        <f>VLOOKUP($C1872,'Experiment Design'!$B$3:$H$66,'Experiment Results'!K$1,FALSE)</f>
        <v>60</v>
      </c>
      <c r="L1872" s="101">
        <f>VLOOKUP($C1872,'Experiment Design'!$B$3:$H$66,'Experiment Results'!L$1,FALSE)</f>
        <v>26</v>
      </c>
      <c r="M1872" s="101">
        <f>VLOOKUP($C1872,'Experiment Design'!$B$3:$H$66,'Experiment Results'!M$1,FALSE)</f>
        <v>10</v>
      </c>
      <c r="N1872" s="102">
        <f t="shared" si="235"/>
        <v>36.63461538461538</v>
      </c>
      <c r="P1872" s="103">
        <f t="shared" si="236"/>
        <v>-1</v>
      </c>
      <c r="Q1872" s="101">
        <f t="shared" si="237"/>
        <v>-1</v>
      </c>
      <c r="R1872" s="101">
        <f t="shared" si="238"/>
        <v>1</v>
      </c>
      <c r="S1872" s="101">
        <f t="shared" si="239"/>
        <v>1</v>
      </c>
      <c r="T1872" s="101">
        <f t="shared" si="240"/>
        <v>-1</v>
      </c>
      <c r="U1872" s="101">
        <f t="shared" si="241"/>
        <v>-1</v>
      </c>
      <c r="V1872" s="102">
        <f t="shared" si="242"/>
        <v>36.63461538461538</v>
      </c>
    </row>
    <row r="1873" spans="2:22" x14ac:dyDescent="0.25">
      <c r="B1873" s="12">
        <v>30</v>
      </c>
      <c r="C1873" s="12">
        <v>14</v>
      </c>
      <c r="D1873" s="12">
        <v>36.057692307692278</v>
      </c>
      <c r="E1873" s="12">
        <v>50.480769230769241</v>
      </c>
      <c r="F1873" s="12">
        <v>42.403846153846146</v>
      </c>
      <c r="H1873" s="103">
        <f>VLOOKUP($C1873,'Experiment Design'!$B$3:$H$66,'Experiment Results'!H$1,FALSE)</f>
        <v>8</v>
      </c>
      <c r="I1873" s="101" t="str">
        <f>VLOOKUP($C1873,'Experiment Design'!$B$3:$H$66,'Experiment Results'!I$1,FALSE)</f>
        <v>Normal</v>
      </c>
      <c r="J1873" s="101">
        <f>VLOOKUP($C1873,'Experiment Design'!$B$3:$H$66,'Experiment Results'!J$1,FALSE)</f>
        <v>100</v>
      </c>
      <c r="K1873" s="101">
        <f>VLOOKUP($C1873,'Experiment Design'!$B$3:$H$66,'Experiment Results'!K$1,FALSE)</f>
        <v>60</v>
      </c>
      <c r="L1873" s="101">
        <f>VLOOKUP($C1873,'Experiment Design'!$B$3:$H$66,'Experiment Results'!L$1,FALSE)</f>
        <v>26</v>
      </c>
      <c r="M1873" s="101">
        <f>VLOOKUP($C1873,'Experiment Design'!$B$3:$H$66,'Experiment Results'!M$1,FALSE)</f>
        <v>10</v>
      </c>
      <c r="N1873" s="102">
        <f t="shared" si="235"/>
        <v>42.980769230769226</v>
      </c>
      <c r="P1873" s="103">
        <f t="shared" si="236"/>
        <v>1</v>
      </c>
      <c r="Q1873" s="101">
        <f t="shared" si="237"/>
        <v>-1</v>
      </c>
      <c r="R1873" s="101">
        <f t="shared" si="238"/>
        <v>1</v>
      </c>
      <c r="S1873" s="101">
        <f t="shared" si="239"/>
        <v>1</v>
      </c>
      <c r="T1873" s="101">
        <f t="shared" si="240"/>
        <v>-1</v>
      </c>
      <c r="U1873" s="101">
        <f t="shared" si="241"/>
        <v>-1</v>
      </c>
      <c r="V1873" s="102">
        <f t="shared" si="242"/>
        <v>42.980769230769226</v>
      </c>
    </row>
    <row r="1874" spans="2:22" x14ac:dyDescent="0.25">
      <c r="B1874" s="12">
        <v>30</v>
      </c>
      <c r="C1874" s="12">
        <v>15</v>
      </c>
      <c r="D1874" s="12">
        <v>38.942307692307722</v>
      </c>
      <c r="E1874" s="12">
        <v>43.846153846153854</v>
      </c>
      <c r="F1874" s="12">
        <v>37.5</v>
      </c>
      <c r="H1874" s="103">
        <f>VLOOKUP($C1874,'Experiment Design'!$B$3:$H$66,'Experiment Results'!H$1,FALSE)</f>
        <v>3</v>
      </c>
      <c r="I1874" s="101" t="str">
        <f>VLOOKUP($C1874,'Experiment Design'!$B$3:$H$66,'Experiment Results'!I$1,FALSE)</f>
        <v>Exponential</v>
      </c>
      <c r="J1874" s="101">
        <f>VLOOKUP($C1874,'Experiment Design'!$B$3:$H$66,'Experiment Results'!J$1,FALSE)</f>
        <v>100</v>
      </c>
      <c r="K1874" s="101">
        <f>VLOOKUP($C1874,'Experiment Design'!$B$3:$H$66,'Experiment Results'!K$1,FALSE)</f>
        <v>60</v>
      </c>
      <c r="L1874" s="101">
        <f>VLOOKUP($C1874,'Experiment Design'!$B$3:$H$66,'Experiment Results'!L$1,FALSE)</f>
        <v>26</v>
      </c>
      <c r="M1874" s="101">
        <f>VLOOKUP($C1874,'Experiment Design'!$B$3:$H$66,'Experiment Results'!M$1,FALSE)</f>
        <v>10</v>
      </c>
      <c r="N1874" s="102">
        <f t="shared" si="235"/>
        <v>40.096153846153861</v>
      </c>
      <c r="P1874" s="103">
        <f t="shared" si="236"/>
        <v>-1</v>
      </c>
      <c r="Q1874" s="101">
        <f t="shared" si="237"/>
        <v>1</v>
      </c>
      <c r="R1874" s="101">
        <f t="shared" si="238"/>
        <v>1</v>
      </c>
      <c r="S1874" s="101">
        <f t="shared" si="239"/>
        <v>1</v>
      </c>
      <c r="T1874" s="101">
        <f t="shared" si="240"/>
        <v>-1</v>
      </c>
      <c r="U1874" s="101">
        <f t="shared" si="241"/>
        <v>-1</v>
      </c>
      <c r="V1874" s="102">
        <f t="shared" si="242"/>
        <v>40.096153846153861</v>
      </c>
    </row>
    <row r="1875" spans="2:22" x14ac:dyDescent="0.25">
      <c r="B1875" s="12">
        <v>30</v>
      </c>
      <c r="C1875" s="12">
        <v>16</v>
      </c>
      <c r="D1875" s="12">
        <v>31.153846153846143</v>
      </c>
      <c r="E1875" s="12">
        <v>48.461538461538481</v>
      </c>
      <c r="F1875" s="12">
        <v>36.923076923076898</v>
      </c>
      <c r="H1875" s="103">
        <f>VLOOKUP($C1875,'Experiment Design'!$B$3:$H$66,'Experiment Results'!H$1,FALSE)</f>
        <v>8</v>
      </c>
      <c r="I1875" s="101" t="str">
        <f>VLOOKUP($C1875,'Experiment Design'!$B$3:$H$66,'Experiment Results'!I$1,FALSE)</f>
        <v>Exponential</v>
      </c>
      <c r="J1875" s="101">
        <f>VLOOKUP($C1875,'Experiment Design'!$B$3:$H$66,'Experiment Results'!J$1,FALSE)</f>
        <v>100</v>
      </c>
      <c r="K1875" s="101">
        <f>VLOOKUP($C1875,'Experiment Design'!$B$3:$H$66,'Experiment Results'!K$1,FALSE)</f>
        <v>60</v>
      </c>
      <c r="L1875" s="101">
        <f>VLOOKUP($C1875,'Experiment Design'!$B$3:$H$66,'Experiment Results'!L$1,FALSE)</f>
        <v>26</v>
      </c>
      <c r="M1875" s="101">
        <f>VLOOKUP($C1875,'Experiment Design'!$B$3:$H$66,'Experiment Results'!M$1,FALSE)</f>
        <v>10</v>
      </c>
      <c r="N1875" s="102">
        <f t="shared" si="235"/>
        <v>38.84615384615384</v>
      </c>
      <c r="P1875" s="103">
        <f t="shared" si="236"/>
        <v>1</v>
      </c>
      <c r="Q1875" s="101">
        <f t="shared" si="237"/>
        <v>1</v>
      </c>
      <c r="R1875" s="101">
        <f t="shared" si="238"/>
        <v>1</v>
      </c>
      <c r="S1875" s="101">
        <f t="shared" si="239"/>
        <v>1</v>
      </c>
      <c r="T1875" s="101">
        <f t="shared" si="240"/>
        <v>-1</v>
      </c>
      <c r="U1875" s="101">
        <f t="shared" si="241"/>
        <v>-1</v>
      </c>
      <c r="V1875" s="102">
        <f t="shared" si="242"/>
        <v>38.84615384615384</v>
      </c>
    </row>
    <row r="1876" spans="2:22" x14ac:dyDescent="0.25">
      <c r="B1876" s="12">
        <v>30</v>
      </c>
      <c r="C1876" s="12">
        <v>17</v>
      </c>
      <c r="D1876" s="12">
        <v>56.944444444444436</v>
      </c>
      <c r="E1876" s="12">
        <v>58.888888888888914</v>
      </c>
      <c r="F1876" s="12">
        <v>56.1111111111111</v>
      </c>
      <c r="H1876" s="103">
        <f>VLOOKUP($C1876,'Experiment Design'!$B$3:$H$66,'Experiment Results'!H$1,FALSE)</f>
        <v>3</v>
      </c>
      <c r="I1876" s="101" t="str">
        <f>VLOOKUP($C1876,'Experiment Design'!$B$3:$H$66,'Experiment Results'!I$1,FALSE)</f>
        <v>Normal</v>
      </c>
      <c r="J1876" s="101">
        <f>VLOOKUP($C1876,'Experiment Design'!$B$3:$H$66,'Experiment Results'!J$1,FALSE)</f>
        <v>40</v>
      </c>
      <c r="K1876" s="101">
        <f>VLOOKUP($C1876,'Experiment Design'!$B$3:$H$66,'Experiment Results'!K$1,FALSE)</f>
        <v>10</v>
      </c>
      <c r="L1876" s="101">
        <f>VLOOKUP($C1876,'Experiment Design'!$B$3:$H$66,'Experiment Results'!L$1,FALSE)</f>
        <v>36</v>
      </c>
      <c r="M1876" s="101">
        <f>VLOOKUP($C1876,'Experiment Design'!$B$3:$H$66,'Experiment Results'!M$1,FALSE)</f>
        <v>10</v>
      </c>
      <c r="N1876" s="102">
        <f t="shared" si="235"/>
        <v>57.314814814814817</v>
      </c>
      <c r="P1876" s="103">
        <f t="shared" si="236"/>
        <v>-1</v>
      </c>
      <c r="Q1876" s="101">
        <f t="shared" si="237"/>
        <v>-1</v>
      </c>
      <c r="R1876" s="101">
        <f t="shared" si="238"/>
        <v>-1</v>
      </c>
      <c r="S1876" s="101">
        <f t="shared" si="239"/>
        <v>-1</v>
      </c>
      <c r="T1876" s="101">
        <f t="shared" si="240"/>
        <v>1</v>
      </c>
      <c r="U1876" s="101">
        <f t="shared" si="241"/>
        <v>-1</v>
      </c>
      <c r="V1876" s="102">
        <f t="shared" si="242"/>
        <v>57.314814814814817</v>
      </c>
    </row>
    <row r="1877" spans="2:22" x14ac:dyDescent="0.25">
      <c r="B1877" s="12">
        <v>30</v>
      </c>
      <c r="C1877" s="12">
        <v>18</v>
      </c>
      <c r="D1877" s="12">
        <v>56.944444444444436</v>
      </c>
      <c r="E1877" s="12">
        <v>58.888888888888914</v>
      </c>
      <c r="F1877" s="12">
        <v>55.000000000000014</v>
      </c>
      <c r="H1877" s="103">
        <f>VLOOKUP($C1877,'Experiment Design'!$B$3:$H$66,'Experiment Results'!H$1,FALSE)</f>
        <v>8</v>
      </c>
      <c r="I1877" s="101" t="str">
        <f>VLOOKUP($C1877,'Experiment Design'!$B$3:$H$66,'Experiment Results'!I$1,FALSE)</f>
        <v>Normal</v>
      </c>
      <c r="J1877" s="101">
        <f>VLOOKUP($C1877,'Experiment Design'!$B$3:$H$66,'Experiment Results'!J$1,FALSE)</f>
        <v>40</v>
      </c>
      <c r="K1877" s="101">
        <f>VLOOKUP($C1877,'Experiment Design'!$B$3:$H$66,'Experiment Results'!K$1,FALSE)</f>
        <v>10</v>
      </c>
      <c r="L1877" s="101">
        <f>VLOOKUP($C1877,'Experiment Design'!$B$3:$H$66,'Experiment Results'!L$1,FALSE)</f>
        <v>36</v>
      </c>
      <c r="M1877" s="101">
        <f>VLOOKUP($C1877,'Experiment Design'!$B$3:$H$66,'Experiment Results'!M$1,FALSE)</f>
        <v>10</v>
      </c>
      <c r="N1877" s="102">
        <f t="shared" si="235"/>
        <v>56.944444444444457</v>
      </c>
      <c r="P1877" s="103">
        <f t="shared" si="236"/>
        <v>1</v>
      </c>
      <c r="Q1877" s="101">
        <f t="shared" si="237"/>
        <v>-1</v>
      </c>
      <c r="R1877" s="101">
        <f t="shared" si="238"/>
        <v>-1</v>
      </c>
      <c r="S1877" s="101">
        <f t="shared" si="239"/>
        <v>-1</v>
      </c>
      <c r="T1877" s="101">
        <f t="shared" si="240"/>
        <v>1</v>
      </c>
      <c r="U1877" s="101">
        <f t="shared" si="241"/>
        <v>-1</v>
      </c>
      <c r="V1877" s="102">
        <f t="shared" si="242"/>
        <v>56.944444444444457</v>
      </c>
    </row>
    <row r="1878" spans="2:22" x14ac:dyDescent="0.25">
      <c r="B1878" s="12">
        <v>30</v>
      </c>
      <c r="C1878" s="12">
        <v>19</v>
      </c>
      <c r="D1878" s="12">
        <v>53.611111111111086</v>
      </c>
      <c r="E1878" s="12">
        <v>49.444444444444436</v>
      </c>
      <c r="F1878" s="12">
        <v>54.722222222222221</v>
      </c>
      <c r="H1878" s="103">
        <f>VLOOKUP($C1878,'Experiment Design'!$B$3:$H$66,'Experiment Results'!H$1,FALSE)</f>
        <v>3</v>
      </c>
      <c r="I1878" s="101" t="str">
        <f>VLOOKUP($C1878,'Experiment Design'!$B$3:$H$66,'Experiment Results'!I$1,FALSE)</f>
        <v>Exponential</v>
      </c>
      <c r="J1878" s="101">
        <f>VLOOKUP($C1878,'Experiment Design'!$B$3:$H$66,'Experiment Results'!J$1,FALSE)</f>
        <v>40</v>
      </c>
      <c r="K1878" s="101">
        <f>VLOOKUP($C1878,'Experiment Design'!$B$3:$H$66,'Experiment Results'!K$1,FALSE)</f>
        <v>10</v>
      </c>
      <c r="L1878" s="101">
        <f>VLOOKUP($C1878,'Experiment Design'!$B$3:$H$66,'Experiment Results'!L$1,FALSE)</f>
        <v>36</v>
      </c>
      <c r="M1878" s="101">
        <f>VLOOKUP($C1878,'Experiment Design'!$B$3:$H$66,'Experiment Results'!M$1,FALSE)</f>
        <v>10</v>
      </c>
      <c r="N1878" s="102">
        <f t="shared" si="235"/>
        <v>52.592592592592581</v>
      </c>
      <c r="P1878" s="103">
        <f t="shared" si="236"/>
        <v>-1</v>
      </c>
      <c r="Q1878" s="101">
        <f t="shared" si="237"/>
        <v>1</v>
      </c>
      <c r="R1878" s="101">
        <f t="shared" si="238"/>
        <v>-1</v>
      </c>
      <c r="S1878" s="101">
        <f t="shared" si="239"/>
        <v>-1</v>
      </c>
      <c r="T1878" s="101">
        <f t="shared" si="240"/>
        <v>1</v>
      </c>
      <c r="U1878" s="101">
        <f t="shared" si="241"/>
        <v>-1</v>
      </c>
      <c r="V1878" s="102">
        <f t="shared" si="242"/>
        <v>52.592592592592581</v>
      </c>
    </row>
    <row r="1879" spans="2:22" x14ac:dyDescent="0.25">
      <c r="B1879" s="12">
        <v>30</v>
      </c>
      <c r="C1879" s="12">
        <v>20</v>
      </c>
      <c r="D1879" s="12">
        <v>53.611111111111086</v>
      </c>
      <c r="E1879" s="12">
        <v>49.444444444444436</v>
      </c>
      <c r="F1879" s="12">
        <v>55.833333333333364</v>
      </c>
      <c r="H1879" s="103">
        <f>VLOOKUP($C1879,'Experiment Design'!$B$3:$H$66,'Experiment Results'!H$1,FALSE)</f>
        <v>8</v>
      </c>
      <c r="I1879" s="101" t="str">
        <f>VLOOKUP($C1879,'Experiment Design'!$B$3:$H$66,'Experiment Results'!I$1,FALSE)</f>
        <v>Exponential</v>
      </c>
      <c r="J1879" s="101">
        <f>VLOOKUP($C1879,'Experiment Design'!$B$3:$H$66,'Experiment Results'!J$1,FALSE)</f>
        <v>40</v>
      </c>
      <c r="K1879" s="101">
        <f>VLOOKUP($C1879,'Experiment Design'!$B$3:$H$66,'Experiment Results'!K$1,FALSE)</f>
        <v>10</v>
      </c>
      <c r="L1879" s="101">
        <f>VLOOKUP($C1879,'Experiment Design'!$B$3:$H$66,'Experiment Results'!L$1,FALSE)</f>
        <v>36</v>
      </c>
      <c r="M1879" s="101">
        <f>VLOOKUP($C1879,'Experiment Design'!$B$3:$H$66,'Experiment Results'!M$1,FALSE)</f>
        <v>10</v>
      </c>
      <c r="N1879" s="102">
        <f t="shared" si="235"/>
        <v>52.962962962962962</v>
      </c>
      <c r="P1879" s="103">
        <f t="shared" si="236"/>
        <v>1</v>
      </c>
      <c r="Q1879" s="101">
        <f t="shared" si="237"/>
        <v>1</v>
      </c>
      <c r="R1879" s="101">
        <f t="shared" si="238"/>
        <v>-1</v>
      </c>
      <c r="S1879" s="101">
        <f t="shared" si="239"/>
        <v>-1</v>
      </c>
      <c r="T1879" s="101">
        <f t="shared" si="240"/>
        <v>1</v>
      </c>
      <c r="U1879" s="101">
        <f t="shared" si="241"/>
        <v>-1</v>
      </c>
      <c r="V1879" s="102">
        <f t="shared" si="242"/>
        <v>52.962962962962962</v>
      </c>
    </row>
    <row r="1880" spans="2:22" x14ac:dyDescent="0.25">
      <c r="B1880" s="12">
        <v>30</v>
      </c>
      <c r="C1880" s="12">
        <v>21</v>
      </c>
      <c r="D1880" s="12">
        <v>56.944444444444436</v>
      </c>
      <c r="E1880" s="12">
        <v>58.888888888888914</v>
      </c>
      <c r="F1880" s="12">
        <v>56.1111111111111</v>
      </c>
      <c r="H1880" s="103">
        <f>VLOOKUP($C1880,'Experiment Design'!$B$3:$H$66,'Experiment Results'!H$1,FALSE)</f>
        <v>3</v>
      </c>
      <c r="I1880" s="101" t="str">
        <f>VLOOKUP($C1880,'Experiment Design'!$B$3:$H$66,'Experiment Results'!I$1,FALSE)</f>
        <v>Normal</v>
      </c>
      <c r="J1880" s="101">
        <f>VLOOKUP($C1880,'Experiment Design'!$B$3:$H$66,'Experiment Results'!J$1,FALSE)</f>
        <v>100</v>
      </c>
      <c r="K1880" s="101">
        <f>VLOOKUP($C1880,'Experiment Design'!$B$3:$H$66,'Experiment Results'!K$1,FALSE)</f>
        <v>10</v>
      </c>
      <c r="L1880" s="101">
        <f>VLOOKUP($C1880,'Experiment Design'!$B$3:$H$66,'Experiment Results'!L$1,FALSE)</f>
        <v>36</v>
      </c>
      <c r="M1880" s="101">
        <f>VLOOKUP($C1880,'Experiment Design'!$B$3:$H$66,'Experiment Results'!M$1,FALSE)</f>
        <v>10</v>
      </c>
      <c r="N1880" s="102">
        <f t="shared" si="235"/>
        <v>57.314814814814817</v>
      </c>
      <c r="P1880" s="103">
        <f t="shared" si="236"/>
        <v>-1</v>
      </c>
      <c r="Q1880" s="101">
        <f t="shared" si="237"/>
        <v>-1</v>
      </c>
      <c r="R1880" s="101">
        <f t="shared" si="238"/>
        <v>1</v>
      </c>
      <c r="S1880" s="101">
        <f t="shared" si="239"/>
        <v>-1</v>
      </c>
      <c r="T1880" s="101">
        <f t="shared" si="240"/>
        <v>1</v>
      </c>
      <c r="U1880" s="101">
        <f t="shared" si="241"/>
        <v>-1</v>
      </c>
      <c r="V1880" s="102">
        <f t="shared" si="242"/>
        <v>57.314814814814817</v>
      </c>
    </row>
    <row r="1881" spans="2:22" x14ac:dyDescent="0.25">
      <c r="B1881" s="12">
        <v>30</v>
      </c>
      <c r="C1881" s="12">
        <v>22</v>
      </c>
      <c r="D1881" s="12">
        <v>56.944444444444436</v>
      </c>
      <c r="E1881" s="12">
        <v>58.888888888888914</v>
      </c>
      <c r="F1881" s="12">
        <v>55.000000000000014</v>
      </c>
      <c r="H1881" s="103">
        <f>VLOOKUP($C1881,'Experiment Design'!$B$3:$H$66,'Experiment Results'!H$1,FALSE)</f>
        <v>8</v>
      </c>
      <c r="I1881" s="101" t="str">
        <f>VLOOKUP($C1881,'Experiment Design'!$B$3:$H$66,'Experiment Results'!I$1,FALSE)</f>
        <v>Normal</v>
      </c>
      <c r="J1881" s="101">
        <f>VLOOKUP($C1881,'Experiment Design'!$B$3:$H$66,'Experiment Results'!J$1,FALSE)</f>
        <v>100</v>
      </c>
      <c r="K1881" s="101">
        <f>VLOOKUP($C1881,'Experiment Design'!$B$3:$H$66,'Experiment Results'!K$1,FALSE)</f>
        <v>10</v>
      </c>
      <c r="L1881" s="101">
        <f>VLOOKUP($C1881,'Experiment Design'!$B$3:$H$66,'Experiment Results'!L$1,FALSE)</f>
        <v>36</v>
      </c>
      <c r="M1881" s="101">
        <f>VLOOKUP($C1881,'Experiment Design'!$B$3:$H$66,'Experiment Results'!M$1,FALSE)</f>
        <v>10</v>
      </c>
      <c r="N1881" s="102">
        <f t="shared" si="235"/>
        <v>56.944444444444457</v>
      </c>
      <c r="P1881" s="103">
        <f t="shared" si="236"/>
        <v>1</v>
      </c>
      <c r="Q1881" s="101">
        <f t="shared" si="237"/>
        <v>-1</v>
      </c>
      <c r="R1881" s="101">
        <f t="shared" si="238"/>
        <v>1</v>
      </c>
      <c r="S1881" s="101">
        <f t="shared" si="239"/>
        <v>-1</v>
      </c>
      <c r="T1881" s="101">
        <f t="shared" si="240"/>
        <v>1</v>
      </c>
      <c r="U1881" s="101">
        <f t="shared" si="241"/>
        <v>-1</v>
      </c>
      <c r="V1881" s="102">
        <f t="shared" si="242"/>
        <v>56.944444444444457</v>
      </c>
    </row>
    <row r="1882" spans="2:22" x14ac:dyDescent="0.25">
      <c r="B1882" s="12">
        <v>30</v>
      </c>
      <c r="C1882" s="12">
        <v>23</v>
      </c>
      <c r="D1882" s="12">
        <v>53.611111111111086</v>
      </c>
      <c r="E1882" s="12">
        <v>49.444444444444436</v>
      </c>
      <c r="F1882" s="12">
        <v>54.722222222222221</v>
      </c>
      <c r="H1882" s="103">
        <f>VLOOKUP($C1882,'Experiment Design'!$B$3:$H$66,'Experiment Results'!H$1,FALSE)</f>
        <v>3</v>
      </c>
      <c r="I1882" s="101" t="str">
        <f>VLOOKUP($C1882,'Experiment Design'!$B$3:$H$66,'Experiment Results'!I$1,FALSE)</f>
        <v>Exponential</v>
      </c>
      <c r="J1882" s="101">
        <f>VLOOKUP($C1882,'Experiment Design'!$B$3:$H$66,'Experiment Results'!J$1,FALSE)</f>
        <v>100</v>
      </c>
      <c r="K1882" s="101">
        <f>VLOOKUP($C1882,'Experiment Design'!$B$3:$H$66,'Experiment Results'!K$1,FALSE)</f>
        <v>10</v>
      </c>
      <c r="L1882" s="101">
        <f>VLOOKUP($C1882,'Experiment Design'!$B$3:$H$66,'Experiment Results'!L$1,FALSE)</f>
        <v>36</v>
      </c>
      <c r="M1882" s="101">
        <f>VLOOKUP($C1882,'Experiment Design'!$B$3:$H$66,'Experiment Results'!M$1,FALSE)</f>
        <v>10</v>
      </c>
      <c r="N1882" s="102">
        <f t="shared" si="235"/>
        <v>52.592592592592581</v>
      </c>
      <c r="P1882" s="103">
        <f t="shared" si="236"/>
        <v>-1</v>
      </c>
      <c r="Q1882" s="101">
        <f t="shared" si="237"/>
        <v>1</v>
      </c>
      <c r="R1882" s="101">
        <f t="shared" si="238"/>
        <v>1</v>
      </c>
      <c r="S1882" s="101">
        <f t="shared" si="239"/>
        <v>-1</v>
      </c>
      <c r="T1882" s="101">
        <f t="shared" si="240"/>
        <v>1</v>
      </c>
      <c r="U1882" s="101">
        <f t="shared" si="241"/>
        <v>-1</v>
      </c>
      <c r="V1882" s="102">
        <f t="shared" si="242"/>
        <v>52.592592592592581</v>
      </c>
    </row>
    <row r="1883" spans="2:22" x14ac:dyDescent="0.25">
      <c r="B1883" s="12">
        <v>30</v>
      </c>
      <c r="C1883" s="12">
        <v>24</v>
      </c>
      <c r="D1883" s="12">
        <v>53.611111111111086</v>
      </c>
      <c r="E1883" s="12">
        <v>49.444444444444436</v>
      </c>
      <c r="F1883" s="12">
        <v>55.833333333333364</v>
      </c>
      <c r="H1883" s="103">
        <f>VLOOKUP($C1883,'Experiment Design'!$B$3:$H$66,'Experiment Results'!H$1,FALSE)</f>
        <v>8</v>
      </c>
      <c r="I1883" s="101" t="str">
        <f>VLOOKUP($C1883,'Experiment Design'!$B$3:$H$66,'Experiment Results'!I$1,FALSE)</f>
        <v>Exponential</v>
      </c>
      <c r="J1883" s="101">
        <f>VLOOKUP($C1883,'Experiment Design'!$B$3:$H$66,'Experiment Results'!J$1,FALSE)</f>
        <v>100</v>
      </c>
      <c r="K1883" s="101">
        <f>VLOOKUP($C1883,'Experiment Design'!$B$3:$H$66,'Experiment Results'!K$1,FALSE)</f>
        <v>10</v>
      </c>
      <c r="L1883" s="101">
        <f>VLOOKUP($C1883,'Experiment Design'!$B$3:$H$66,'Experiment Results'!L$1,FALSE)</f>
        <v>36</v>
      </c>
      <c r="M1883" s="101">
        <f>VLOOKUP($C1883,'Experiment Design'!$B$3:$H$66,'Experiment Results'!M$1,FALSE)</f>
        <v>10</v>
      </c>
      <c r="N1883" s="102">
        <f t="shared" si="235"/>
        <v>52.962962962962962</v>
      </c>
      <c r="P1883" s="103">
        <f t="shared" si="236"/>
        <v>1</v>
      </c>
      <c r="Q1883" s="101">
        <f t="shared" si="237"/>
        <v>1</v>
      </c>
      <c r="R1883" s="101">
        <f t="shared" si="238"/>
        <v>1</v>
      </c>
      <c r="S1883" s="101">
        <f t="shared" si="239"/>
        <v>-1</v>
      </c>
      <c r="T1883" s="101">
        <f t="shared" si="240"/>
        <v>1</v>
      </c>
      <c r="U1883" s="101">
        <f t="shared" si="241"/>
        <v>-1</v>
      </c>
      <c r="V1883" s="102">
        <f t="shared" si="242"/>
        <v>52.962962962962962</v>
      </c>
    </row>
    <row r="1884" spans="2:22" x14ac:dyDescent="0.25">
      <c r="B1884" s="12">
        <v>30</v>
      </c>
      <c r="C1884" s="12">
        <v>25</v>
      </c>
      <c r="D1884" s="12">
        <v>56.944444444444436</v>
      </c>
      <c r="E1884" s="12">
        <v>58.888888888888914</v>
      </c>
      <c r="F1884" s="12">
        <v>56.1111111111111</v>
      </c>
      <c r="H1884" s="103">
        <f>VLOOKUP($C1884,'Experiment Design'!$B$3:$H$66,'Experiment Results'!H$1,FALSE)</f>
        <v>3</v>
      </c>
      <c r="I1884" s="101" t="str">
        <f>VLOOKUP($C1884,'Experiment Design'!$B$3:$H$66,'Experiment Results'!I$1,FALSE)</f>
        <v>Normal</v>
      </c>
      <c r="J1884" s="101">
        <f>VLOOKUP($C1884,'Experiment Design'!$B$3:$H$66,'Experiment Results'!J$1,FALSE)</f>
        <v>40</v>
      </c>
      <c r="K1884" s="101">
        <f>VLOOKUP($C1884,'Experiment Design'!$B$3:$H$66,'Experiment Results'!K$1,FALSE)</f>
        <v>60</v>
      </c>
      <c r="L1884" s="101">
        <f>VLOOKUP($C1884,'Experiment Design'!$B$3:$H$66,'Experiment Results'!L$1,FALSE)</f>
        <v>36</v>
      </c>
      <c r="M1884" s="101">
        <f>VLOOKUP($C1884,'Experiment Design'!$B$3:$H$66,'Experiment Results'!M$1,FALSE)</f>
        <v>10</v>
      </c>
      <c r="N1884" s="102">
        <f t="shared" si="235"/>
        <v>57.314814814814817</v>
      </c>
      <c r="P1884" s="103">
        <f t="shared" si="236"/>
        <v>-1</v>
      </c>
      <c r="Q1884" s="101">
        <f t="shared" si="237"/>
        <v>-1</v>
      </c>
      <c r="R1884" s="101">
        <f t="shared" si="238"/>
        <v>-1</v>
      </c>
      <c r="S1884" s="101">
        <f t="shared" si="239"/>
        <v>1</v>
      </c>
      <c r="T1884" s="101">
        <f t="shared" si="240"/>
        <v>1</v>
      </c>
      <c r="U1884" s="101">
        <f t="shared" si="241"/>
        <v>-1</v>
      </c>
      <c r="V1884" s="102">
        <f t="shared" si="242"/>
        <v>57.314814814814817</v>
      </c>
    </row>
    <row r="1885" spans="2:22" x14ac:dyDescent="0.25">
      <c r="B1885" s="12">
        <v>30</v>
      </c>
      <c r="C1885" s="12">
        <v>26</v>
      </c>
      <c r="D1885" s="12">
        <v>56.944444444444436</v>
      </c>
      <c r="E1885" s="12">
        <v>58.888888888888914</v>
      </c>
      <c r="F1885" s="12">
        <v>55.000000000000014</v>
      </c>
      <c r="H1885" s="103">
        <f>VLOOKUP($C1885,'Experiment Design'!$B$3:$H$66,'Experiment Results'!H$1,FALSE)</f>
        <v>8</v>
      </c>
      <c r="I1885" s="101" t="str">
        <f>VLOOKUP($C1885,'Experiment Design'!$B$3:$H$66,'Experiment Results'!I$1,FALSE)</f>
        <v>Normal</v>
      </c>
      <c r="J1885" s="101">
        <f>VLOOKUP($C1885,'Experiment Design'!$B$3:$H$66,'Experiment Results'!J$1,FALSE)</f>
        <v>40</v>
      </c>
      <c r="K1885" s="101">
        <f>VLOOKUP($C1885,'Experiment Design'!$B$3:$H$66,'Experiment Results'!K$1,FALSE)</f>
        <v>60</v>
      </c>
      <c r="L1885" s="101">
        <f>VLOOKUP($C1885,'Experiment Design'!$B$3:$H$66,'Experiment Results'!L$1,FALSE)</f>
        <v>36</v>
      </c>
      <c r="M1885" s="101">
        <f>VLOOKUP($C1885,'Experiment Design'!$B$3:$H$66,'Experiment Results'!M$1,FALSE)</f>
        <v>10</v>
      </c>
      <c r="N1885" s="102">
        <f t="shared" si="235"/>
        <v>56.944444444444457</v>
      </c>
      <c r="P1885" s="103">
        <f t="shared" si="236"/>
        <v>1</v>
      </c>
      <c r="Q1885" s="101">
        <f t="shared" si="237"/>
        <v>-1</v>
      </c>
      <c r="R1885" s="101">
        <f t="shared" si="238"/>
        <v>-1</v>
      </c>
      <c r="S1885" s="101">
        <f t="shared" si="239"/>
        <v>1</v>
      </c>
      <c r="T1885" s="101">
        <f t="shared" si="240"/>
        <v>1</v>
      </c>
      <c r="U1885" s="101">
        <f t="shared" si="241"/>
        <v>-1</v>
      </c>
      <c r="V1885" s="102">
        <f t="shared" si="242"/>
        <v>56.944444444444457</v>
      </c>
    </row>
    <row r="1886" spans="2:22" x14ac:dyDescent="0.25">
      <c r="B1886" s="12">
        <v>30</v>
      </c>
      <c r="C1886" s="12">
        <v>27</v>
      </c>
      <c r="D1886" s="12">
        <v>53.611111111111086</v>
      </c>
      <c r="E1886" s="12">
        <v>49.444444444444436</v>
      </c>
      <c r="F1886" s="12">
        <v>54.722222222222221</v>
      </c>
      <c r="H1886" s="103">
        <f>VLOOKUP($C1886,'Experiment Design'!$B$3:$H$66,'Experiment Results'!H$1,FALSE)</f>
        <v>3</v>
      </c>
      <c r="I1886" s="101" t="str">
        <f>VLOOKUP($C1886,'Experiment Design'!$B$3:$H$66,'Experiment Results'!I$1,FALSE)</f>
        <v>Exponential</v>
      </c>
      <c r="J1886" s="101">
        <f>VLOOKUP($C1886,'Experiment Design'!$B$3:$H$66,'Experiment Results'!J$1,FALSE)</f>
        <v>40</v>
      </c>
      <c r="K1886" s="101">
        <f>VLOOKUP($C1886,'Experiment Design'!$B$3:$H$66,'Experiment Results'!K$1,FALSE)</f>
        <v>60</v>
      </c>
      <c r="L1886" s="101">
        <f>VLOOKUP($C1886,'Experiment Design'!$B$3:$H$66,'Experiment Results'!L$1,FALSE)</f>
        <v>36</v>
      </c>
      <c r="M1886" s="101">
        <f>VLOOKUP($C1886,'Experiment Design'!$B$3:$H$66,'Experiment Results'!M$1,FALSE)</f>
        <v>10</v>
      </c>
      <c r="N1886" s="102">
        <f t="shared" si="235"/>
        <v>52.592592592592581</v>
      </c>
      <c r="P1886" s="103">
        <f t="shared" si="236"/>
        <v>-1</v>
      </c>
      <c r="Q1886" s="101">
        <f t="shared" si="237"/>
        <v>1</v>
      </c>
      <c r="R1886" s="101">
        <f t="shared" si="238"/>
        <v>-1</v>
      </c>
      <c r="S1886" s="101">
        <f t="shared" si="239"/>
        <v>1</v>
      </c>
      <c r="T1886" s="101">
        <f t="shared" si="240"/>
        <v>1</v>
      </c>
      <c r="U1886" s="101">
        <f t="shared" si="241"/>
        <v>-1</v>
      </c>
      <c r="V1886" s="102">
        <f t="shared" si="242"/>
        <v>52.592592592592581</v>
      </c>
    </row>
    <row r="1887" spans="2:22" x14ac:dyDescent="0.25">
      <c r="B1887" s="12">
        <v>30</v>
      </c>
      <c r="C1887" s="12">
        <v>28</v>
      </c>
      <c r="D1887" s="12">
        <v>53.611111111111086</v>
      </c>
      <c r="E1887" s="12">
        <v>49.444444444444436</v>
      </c>
      <c r="F1887" s="12">
        <v>55.833333333333364</v>
      </c>
      <c r="H1887" s="103">
        <f>VLOOKUP($C1887,'Experiment Design'!$B$3:$H$66,'Experiment Results'!H$1,FALSE)</f>
        <v>8</v>
      </c>
      <c r="I1887" s="101" t="str">
        <f>VLOOKUP($C1887,'Experiment Design'!$B$3:$H$66,'Experiment Results'!I$1,FALSE)</f>
        <v>Exponential</v>
      </c>
      <c r="J1887" s="101">
        <f>VLOOKUP($C1887,'Experiment Design'!$B$3:$H$66,'Experiment Results'!J$1,FALSE)</f>
        <v>40</v>
      </c>
      <c r="K1887" s="101">
        <f>VLOOKUP($C1887,'Experiment Design'!$B$3:$H$66,'Experiment Results'!K$1,FALSE)</f>
        <v>60</v>
      </c>
      <c r="L1887" s="101">
        <f>VLOOKUP($C1887,'Experiment Design'!$B$3:$H$66,'Experiment Results'!L$1,FALSE)</f>
        <v>36</v>
      </c>
      <c r="M1887" s="101">
        <f>VLOOKUP($C1887,'Experiment Design'!$B$3:$H$66,'Experiment Results'!M$1,FALSE)</f>
        <v>10</v>
      </c>
      <c r="N1887" s="102">
        <f t="shared" si="235"/>
        <v>52.962962962962962</v>
      </c>
      <c r="P1887" s="103">
        <f t="shared" si="236"/>
        <v>1</v>
      </c>
      <c r="Q1887" s="101">
        <f t="shared" si="237"/>
        <v>1</v>
      </c>
      <c r="R1887" s="101">
        <f t="shared" si="238"/>
        <v>-1</v>
      </c>
      <c r="S1887" s="101">
        <f t="shared" si="239"/>
        <v>1</v>
      </c>
      <c r="T1887" s="101">
        <f t="shared" si="240"/>
        <v>1</v>
      </c>
      <c r="U1887" s="101">
        <f t="shared" si="241"/>
        <v>-1</v>
      </c>
      <c r="V1887" s="102">
        <f t="shared" si="242"/>
        <v>52.962962962962962</v>
      </c>
    </row>
    <row r="1888" spans="2:22" x14ac:dyDescent="0.25">
      <c r="B1888" s="12">
        <v>30</v>
      </c>
      <c r="C1888" s="12">
        <v>29</v>
      </c>
      <c r="D1888" s="12">
        <v>56.944444444444436</v>
      </c>
      <c r="E1888" s="12">
        <v>58.888888888888914</v>
      </c>
      <c r="F1888" s="12">
        <v>56.1111111111111</v>
      </c>
      <c r="H1888" s="103">
        <f>VLOOKUP($C1888,'Experiment Design'!$B$3:$H$66,'Experiment Results'!H$1,FALSE)</f>
        <v>3</v>
      </c>
      <c r="I1888" s="101" t="str">
        <f>VLOOKUP($C1888,'Experiment Design'!$B$3:$H$66,'Experiment Results'!I$1,FALSE)</f>
        <v>Normal</v>
      </c>
      <c r="J1888" s="101">
        <f>VLOOKUP($C1888,'Experiment Design'!$B$3:$H$66,'Experiment Results'!J$1,FALSE)</f>
        <v>100</v>
      </c>
      <c r="K1888" s="101">
        <f>VLOOKUP($C1888,'Experiment Design'!$B$3:$H$66,'Experiment Results'!K$1,FALSE)</f>
        <v>60</v>
      </c>
      <c r="L1888" s="101">
        <f>VLOOKUP($C1888,'Experiment Design'!$B$3:$H$66,'Experiment Results'!L$1,FALSE)</f>
        <v>36</v>
      </c>
      <c r="M1888" s="101">
        <f>VLOOKUP($C1888,'Experiment Design'!$B$3:$H$66,'Experiment Results'!M$1,FALSE)</f>
        <v>10</v>
      </c>
      <c r="N1888" s="102">
        <f t="shared" si="235"/>
        <v>57.314814814814817</v>
      </c>
      <c r="P1888" s="103">
        <f t="shared" si="236"/>
        <v>-1</v>
      </c>
      <c r="Q1888" s="101">
        <f t="shared" si="237"/>
        <v>-1</v>
      </c>
      <c r="R1888" s="101">
        <f t="shared" si="238"/>
        <v>1</v>
      </c>
      <c r="S1888" s="101">
        <f t="shared" si="239"/>
        <v>1</v>
      </c>
      <c r="T1888" s="101">
        <f t="shared" si="240"/>
        <v>1</v>
      </c>
      <c r="U1888" s="101">
        <f t="shared" si="241"/>
        <v>-1</v>
      </c>
      <c r="V1888" s="102">
        <f t="shared" si="242"/>
        <v>57.314814814814817</v>
      </c>
    </row>
    <row r="1889" spans="2:22" x14ac:dyDescent="0.25">
      <c r="B1889" s="12">
        <v>30</v>
      </c>
      <c r="C1889" s="12">
        <v>30</v>
      </c>
      <c r="D1889" s="12">
        <v>56.944444444444436</v>
      </c>
      <c r="E1889" s="12">
        <v>58.888888888888914</v>
      </c>
      <c r="F1889" s="12">
        <v>55.000000000000014</v>
      </c>
      <c r="H1889" s="103">
        <f>VLOOKUP($C1889,'Experiment Design'!$B$3:$H$66,'Experiment Results'!H$1,FALSE)</f>
        <v>8</v>
      </c>
      <c r="I1889" s="101" t="str">
        <f>VLOOKUP($C1889,'Experiment Design'!$B$3:$H$66,'Experiment Results'!I$1,FALSE)</f>
        <v>Normal</v>
      </c>
      <c r="J1889" s="101">
        <f>VLOOKUP($C1889,'Experiment Design'!$B$3:$H$66,'Experiment Results'!J$1,FALSE)</f>
        <v>100</v>
      </c>
      <c r="K1889" s="101">
        <f>VLOOKUP($C1889,'Experiment Design'!$B$3:$H$66,'Experiment Results'!K$1,FALSE)</f>
        <v>60</v>
      </c>
      <c r="L1889" s="101">
        <f>VLOOKUP($C1889,'Experiment Design'!$B$3:$H$66,'Experiment Results'!L$1,FALSE)</f>
        <v>36</v>
      </c>
      <c r="M1889" s="101">
        <f>VLOOKUP($C1889,'Experiment Design'!$B$3:$H$66,'Experiment Results'!M$1,FALSE)</f>
        <v>10</v>
      </c>
      <c r="N1889" s="102">
        <f t="shared" si="235"/>
        <v>56.944444444444457</v>
      </c>
      <c r="P1889" s="103">
        <f t="shared" si="236"/>
        <v>1</v>
      </c>
      <c r="Q1889" s="101">
        <f t="shared" si="237"/>
        <v>-1</v>
      </c>
      <c r="R1889" s="101">
        <f t="shared" si="238"/>
        <v>1</v>
      </c>
      <c r="S1889" s="101">
        <f t="shared" si="239"/>
        <v>1</v>
      </c>
      <c r="T1889" s="101">
        <f t="shared" si="240"/>
        <v>1</v>
      </c>
      <c r="U1889" s="101">
        <f t="shared" si="241"/>
        <v>-1</v>
      </c>
      <c r="V1889" s="102">
        <f t="shared" si="242"/>
        <v>56.944444444444457</v>
      </c>
    </row>
    <row r="1890" spans="2:22" x14ac:dyDescent="0.25">
      <c r="B1890" s="12">
        <v>30</v>
      </c>
      <c r="C1890" s="12">
        <v>31</v>
      </c>
      <c r="D1890" s="12">
        <v>53.611111111111086</v>
      </c>
      <c r="E1890" s="12">
        <v>49.444444444444436</v>
      </c>
      <c r="F1890" s="12">
        <v>54.722222222222221</v>
      </c>
      <c r="H1890" s="103">
        <f>VLOOKUP($C1890,'Experiment Design'!$B$3:$H$66,'Experiment Results'!H$1,FALSE)</f>
        <v>3</v>
      </c>
      <c r="I1890" s="101" t="str">
        <f>VLOOKUP($C1890,'Experiment Design'!$B$3:$H$66,'Experiment Results'!I$1,FALSE)</f>
        <v>Exponential</v>
      </c>
      <c r="J1890" s="101">
        <f>VLOOKUP($C1890,'Experiment Design'!$B$3:$H$66,'Experiment Results'!J$1,FALSE)</f>
        <v>100</v>
      </c>
      <c r="K1890" s="101">
        <f>VLOOKUP($C1890,'Experiment Design'!$B$3:$H$66,'Experiment Results'!K$1,FALSE)</f>
        <v>60</v>
      </c>
      <c r="L1890" s="101">
        <f>VLOOKUP($C1890,'Experiment Design'!$B$3:$H$66,'Experiment Results'!L$1,FALSE)</f>
        <v>36</v>
      </c>
      <c r="M1890" s="101">
        <f>VLOOKUP($C1890,'Experiment Design'!$B$3:$H$66,'Experiment Results'!M$1,FALSE)</f>
        <v>10</v>
      </c>
      <c r="N1890" s="102">
        <f t="shared" si="235"/>
        <v>52.592592592592581</v>
      </c>
      <c r="P1890" s="103">
        <f t="shared" si="236"/>
        <v>-1</v>
      </c>
      <c r="Q1890" s="101">
        <f t="shared" si="237"/>
        <v>1</v>
      </c>
      <c r="R1890" s="101">
        <f t="shared" si="238"/>
        <v>1</v>
      </c>
      <c r="S1890" s="101">
        <f t="shared" si="239"/>
        <v>1</v>
      </c>
      <c r="T1890" s="101">
        <f t="shared" si="240"/>
        <v>1</v>
      </c>
      <c r="U1890" s="101">
        <f t="shared" si="241"/>
        <v>-1</v>
      </c>
      <c r="V1890" s="102">
        <f t="shared" si="242"/>
        <v>52.592592592592581</v>
      </c>
    </row>
    <row r="1891" spans="2:22" x14ac:dyDescent="0.25">
      <c r="B1891" s="12">
        <v>30</v>
      </c>
      <c r="C1891" s="12">
        <v>32</v>
      </c>
      <c r="D1891" s="12">
        <v>53.611111111111086</v>
      </c>
      <c r="E1891" s="12">
        <v>49.444444444444436</v>
      </c>
      <c r="F1891" s="12">
        <v>55.833333333333364</v>
      </c>
      <c r="H1891" s="103">
        <f>VLOOKUP($C1891,'Experiment Design'!$B$3:$H$66,'Experiment Results'!H$1,FALSE)</f>
        <v>8</v>
      </c>
      <c r="I1891" s="101" t="str">
        <f>VLOOKUP($C1891,'Experiment Design'!$B$3:$H$66,'Experiment Results'!I$1,FALSE)</f>
        <v>Exponential</v>
      </c>
      <c r="J1891" s="101">
        <f>VLOOKUP($C1891,'Experiment Design'!$B$3:$H$66,'Experiment Results'!J$1,FALSE)</f>
        <v>100</v>
      </c>
      <c r="K1891" s="101">
        <f>VLOOKUP($C1891,'Experiment Design'!$B$3:$H$66,'Experiment Results'!K$1,FALSE)</f>
        <v>60</v>
      </c>
      <c r="L1891" s="101">
        <f>VLOOKUP($C1891,'Experiment Design'!$B$3:$H$66,'Experiment Results'!L$1,FALSE)</f>
        <v>36</v>
      </c>
      <c r="M1891" s="101">
        <f>VLOOKUP($C1891,'Experiment Design'!$B$3:$H$66,'Experiment Results'!M$1,FALSE)</f>
        <v>10</v>
      </c>
      <c r="N1891" s="102">
        <f t="shared" si="235"/>
        <v>52.962962962962962</v>
      </c>
      <c r="P1891" s="103">
        <f t="shared" si="236"/>
        <v>1</v>
      </c>
      <c r="Q1891" s="101">
        <f t="shared" si="237"/>
        <v>1</v>
      </c>
      <c r="R1891" s="101">
        <f t="shared" si="238"/>
        <v>1</v>
      </c>
      <c r="S1891" s="101">
        <f t="shared" si="239"/>
        <v>1</v>
      </c>
      <c r="T1891" s="101">
        <f t="shared" si="240"/>
        <v>1</v>
      </c>
      <c r="U1891" s="101">
        <f t="shared" si="241"/>
        <v>-1</v>
      </c>
      <c r="V1891" s="102">
        <f t="shared" si="242"/>
        <v>52.962962962962962</v>
      </c>
    </row>
    <row r="1892" spans="2:22" x14ac:dyDescent="0.25">
      <c r="B1892" s="12">
        <v>30</v>
      </c>
      <c r="C1892" s="12">
        <v>33</v>
      </c>
      <c r="D1892" s="12">
        <v>25.38461538461538</v>
      </c>
      <c r="E1892" s="12">
        <v>29.230769230769219</v>
      </c>
      <c r="F1892" s="12">
        <v>20.769230769230759</v>
      </c>
      <c r="H1892" s="103">
        <f>VLOOKUP($C1892,'Experiment Design'!$B$3:$H$66,'Experiment Results'!H$1,FALSE)</f>
        <v>3</v>
      </c>
      <c r="I1892" s="101" t="str">
        <f>VLOOKUP($C1892,'Experiment Design'!$B$3:$H$66,'Experiment Results'!I$1,FALSE)</f>
        <v>Normal</v>
      </c>
      <c r="J1892" s="101">
        <f>VLOOKUP($C1892,'Experiment Design'!$B$3:$H$66,'Experiment Results'!J$1,FALSE)</f>
        <v>40</v>
      </c>
      <c r="K1892" s="101">
        <f>VLOOKUP($C1892,'Experiment Design'!$B$3:$H$66,'Experiment Results'!K$1,FALSE)</f>
        <v>10</v>
      </c>
      <c r="L1892" s="101">
        <f>VLOOKUP($C1892,'Experiment Design'!$B$3:$H$66,'Experiment Results'!L$1,FALSE)</f>
        <v>26</v>
      </c>
      <c r="M1892" s="101">
        <f>VLOOKUP($C1892,'Experiment Design'!$B$3:$H$66,'Experiment Results'!M$1,FALSE)</f>
        <v>15</v>
      </c>
      <c r="N1892" s="102">
        <f t="shared" si="235"/>
        <v>25.128205128205121</v>
      </c>
      <c r="P1892" s="103">
        <f t="shared" si="236"/>
        <v>-1</v>
      </c>
      <c r="Q1892" s="101">
        <f t="shared" si="237"/>
        <v>-1</v>
      </c>
      <c r="R1892" s="101">
        <f t="shared" si="238"/>
        <v>-1</v>
      </c>
      <c r="S1892" s="101">
        <f t="shared" si="239"/>
        <v>-1</v>
      </c>
      <c r="T1892" s="101">
        <f t="shared" si="240"/>
        <v>-1</v>
      </c>
      <c r="U1892" s="101">
        <f t="shared" si="241"/>
        <v>1</v>
      </c>
      <c r="V1892" s="102">
        <f t="shared" si="242"/>
        <v>25.128205128205121</v>
      </c>
    </row>
    <row r="1893" spans="2:22" x14ac:dyDescent="0.25">
      <c r="B1893" s="12">
        <v>30</v>
      </c>
      <c r="C1893" s="12">
        <v>34</v>
      </c>
      <c r="D1893" s="12">
        <v>24.807692307692278</v>
      </c>
      <c r="E1893" s="12">
        <v>18.84615384615384</v>
      </c>
      <c r="F1893" s="12">
        <v>24.065934065934059</v>
      </c>
      <c r="H1893" s="103">
        <f>VLOOKUP($C1893,'Experiment Design'!$B$3:$H$66,'Experiment Results'!H$1,FALSE)</f>
        <v>8</v>
      </c>
      <c r="I1893" s="101" t="str">
        <f>VLOOKUP($C1893,'Experiment Design'!$B$3:$H$66,'Experiment Results'!I$1,FALSE)</f>
        <v>Normal</v>
      </c>
      <c r="J1893" s="101">
        <f>VLOOKUP($C1893,'Experiment Design'!$B$3:$H$66,'Experiment Results'!J$1,FALSE)</f>
        <v>40</v>
      </c>
      <c r="K1893" s="101">
        <f>VLOOKUP($C1893,'Experiment Design'!$B$3:$H$66,'Experiment Results'!K$1,FALSE)</f>
        <v>10</v>
      </c>
      <c r="L1893" s="101">
        <f>VLOOKUP($C1893,'Experiment Design'!$B$3:$H$66,'Experiment Results'!L$1,FALSE)</f>
        <v>26</v>
      </c>
      <c r="M1893" s="101">
        <f>VLOOKUP($C1893,'Experiment Design'!$B$3:$H$66,'Experiment Results'!M$1,FALSE)</f>
        <v>15</v>
      </c>
      <c r="N1893" s="102">
        <f t="shared" si="235"/>
        <v>22.573260073260059</v>
      </c>
      <c r="P1893" s="103">
        <f t="shared" si="236"/>
        <v>1</v>
      </c>
      <c r="Q1893" s="101">
        <f t="shared" si="237"/>
        <v>-1</v>
      </c>
      <c r="R1893" s="101">
        <f t="shared" si="238"/>
        <v>-1</v>
      </c>
      <c r="S1893" s="101">
        <f t="shared" si="239"/>
        <v>-1</v>
      </c>
      <c r="T1893" s="101">
        <f t="shared" si="240"/>
        <v>-1</v>
      </c>
      <c r="U1893" s="101">
        <f t="shared" si="241"/>
        <v>1</v>
      </c>
      <c r="V1893" s="102">
        <f t="shared" si="242"/>
        <v>22.573260073260059</v>
      </c>
    </row>
    <row r="1894" spans="2:22" x14ac:dyDescent="0.25">
      <c r="B1894" s="12">
        <v>30</v>
      </c>
      <c r="C1894" s="12">
        <v>35</v>
      </c>
      <c r="D1894" s="12">
        <v>28.07692307692308</v>
      </c>
      <c r="E1894" s="12">
        <v>27.307692307692299</v>
      </c>
      <c r="F1894" s="12">
        <v>31.923076923076923</v>
      </c>
      <c r="H1894" s="103">
        <f>VLOOKUP($C1894,'Experiment Design'!$B$3:$H$66,'Experiment Results'!H$1,FALSE)</f>
        <v>3</v>
      </c>
      <c r="I1894" s="101" t="str">
        <f>VLOOKUP($C1894,'Experiment Design'!$B$3:$H$66,'Experiment Results'!I$1,FALSE)</f>
        <v>Exponential</v>
      </c>
      <c r="J1894" s="101">
        <f>VLOOKUP($C1894,'Experiment Design'!$B$3:$H$66,'Experiment Results'!J$1,FALSE)</f>
        <v>40</v>
      </c>
      <c r="K1894" s="101">
        <f>VLOOKUP($C1894,'Experiment Design'!$B$3:$H$66,'Experiment Results'!K$1,FALSE)</f>
        <v>10</v>
      </c>
      <c r="L1894" s="101">
        <f>VLOOKUP($C1894,'Experiment Design'!$B$3:$H$66,'Experiment Results'!L$1,FALSE)</f>
        <v>26</v>
      </c>
      <c r="M1894" s="101">
        <f>VLOOKUP($C1894,'Experiment Design'!$B$3:$H$66,'Experiment Results'!M$1,FALSE)</f>
        <v>15</v>
      </c>
      <c r="N1894" s="102">
        <f t="shared" si="235"/>
        <v>29.102564102564102</v>
      </c>
      <c r="P1894" s="103">
        <f t="shared" si="236"/>
        <v>-1</v>
      </c>
      <c r="Q1894" s="101">
        <f t="shared" si="237"/>
        <v>1</v>
      </c>
      <c r="R1894" s="101">
        <f t="shared" si="238"/>
        <v>-1</v>
      </c>
      <c r="S1894" s="101">
        <f t="shared" si="239"/>
        <v>-1</v>
      </c>
      <c r="T1894" s="101">
        <f t="shared" si="240"/>
        <v>-1</v>
      </c>
      <c r="U1894" s="101">
        <f t="shared" si="241"/>
        <v>1</v>
      </c>
      <c r="V1894" s="102">
        <f t="shared" si="242"/>
        <v>29.102564102564102</v>
      </c>
    </row>
    <row r="1895" spans="2:22" x14ac:dyDescent="0.25">
      <c r="B1895" s="12">
        <v>30</v>
      </c>
      <c r="C1895" s="12">
        <v>36</v>
      </c>
      <c r="D1895" s="12">
        <v>26.868131868131879</v>
      </c>
      <c r="E1895" s="12">
        <v>25.38461538461538</v>
      </c>
      <c r="F1895" s="12">
        <v>19.61538461538462</v>
      </c>
      <c r="H1895" s="103">
        <f>VLOOKUP($C1895,'Experiment Design'!$B$3:$H$66,'Experiment Results'!H$1,FALSE)</f>
        <v>8</v>
      </c>
      <c r="I1895" s="101" t="str">
        <f>VLOOKUP($C1895,'Experiment Design'!$B$3:$H$66,'Experiment Results'!I$1,FALSE)</f>
        <v>Exponential</v>
      </c>
      <c r="J1895" s="101">
        <f>VLOOKUP($C1895,'Experiment Design'!$B$3:$H$66,'Experiment Results'!J$1,FALSE)</f>
        <v>40</v>
      </c>
      <c r="K1895" s="101">
        <f>VLOOKUP($C1895,'Experiment Design'!$B$3:$H$66,'Experiment Results'!K$1,FALSE)</f>
        <v>10</v>
      </c>
      <c r="L1895" s="101">
        <f>VLOOKUP($C1895,'Experiment Design'!$B$3:$H$66,'Experiment Results'!L$1,FALSE)</f>
        <v>26</v>
      </c>
      <c r="M1895" s="101">
        <f>VLOOKUP($C1895,'Experiment Design'!$B$3:$H$66,'Experiment Results'!M$1,FALSE)</f>
        <v>15</v>
      </c>
      <c r="N1895" s="102">
        <f t="shared" si="235"/>
        <v>23.95604395604396</v>
      </c>
      <c r="P1895" s="103">
        <f t="shared" si="236"/>
        <v>1</v>
      </c>
      <c r="Q1895" s="101">
        <f t="shared" si="237"/>
        <v>1</v>
      </c>
      <c r="R1895" s="101">
        <f t="shared" si="238"/>
        <v>-1</v>
      </c>
      <c r="S1895" s="101">
        <f t="shared" si="239"/>
        <v>-1</v>
      </c>
      <c r="T1895" s="101">
        <f t="shared" si="240"/>
        <v>-1</v>
      </c>
      <c r="U1895" s="101">
        <f t="shared" si="241"/>
        <v>1</v>
      </c>
      <c r="V1895" s="102">
        <f t="shared" si="242"/>
        <v>23.95604395604396</v>
      </c>
    </row>
    <row r="1896" spans="2:22" x14ac:dyDescent="0.25">
      <c r="B1896" s="12">
        <v>30</v>
      </c>
      <c r="C1896" s="12">
        <v>37</v>
      </c>
      <c r="D1896" s="12">
        <v>25.38461538461538</v>
      </c>
      <c r="E1896" s="12">
        <v>29.230769230769219</v>
      </c>
      <c r="F1896" s="12">
        <v>20.769230769230759</v>
      </c>
      <c r="H1896" s="103">
        <f>VLOOKUP($C1896,'Experiment Design'!$B$3:$H$66,'Experiment Results'!H$1,FALSE)</f>
        <v>3</v>
      </c>
      <c r="I1896" s="101" t="str">
        <f>VLOOKUP($C1896,'Experiment Design'!$B$3:$H$66,'Experiment Results'!I$1,FALSE)</f>
        <v>Normal</v>
      </c>
      <c r="J1896" s="101">
        <f>VLOOKUP($C1896,'Experiment Design'!$B$3:$H$66,'Experiment Results'!J$1,FALSE)</f>
        <v>100</v>
      </c>
      <c r="K1896" s="101">
        <f>VLOOKUP($C1896,'Experiment Design'!$B$3:$H$66,'Experiment Results'!K$1,FALSE)</f>
        <v>10</v>
      </c>
      <c r="L1896" s="101">
        <f>VLOOKUP($C1896,'Experiment Design'!$B$3:$H$66,'Experiment Results'!L$1,FALSE)</f>
        <v>26</v>
      </c>
      <c r="M1896" s="101">
        <f>VLOOKUP($C1896,'Experiment Design'!$B$3:$H$66,'Experiment Results'!M$1,FALSE)</f>
        <v>15</v>
      </c>
      <c r="N1896" s="102">
        <f t="shared" si="235"/>
        <v>25.128205128205121</v>
      </c>
      <c r="P1896" s="103">
        <f t="shared" si="236"/>
        <v>-1</v>
      </c>
      <c r="Q1896" s="101">
        <f t="shared" si="237"/>
        <v>-1</v>
      </c>
      <c r="R1896" s="101">
        <f t="shared" si="238"/>
        <v>1</v>
      </c>
      <c r="S1896" s="101">
        <f t="shared" si="239"/>
        <v>-1</v>
      </c>
      <c r="T1896" s="101">
        <f t="shared" si="240"/>
        <v>-1</v>
      </c>
      <c r="U1896" s="101">
        <f t="shared" si="241"/>
        <v>1</v>
      </c>
      <c r="V1896" s="102">
        <f t="shared" si="242"/>
        <v>25.128205128205121</v>
      </c>
    </row>
    <row r="1897" spans="2:22" x14ac:dyDescent="0.25">
      <c r="B1897" s="12">
        <v>30</v>
      </c>
      <c r="C1897" s="12">
        <v>38</v>
      </c>
      <c r="D1897" s="12">
        <v>24.807692307692278</v>
      </c>
      <c r="E1897" s="12">
        <v>18.84615384615384</v>
      </c>
      <c r="F1897" s="12">
        <v>24.065934065934059</v>
      </c>
      <c r="H1897" s="103">
        <f>VLOOKUP($C1897,'Experiment Design'!$B$3:$H$66,'Experiment Results'!H$1,FALSE)</f>
        <v>8</v>
      </c>
      <c r="I1897" s="101" t="str">
        <f>VLOOKUP($C1897,'Experiment Design'!$B$3:$H$66,'Experiment Results'!I$1,FALSE)</f>
        <v>Normal</v>
      </c>
      <c r="J1897" s="101">
        <f>VLOOKUP($C1897,'Experiment Design'!$B$3:$H$66,'Experiment Results'!J$1,FALSE)</f>
        <v>100</v>
      </c>
      <c r="K1897" s="101">
        <f>VLOOKUP($C1897,'Experiment Design'!$B$3:$H$66,'Experiment Results'!K$1,FALSE)</f>
        <v>10</v>
      </c>
      <c r="L1897" s="101">
        <f>VLOOKUP($C1897,'Experiment Design'!$B$3:$H$66,'Experiment Results'!L$1,FALSE)</f>
        <v>26</v>
      </c>
      <c r="M1897" s="101">
        <f>VLOOKUP($C1897,'Experiment Design'!$B$3:$H$66,'Experiment Results'!M$1,FALSE)</f>
        <v>15</v>
      </c>
      <c r="N1897" s="102">
        <f t="shared" si="235"/>
        <v>22.573260073260059</v>
      </c>
      <c r="P1897" s="103">
        <f t="shared" si="236"/>
        <v>1</v>
      </c>
      <c r="Q1897" s="101">
        <f t="shared" si="237"/>
        <v>-1</v>
      </c>
      <c r="R1897" s="101">
        <f t="shared" si="238"/>
        <v>1</v>
      </c>
      <c r="S1897" s="101">
        <f t="shared" si="239"/>
        <v>-1</v>
      </c>
      <c r="T1897" s="101">
        <f t="shared" si="240"/>
        <v>-1</v>
      </c>
      <c r="U1897" s="101">
        <f t="shared" si="241"/>
        <v>1</v>
      </c>
      <c r="V1897" s="102">
        <f t="shared" si="242"/>
        <v>22.573260073260059</v>
      </c>
    </row>
    <row r="1898" spans="2:22" x14ac:dyDescent="0.25">
      <c r="B1898" s="12">
        <v>30</v>
      </c>
      <c r="C1898" s="12">
        <v>39</v>
      </c>
      <c r="D1898" s="12">
        <v>30.106737511513501</v>
      </c>
      <c r="E1898" s="12">
        <v>27.307692307692299</v>
      </c>
      <c r="F1898" s="12">
        <v>31.923076923076923</v>
      </c>
      <c r="H1898" s="103">
        <f>VLOOKUP($C1898,'Experiment Design'!$B$3:$H$66,'Experiment Results'!H$1,FALSE)</f>
        <v>3</v>
      </c>
      <c r="I1898" s="101" t="str">
        <f>VLOOKUP($C1898,'Experiment Design'!$B$3:$H$66,'Experiment Results'!I$1,FALSE)</f>
        <v>Exponential</v>
      </c>
      <c r="J1898" s="101">
        <f>VLOOKUP($C1898,'Experiment Design'!$B$3:$H$66,'Experiment Results'!J$1,FALSE)</f>
        <v>100</v>
      </c>
      <c r="K1898" s="101">
        <f>VLOOKUP($C1898,'Experiment Design'!$B$3:$H$66,'Experiment Results'!K$1,FALSE)</f>
        <v>10</v>
      </c>
      <c r="L1898" s="101">
        <f>VLOOKUP($C1898,'Experiment Design'!$B$3:$H$66,'Experiment Results'!L$1,FALSE)</f>
        <v>26</v>
      </c>
      <c r="M1898" s="101">
        <f>VLOOKUP($C1898,'Experiment Design'!$B$3:$H$66,'Experiment Results'!M$1,FALSE)</f>
        <v>15</v>
      </c>
      <c r="N1898" s="102">
        <f t="shared" si="235"/>
        <v>29.779168914094242</v>
      </c>
      <c r="P1898" s="103">
        <f t="shared" si="236"/>
        <v>-1</v>
      </c>
      <c r="Q1898" s="101">
        <f t="shared" si="237"/>
        <v>1</v>
      </c>
      <c r="R1898" s="101">
        <f t="shared" si="238"/>
        <v>1</v>
      </c>
      <c r="S1898" s="101">
        <f t="shared" si="239"/>
        <v>-1</v>
      </c>
      <c r="T1898" s="101">
        <f t="shared" si="240"/>
        <v>-1</v>
      </c>
      <c r="U1898" s="101">
        <f t="shared" si="241"/>
        <v>1</v>
      </c>
      <c r="V1898" s="102">
        <f t="shared" si="242"/>
        <v>29.779168914094242</v>
      </c>
    </row>
    <row r="1899" spans="2:22" x14ac:dyDescent="0.25">
      <c r="B1899" s="12">
        <v>30</v>
      </c>
      <c r="C1899" s="12">
        <v>40</v>
      </c>
      <c r="D1899" s="12">
        <v>26.868131868131879</v>
      </c>
      <c r="E1899" s="12">
        <v>25.38461538461538</v>
      </c>
      <c r="F1899" s="12">
        <v>19.61538461538462</v>
      </c>
      <c r="H1899" s="103">
        <f>VLOOKUP($C1899,'Experiment Design'!$B$3:$H$66,'Experiment Results'!H$1,FALSE)</f>
        <v>8</v>
      </c>
      <c r="I1899" s="101" t="str">
        <f>VLOOKUP($C1899,'Experiment Design'!$B$3:$H$66,'Experiment Results'!I$1,FALSE)</f>
        <v>Exponential</v>
      </c>
      <c r="J1899" s="101">
        <f>VLOOKUP($C1899,'Experiment Design'!$B$3:$H$66,'Experiment Results'!J$1,FALSE)</f>
        <v>100</v>
      </c>
      <c r="K1899" s="101">
        <f>VLOOKUP($C1899,'Experiment Design'!$B$3:$H$66,'Experiment Results'!K$1,FALSE)</f>
        <v>10</v>
      </c>
      <c r="L1899" s="101">
        <f>VLOOKUP($C1899,'Experiment Design'!$B$3:$H$66,'Experiment Results'!L$1,FALSE)</f>
        <v>26</v>
      </c>
      <c r="M1899" s="101">
        <f>VLOOKUP($C1899,'Experiment Design'!$B$3:$H$66,'Experiment Results'!M$1,FALSE)</f>
        <v>15</v>
      </c>
      <c r="N1899" s="102">
        <f t="shared" si="235"/>
        <v>23.95604395604396</v>
      </c>
      <c r="P1899" s="103">
        <f t="shared" si="236"/>
        <v>1</v>
      </c>
      <c r="Q1899" s="101">
        <f t="shared" si="237"/>
        <v>1</v>
      </c>
      <c r="R1899" s="101">
        <f t="shared" si="238"/>
        <v>1</v>
      </c>
      <c r="S1899" s="101">
        <f t="shared" si="239"/>
        <v>-1</v>
      </c>
      <c r="T1899" s="101">
        <f t="shared" si="240"/>
        <v>-1</v>
      </c>
      <c r="U1899" s="101">
        <f t="shared" si="241"/>
        <v>1</v>
      </c>
      <c r="V1899" s="102">
        <f t="shared" si="242"/>
        <v>23.95604395604396</v>
      </c>
    </row>
    <row r="1900" spans="2:22" x14ac:dyDescent="0.25">
      <c r="B1900" s="12">
        <v>30</v>
      </c>
      <c r="C1900" s="12">
        <v>41</v>
      </c>
      <c r="D1900" s="12">
        <v>25.38461538461538</v>
      </c>
      <c r="E1900" s="12">
        <v>29.230769230769219</v>
      </c>
      <c r="F1900" s="12">
        <v>20.769230769230759</v>
      </c>
      <c r="H1900" s="103">
        <f>VLOOKUP($C1900,'Experiment Design'!$B$3:$H$66,'Experiment Results'!H$1,FALSE)</f>
        <v>3</v>
      </c>
      <c r="I1900" s="101" t="str">
        <f>VLOOKUP($C1900,'Experiment Design'!$B$3:$H$66,'Experiment Results'!I$1,FALSE)</f>
        <v>Normal</v>
      </c>
      <c r="J1900" s="101">
        <f>VLOOKUP($C1900,'Experiment Design'!$B$3:$H$66,'Experiment Results'!J$1,FALSE)</f>
        <v>40</v>
      </c>
      <c r="K1900" s="101">
        <f>VLOOKUP($C1900,'Experiment Design'!$B$3:$H$66,'Experiment Results'!K$1,FALSE)</f>
        <v>60</v>
      </c>
      <c r="L1900" s="101">
        <f>VLOOKUP($C1900,'Experiment Design'!$B$3:$H$66,'Experiment Results'!L$1,FALSE)</f>
        <v>26</v>
      </c>
      <c r="M1900" s="101">
        <f>VLOOKUP($C1900,'Experiment Design'!$B$3:$H$66,'Experiment Results'!M$1,FALSE)</f>
        <v>15</v>
      </c>
      <c r="N1900" s="102">
        <f t="shared" si="235"/>
        <v>25.128205128205121</v>
      </c>
      <c r="P1900" s="103">
        <f t="shared" si="236"/>
        <v>-1</v>
      </c>
      <c r="Q1900" s="101">
        <f t="shared" si="237"/>
        <v>-1</v>
      </c>
      <c r="R1900" s="101">
        <f t="shared" si="238"/>
        <v>-1</v>
      </c>
      <c r="S1900" s="101">
        <f t="shared" si="239"/>
        <v>1</v>
      </c>
      <c r="T1900" s="101">
        <f t="shared" si="240"/>
        <v>-1</v>
      </c>
      <c r="U1900" s="101">
        <f t="shared" si="241"/>
        <v>1</v>
      </c>
      <c r="V1900" s="102">
        <f t="shared" si="242"/>
        <v>25.128205128205121</v>
      </c>
    </row>
    <row r="1901" spans="2:22" x14ac:dyDescent="0.25">
      <c r="B1901" s="12">
        <v>30</v>
      </c>
      <c r="C1901" s="12">
        <v>42</v>
      </c>
      <c r="D1901" s="12">
        <v>24.807692307692278</v>
      </c>
      <c r="E1901" s="12">
        <v>18.84615384615384</v>
      </c>
      <c r="F1901" s="12">
        <v>24.065934065934059</v>
      </c>
      <c r="H1901" s="103">
        <f>VLOOKUP($C1901,'Experiment Design'!$B$3:$H$66,'Experiment Results'!H$1,FALSE)</f>
        <v>8</v>
      </c>
      <c r="I1901" s="101" t="str">
        <f>VLOOKUP($C1901,'Experiment Design'!$B$3:$H$66,'Experiment Results'!I$1,FALSE)</f>
        <v>Normal</v>
      </c>
      <c r="J1901" s="101">
        <f>VLOOKUP($C1901,'Experiment Design'!$B$3:$H$66,'Experiment Results'!J$1,FALSE)</f>
        <v>40</v>
      </c>
      <c r="K1901" s="101">
        <f>VLOOKUP($C1901,'Experiment Design'!$B$3:$H$66,'Experiment Results'!K$1,FALSE)</f>
        <v>60</v>
      </c>
      <c r="L1901" s="101">
        <f>VLOOKUP($C1901,'Experiment Design'!$B$3:$H$66,'Experiment Results'!L$1,FALSE)</f>
        <v>26</v>
      </c>
      <c r="M1901" s="101">
        <f>VLOOKUP($C1901,'Experiment Design'!$B$3:$H$66,'Experiment Results'!M$1,FALSE)</f>
        <v>15</v>
      </c>
      <c r="N1901" s="102">
        <f t="shared" si="235"/>
        <v>22.573260073260059</v>
      </c>
      <c r="P1901" s="103">
        <f t="shared" si="236"/>
        <v>1</v>
      </c>
      <c r="Q1901" s="101">
        <f t="shared" si="237"/>
        <v>-1</v>
      </c>
      <c r="R1901" s="101">
        <f t="shared" si="238"/>
        <v>-1</v>
      </c>
      <c r="S1901" s="101">
        <f t="shared" si="239"/>
        <v>1</v>
      </c>
      <c r="T1901" s="101">
        <f t="shared" si="240"/>
        <v>-1</v>
      </c>
      <c r="U1901" s="101">
        <f t="shared" si="241"/>
        <v>1</v>
      </c>
      <c r="V1901" s="102">
        <f t="shared" si="242"/>
        <v>22.573260073260059</v>
      </c>
    </row>
    <row r="1902" spans="2:22" x14ac:dyDescent="0.25">
      <c r="B1902" s="12">
        <v>30</v>
      </c>
      <c r="C1902" s="12">
        <v>43</v>
      </c>
      <c r="D1902" s="12">
        <v>28.07692307692308</v>
      </c>
      <c r="E1902" s="12">
        <v>27.307692307692299</v>
      </c>
      <c r="F1902" s="12">
        <v>31.923076923076923</v>
      </c>
      <c r="H1902" s="103">
        <f>VLOOKUP($C1902,'Experiment Design'!$B$3:$H$66,'Experiment Results'!H$1,FALSE)</f>
        <v>3</v>
      </c>
      <c r="I1902" s="101" t="str">
        <f>VLOOKUP($C1902,'Experiment Design'!$B$3:$H$66,'Experiment Results'!I$1,FALSE)</f>
        <v>Exponential</v>
      </c>
      <c r="J1902" s="101">
        <f>VLOOKUP($C1902,'Experiment Design'!$B$3:$H$66,'Experiment Results'!J$1,FALSE)</f>
        <v>40</v>
      </c>
      <c r="K1902" s="101">
        <f>VLOOKUP($C1902,'Experiment Design'!$B$3:$H$66,'Experiment Results'!K$1,FALSE)</f>
        <v>60</v>
      </c>
      <c r="L1902" s="101">
        <f>VLOOKUP($C1902,'Experiment Design'!$B$3:$H$66,'Experiment Results'!L$1,FALSE)</f>
        <v>26</v>
      </c>
      <c r="M1902" s="101">
        <f>VLOOKUP($C1902,'Experiment Design'!$B$3:$H$66,'Experiment Results'!M$1,FALSE)</f>
        <v>15</v>
      </c>
      <c r="N1902" s="102">
        <f t="shared" si="235"/>
        <v>29.102564102564102</v>
      </c>
      <c r="P1902" s="103">
        <f t="shared" si="236"/>
        <v>-1</v>
      </c>
      <c r="Q1902" s="101">
        <f t="shared" si="237"/>
        <v>1</v>
      </c>
      <c r="R1902" s="101">
        <f t="shared" si="238"/>
        <v>-1</v>
      </c>
      <c r="S1902" s="101">
        <f t="shared" si="239"/>
        <v>1</v>
      </c>
      <c r="T1902" s="101">
        <f t="shared" si="240"/>
        <v>-1</v>
      </c>
      <c r="U1902" s="101">
        <f t="shared" si="241"/>
        <v>1</v>
      </c>
      <c r="V1902" s="102">
        <f t="shared" si="242"/>
        <v>29.102564102564102</v>
      </c>
    </row>
    <row r="1903" spans="2:22" x14ac:dyDescent="0.25">
      <c r="B1903" s="12">
        <v>30</v>
      </c>
      <c r="C1903" s="12">
        <v>44</v>
      </c>
      <c r="D1903" s="12">
        <v>26.868131868131879</v>
      </c>
      <c r="E1903" s="12">
        <v>25.38461538461538</v>
      </c>
      <c r="F1903" s="12">
        <v>19.61538461538462</v>
      </c>
      <c r="H1903" s="103">
        <f>VLOOKUP($C1903,'Experiment Design'!$B$3:$H$66,'Experiment Results'!H$1,FALSE)</f>
        <v>8</v>
      </c>
      <c r="I1903" s="101" t="str">
        <f>VLOOKUP($C1903,'Experiment Design'!$B$3:$H$66,'Experiment Results'!I$1,FALSE)</f>
        <v>Exponential</v>
      </c>
      <c r="J1903" s="101">
        <f>VLOOKUP($C1903,'Experiment Design'!$B$3:$H$66,'Experiment Results'!J$1,FALSE)</f>
        <v>40</v>
      </c>
      <c r="K1903" s="101">
        <f>VLOOKUP($C1903,'Experiment Design'!$B$3:$H$66,'Experiment Results'!K$1,FALSE)</f>
        <v>60</v>
      </c>
      <c r="L1903" s="101">
        <f>VLOOKUP($C1903,'Experiment Design'!$B$3:$H$66,'Experiment Results'!L$1,FALSE)</f>
        <v>26</v>
      </c>
      <c r="M1903" s="101">
        <f>VLOOKUP($C1903,'Experiment Design'!$B$3:$H$66,'Experiment Results'!M$1,FALSE)</f>
        <v>15</v>
      </c>
      <c r="N1903" s="102">
        <f t="shared" si="235"/>
        <v>23.95604395604396</v>
      </c>
      <c r="P1903" s="103">
        <f t="shared" si="236"/>
        <v>1</v>
      </c>
      <c r="Q1903" s="101">
        <f t="shared" si="237"/>
        <v>1</v>
      </c>
      <c r="R1903" s="101">
        <f t="shared" si="238"/>
        <v>-1</v>
      </c>
      <c r="S1903" s="101">
        <f t="shared" si="239"/>
        <v>1</v>
      </c>
      <c r="T1903" s="101">
        <f t="shared" si="240"/>
        <v>-1</v>
      </c>
      <c r="U1903" s="101">
        <f t="shared" si="241"/>
        <v>1</v>
      </c>
      <c r="V1903" s="102">
        <f t="shared" si="242"/>
        <v>23.95604395604396</v>
      </c>
    </row>
    <row r="1904" spans="2:22" x14ac:dyDescent="0.25">
      <c r="B1904" s="12">
        <v>30</v>
      </c>
      <c r="C1904" s="12">
        <v>45</v>
      </c>
      <c r="D1904" s="12">
        <v>25.38461538461538</v>
      </c>
      <c r="E1904" s="12">
        <v>29.230769230769219</v>
      </c>
      <c r="F1904" s="12">
        <v>20.769230769230759</v>
      </c>
      <c r="H1904" s="103">
        <f>VLOOKUP($C1904,'Experiment Design'!$B$3:$H$66,'Experiment Results'!H$1,FALSE)</f>
        <v>3</v>
      </c>
      <c r="I1904" s="101" t="str">
        <f>VLOOKUP($C1904,'Experiment Design'!$B$3:$H$66,'Experiment Results'!I$1,FALSE)</f>
        <v>Normal</v>
      </c>
      <c r="J1904" s="101">
        <f>VLOOKUP($C1904,'Experiment Design'!$B$3:$H$66,'Experiment Results'!J$1,FALSE)</f>
        <v>100</v>
      </c>
      <c r="K1904" s="101">
        <f>VLOOKUP($C1904,'Experiment Design'!$B$3:$H$66,'Experiment Results'!K$1,FALSE)</f>
        <v>60</v>
      </c>
      <c r="L1904" s="101">
        <f>VLOOKUP($C1904,'Experiment Design'!$B$3:$H$66,'Experiment Results'!L$1,FALSE)</f>
        <v>26</v>
      </c>
      <c r="M1904" s="101">
        <f>VLOOKUP($C1904,'Experiment Design'!$B$3:$H$66,'Experiment Results'!M$1,FALSE)</f>
        <v>15</v>
      </c>
      <c r="N1904" s="102">
        <f t="shared" si="235"/>
        <v>25.128205128205121</v>
      </c>
      <c r="P1904" s="103">
        <f t="shared" si="236"/>
        <v>-1</v>
      </c>
      <c r="Q1904" s="101">
        <f t="shared" si="237"/>
        <v>-1</v>
      </c>
      <c r="R1904" s="101">
        <f t="shared" si="238"/>
        <v>1</v>
      </c>
      <c r="S1904" s="101">
        <f t="shared" si="239"/>
        <v>1</v>
      </c>
      <c r="T1904" s="101">
        <f t="shared" si="240"/>
        <v>-1</v>
      </c>
      <c r="U1904" s="101">
        <f t="shared" si="241"/>
        <v>1</v>
      </c>
      <c r="V1904" s="102">
        <f t="shared" si="242"/>
        <v>25.128205128205121</v>
      </c>
    </row>
    <row r="1905" spans="2:22" x14ac:dyDescent="0.25">
      <c r="B1905" s="12">
        <v>30</v>
      </c>
      <c r="C1905" s="12">
        <v>46</v>
      </c>
      <c r="D1905" s="12">
        <v>24.807692307692278</v>
      </c>
      <c r="E1905" s="12">
        <v>18.84615384615384</v>
      </c>
      <c r="F1905" s="12">
        <v>24.065934065934059</v>
      </c>
      <c r="H1905" s="103">
        <f>VLOOKUP($C1905,'Experiment Design'!$B$3:$H$66,'Experiment Results'!H$1,FALSE)</f>
        <v>8</v>
      </c>
      <c r="I1905" s="101" t="str">
        <f>VLOOKUP($C1905,'Experiment Design'!$B$3:$H$66,'Experiment Results'!I$1,FALSE)</f>
        <v>Normal</v>
      </c>
      <c r="J1905" s="101">
        <f>VLOOKUP($C1905,'Experiment Design'!$B$3:$H$66,'Experiment Results'!J$1,FALSE)</f>
        <v>100</v>
      </c>
      <c r="K1905" s="101">
        <f>VLOOKUP($C1905,'Experiment Design'!$B$3:$H$66,'Experiment Results'!K$1,FALSE)</f>
        <v>60</v>
      </c>
      <c r="L1905" s="101">
        <f>VLOOKUP($C1905,'Experiment Design'!$B$3:$H$66,'Experiment Results'!L$1,FALSE)</f>
        <v>26</v>
      </c>
      <c r="M1905" s="101">
        <f>VLOOKUP($C1905,'Experiment Design'!$B$3:$H$66,'Experiment Results'!M$1,FALSE)</f>
        <v>15</v>
      </c>
      <c r="N1905" s="102">
        <f t="shared" si="235"/>
        <v>22.573260073260059</v>
      </c>
      <c r="P1905" s="103">
        <f t="shared" si="236"/>
        <v>1</v>
      </c>
      <c r="Q1905" s="101">
        <f t="shared" si="237"/>
        <v>-1</v>
      </c>
      <c r="R1905" s="101">
        <f t="shared" si="238"/>
        <v>1</v>
      </c>
      <c r="S1905" s="101">
        <f t="shared" si="239"/>
        <v>1</v>
      </c>
      <c r="T1905" s="101">
        <f t="shared" si="240"/>
        <v>-1</v>
      </c>
      <c r="U1905" s="101">
        <f t="shared" si="241"/>
        <v>1</v>
      </c>
      <c r="V1905" s="102">
        <f t="shared" si="242"/>
        <v>22.573260073260059</v>
      </c>
    </row>
    <row r="1906" spans="2:22" x14ac:dyDescent="0.25">
      <c r="B1906" s="12">
        <v>30</v>
      </c>
      <c r="C1906" s="12">
        <v>47</v>
      </c>
      <c r="D1906" s="12">
        <v>30.106737511513501</v>
      </c>
      <c r="E1906" s="12">
        <v>27.307692307692299</v>
      </c>
      <c r="F1906" s="12">
        <v>31.923076923076923</v>
      </c>
      <c r="H1906" s="103">
        <f>VLOOKUP($C1906,'Experiment Design'!$B$3:$H$66,'Experiment Results'!H$1,FALSE)</f>
        <v>3</v>
      </c>
      <c r="I1906" s="101" t="str">
        <f>VLOOKUP($C1906,'Experiment Design'!$B$3:$H$66,'Experiment Results'!I$1,FALSE)</f>
        <v>Exponential</v>
      </c>
      <c r="J1906" s="101">
        <f>VLOOKUP($C1906,'Experiment Design'!$B$3:$H$66,'Experiment Results'!J$1,FALSE)</f>
        <v>100</v>
      </c>
      <c r="K1906" s="101">
        <f>VLOOKUP($C1906,'Experiment Design'!$B$3:$H$66,'Experiment Results'!K$1,FALSE)</f>
        <v>60</v>
      </c>
      <c r="L1906" s="101">
        <f>VLOOKUP($C1906,'Experiment Design'!$B$3:$H$66,'Experiment Results'!L$1,FALSE)</f>
        <v>26</v>
      </c>
      <c r="M1906" s="101">
        <f>VLOOKUP($C1906,'Experiment Design'!$B$3:$H$66,'Experiment Results'!M$1,FALSE)</f>
        <v>15</v>
      </c>
      <c r="N1906" s="102">
        <f t="shared" si="235"/>
        <v>29.779168914094242</v>
      </c>
      <c r="P1906" s="103">
        <f t="shared" si="236"/>
        <v>-1</v>
      </c>
      <c r="Q1906" s="101">
        <f t="shared" si="237"/>
        <v>1</v>
      </c>
      <c r="R1906" s="101">
        <f t="shared" si="238"/>
        <v>1</v>
      </c>
      <c r="S1906" s="101">
        <f t="shared" si="239"/>
        <v>1</v>
      </c>
      <c r="T1906" s="101">
        <f t="shared" si="240"/>
        <v>-1</v>
      </c>
      <c r="U1906" s="101">
        <f t="shared" si="241"/>
        <v>1</v>
      </c>
      <c r="V1906" s="102">
        <f t="shared" si="242"/>
        <v>29.779168914094242</v>
      </c>
    </row>
    <row r="1907" spans="2:22" x14ac:dyDescent="0.25">
      <c r="B1907" s="12">
        <v>30</v>
      </c>
      <c r="C1907" s="12">
        <v>48</v>
      </c>
      <c r="D1907" s="12">
        <v>26.868131868131879</v>
      </c>
      <c r="E1907" s="12">
        <v>25.38461538461538</v>
      </c>
      <c r="F1907" s="12">
        <v>19.61538461538462</v>
      </c>
      <c r="H1907" s="103">
        <f>VLOOKUP($C1907,'Experiment Design'!$B$3:$H$66,'Experiment Results'!H$1,FALSE)</f>
        <v>8</v>
      </c>
      <c r="I1907" s="101" t="str">
        <f>VLOOKUP($C1907,'Experiment Design'!$B$3:$H$66,'Experiment Results'!I$1,FALSE)</f>
        <v>Exponential</v>
      </c>
      <c r="J1907" s="101">
        <f>VLOOKUP($C1907,'Experiment Design'!$B$3:$H$66,'Experiment Results'!J$1,FALSE)</f>
        <v>100</v>
      </c>
      <c r="K1907" s="101">
        <f>VLOOKUP($C1907,'Experiment Design'!$B$3:$H$66,'Experiment Results'!K$1,FALSE)</f>
        <v>60</v>
      </c>
      <c r="L1907" s="101">
        <f>VLOOKUP($C1907,'Experiment Design'!$B$3:$H$66,'Experiment Results'!L$1,FALSE)</f>
        <v>26</v>
      </c>
      <c r="M1907" s="101">
        <f>VLOOKUP($C1907,'Experiment Design'!$B$3:$H$66,'Experiment Results'!M$1,FALSE)</f>
        <v>15</v>
      </c>
      <c r="N1907" s="102">
        <f t="shared" si="235"/>
        <v>23.95604395604396</v>
      </c>
      <c r="P1907" s="103">
        <f t="shared" si="236"/>
        <v>1</v>
      </c>
      <c r="Q1907" s="101">
        <f t="shared" si="237"/>
        <v>1</v>
      </c>
      <c r="R1907" s="101">
        <f t="shared" si="238"/>
        <v>1</v>
      </c>
      <c r="S1907" s="101">
        <f t="shared" si="239"/>
        <v>1</v>
      </c>
      <c r="T1907" s="101">
        <f t="shared" si="240"/>
        <v>-1</v>
      </c>
      <c r="U1907" s="101">
        <f t="shared" si="241"/>
        <v>1</v>
      </c>
      <c r="V1907" s="102">
        <f t="shared" si="242"/>
        <v>23.95604395604396</v>
      </c>
    </row>
    <row r="1908" spans="2:22" x14ac:dyDescent="0.25">
      <c r="B1908" s="12">
        <v>30</v>
      </c>
      <c r="C1908" s="12">
        <v>49</v>
      </c>
      <c r="D1908" s="12">
        <v>43.125</v>
      </c>
      <c r="E1908" s="12">
        <v>40.000000000000014</v>
      </c>
      <c r="F1908" s="12">
        <v>37.291666666666679</v>
      </c>
      <c r="H1908" s="103">
        <f>VLOOKUP($C1908,'Experiment Design'!$B$3:$H$66,'Experiment Results'!H$1,FALSE)</f>
        <v>3</v>
      </c>
      <c r="I1908" s="101" t="str">
        <f>VLOOKUP($C1908,'Experiment Design'!$B$3:$H$66,'Experiment Results'!I$1,FALSE)</f>
        <v>Normal</v>
      </c>
      <c r="J1908" s="101">
        <f>VLOOKUP($C1908,'Experiment Design'!$B$3:$H$66,'Experiment Results'!J$1,FALSE)</f>
        <v>40</v>
      </c>
      <c r="K1908" s="101">
        <f>VLOOKUP($C1908,'Experiment Design'!$B$3:$H$66,'Experiment Results'!K$1,FALSE)</f>
        <v>10</v>
      </c>
      <c r="L1908" s="101">
        <f>VLOOKUP($C1908,'Experiment Design'!$B$3:$H$66,'Experiment Results'!L$1,FALSE)</f>
        <v>36</v>
      </c>
      <c r="M1908" s="101">
        <f>VLOOKUP($C1908,'Experiment Design'!$B$3:$H$66,'Experiment Results'!M$1,FALSE)</f>
        <v>15</v>
      </c>
      <c r="N1908" s="102">
        <f t="shared" si="235"/>
        <v>40.138888888888893</v>
      </c>
      <c r="P1908" s="103">
        <f t="shared" si="236"/>
        <v>-1</v>
      </c>
      <c r="Q1908" s="101">
        <f t="shared" si="237"/>
        <v>-1</v>
      </c>
      <c r="R1908" s="101">
        <f t="shared" si="238"/>
        <v>-1</v>
      </c>
      <c r="S1908" s="101">
        <f t="shared" si="239"/>
        <v>-1</v>
      </c>
      <c r="T1908" s="101">
        <f t="shared" si="240"/>
        <v>1</v>
      </c>
      <c r="U1908" s="101">
        <f t="shared" si="241"/>
        <v>1</v>
      </c>
      <c r="V1908" s="102">
        <f t="shared" si="242"/>
        <v>40.138888888888893</v>
      </c>
    </row>
    <row r="1909" spans="2:22" x14ac:dyDescent="0.25">
      <c r="B1909" s="12">
        <v>30</v>
      </c>
      <c r="C1909" s="12">
        <v>50</v>
      </c>
      <c r="D1909" s="12">
        <v>41.25</v>
      </c>
      <c r="E1909" s="12">
        <v>37.5</v>
      </c>
      <c r="F1909" s="12">
        <v>31.666666666666682</v>
      </c>
      <c r="H1909" s="103">
        <f>VLOOKUP($C1909,'Experiment Design'!$B$3:$H$66,'Experiment Results'!H$1,FALSE)</f>
        <v>8</v>
      </c>
      <c r="I1909" s="101" t="str">
        <f>VLOOKUP($C1909,'Experiment Design'!$B$3:$H$66,'Experiment Results'!I$1,FALSE)</f>
        <v>Normal</v>
      </c>
      <c r="J1909" s="101">
        <f>VLOOKUP($C1909,'Experiment Design'!$B$3:$H$66,'Experiment Results'!J$1,FALSE)</f>
        <v>40</v>
      </c>
      <c r="K1909" s="101">
        <f>VLOOKUP($C1909,'Experiment Design'!$B$3:$H$66,'Experiment Results'!K$1,FALSE)</f>
        <v>10</v>
      </c>
      <c r="L1909" s="101">
        <f>VLOOKUP($C1909,'Experiment Design'!$B$3:$H$66,'Experiment Results'!L$1,FALSE)</f>
        <v>36</v>
      </c>
      <c r="M1909" s="101">
        <f>VLOOKUP($C1909,'Experiment Design'!$B$3:$H$66,'Experiment Results'!M$1,FALSE)</f>
        <v>15</v>
      </c>
      <c r="N1909" s="102">
        <f t="shared" si="235"/>
        <v>36.805555555555564</v>
      </c>
      <c r="P1909" s="103">
        <f t="shared" si="236"/>
        <v>1</v>
      </c>
      <c r="Q1909" s="101">
        <f t="shared" si="237"/>
        <v>-1</v>
      </c>
      <c r="R1909" s="101">
        <f t="shared" si="238"/>
        <v>-1</v>
      </c>
      <c r="S1909" s="101">
        <f t="shared" si="239"/>
        <v>-1</v>
      </c>
      <c r="T1909" s="101">
        <f t="shared" si="240"/>
        <v>1</v>
      </c>
      <c r="U1909" s="101">
        <f t="shared" si="241"/>
        <v>1</v>
      </c>
      <c r="V1909" s="102">
        <f t="shared" si="242"/>
        <v>36.805555555555564</v>
      </c>
    </row>
    <row r="1910" spans="2:22" x14ac:dyDescent="0.25">
      <c r="B1910" s="12">
        <v>30</v>
      </c>
      <c r="C1910" s="12">
        <v>51</v>
      </c>
      <c r="D1910" s="12">
        <v>37.083333333333364</v>
      </c>
      <c r="E1910" s="12">
        <v>36.041666666666636</v>
      </c>
      <c r="F1910" s="12">
        <v>32.083333333333321</v>
      </c>
      <c r="H1910" s="103">
        <f>VLOOKUP($C1910,'Experiment Design'!$B$3:$H$66,'Experiment Results'!H$1,FALSE)</f>
        <v>3</v>
      </c>
      <c r="I1910" s="101" t="str">
        <f>VLOOKUP($C1910,'Experiment Design'!$B$3:$H$66,'Experiment Results'!I$1,FALSE)</f>
        <v>Exponential</v>
      </c>
      <c r="J1910" s="101">
        <f>VLOOKUP($C1910,'Experiment Design'!$B$3:$H$66,'Experiment Results'!J$1,FALSE)</f>
        <v>40</v>
      </c>
      <c r="K1910" s="101">
        <f>VLOOKUP($C1910,'Experiment Design'!$B$3:$H$66,'Experiment Results'!K$1,FALSE)</f>
        <v>10</v>
      </c>
      <c r="L1910" s="101">
        <f>VLOOKUP($C1910,'Experiment Design'!$B$3:$H$66,'Experiment Results'!L$1,FALSE)</f>
        <v>36</v>
      </c>
      <c r="M1910" s="101">
        <f>VLOOKUP($C1910,'Experiment Design'!$B$3:$H$66,'Experiment Results'!M$1,FALSE)</f>
        <v>15</v>
      </c>
      <c r="N1910" s="102">
        <f t="shared" si="235"/>
        <v>35.069444444444436</v>
      </c>
      <c r="P1910" s="103">
        <f t="shared" si="236"/>
        <v>-1</v>
      </c>
      <c r="Q1910" s="101">
        <f t="shared" si="237"/>
        <v>1</v>
      </c>
      <c r="R1910" s="101">
        <f t="shared" si="238"/>
        <v>-1</v>
      </c>
      <c r="S1910" s="101">
        <f t="shared" si="239"/>
        <v>-1</v>
      </c>
      <c r="T1910" s="101">
        <f t="shared" si="240"/>
        <v>1</v>
      </c>
      <c r="U1910" s="101">
        <f t="shared" si="241"/>
        <v>1</v>
      </c>
      <c r="V1910" s="102">
        <f t="shared" si="242"/>
        <v>35.069444444444436</v>
      </c>
    </row>
    <row r="1911" spans="2:22" x14ac:dyDescent="0.25">
      <c r="B1911" s="12">
        <v>30</v>
      </c>
      <c r="C1911" s="12">
        <v>52</v>
      </c>
      <c r="D1911" s="12">
        <v>34.999999999999986</v>
      </c>
      <c r="E1911" s="12">
        <v>42.083333333333336</v>
      </c>
      <c r="F1911" s="12">
        <v>29.833333333333321</v>
      </c>
      <c r="H1911" s="103">
        <f>VLOOKUP($C1911,'Experiment Design'!$B$3:$H$66,'Experiment Results'!H$1,FALSE)</f>
        <v>8</v>
      </c>
      <c r="I1911" s="101" t="str">
        <f>VLOOKUP($C1911,'Experiment Design'!$B$3:$H$66,'Experiment Results'!I$1,FALSE)</f>
        <v>Exponential</v>
      </c>
      <c r="J1911" s="101">
        <f>VLOOKUP($C1911,'Experiment Design'!$B$3:$H$66,'Experiment Results'!J$1,FALSE)</f>
        <v>40</v>
      </c>
      <c r="K1911" s="101">
        <f>VLOOKUP($C1911,'Experiment Design'!$B$3:$H$66,'Experiment Results'!K$1,FALSE)</f>
        <v>10</v>
      </c>
      <c r="L1911" s="101">
        <f>VLOOKUP($C1911,'Experiment Design'!$B$3:$H$66,'Experiment Results'!L$1,FALSE)</f>
        <v>36</v>
      </c>
      <c r="M1911" s="101">
        <f>VLOOKUP($C1911,'Experiment Design'!$B$3:$H$66,'Experiment Results'!M$1,FALSE)</f>
        <v>15</v>
      </c>
      <c r="N1911" s="102">
        <f t="shared" si="235"/>
        <v>35.638888888888879</v>
      </c>
      <c r="P1911" s="103">
        <f t="shared" si="236"/>
        <v>1</v>
      </c>
      <c r="Q1911" s="101">
        <f t="shared" si="237"/>
        <v>1</v>
      </c>
      <c r="R1911" s="101">
        <f t="shared" si="238"/>
        <v>-1</v>
      </c>
      <c r="S1911" s="101">
        <f t="shared" si="239"/>
        <v>-1</v>
      </c>
      <c r="T1911" s="101">
        <f t="shared" si="240"/>
        <v>1</v>
      </c>
      <c r="U1911" s="101">
        <f t="shared" si="241"/>
        <v>1</v>
      </c>
      <c r="V1911" s="102">
        <f t="shared" si="242"/>
        <v>35.638888888888879</v>
      </c>
    </row>
    <row r="1912" spans="2:22" x14ac:dyDescent="0.25">
      <c r="B1912" s="12">
        <v>30</v>
      </c>
      <c r="C1912" s="12">
        <v>53</v>
      </c>
      <c r="D1912" s="12">
        <v>43.125</v>
      </c>
      <c r="E1912" s="12">
        <v>40.000000000000014</v>
      </c>
      <c r="F1912" s="12">
        <v>37.291666666666679</v>
      </c>
      <c r="H1912" s="103">
        <f>VLOOKUP($C1912,'Experiment Design'!$B$3:$H$66,'Experiment Results'!H$1,FALSE)</f>
        <v>3</v>
      </c>
      <c r="I1912" s="101" t="str">
        <f>VLOOKUP($C1912,'Experiment Design'!$B$3:$H$66,'Experiment Results'!I$1,FALSE)</f>
        <v>Normal</v>
      </c>
      <c r="J1912" s="101">
        <f>VLOOKUP($C1912,'Experiment Design'!$B$3:$H$66,'Experiment Results'!J$1,FALSE)</f>
        <v>100</v>
      </c>
      <c r="K1912" s="101">
        <f>VLOOKUP($C1912,'Experiment Design'!$B$3:$H$66,'Experiment Results'!K$1,FALSE)</f>
        <v>10</v>
      </c>
      <c r="L1912" s="101">
        <f>VLOOKUP($C1912,'Experiment Design'!$B$3:$H$66,'Experiment Results'!L$1,FALSE)</f>
        <v>36</v>
      </c>
      <c r="M1912" s="101">
        <f>VLOOKUP($C1912,'Experiment Design'!$B$3:$H$66,'Experiment Results'!M$1,FALSE)</f>
        <v>15</v>
      </c>
      <c r="N1912" s="102">
        <f t="shared" si="235"/>
        <v>40.138888888888893</v>
      </c>
      <c r="P1912" s="103">
        <f t="shared" si="236"/>
        <v>-1</v>
      </c>
      <c r="Q1912" s="101">
        <f t="shared" si="237"/>
        <v>-1</v>
      </c>
      <c r="R1912" s="101">
        <f t="shared" si="238"/>
        <v>1</v>
      </c>
      <c r="S1912" s="101">
        <f t="shared" si="239"/>
        <v>-1</v>
      </c>
      <c r="T1912" s="101">
        <f t="shared" si="240"/>
        <v>1</v>
      </c>
      <c r="U1912" s="101">
        <f t="shared" si="241"/>
        <v>1</v>
      </c>
      <c r="V1912" s="102">
        <f t="shared" si="242"/>
        <v>40.138888888888893</v>
      </c>
    </row>
    <row r="1913" spans="2:22" x14ac:dyDescent="0.25">
      <c r="B1913" s="12">
        <v>30</v>
      </c>
      <c r="C1913" s="12">
        <v>54</v>
      </c>
      <c r="D1913" s="12">
        <v>41.25</v>
      </c>
      <c r="E1913" s="12">
        <v>37.5</v>
      </c>
      <c r="F1913" s="12">
        <v>31.666666666666682</v>
      </c>
      <c r="H1913" s="103">
        <f>VLOOKUP($C1913,'Experiment Design'!$B$3:$H$66,'Experiment Results'!H$1,FALSE)</f>
        <v>8</v>
      </c>
      <c r="I1913" s="101" t="str">
        <f>VLOOKUP($C1913,'Experiment Design'!$B$3:$H$66,'Experiment Results'!I$1,FALSE)</f>
        <v>Normal</v>
      </c>
      <c r="J1913" s="101">
        <f>VLOOKUP($C1913,'Experiment Design'!$B$3:$H$66,'Experiment Results'!J$1,FALSE)</f>
        <v>100</v>
      </c>
      <c r="K1913" s="101">
        <f>VLOOKUP($C1913,'Experiment Design'!$B$3:$H$66,'Experiment Results'!K$1,FALSE)</f>
        <v>10</v>
      </c>
      <c r="L1913" s="101">
        <f>VLOOKUP($C1913,'Experiment Design'!$B$3:$H$66,'Experiment Results'!L$1,FALSE)</f>
        <v>36</v>
      </c>
      <c r="M1913" s="101">
        <f>VLOOKUP($C1913,'Experiment Design'!$B$3:$H$66,'Experiment Results'!M$1,FALSE)</f>
        <v>15</v>
      </c>
      <c r="N1913" s="102">
        <f t="shared" si="235"/>
        <v>36.805555555555564</v>
      </c>
      <c r="P1913" s="103">
        <f t="shared" si="236"/>
        <v>1</v>
      </c>
      <c r="Q1913" s="101">
        <f t="shared" si="237"/>
        <v>-1</v>
      </c>
      <c r="R1913" s="101">
        <f t="shared" si="238"/>
        <v>1</v>
      </c>
      <c r="S1913" s="101">
        <f t="shared" si="239"/>
        <v>-1</v>
      </c>
      <c r="T1913" s="101">
        <f t="shared" si="240"/>
        <v>1</v>
      </c>
      <c r="U1913" s="101">
        <f t="shared" si="241"/>
        <v>1</v>
      </c>
      <c r="V1913" s="102">
        <f t="shared" si="242"/>
        <v>36.805555555555564</v>
      </c>
    </row>
    <row r="1914" spans="2:22" x14ac:dyDescent="0.25">
      <c r="B1914" s="12">
        <v>30</v>
      </c>
      <c r="C1914" s="12">
        <v>55</v>
      </c>
      <c r="D1914" s="12">
        <v>37.083333333333364</v>
      </c>
      <c r="E1914" s="12">
        <v>36.041666666666636</v>
      </c>
      <c r="F1914" s="12">
        <v>32.083333333333321</v>
      </c>
      <c r="H1914" s="103">
        <f>VLOOKUP($C1914,'Experiment Design'!$B$3:$H$66,'Experiment Results'!H$1,FALSE)</f>
        <v>3</v>
      </c>
      <c r="I1914" s="101" t="str">
        <f>VLOOKUP($C1914,'Experiment Design'!$B$3:$H$66,'Experiment Results'!I$1,FALSE)</f>
        <v>Exponential</v>
      </c>
      <c r="J1914" s="101">
        <f>VLOOKUP($C1914,'Experiment Design'!$B$3:$H$66,'Experiment Results'!J$1,FALSE)</f>
        <v>100</v>
      </c>
      <c r="K1914" s="101">
        <f>VLOOKUP($C1914,'Experiment Design'!$B$3:$H$66,'Experiment Results'!K$1,FALSE)</f>
        <v>10</v>
      </c>
      <c r="L1914" s="101">
        <f>VLOOKUP($C1914,'Experiment Design'!$B$3:$H$66,'Experiment Results'!L$1,FALSE)</f>
        <v>36</v>
      </c>
      <c r="M1914" s="101">
        <f>VLOOKUP($C1914,'Experiment Design'!$B$3:$H$66,'Experiment Results'!M$1,FALSE)</f>
        <v>15</v>
      </c>
      <c r="N1914" s="102">
        <f t="shared" si="235"/>
        <v>35.069444444444436</v>
      </c>
      <c r="P1914" s="103">
        <f t="shared" si="236"/>
        <v>-1</v>
      </c>
      <c r="Q1914" s="101">
        <f t="shared" si="237"/>
        <v>1</v>
      </c>
      <c r="R1914" s="101">
        <f t="shared" si="238"/>
        <v>1</v>
      </c>
      <c r="S1914" s="101">
        <f t="shared" si="239"/>
        <v>-1</v>
      </c>
      <c r="T1914" s="101">
        <f t="shared" si="240"/>
        <v>1</v>
      </c>
      <c r="U1914" s="101">
        <f t="shared" si="241"/>
        <v>1</v>
      </c>
      <c r="V1914" s="102">
        <f t="shared" si="242"/>
        <v>35.069444444444436</v>
      </c>
    </row>
    <row r="1915" spans="2:22" x14ac:dyDescent="0.25">
      <c r="B1915" s="12">
        <v>30</v>
      </c>
      <c r="C1915" s="12">
        <v>56</v>
      </c>
      <c r="D1915" s="12">
        <v>34.999999999999986</v>
      </c>
      <c r="E1915" s="12">
        <v>42.083333333333336</v>
      </c>
      <c r="F1915" s="12">
        <v>29.833333333333321</v>
      </c>
      <c r="H1915" s="103">
        <f>VLOOKUP($C1915,'Experiment Design'!$B$3:$H$66,'Experiment Results'!H$1,FALSE)</f>
        <v>8</v>
      </c>
      <c r="I1915" s="101" t="str">
        <f>VLOOKUP($C1915,'Experiment Design'!$B$3:$H$66,'Experiment Results'!I$1,FALSE)</f>
        <v>Exponential</v>
      </c>
      <c r="J1915" s="101">
        <f>VLOOKUP($C1915,'Experiment Design'!$B$3:$H$66,'Experiment Results'!J$1,FALSE)</f>
        <v>100</v>
      </c>
      <c r="K1915" s="101">
        <f>VLOOKUP($C1915,'Experiment Design'!$B$3:$H$66,'Experiment Results'!K$1,FALSE)</f>
        <v>10</v>
      </c>
      <c r="L1915" s="101">
        <f>VLOOKUP($C1915,'Experiment Design'!$B$3:$H$66,'Experiment Results'!L$1,FALSE)</f>
        <v>36</v>
      </c>
      <c r="M1915" s="101">
        <f>VLOOKUP($C1915,'Experiment Design'!$B$3:$H$66,'Experiment Results'!M$1,FALSE)</f>
        <v>15</v>
      </c>
      <c r="N1915" s="102">
        <f t="shared" si="235"/>
        <v>35.638888888888879</v>
      </c>
      <c r="P1915" s="103">
        <f t="shared" si="236"/>
        <v>1</v>
      </c>
      <c r="Q1915" s="101">
        <f t="shared" si="237"/>
        <v>1</v>
      </c>
      <c r="R1915" s="101">
        <f t="shared" si="238"/>
        <v>1</v>
      </c>
      <c r="S1915" s="101">
        <f t="shared" si="239"/>
        <v>-1</v>
      </c>
      <c r="T1915" s="101">
        <f t="shared" si="240"/>
        <v>1</v>
      </c>
      <c r="U1915" s="101">
        <f t="shared" si="241"/>
        <v>1</v>
      </c>
      <c r="V1915" s="102">
        <f t="shared" si="242"/>
        <v>35.638888888888879</v>
      </c>
    </row>
    <row r="1916" spans="2:22" x14ac:dyDescent="0.25">
      <c r="B1916" s="12">
        <v>30</v>
      </c>
      <c r="C1916" s="12">
        <v>57</v>
      </c>
      <c r="D1916" s="12">
        <v>43.125</v>
      </c>
      <c r="E1916" s="12">
        <v>40.000000000000014</v>
      </c>
      <c r="F1916" s="12">
        <v>37.291666666666679</v>
      </c>
      <c r="H1916" s="103">
        <f>VLOOKUP($C1916,'Experiment Design'!$B$3:$H$66,'Experiment Results'!H$1,FALSE)</f>
        <v>3</v>
      </c>
      <c r="I1916" s="101" t="str">
        <f>VLOOKUP($C1916,'Experiment Design'!$B$3:$H$66,'Experiment Results'!I$1,FALSE)</f>
        <v>Normal</v>
      </c>
      <c r="J1916" s="101">
        <f>VLOOKUP($C1916,'Experiment Design'!$B$3:$H$66,'Experiment Results'!J$1,FALSE)</f>
        <v>40</v>
      </c>
      <c r="K1916" s="101">
        <f>VLOOKUP($C1916,'Experiment Design'!$B$3:$H$66,'Experiment Results'!K$1,FALSE)</f>
        <v>60</v>
      </c>
      <c r="L1916" s="101">
        <f>VLOOKUP($C1916,'Experiment Design'!$B$3:$H$66,'Experiment Results'!L$1,FALSE)</f>
        <v>36</v>
      </c>
      <c r="M1916" s="101">
        <f>VLOOKUP($C1916,'Experiment Design'!$B$3:$H$66,'Experiment Results'!M$1,FALSE)</f>
        <v>15</v>
      </c>
      <c r="N1916" s="102">
        <f t="shared" si="235"/>
        <v>40.138888888888893</v>
      </c>
      <c r="P1916" s="103">
        <f t="shared" si="236"/>
        <v>-1</v>
      </c>
      <c r="Q1916" s="101">
        <f t="shared" si="237"/>
        <v>-1</v>
      </c>
      <c r="R1916" s="101">
        <f t="shared" si="238"/>
        <v>-1</v>
      </c>
      <c r="S1916" s="101">
        <f t="shared" si="239"/>
        <v>1</v>
      </c>
      <c r="T1916" s="101">
        <f t="shared" si="240"/>
        <v>1</v>
      </c>
      <c r="U1916" s="101">
        <f t="shared" si="241"/>
        <v>1</v>
      </c>
      <c r="V1916" s="102">
        <f t="shared" si="242"/>
        <v>40.138888888888893</v>
      </c>
    </row>
    <row r="1917" spans="2:22" x14ac:dyDescent="0.25">
      <c r="B1917" s="12">
        <v>30</v>
      </c>
      <c r="C1917" s="12">
        <v>58</v>
      </c>
      <c r="D1917" s="12">
        <v>41.25</v>
      </c>
      <c r="E1917" s="12">
        <v>37.5</v>
      </c>
      <c r="F1917" s="12">
        <v>31.666666666666682</v>
      </c>
      <c r="H1917" s="103">
        <f>VLOOKUP($C1917,'Experiment Design'!$B$3:$H$66,'Experiment Results'!H$1,FALSE)</f>
        <v>8</v>
      </c>
      <c r="I1917" s="101" t="str">
        <f>VLOOKUP($C1917,'Experiment Design'!$B$3:$H$66,'Experiment Results'!I$1,FALSE)</f>
        <v>Normal</v>
      </c>
      <c r="J1917" s="101">
        <f>VLOOKUP($C1917,'Experiment Design'!$B$3:$H$66,'Experiment Results'!J$1,FALSE)</f>
        <v>40</v>
      </c>
      <c r="K1917" s="101">
        <f>VLOOKUP($C1917,'Experiment Design'!$B$3:$H$66,'Experiment Results'!K$1,FALSE)</f>
        <v>60</v>
      </c>
      <c r="L1917" s="101">
        <f>VLOOKUP($C1917,'Experiment Design'!$B$3:$H$66,'Experiment Results'!L$1,FALSE)</f>
        <v>36</v>
      </c>
      <c r="M1917" s="101">
        <f>VLOOKUP($C1917,'Experiment Design'!$B$3:$H$66,'Experiment Results'!M$1,FALSE)</f>
        <v>15</v>
      </c>
      <c r="N1917" s="102">
        <f t="shared" si="235"/>
        <v>36.805555555555564</v>
      </c>
      <c r="P1917" s="103">
        <f t="shared" si="236"/>
        <v>1</v>
      </c>
      <c r="Q1917" s="101">
        <f t="shared" si="237"/>
        <v>-1</v>
      </c>
      <c r="R1917" s="101">
        <f t="shared" si="238"/>
        <v>-1</v>
      </c>
      <c r="S1917" s="101">
        <f t="shared" si="239"/>
        <v>1</v>
      </c>
      <c r="T1917" s="101">
        <f t="shared" si="240"/>
        <v>1</v>
      </c>
      <c r="U1917" s="101">
        <f t="shared" si="241"/>
        <v>1</v>
      </c>
      <c r="V1917" s="102">
        <f t="shared" si="242"/>
        <v>36.805555555555564</v>
      </c>
    </row>
    <row r="1918" spans="2:22" x14ac:dyDescent="0.25">
      <c r="B1918" s="12">
        <v>30</v>
      </c>
      <c r="C1918" s="12">
        <v>59</v>
      </c>
      <c r="D1918" s="12">
        <v>37.083333333333364</v>
      </c>
      <c r="E1918" s="12">
        <v>36.041666666666636</v>
      </c>
      <c r="F1918" s="12">
        <v>32.083333333333321</v>
      </c>
      <c r="H1918" s="103">
        <f>VLOOKUP($C1918,'Experiment Design'!$B$3:$H$66,'Experiment Results'!H$1,FALSE)</f>
        <v>3</v>
      </c>
      <c r="I1918" s="101" t="str">
        <f>VLOOKUP($C1918,'Experiment Design'!$B$3:$H$66,'Experiment Results'!I$1,FALSE)</f>
        <v>Exponential</v>
      </c>
      <c r="J1918" s="101">
        <f>VLOOKUP($C1918,'Experiment Design'!$B$3:$H$66,'Experiment Results'!J$1,FALSE)</f>
        <v>40</v>
      </c>
      <c r="K1918" s="101">
        <f>VLOOKUP($C1918,'Experiment Design'!$B$3:$H$66,'Experiment Results'!K$1,FALSE)</f>
        <v>60</v>
      </c>
      <c r="L1918" s="101">
        <f>VLOOKUP($C1918,'Experiment Design'!$B$3:$H$66,'Experiment Results'!L$1,FALSE)</f>
        <v>36</v>
      </c>
      <c r="M1918" s="101">
        <f>VLOOKUP($C1918,'Experiment Design'!$B$3:$H$66,'Experiment Results'!M$1,FALSE)</f>
        <v>15</v>
      </c>
      <c r="N1918" s="102">
        <f t="shared" si="235"/>
        <v>35.069444444444436</v>
      </c>
      <c r="P1918" s="103">
        <f t="shared" si="236"/>
        <v>-1</v>
      </c>
      <c r="Q1918" s="101">
        <f t="shared" si="237"/>
        <v>1</v>
      </c>
      <c r="R1918" s="101">
        <f t="shared" si="238"/>
        <v>-1</v>
      </c>
      <c r="S1918" s="101">
        <f t="shared" si="239"/>
        <v>1</v>
      </c>
      <c r="T1918" s="101">
        <f t="shared" si="240"/>
        <v>1</v>
      </c>
      <c r="U1918" s="101">
        <f t="shared" si="241"/>
        <v>1</v>
      </c>
      <c r="V1918" s="102">
        <f t="shared" si="242"/>
        <v>35.069444444444436</v>
      </c>
    </row>
    <row r="1919" spans="2:22" x14ac:dyDescent="0.25">
      <c r="B1919" s="12">
        <v>30</v>
      </c>
      <c r="C1919" s="12">
        <v>60</v>
      </c>
      <c r="D1919" s="12">
        <v>34.999999999999986</v>
      </c>
      <c r="E1919" s="12">
        <v>42.083333333333336</v>
      </c>
      <c r="F1919" s="12">
        <v>29.833333333333321</v>
      </c>
      <c r="H1919" s="103">
        <f>VLOOKUP($C1919,'Experiment Design'!$B$3:$H$66,'Experiment Results'!H$1,FALSE)</f>
        <v>8</v>
      </c>
      <c r="I1919" s="101" t="str">
        <f>VLOOKUP($C1919,'Experiment Design'!$B$3:$H$66,'Experiment Results'!I$1,FALSE)</f>
        <v>Exponential</v>
      </c>
      <c r="J1919" s="101">
        <f>VLOOKUP($C1919,'Experiment Design'!$B$3:$H$66,'Experiment Results'!J$1,FALSE)</f>
        <v>40</v>
      </c>
      <c r="K1919" s="101">
        <f>VLOOKUP($C1919,'Experiment Design'!$B$3:$H$66,'Experiment Results'!K$1,FALSE)</f>
        <v>60</v>
      </c>
      <c r="L1919" s="101">
        <f>VLOOKUP($C1919,'Experiment Design'!$B$3:$H$66,'Experiment Results'!L$1,FALSE)</f>
        <v>36</v>
      </c>
      <c r="M1919" s="101">
        <f>VLOOKUP($C1919,'Experiment Design'!$B$3:$H$66,'Experiment Results'!M$1,FALSE)</f>
        <v>15</v>
      </c>
      <c r="N1919" s="102">
        <f t="shared" si="235"/>
        <v>35.638888888888879</v>
      </c>
      <c r="P1919" s="103">
        <f t="shared" si="236"/>
        <v>1</v>
      </c>
      <c r="Q1919" s="101">
        <f t="shared" si="237"/>
        <v>1</v>
      </c>
      <c r="R1919" s="101">
        <f t="shared" si="238"/>
        <v>-1</v>
      </c>
      <c r="S1919" s="101">
        <f t="shared" si="239"/>
        <v>1</v>
      </c>
      <c r="T1919" s="101">
        <f t="shared" si="240"/>
        <v>1</v>
      </c>
      <c r="U1919" s="101">
        <f t="shared" si="241"/>
        <v>1</v>
      </c>
      <c r="V1919" s="102">
        <f t="shared" si="242"/>
        <v>35.638888888888879</v>
      </c>
    </row>
    <row r="1920" spans="2:22" x14ac:dyDescent="0.25">
      <c r="B1920" s="12">
        <v>30</v>
      </c>
      <c r="C1920" s="12">
        <v>61</v>
      </c>
      <c r="D1920" s="12">
        <v>43.125</v>
      </c>
      <c r="E1920" s="12">
        <v>40.000000000000014</v>
      </c>
      <c r="F1920" s="12">
        <v>37.291666666666679</v>
      </c>
      <c r="H1920" s="103">
        <f>VLOOKUP($C1920,'Experiment Design'!$B$3:$H$66,'Experiment Results'!H$1,FALSE)</f>
        <v>3</v>
      </c>
      <c r="I1920" s="101" t="str">
        <f>VLOOKUP($C1920,'Experiment Design'!$B$3:$H$66,'Experiment Results'!I$1,FALSE)</f>
        <v>Normal</v>
      </c>
      <c r="J1920" s="101">
        <f>VLOOKUP($C1920,'Experiment Design'!$B$3:$H$66,'Experiment Results'!J$1,FALSE)</f>
        <v>100</v>
      </c>
      <c r="K1920" s="101">
        <f>VLOOKUP($C1920,'Experiment Design'!$B$3:$H$66,'Experiment Results'!K$1,FALSE)</f>
        <v>60</v>
      </c>
      <c r="L1920" s="101">
        <f>VLOOKUP($C1920,'Experiment Design'!$B$3:$H$66,'Experiment Results'!L$1,FALSE)</f>
        <v>36</v>
      </c>
      <c r="M1920" s="101">
        <f>VLOOKUP($C1920,'Experiment Design'!$B$3:$H$66,'Experiment Results'!M$1,FALSE)</f>
        <v>15</v>
      </c>
      <c r="N1920" s="102">
        <f t="shared" si="235"/>
        <v>40.138888888888893</v>
      </c>
      <c r="P1920" s="103">
        <f t="shared" si="236"/>
        <v>-1</v>
      </c>
      <c r="Q1920" s="101">
        <f t="shared" si="237"/>
        <v>-1</v>
      </c>
      <c r="R1920" s="101">
        <f t="shared" si="238"/>
        <v>1</v>
      </c>
      <c r="S1920" s="101">
        <f t="shared" si="239"/>
        <v>1</v>
      </c>
      <c r="T1920" s="101">
        <f t="shared" si="240"/>
        <v>1</v>
      </c>
      <c r="U1920" s="101">
        <f t="shared" si="241"/>
        <v>1</v>
      </c>
      <c r="V1920" s="102">
        <f t="shared" si="242"/>
        <v>40.138888888888893</v>
      </c>
    </row>
    <row r="1921" spans="2:22" x14ac:dyDescent="0.25">
      <c r="B1921" s="12">
        <v>30</v>
      </c>
      <c r="C1921" s="12">
        <v>62</v>
      </c>
      <c r="D1921" s="12">
        <v>41.25</v>
      </c>
      <c r="E1921" s="12">
        <v>37.5</v>
      </c>
      <c r="F1921" s="12">
        <v>31.666666666666682</v>
      </c>
      <c r="H1921" s="103">
        <f>VLOOKUP($C1921,'Experiment Design'!$B$3:$H$66,'Experiment Results'!H$1,FALSE)</f>
        <v>8</v>
      </c>
      <c r="I1921" s="101" t="str">
        <f>VLOOKUP($C1921,'Experiment Design'!$B$3:$H$66,'Experiment Results'!I$1,FALSE)</f>
        <v>Normal</v>
      </c>
      <c r="J1921" s="101">
        <f>VLOOKUP($C1921,'Experiment Design'!$B$3:$H$66,'Experiment Results'!J$1,FALSE)</f>
        <v>100</v>
      </c>
      <c r="K1921" s="101">
        <f>VLOOKUP($C1921,'Experiment Design'!$B$3:$H$66,'Experiment Results'!K$1,FALSE)</f>
        <v>60</v>
      </c>
      <c r="L1921" s="101">
        <f>VLOOKUP($C1921,'Experiment Design'!$B$3:$H$66,'Experiment Results'!L$1,FALSE)</f>
        <v>36</v>
      </c>
      <c r="M1921" s="101">
        <f>VLOOKUP($C1921,'Experiment Design'!$B$3:$H$66,'Experiment Results'!M$1,FALSE)</f>
        <v>15</v>
      </c>
      <c r="N1921" s="102">
        <f t="shared" si="235"/>
        <v>36.805555555555564</v>
      </c>
      <c r="P1921" s="103">
        <f t="shared" si="236"/>
        <v>1</v>
      </c>
      <c r="Q1921" s="101">
        <f t="shared" si="237"/>
        <v>-1</v>
      </c>
      <c r="R1921" s="101">
        <f t="shared" si="238"/>
        <v>1</v>
      </c>
      <c r="S1921" s="101">
        <f t="shared" si="239"/>
        <v>1</v>
      </c>
      <c r="T1921" s="101">
        <f t="shared" si="240"/>
        <v>1</v>
      </c>
      <c r="U1921" s="101">
        <f t="shared" si="241"/>
        <v>1</v>
      </c>
      <c r="V1921" s="102">
        <f t="shared" si="242"/>
        <v>36.805555555555564</v>
      </c>
    </row>
    <row r="1922" spans="2:22" x14ac:dyDescent="0.25">
      <c r="B1922" s="12">
        <v>30</v>
      </c>
      <c r="C1922" s="12">
        <v>63</v>
      </c>
      <c r="D1922" s="12">
        <v>37.083333333333364</v>
      </c>
      <c r="E1922" s="12">
        <v>36.041666666666636</v>
      </c>
      <c r="F1922" s="12">
        <v>32.083333333333321</v>
      </c>
      <c r="H1922" s="103">
        <f>VLOOKUP($C1922,'Experiment Design'!$B$3:$H$66,'Experiment Results'!H$1,FALSE)</f>
        <v>3</v>
      </c>
      <c r="I1922" s="101" t="str">
        <f>VLOOKUP($C1922,'Experiment Design'!$B$3:$H$66,'Experiment Results'!I$1,FALSE)</f>
        <v>Exponential</v>
      </c>
      <c r="J1922" s="101">
        <f>VLOOKUP($C1922,'Experiment Design'!$B$3:$H$66,'Experiment Results'!J$1,FALSE)</f>
        <v>100</v>
      </c>
      <c r="K1922" s="101">
        <f>VLOOKUP($C1922,'Experiment Design'!$B$3:$H$66,'Experiment Results'!K$1,FALSE)</f>
        <v>60</v>
      </c>
      <c r="L1922" s="101">
        <f>VLOOKUP($C1922,'Experiment Design'!$B$3:$H$66,'Experiment Results'!L$1,FALSE)</f>
        <v>36</v>
      </c>
      <c r="M1922" s="101">
        <f>VLOOKUP($C1922,'Experiment Design'!$B$3:$H$66,'Experiment Results'!M$1,FALSE)</f>
        <v>15</v>
      </c>
      <c r="N1922" s="102">
        <f t="shared" si="235"/>
        <v>35.069444444444436</v>
      </c>
      <c r="P1922" s="103">
        <f t="shared" si="236"/>
        <v>-1</v>
      </c>
      <c r="Q1922" s="101">
        <f t="shared" si="237"/>
        <v>1</v>
      </c>
      <c r="R1922" s="101">
        <f t="shared" si="238"/>
        <v>1</v>
      </c>
      <c r="S1922" s="101">
        <f t="shared" si="239"/>
        <v>1</v>
      </c>
      <c r="T1922" s="101">
        <f t="shared" si="240"/>
        <v>1</v>
      </c>
      <c r="U1922" s="101">
        <f t="shared" si="241"/>
        <v>1</v>
      </c>
      <c r="V1922" s="102">
        <f t="shared" si="242"/>
        <v>35.069444444444436</v>
      </c>
    </row>
    <row r="1923" spans="2:22" x14ac:dyDescent="0.25">
      <c r="B1923" s="12">
        <v>30</v>
      </c>
      <c r="C1923" s="12">
        <v>64</v>
      </c>
      <c r="D1923" s="12">
        <v>34.999999999999986</v>
      </c>
      <c r="E1923" s="12">
        <v>42.083333333333336</v>
      </c>
      <c r="F1923" s="12">
        <v>29.833333333333321</v>
      </c>
      <c r="H1923" s="103">
        <f>VLOOKUP($C1923,'Experiment Design'!$B$3:$H$66,'Experiment Results'!H$1,FALSE)</f>
        <v>8</v>
      </c>
      <c r="I1923" s="101" t="str">
        <f>VLOOKUP($C1923,'Experiment Design'!$B$3:$H$66,'Experiment Results'!I$1,FALSE)</f>
        <v>Exponential</v>
      </c>
      <c r="J1923" s="101">
        <f>VLOOKUP($C1923,'Experiment Design'!$B$3:$H$66,'Experiment Results'!J$1,FALSE)</f>
        <v>100</v>
      </c>
      <c r="K1923" s="101">
        <f>VLOOKUP($C1923,'Experiment Design'!$B$3:$H$66,'Experiment Results'!K$1,FALSE)</f>
        <v>60</v>
      </c>
      <c r="L1923" s="101">
        <f>VLOOKUP($C1923,'Experiment Design'!$B$3:$H$66,'Experiment Results'!L$1,FALSE)</f>
        <v>36</v>
      </c>
      <c r="M1923" s="101">
        <f>VLOOKUP($C1923,'Experiment Design'!$B$3:$H$66,'Experiment Results'!M$1,FALSE)</f>
        <v>15</v>
      </c>
      <c r="N1923" s="102">
        <f t="shared" si="235"/>
        <v>35.638888888888879</v>
      </c>
      <c r="P1923" s="103">
        <f t="shared" si="236"/>
        <v>1</v>
      </c>
      <c r="Q1923" s="101">
        <f t="shared" si="237"/>
        <v>1</v>
      </c>
      <c r="R1923" s="101">
        <f t="shared" si="238"/>
        <v>1</v>
      </c>
      <c r="S1923" s="101">
        <f t="shared" si="239"/>
        <v>1</v>
      </c>
      <c r="T1923" s="101">
        <f t="shared" si="240"/>
        <v>1</v>
      </c>
      <c r="U1923" s="101">
        <f t="shared" si="241"/>
        <v>1</v>
      </c>
      <c r="V1923" s="102">
        <f t="shared" si="242"/>
        <v>35.638888888888879</v>
      </c>
    </row>
    <row r="1924" spans="2:22" x14ac:dyDescent="0.25">
      <c r="B1924" s="12">
        <v>31</v>
      </c>
      <c r="C1924" s="12">
        <v>1</v>
      </c>
      <c r="D1924" s="12">
        <v>47.88461538461538</v>
      </c>
      <c r="E1924" s="12">
        <v>40.961538461538481</v>
      </c>
      <c r="F1924" s="12">
        <v>32.019230769230759</v>
      </c>
      <c r="H1924" s="103">
        <f>VLOOKUP($C1924,'Experiment Design'!$B$3:$H$66,'Experiment Results'!H$1,FALSE)</f>
        <v>3</v>
      </c>
      <c r="I1924" s="101" t="str">
        <f>VLOOKUP($C1924,'Experiment Design'!$B$3:$H$66,'Experiment Results'!I$1,FALSE)</f>
        <v>Normal</v>
      </c>
      <c r="J1924" s="101">
        <f>VLOOKUP($C1924,'Experiment Design'!$B$3:$H$66,'Experiment Results'!J$1,FALSE)</f>
        <v>40</v>
      </c>
      <c r="K1924" s="101">
        <f>VLOOKUP($C1924,'Experiment Design'!$B$3:$H$66,'Experiment Results'!K$1,FALSE)</f>
        <v>10</v>
      </c>
      <c r="L1924" s="101">
        <f>VLOOKUP($C1924,'Experiment Design'!$B$3:$H$66,'Experiment Results'!L$1,FALSE)</f>
        <v>26</v>
      </c>
      <c r="M1924" s="101">
        <f>VLOOKUP($C1924,'Experiment Design'!$B$3:$H$66,'Experiment Results'!M$1,FALSE)</f>
        <v>10</v>
      </c>
      <c r="N1924" s="102">
        <f t="shared" si="235"/>
        <v>40.28846153846154</v>
      </c>
      <c r="P1924" s="103">
        <f t="shared" si="236"/>
        <v>-1</v>
      </c>
      <c r="Q1924" s="101">
        <f t="shared" si="237"/>
        <v>-1</v>
      </c>
      <c r="R1924" s="101">
        <f t="shared" si="238"/>
        <v>-1</v>
      </c>
      <c r="S1924" s="101">
        <f t="shared" si="239"/>
        <v>-1</v>
      </c>
      <c r="T1924" s="101">
        <f t="shared" si="240"/>
        <v>-1</v>
      </c>
      <c r="U1924" s="101">
        <f t="shared" si="241"/>
        <v>-1</v>
      </c>
      <c r="V1924" s="102">
        <f t="shared" si="242"/>
        <v>40.28846153846154</v>
      </c>
    </row>
    <row r="1925" spans="2:22" x14ac:dyDescent="0.25">
      <c r="B1925" s="12">
        <v>31</v>
      </c>
      <c r="C1925" s="12">
        <v>2</v>
      </c>
      <c r="D1925" s="12">
        <v>29.076923076923102</v>
      </c>
      <c r="E1925" s="12">
        <v>34.903846153846146</v>
      </c>
      <c r="F1925" s="12">
        <v>32.019230769230759</v>
      </c>
      <c r="H1925" s="103">
        <f>VLOOKUP($C1925,'Experiment Design'!$B$3:$H$66,'Experiment Results'!H$1,FALSE)</f>
        <v>8</v>
      </c>
      <c r="I1925" s="101" t="str">
        <f>VLOOKUP($C1925,'Experiment Design'!$B$3:$H$66,'Experiment Results'!I$1,FALSE)</f>
        <v>Normal</v>
      </c>
      <c r="J1925" s="101">
        <f>VLOOKUP($C1925,'Experiment Design'!$B$3:$H$66,'Experiment Results'!J$1,FALSE)</f>
        <v>40</v>
      </c>
      <c r="K1925" s="101">
        <f>VLOOKUP($C1925,'Experiment Design'!$B$3:$H$66,'Experiment Results'!K$1,FALSE)</f>
        <v>10</v>
      </c>
      <c r="L1925" s="101">
        <f>VLOOKUP($C1925,'Experiment Design'!$B$3:$H$66,'Experiment Results'!L$1,FALSE)</f>
        <v>26</v>
      </c>
      <c r="M1925" s="101">
        <f>VLOOKUP($C1925,'Experiment Design'!$B$3:$H$66,'Experiment Results'!M$1,FALSE)</f>
        <v>10</v>
      </c>
      <c r="N1925" s="102">
        <f t="shared" ref="N1925:N1988" si="243">AVERAGE(D1925:F1925)</f>
        <v>32</v>
      </c>
      <c r="P1925" s="103">
        <f t="shared" ref="P1925:P1988" si="244">IF(H1925=H$4,-1,1)</f>
        <v>1</v>
      </c>
      <c r="Q1925" s="101">
        <f t="shared" ref="Q1925:Q1988" si="245">IF(I1925=I$4,-1,1)</f>
        <v>-1</v>
      </c>
      <c r="R1925" s="101">
        <f t="shared" ref="R1925:R1988" si="246">IF(J1925=J$4,-1,1)</f>
        <v>-1</v>
      </c>
      <c r="S1925" s="101">
        <f t="shared" ref="S1925:S1988" si="247">IF(K1925=K$4,-1,1)</f>
        <v>-1</v>
      </c>
      <c r="T1925" s="101">
        <f t="shared" ref="T1925:T1988" si="248">IF(L1925=L$4,-1,1)</f>
        <v>-1</v>
      </c>
      <c r="U1925" s="101">
        <f t="shared" ref="U1925:U1988" si="249">IF(M1925=M$4,-1,1)</f>
        <v>-1</v>
      </c>
      <c r="V1925" s="102">
        <f t="shared" ref="V1925:V1988" si="250">N1925</f>
        <v>32</v>
      </c>
    </row>
    <row r="1926" spans="2:22" x14ac:dyDescent="0.25">
      <c r="B1926" s="12">
        <v>31</v>
      </c>
      <c r="C1926" s="12">
        <v>3</v>
      </c>
      <c r="D1926" s="12">
        <v>42.692307692307722</v>
      </c>
      <c r="E1926" s="12">
        <v>43.557692307692278</v>
      </c>
      <c r="F1926" s="12">
        <v>39.807692307692278</v>
      </c>
      <c r="H1926" s="103">
        <f>VLOOKUP($C1926,'Experiment Design'!$B$3:$H$66,'Experiment Results'!H$1,FALSE)</f>
        <v>3</v>
      </c>
      <c r="I1926" s="101" t="str">
        <f>VLOOKUP($C1926,'Experiment Design'!$B$3:$H$66,'Experiment Results'!I$1,FALSE)</f>
        <v>Exponential</v>
      </c>
      <c r="J1926" s="101">
        <f>VLOOKUP($C1926,'Experiment Design'!$B$3:$H$66,'Experiment Results'!J$1,FALSE)</f>
        <v>40</v>
      </c>
      <c r="K1926" s="101">
        <f>VLOOKUP($C1926,'Experiment Design'!$B$3:$H$66,'Experiment Results'!K$1,FALSE)</f>
        <v>10</v>
      </c>
      <c r="L1926" s="101">
        <f>VLOOKUP($C1926,'Experiment Design'!$B$3:$H$66,'Experiment Results'!L$1,FALSE)</f>
        <v>26</v>
      </c>
      <c r="M1926" s="101">
        <f>VLOOKUP($C1926,'Experiment Design'!$B$3:$H$66,'Experiment Results'!M$1,FALSE)</f>
        <v>10</v>
      </c>
      <c r="N1926" s="102">
        <f t="shared" si="243"/>
        <v>42.019230769230759</v>
      </c>
      <c r="P1926" s="103">
        <f t="shared" si="244"/>
        <v>-1</v>
      </c>
      <c r="Q1926" s="101">
        <f t="shared" si="245"/>
        <v>1</v>
      </c>
      <c r="R1926" s="101">
        <f t="shared" si="246"/>
        <v>-1</v>
      </c>
      <c r="S1926" s="101">
        <f t="shared" si="247"/>
        <v>-1</v>
      </c>
      <c r="T1926" s="101">
        <f t="shared" si="248"/>
        <v>-1</v>
      </c>
      <c r="U1926" s="101">
        <f t="shared" si="249"/>
        <v>-1</v>
      </c>
      <c r="V1926" s="102">
        <f t="shared" si="250"/>
        <v>42.019230769230759</v>
      </c>
    </row>
    <row r="1927" spans="2:22" x14ac:dyDescent="0.25">
      <c r="B1927" s="12">
        <v>31</v>
      </c>
      <c r="C1927" s="12">
        <v>4</v>
      </c>
      <c r="D1927" s="12">
        <v>37.788461538461519</v>
      </c>
      <c r="E1927" s="12">
        <v>37.211538461538481</v>
      </c>
      <c r="F1927" s="12">
        <v>37.211538461538481</v>
      </c>
      <c r="H1927" s="103">
        <f>VLOOKUP($C1927,'Experiment Design'!$B$3:$H$66,'Experiment Results'!H$1,FALSE)</f>
        <v>8</v>
      </c>
      <c r="I1927" s="101" t="str">
        <f>VLOOKUP($C1927,'Experiment Design'!$B$3:$H$66,'Experiment Results'!I$1,FALSE)</f>
        <v>Exponential</v>
      </c>
      <c r="J1927" s="101">
        <f>VLOOKUP($C1927,'Experiment Design'!$B$3:$H$66,'Experiment Results'!J$1,FALSE)</f>
        <v>40</v>
      </c>
      <c r="K1927" s="101">
        <f>VLOOKUP($C1927,'Experiment Design'!$B$3:$H$66,'Experiment Results'!K$1,FALSE)</f>
        <v>10</v>
      </c>
      <c r="L1927" s="101">
        <f>VLOOKUP($C1927,'Experiment Design'!$B$3:$H$66,'Experiment Results'!L$1,FALSE)</f>
        <v>26</v>
      </c>
      <c r="M1927" s="101">
        <f>VLOOKUP($C1927,'Experiment Design'!$B$3:$H$66,'Experiment Results'!M$1,FALSE)</f>
        <v>10</v>
      </c>
      <c r="N1927" s="102">
        <f t="shared" si="243"/>
        <v>37.40384615384616</v>
      </c>
      <c r="P1927" s="103">
        <f t="shared" si="244"/>
        <v>1</v>
      </c>
      <c r="Q1927" s="101">
        <f t="shared" si="245"/>
        <v>1</v>
      </c>
      <c r="R1927" s="101">
        <f t="shared" si="246"/>
        <v>-1</v>
      </c>
      <c r="S1927" s="101">
        <f t="shared" si="247"/>
        <v>-1</v>
      </c>
      <c r="T1927" s="101">
        <f t="shared" si="248"/>
        <v>-1</v>
      </c>
      <c r="U1927" s="101">
        <f t="shared" si="249"/>
        <v>-1</v>
      </c>
      <c r="V1927" s="102">
        <f t="shared" si="250"/>
        <v>37.40384615384616</v>
      </c>
    </row>
    <row r="1928" spans="2:22" x14ac:dyDescent="0.25">
      <c r="B1928" s="12">
        <v>31</v>
      </c>
      <c r="C1928" s="12">
        <v>5</v>
      </c>
      <c r="D1928" s="12">
        <v>47.88461538461538</v>
      </c>
      <c r="E1928" s="12">
        <v>40.961538461538481</v>
      </c>
      <c r="F1928" s="12">
        <v>32.019230769230759</v>
      </c>
      <c r="H1928" s="103">
        <f>VLOOKUP($C1928,'Experiment Design'!$B$3:$H$66,'Experiment Results'!H$1,FALSE)</f>
        <v>3</v>
      </c>
      <c r="I1928" s="101" t="str">
        <f>VLOOKUP($C1928,'Experiment Design'!$B$3:$H$66,'Experiment Results'!I$1,FALSE)</f>
        <v>Normal</v>
      </c>
      <c r="J1928" s="101">
        <f>VLOOKUP($C1928,'Experiment Design'!$B$3:$H$66,'Experiment Results'!J$1,FALSE)</f>
        <v>100</v>
      </c>
      <c r="K1928" s="101">
        <f>VLOOKUP($C1928,'Experiment Design'!$B$3:$H$66,'Experiment Results'!K$1,FALSE)</f>
        <v>10</v>
      </c>
      <c r="L1928" s="101">
        <f>VLOOKUP($C1928,'Experiment Design'!$B$3:$H$66,'Experiment Results'!L$1,FALSE)</f>
        <v>26</v>
      </c>
      <c r="M1928" s="101">
        <f>VLOOKUP($C1928,'Experiment Design'!$B$3:$H$66,'Experiment Results'!M$1,FALSE)</f>
        <v>10</v>
      </c>
      <c r="N1928" s="102">
        <f t="shared" si="243"/>
        <v>40.28846153846154</v>
      </c>
      <c r="P1928" s="103">
        <f t="shared" si="244"/>
        <v>-1</v>
      </c>
      <c r="Q1928" s="101">
        <f t="shared" si="245"/>
        <v>-1</v>
      </c>
      <c r="R1928" s="101">
        <f t="shared" si="246"/>
        <v>1</v>
      </c>
      <c r="S1928" s="101">
        <f t="shared" si="247"/>
        <v>-1</v>
      </c>
      <c r="T1928" s="101">
        <f t="shared" si="248"/>
        <v>-1</v>
      </c>
      <c r="U1928" s="101">
        <f t="shared" si="249"/>
        <v>-1</v>
      </c>
      <c r="V1928" s="102">
        <f t="shared" si="250"/>
        <v>40.28846153846154</v>
      </c>
    </row>
    <row r="1929" spans="2:22" x14ac:dyDescent="0.25">
      <c r="B1929" s="12">
        <v>31</v>
      </c>
      <c r="C1929" s="12">
        <v>6</v>
      </c>
      <c r="D1929" s="12">
        <v>29.307692307692282</v>
      </c>
      <c r="E1929" s="12">
        <v>34.903846153846146</v>
      </c>
      <c r="F1929" s="12">
        <v>32.019230769230759</v>
      </c>
      <c r="H1929" s="103">
        <f>VLOOKUP($C1929,'Experiment Design'!$B$3:$H$66,'Experiment Results'!H$1,FALSE)</f>
        <v>8</v>
      </c>
      <c r="I1929" s="101" t="str">
        <f>VLOOKUP($C1929,'Experiment Design'!$B$3:$H$66,'Experiment Results'!I$1,FALSE)</f>
        <v>Normal</v>
      </c>
      <c r="J1929" s="101">
        <f>VLOOKUP($C1929,'Experiment Design'!$B$3:$H$66,'Experiment Results'!J$1,FALSE)</f>
        <v>100</v>
      </c>
      <c r="K1929" s="101">
        <f>VLOOKUP($C1929,'Experiment Design'!$B$3:$H$66,'Experiment Results'!K$1,FALSE)</f>
        <v>10</v>
      </c>
      <c r="L1929" s="101">
        <f>VLOOKUP($C1929,'Experiment Design'!$B$3:$H$66,'Experiment Results'!L$1,FALSE)</f>
        <v>26</v>
      </c>
      <c r="M1929" s="101">
        <f>VLOOKUP($C1929,'Experiment Design'!$B$3:$H$66,'Experiment Results'!M$1,FALSE)</f>
        <v>10</v>
      </c>
      <c r="N1929" s="102">
        <f t="shared" si="243"/>
        <v>32.076923076923059</v>
      </c>
      <c r="P1929" s="103">
        <f t="shared" si="244"/>
        <v>1</v>
      </c>
      <c r="Q1929" s="101">
        <f t="shared" si="245"/>
        <v>-1</v>
      </c>
      <c r="R1929" s="101">
        <f t="shared" si="246"/>
        <v>1</v>
      </c>
      <c r="S1929" s="101">
        <f t="shared" si="247"/>
        <v>-1</v>
      </c>
      <c r="T1929" s="101">
        <f t="shared" si="248"/>
        <v>-1</v>
      </c>
      <c r="U1929" s="101">
        <f t="shared" si="249"/>
        <v>-1</v>
      </c>
      <c r="V1929" s="102">
        <f t="shared" si="250"/>
        <v>32.076923076923059</v>
      </c>
    </row>
    <row r="1930" spans="2:22" x14ac:dyDescent="0.25">
      <c r="B1930" s="12">
        <v>31</v>
      </c>
      <c r="C1930" s="12">
        <v>7</v>
      </c>
      <c r="D1930" s="12">
        <v>42.692307692307722</v>
      </c>
      <c r="E1930" s="12">
        <v>130.60497298853761</v>
      </c>
      <c r="F1930" s="12">
        <v>39.807692307692278</v>
      </c>
      <c r="H1930" s="103">
        <f>VLOOKUP($C1930,'Experiment Design'!$B$3:$H$66,'Experiment Results'!H$1,FALSE)</f>
        <v>3</v>
      </c>
      <c r="I1930" s="101" t="str">
        <f>VLOOKUP($C1930,'Experiment Design'!$B$3:$H$66,'Experiment Results'!I$1,FALSE)</f>
        <v>Exponential</v>
      </c>
      <c r="J1930" s="101">
        <f>VLOOKUP($C1930,'Experiment Design'!$B$3:$H$66,'Experiment Results'!J$1,FALSE)</f>
        <v>100</v>
      </c>
      <c r="K1930" s="101">
        <f>VLOOKUP($C1930,'Experiment Design'!$B$3:$H$66,'Experiment Results'!K$1,FALSE)</f>
        <v>10</v>
      </c>
      <c r="L1930" s="101">
        <f>VLOOKUP($C1930,'Experiment Design'!$B$3:$H$66,'Experiment Results'!L$1,FALSE)</f>
        <v>26</v>
      </c>
      <c r="M1930" s="101">
        <f>VLOOKUP($C1930,'Experiment Design'!$B$3:$H$66,'Experiment Results'!M$1,FALSE)</f>
        <v>10</v>
      </c>
      <c r="N1930" s="102">
        <f t="shared" si="243"/>
        <v>71.034990996179204</v>
      </c>
      <c r="P1930" s="103">
        <f t="shared" si="244"/>
        <v>-1</v>
      </c>
      <c r="Q1930" s="101">
        <f t="shared" si="245"/>
        <v>1</v>
      </c>
      <c r="R1930" s="101">
        <f t="shared" si="246"/>
        <v>1</v>
      </c>
      <c r="S1930" s="101">
        <f t="shared" si="247"/>
        <v>-1</v>
      </c>
      <c r="T1930" s="101">
        <f t="shared" si="248"/>
        <v>-1</v>
      </c>
      <c r="U1930" s="101">
        <f t="shared" si="249"/>
        <v>-1</v>
      </c>
      <c r="V1930" s="102">
        <f t="shared" si="250"/>
        <v>71.034990996179204</v>
      </c>
    </row>
    <row r="1931" spans="2:22" x14ac:dyDescent="0.25">
      <c r="B1931" s="12">
        <v>31</v>
      </c>
      <c r="C1931" s="12">
        <v>8</v>
      </c>
      <c r="D1931" s="12">
        <v>37.788461538461519</v>
      </c>
      <c r="E1931" s="12">
        <v>37.211538461538481</v>
      </c>
      <c r="F1931" s="12">
        <v>37.211538461538481</v>
      </c>
      <c r="H1931" s="103">
        <f>VLOOKUP($C1931,'Experiment Design'!$B$3:$H$66,'Experiment Results'!H$1,FALSE)</f>
        <v>8</v>
      </c>
      <c r="I1931" s="101" t="str">
        <f>VLOOKUP($C1931,'Experiment Design'!$B$3:$H$66,'Experiment Results'!I$1,FALSE)</f>
        <v>Exponential</v>
      </c>
      <c r="J1931" s="101">
        <f>VLOOKUP($C1931,'Experiment Design'!$B$3:$H$66,'Experiment Results'!J$1,FALSE)</f>
        <v>100</v>
      </c>
      <c r="K1931" s="101">
        <f>VLOOKUP($C1931,'Experiment Design'!$B$3:$H$66,'Experiment Results'!K$1,FALSE)</f>
        <v>10</v>
      </c>
      <c r="L1931" s="101">
        <f>VLOOKUP($C1931,'Experiment Design'!$B$3:$H$66,'Experiment Results'!L$1,FALSE)</f>
        <v>26</v>
      </c>
      <c r="M1931" s="101">
        <f>VLOOKUP($C1931,'Experiment Design'!$B$3:$H$66,'Experiment Results'!M$1,FALSE)</f>
        <v>10</v>
      </c>
      <c r="N1931" s="102">
        <f t="shared" si="243"/>
        <v>37.40384615384616</v>
      </c>
      <c r="P1931" s="103">
        <f t="shared" si="244"/>
        <v>1</v>
      </c>
      <c r="Q1931" s="101">
        <f t="shared" si="245"/>
        <v>1</v>
      </c>
      <c r="R1931" s="101">
        <f t="shared" si="246"/>
        <v>1</v>
      </c>
      <c r="S1931" s="101">
        <f t="shared" si="247"/>
        <v>-1</v>
      </c>
      <c r="T1931" s="101">
        <f t="shared" si="248"/>
        <v>-1</v>
      </c>
      <c r="U1931" s="101">
        <f t="shared" si="249"/>
        <v>-1</v>
      </c>
      <c r="V1931" s="102">
        <f t="shared" si="250"/>
        <v>37.40384615384616</v>
      </c>
    </row>
    <row r="1932" spans="2:22" x14ac:dyDescent="0.25">
      <c r="B1932" s="12">
        <v>31</v>
      </c>
      <c r="C1932" s="12">
        <v>9</v>
      </c>
      <c r="D1932" s="12">
        <v>47.88461538461538</v>
      </c>
      <c r="E1932" s="12">
        <v>40.961538461538481</v>
      </c>
      <c r="F1932" s="12">
        <v>32.019230769230759</v>
      </c>
      <c r="H1932" s="103">
        <f>VLOOKUP($C1932,'Experiment Design'!$B$3:$H$66,'Experiment Results'!H$1,FALSE)</f>
        <v>3</v>
      </c>
      <c r="I1932" s="101" t="str">
        <f>VLOOKUP($C1932,'Experiment Design'!$B$3:$H$66,'Experiment Results'!I$1,FALSE)</f>
        <v>Normal</v>
      </c>
      <c r="J1932" s="101">
        <f>VLOOKUP($C1932,'Experiment Design'!$B$3:$H$66,'Experiment Results'!J$1,FALSE)</f>
        <v>40</v>
      </c>
      <c r="K1932" s="101">
        <f>VLOOKUP($C1932,'Experiment Design'!$B$3:$H$66,'Experiment Results'!K$1,FALSE)</f>
        <v>60</v>
      </c>
      <c r="L1932" s="101">
        <f>VLOOKUP($C1932,'Experiment Design'!$B$3:$H$66,'Experiment Results'!L$1,FALSE)</f>
        <v>26</v>
      </c>
      <c r="M1932" s="101">
        <f>VLOOKUP($C1932,'Experiment Design'!$B$3:$H$66,'Experiment Results'!M$1,FALSE)</f>
        <v>10</v>
      </c>
      <c r="N1932" s="102">
        <f t="shared" si="243"/>
        <v>40.28846153846154</v>
      </c>
      <c r="P1932" s="103">
        <f t="shared" si="244"/>
        <v>-1</v>
      </c>
      <c r="Q1932" s="101">
        <f t="shared" si="245"/>
        <v>-1</v>
      </c>
      <c r="R1932" s="101">
        <f t="shared" si="246"/>
        <v>-1</v>
      </c>
      <c r="S1932" s="101">
        <f t="shared" si="247"/>
        <v>1</v>
      </c>
      <c r="T1932" s="101">
        <f t="shared" si="248"/>
        <v>-1</v>
      </c>
      <c r="U1932" s="101">
        <f t="shared" si="249"/>
        <v>-1</v>
      </c>
      <c r="V1932" s="102">
        <f t="shared" si="250"/>
        <v>40.28846153846154</v>
      </c>
    </row>
    <row r="1933" spans="2:22" x14ac:dyDescent="0.25">
      <c r="B1933" s="12">
        <v>31</v>
      </c>
      <c r="C1933" s="12">
        <v>10</v>
      </c>
      <c r="D1933" s="12">
        <v>29.307692307692282</v>
      </c>
      <c r="E1933" s="12">
        <v>34.903846153846146</v>
      </c>
      <c r="F1933" s="12">
        <v>32.019230769230759</v>
      </c>
      <c r="H1933" s="103">
        <f>VLOOKUP($C1933,'Experiment Design'!$B$3:$H$66,'Experiment Results'!H$1,FALSE)</f>
        <v>8</v>
      </c>
      <c r="I1933" s="101" t="str">
        <f>VLOOKUP($C1933,'Experiment Design'!$B$3:$H$66,'Experiment Results'!I$1,FALSE)</f>
        <v>Normal</v>
      </c>
      <c r="J1933" s="101">
        <f>VLOOKUP($C1933,'Experiment Design'!$B$3:$H$66,'Experiment Results'!J$1,FALSE)</f>
        <v>40</v>
      </c>
      <c r="K1933" s="101">
        <f>VLOOKUP($C1933,'Experiment Design'!$B$3:$H$66,'Experiment Results'!K$1,FALSE)</f>
        <v>60</v>
      </c>
      <c r="L1933" s="101">
        <f>VLOOKUP($C1933,'Experiment Design'!$B$3:$H$66,'Experiment Results'!L$1,FALSE)</f>
        <v>26</v>
      </c>
      <c r="M1933" s="101">
        <f>VLOOKUP($C1933,'Experiment Design'!$B$3:$H$66,'Experiment Results'!M$1,FALSE)</f>
        <v>10</v>
      </c>
      <c r="N1933" s="102">
        <f t="shared" si="243"/>
        <v>32.076923076923059</v>
      </c>
      <c r="P1933" s="103">
        <f t="shared" si="244"/>
        <v>1</v>
      </c>
      <c r="Q1933" s="101">
        <f t="shared" si="245"/>
        <v>-1</v>
      </c>
      <c r="R1933" s="101">
        <f t="shared" si="246"/>
        <v>-1</v>
      </c>
      <c r="S1933" s="101">
        <f t="shared" si="247"/>
        <v>1</v>
      </c>
      <c r="T1933" s="101">
        <f t="shared" si="248"/>
        <v>-1</v>
      </c>
      <c r="U1933" s="101">
        <f t="shared" si="249"/>
        <v>-1</v>
      </c>
      <c r="V1933" s="102">
        <f t="shared" si="250"/>
        <v>32.076923076923059</v>
      </c>
    </row>
    <row r="1934" spans="2:22" x14ac:dyDescent="0.25">
      <c r="B1934" s="12">
        <v>31</v>
      </c>
      <c r="C1934" s="12">
        <v>11</v>
      </c>
      <c r="D1934" s="12">
        <v>42.692307692307722</v>
      </c>
      <c r="E1934" s="12">
        <v>43.557692307692278</v>
      </c>
      <c r="F1934" s="12">
        <v>39.807692307692278</v>
      </c>
      <c r="H1934" s="103">
        <f>VLOOKUP($C1934,'Experiment Design'!$B$3:$H$66,'Experiment Results'!H$1,FALSE)</f>
        <v>3</v>
      </c>
      <c r="I1934" s="101" t="str">
        <f>VLOOKUP($C1934,'Experiment Design'!$B$3:$H$66,'Experiment Results'!I$1,FALSE)</f>
        <v>Exponential</v>
      </c>
      <c r="J1934" s="101">
        <f>VLOOKUP($C1934,'Experiment Design'!$B$3:$H$66,'Experiment Results'!J$1,FALSE)</f>
        <v>40</v>
      </c>
      <c r="K1934" s="101">
        <f>VLOOKUP($C1934,'Experiment Design'!$B$3:$H$66,'Experiment Results'!K$1,FALSE)</f>
        <v>60</v>
      </c>
      <c r="L1934" s="101">
        <f>VLOOKUP($C1934,'Experiment Design'!$B$3:$H$66,'Experiment Results'!L$1,FALSE)</f>
        <v>26</v>
      </c>
      <c r="M1934" s="101">
        <f>VLOOKUP($C1934,'Experiment Design'!$B$3:$H$66,'Experiment Results'!M$1,FALSE)</f>
        <v>10</v>
      </c>
      <c r="N1934" s="102">
        <f t="shared" si="243"/>
        <v>42.019230769230759</v>
      </c>
      <c r="P1934" s="103">
        <f t="shared" si="244"/>
        <v>-1</v>
      </c>
      <c r="Q1934" s="101">
        <f t="shared" si="245"/>
        <v>1</v>
      </c>
      <c r="R1934" s="101">
        <f t="shared" si="246"/>
        <v>-1</v>
      </c>
      <c r="S1934" s="101">
        <f t="shared" si="247"/>
        <v>1</v>
      </c>
      <c r="T1934" s="101">
        <f t="shared" si="248"/>
        <v>-1</v>
      </c>
      <c r="U1934" s="101">
        <f t="shared" si="249"/>
        <v>-1</v>
      </c>
      <c r="V1934" s="102">
        <f t="shared" si="250"/>
        <v>42.019230769230759</v>
      </c>
    </row>
    <row r="1935" spans="2:22" x14ac:dyDescent="0.25">
      <c r="B1935" s="12">
        <v>31</v>
      </c>
      <c r="C1935" s="12">
        <v>12</v>
      </c>
      <c r="D1935" s="12">
        <v>38.36538461538462</v>
      </c>
      <c r="E1935" s="12">
        <v>37.211538461538481</v>
      </c>
      <c r="F1935" s="12">
        <v>37.211538461538481</v>
      </c>
      <c r="H1935" s="103">
        <f>VLOOKUP($C1935,'Experiment Design'!$B$3:$H$66,'Experiment Results'!H$1,FALSE)</f>
        <v>8</v>
      </c>
      <c r="I1935" s="101" t="str">
        <f>VLOOKUP($C1935,'Experiment Design'!$B$3:$H$66,'Experiment Results'!I$1,FALSE)</f>
        <v>Exponential</v>
      </c>
      <c r="J1935" s="101">
        <f>VLOOKUP($C1935,'Experiment Design'!$B$3:$H$66,'Experiment Results'!J$1,FALSE)</f>
        <v>40</v>
      </c>
      <c r="K1935" s="101">
        <f>VLOOKUP($C1935,'Experiment Design'!$B$3:$H$66,'Experiment Results'!K$1,FALSE)</f>
        <v>60</v>
      </c>
      <c r="L1935" s="101">
        <f>VLOOKUP($C1935,'Experiment Design'!$B$3:$H$66,'Experiment Results'!L$1,FALSE)</f>
        <v>26</v>
      </c>
      <c r="M1935" s="101">
        <f>VLOOKUP($C1935,'Experiment Design'!$B$3:$H$66,'Experiment Results'!M$1,FALSE)</f>
        <v>10</v>
      </c>
      <c r="N1935" s="102">
        <f t="shared" si="243"/>
        <v>37.596153846153861</v>
      </c>
      <c r="P1935" s="103">
        <f t="shared" si="244"/>
        <v>1</v>
      </c>
      <c r="Q1935" s="101">
        <f t="shared" si="245"/>
        <v>1</v>
      </c>
      <c r="R1935" s="101">
        <f t="shared" si="246"/>
        <v>-1</v>
      </c>
      <c r="S1935" s="101">
        <f t="shared" si="247"/>
        <v>1</v>
      </c>
      <c r="T1935" s="101">
        <f t="shared" si="248"/>
        <v>-1</v>
      </c>
      <c r="U1935" s="101">
        <f t="shared" si="249"/>
        <v>-1</v>
      </c>
      <c r="V1935" s="102">
        <f t="shared" si="250"/>
        <v>37.596153846153861</v>
      </c>
    </row>
    <row r="1936" spans="2:22" x14ac:dyDescent="0.25">
      <c r="B1936" s="12">
        <v>31</v>
      </c>
      <c r="C1936" s="12">
        <v>13</v>
      </c>
      <c r="D1936" s="12">
        <v>47.88461538461538</v>
      </c>
      <c r="E1936" s="12">
        <v>40.961538461538481</v>
      </c>
      <c r="F1936" s="12">
        <v>32.019230769230759</v>
      </c>
      <c r="H1936" s="103">
        <f>VLOOKUP($C1936,'Experiment Design'!$B$3:$H$66,'Experiment Results'!H$1,FALSE)</f>
        <v>3</v>
      </c>
      <c r="I1936" s="101" t="str">
        <f>VLOOKUP($C1936,'Experiment Design'!$B$3:$H$66,'Experiment Results'!I$1,FALSE)</f>
        <v>Normal</v>
      </c>
      <c r="J1936" s="101">
        <f>VLOOKUP($C1936,'Experiment Design'!$B$3:$H$66,'Experiment Results'!J$1,FALSE)</f>
        <v>100</v>
      </c>
      <c r="K1936" s="101">
        <f>VLOOKUP($C1936,'Experiment Design'!$B$3:$H$66,'Experiment Results'!K$1,FALSE)</f>
        <v>60</v>
      </c>
      <c r="L1936" s="101">
        <f>VLOOKUP($C1936,'Experiment Design'!$B$3:$H$66,'Experiment Results'!L$1,FALSE)</f>
        <v>26</v>
      </c>
      <c r="M1936" s="101">
        <f>VLOOKUP($C1936,'Experiment Design'!$B$3:$H$66,'Experiment Results'!M$1,FALSE)</f>
        <v>10</v>
      </c>
      <c r="N1936" s="102">
        <f t="shared" si="243"/>
        <v>40.28846153846154</v>
      </c>
      <c r="P1936" s="103">
        <f t="shared" si="244"/>
        <v>-1</v>
      </c>
      <c r="Q1936" s="101">
        <f t="shared" si="245"/>
        <v>-1</v>
      </c>
      <c r="R1936" s="101">
        <f t="shared" si="246"/>
        <v>1</v>
      </c>
      <c r="S1936" s="101">
        <f t="shared" si="247"/>
        <v>1</v>
      </c>
      <c r="T1936" s="101">
        <f t="shared" si="248"/>
        <v>-1</v>
      </c>
      <c r="U1936" s="101">
        <f t="shared" si="249"/>
        <v>-1</v>
      </c>
      <c r="V1936" s="102">
        <f t="shared" si="250"/>
        <v>40.28846153846154</v>
      </c>
    </row>
    <row r="1937" spans="2:22" x14ac:dyDescent="0.25">
      <c r="B1937" s="12">
        <v>31</v>
      </c>
      <c r="C1937" s="12">
        <v>14</v>
      </c>
      <c r="D1937" s="12">
        <v>29.307692307692282</v>
      </c>
      <c r="E1937" s="12">
        <v>34.903846153846146</v>
      </c>
      <c r="F1937" s="12">
        <v>32.019230769230759</v>
      </c>
      <c r="H1937" s="103">
        <f>VLOOKUP($C1937,'Experiment Design'!$B$3:$H$66,'Experiment Results'!H$1,FALSE)</f>
        <v>8</v>
      </c>
      <c r="I1937" s="101" t="str">
        <f>VLOOKUP($C1937,'Experiment Design'!$B$3:$H$66,'Experiment Results'!I$1,FALSE)</f>
        <v>Normal</v>
      </c>
      <c r="J1937" s="101">
        <f>VLOOKUP($C1937,'Experiment Design'!$B$3:$H$66,'Experiment Results'!J$1,FALSE)</f>
        <v>100</v>
      </c>
      <c r="K1937" s="101">
        <f>VLOOKUP($C1937,'Experiment Design'!$B$3:$H$66,'Experiment Results'!K$1,FALSE)</f>
        <v>60</v>
      </c>
      <c r="L1937" s="101">
        <f>VLOOKUP($C1937,'Experiment Design'!$B$3:$H$66,'Experiment Results'!L$1,FALSE)</f>
        <v>26</v>
      </c>
      <c r="M1937" s="101">
        <f>VLOOKUP($C1937,'Experiment Design'!$B$3:$H$66,'Experiment Results'!M$1,FALSE)</f>
        <v>10</v>
      </c>
      <c r="N1937" s="102">
        <f t="shared" si="243"/>
        <v>32.076923076923059</v>
      </c>
      <c r="P1937" s="103">
        <f t="shared" si="244"/>
        <v>1</v>
      </c>
      <c r="Q1937" s="101">
        <f t="shared" si="245"/>
        <v>-1</v>
      </c>
      <c r="R1937" s="101">
        <f t="shared" si="246"/>
        <v>1</v>
      </c>
      <c r="S1937" s="101">
        <f t="shared" si="247"/>
        <v>1</v>
      </c>
      <c r="T1937" s="101">
        <f t="shared" si="248"/>
        <v>-1</v>
      </c>
      <c r="U1937" s="101">
        <f t="shared" si="249"/>
        <v>-1</v>
      </c>
      <c r="V1937" s="102">
        <f t="shared" si="250"/>
        <v>32.076923076923059</v>
      </c>
    </row>
    <row r="1938" spans="2:22" x14ac:dyDescent="0.25">
      <c r="B1938" s="12">
        <v>31</v>
      </c>
      <c r="C1938" s="12">
        <v>15</v>
      </c>
      <c r="D1938" s="12">
        <v>42.692307692307722</v>
      </c>
      <c r="E1938" s="12">
        <v>130.60497298853761</v>
      </c>
      <c r="F1938" s="12">
        <v>39.807692307692278</v>
      </c>
      <c r="H1938" s="103">
        <f>VLOOKUP($C1938,'Experiment Design'!$B$3:$H$66,'Experiment Results'!H$1,FALSE)</f>
        <v>3</v>
      </c>
      <c r="I1938" s="101" t="str">
        <f>VLOOKUP($C1938,'Experiment Design'!$B$3:$H$66,'Experiment Results'!I$1,FALSE)</f>
        <v>Exponential</v>
      </c>
      <c r="J1938" s="101">
        <f>VLOOKUP($C1938,'Experiment Design'!$B$3:$H$66,'Experiment Results'!J$1,FALSE)</f>
        <v>100</v>
      </c>
      <c r="K1938" s="101">
        <f>VLOOKUP($C1938,'Experiment Design'!$B$3:$H$66,'Experiment Results'!K$1,FALSE)</f>
        <v>60</v>
      </c>
      <c r="L1938" s="101">
        <f>VLOOKUP($C1938,'Experiment Design'!$B$3:$H$66,'Experiment Results'!L$1,FALSE)</f>
        <v>26</v>
      </c>
      <c r="M1938" s="101">
        <f>VLOOKUP($C1938,'Experiment Design'!$B$3:$H$66,'Experiment Results'!M$1,FALSE)</f>
        <v>10</v>
      </c>
      <c r="N1938" s="102">
        <f t="shared" si="243"/>
        <v>71.034990996179204</v>
      </c>
      <c r="P1938" s="103">
        <f t="shared" si="244"/>
        <v>-1</v>
      </c>
      <c r="Q1938" s="101">
        <f t="shared" si="245"/>
        <v>1</v>
      </c>
      <c r="R1938" s="101">
        <f t="shared" si="246"/>
        <v>1</v>
      </c>
      <c r="S1938" s="101">
        <f t="shared" si="247"/>
        <v>1</v>
      </c>
      <c r="T1938" s="101">
        <f t="shared" si="248"/>
        <v>-1</v>
      </c>
      <c r="U1938" s="101">
        <f t="shared" si="249"/>
        <v>-1</v>
      </c>
      <c r="V1938" s="102">
        <f t="shared" si="250"/>
        <v>71.034990996179204</v>
      </c>
    </row>
    <row r="1939" spans="2:22" x14ac:dyDescent="0.25">
      <c r="B1939" s="12">
        <v>31</v>
      </c>
      <c r="C1939" s="12">
        <v>16</v>
      </c>
      <c r="D1939" s="12">
        <v>38.36538461538462</v>
      </c>
      <c r="E1939" s="12">
        <v>37.211538461538481</v>
      </c>
      <c r="F1939" s="12">
        <v>37.211538461538481</v>
      </c>
      <c r="H1939" s="103">
        <f>VLOOKUP($C1939,'Experiment Design'!$B$3:$H$66,'Experiment Results'!H$1,FALSE)</f>
        <v>8</v>
      </c>
      <c r="I1939" s="101" t="str">
        <f>VLOOKUP($C1939,'Experiment Design'!$B$3:$H$66,'Experiment Results'!I$1,FALSE)</f>
        <v>Exponential</v>
      </c>
      <c r="J1939" s="101">
        <f>VLOOKUP($C1939,'Experiment Design'!$B$3:$H$66,'Experiment Results'!J$1,FALSE)</f>
        <v>100</v>
      </c>
      <c r="K1939" s="101">
        <f>VLOOKUP($C1939,'Experiment Design'!$B$3:$H$66,'Experiment Results'!K$1,FALSE)</f>
        <v>60</v>
      </c>
      <c r="L1939" s="101">
        <f>VLOOKUP($C1939,'Experiment Design'!$B$3:$H$66,'Experiment Results'!L$1,FALSE)</f>
        <v>26</v>
      </c>
      <c r="M1939" s="101">
        <f>VLOOKUP($C1939,'Experiment Design'!$B$3:$H$66,'Experiment Results'!M$1,FALSE)</f>
        <v>10</v>
      </c>
      <c r="N1939" s="102">
        <f t="shared" si="243"/>
        <v>37.596153846153861</v>
      </c>
      <c r="P1939" s="103">
        <f t="shared" si="244"/>
        <v>1</v>
      </c>
      <c r="Q1939" s="101">
        <f t="shared" si="245"/>
        <v>1</v>
      </c>
      <c r="R1939" s="101">
        <f t="shared" si="246"/>
        <v>1</v>
      </c>
      <c r="S1939" s="101">
        <f t="shared" si="247"/>
        <v>1</v>
      </c>
      <c r="T1939" s="101">
        <f t="shared" si="248"/>
        <v>-1</v>
      </c>
      <c r="U1939" s="101">
        <f t="shared" si="249"/>
        <v>-1</v>
      </c>
      <c r="V1939" s="102">
        <f t="shared" si="250"/>
        <v>37.596153846153861</v>
      </c>
    </row>
    <row r="1940" spans="2:22" x14ac:dyDescent="0.25">
      <c r="B1940" s="12">
        <v>31</v>
      </c>
      <c r="C1940" s="12">
        <v>17</v>
      </c>
      <c r="D1940" s="12">
        <v>54.722222222222221</v>
      </c>
      <c r="E1940" s="12">
        <v>68.3333333333334</v>
      </c>
      <c r="F1940" s="12">
        <v>50.833333333333321</v>
      </c>
      <c r="H1940" s="103">
        <f>VLOOKUP($C1940,'Experiment Design'!$B$3:$H$66,'Experiment Results'!H$1,FALSE)</f>
        <v>3</v>
      </c>
      <c r="I1940" s="101" t="str">
        <f>VLOOKUP($C1940,'Experiment Design'!$B$3:$H$66,'Experiment Results'!I$1,FALSE)</f>
        <v>Normal</v>
      </c>
      <c r="J1940" s="101">
        <f>VLOOKUP($C1940,'Experiment Design'!$B$3:$H$66,'Experiment Results'!J$1,FALSE)</f>
        <v>40</v>
      </c>
      <c r="K1940" s="101">
        <f>VLOOKUP($C1940,'Experiment Design'!$B$3:$H$66,'Experiment Results'!K$1,FALSE)</f>
        <v>10</v>
      </c>
      <c r="L1940" s="101">
        <f>VLOOKUP($C1940,'Experiment Design'!$B$3:$H$66,'Experiment Results'!L$1,FALSE)</f>
        <v>36</v>
      </c>
      <c r="M1940" s="101">
        <f>VLOOKUP($C1940,'Experiment Design'!$B$3:$H$66,'Experiment Results'!M$1,FALSE)</f>
        <v>10</v>
      </c>
      <c r="N1940" s="102">
        <f t="shared" si="243"/>
        <v>57.962962962962983</v>
      </c>
      <c r="P1940" s="103">
        <f t="shared" si="244"/>
        <v>-1</v>
      </c>
      <c r="Q1940" s="101">
        <f t="shared" si="245"/>
        <v>-1</v>
      </c>
      <c r="R1940" s="101">
        <f t="shared" si="246"/>
        <v>-1</v>
      </c>
      <c r="S1940" s="101">
        <f t="shared" si="247"/>
        <v>-1</v>
      </c>
      <c r="T1940" s="101">
        <f t="shared" si="248"/>
        <v>1</v>
      </c>
      <c r="U1940" s="101">
        <f t="shared" si="249"/>
        <v>-1</v>
      </c>
      <c r="V1940" s="102">
        <f t="shared" si="250"/>
        <v>57.962962962962983</v>
      </c>
    </row>
    <row r="1941" spans="2:22" x14ac:dyDescent="0.25">
      <c r="B1941" s="12">
        <v>31</v>
      </c>
      <c r="C1941" s="12">
        <v>18</v>
      </c>
      <c r="D1941" s="12">
        <v>64.444444444444201</v>
      </c>
      <c r="E1941" s="12">
        <v>69.166666666666799</v>
      </c>
      <c r="F1941" s="12">
        <v>47.291666666666636</v>
      </c>
      <c r="H1941" s="103">
        <f>VLOOKUP($C1941,'Experiment Design'!$B$3:$H$66,'Experiment Results'!H$1,FALSE)</f>
        <v>8</v>
      </c>
      <c r="I1941" s="101" t="str">
        <f>VLOOKUP($C1941,'Experiment Design'!$B$3:$H$66,'Experiment Results'!I$1,FALSE)</f>
        <v>Normal</v>
      </c>
      <c r="J1941" s="101">
        <f>VLOOKUP($C1941,'Experiment Design'!$B$3:$H$66,'Experiment Results'!J$1,FALSE)</f>
        <v>40</v>
      </c>
      <c r="K1941" s="101">
        <f>VLOOKUP($C1941,'Experiment Design'!$B$3:$H$66,'Experiment Results'!K$1,FALSE)</f>
        <v>10</v>
      </c>
      <c r="L1941" s="101">
        <f>VLOOKUP($C1941,'Experiment Design'!$B$3:$H$66,'Experiment Results'!L$1,FALSE)</f>
        <v>36</v>
      </c>
      <c r="M1941" s="101">
        <f>VLOOKUP($C1941,'Experiment Design'!$B$3:$H$66,'Experiment Results'!M$1,FALSE)</f>
        <v>10</v>
      </c>
      <c r="N1941" s="102">
        <f t="shared" si="243"/>
        <v>60.300925925925874</v>
      </c>
      <c r="P1941" s="103">
        <f t="shared" si="244"/>
        <v>1</v>
      </c>
      <c r="Q1941" s="101">
        <f t="shared" si="245"/>
        <v>-1</v>
      </c>
      <c r="R1941" s="101">
        <f t="shared" si="246"/>
        <v>-1</v>
      </c>
      <c r="S1941" s="101">
        <f t="shared" si="247"/>
        <v>-1</v>
      </c>
      <c r="T1941" s="101">
        <f t="shared" si="248"/>
        <v>1</v>
      </c>
      <c r="U1941" s="101">
        <f t="shared" si="249"/>
        <v>-1</v>
      </c>
      <c r="V1941" s="102">
        <f t="shared" si="250"/>
        <v>60.300925925925874</v>
      </c>
    </row>
    <row r="1942" spans="2:22" x14ac:dyDescent="0.25">
      <c r="B1942" s="12">
        <v>31</v>
      </c>
      <c r="C1942" s="12">
        <v>19</v>
      </c>
      <c r="D1942" s="12">
        <v>48.6111111111111</v>
      </c>
      <c r="E1942" s="12">
        <v>46.111111111111086</v>
      </c>
      <c r="F1942" s="12">
        <v>64.722222222222001</v>
      </c>
      <c r="H1942" s="103">
        <f>VLOOKUP($C1942,'Experiment Design'!$B$3:$H$66,'Experiment Results'!H$1,FALSE)</f>
        <v>3</v>
      </c>
      <c r="I1942" s="101" t="str">
        <f>VLOOKUP($C1942,'Experiment Design'!$B$3:$H$66,'Experiment Results'!I$1,FALSE)</f>
        <v>Exponential</v>
      </c>
      <c r="J1942" s="101">
        <f>VLOOKUP($C1942,'Experiment Design'!$B$3:$H$66,'Experiment Results'!J$1,FALSE)</f>
        <v>40</v>
      </c>
      <c r="K1942" s="101">
        <f>VLOOKUP($C1942,'Experiment Design'!$B$3:$H$66,'Experiment Results'!K$1,FALSE)</f>
        <v>10</v>
      </c>
      <c r="L1942" s="101">
        <f>VLOOKUP($C1942,'Experiment Design'!$B$3:$H$66,'Experiment Results'!L$1,FALSE)</f>
        <v>36</v>
      </c>
      <c r="M1942" s="101">
        <f>VLOOKUP($C1942,'Experiment Design'!$B$3:$H$66,'Experiment Results'!M$1,FALSE)</f>
        <v>10</v>
      </c>
      <c r="N1942" s="102">
        <f t="shared" si="243"/>
        <v>53.14814814814806</v>
      </c>
      <c r="P1942" s="103">
        <f t="shared" si="244"/>
        <v>-1</v>
      </c>
      <c r="Q1942" s="101">
        <f t="shared" si="245"/>
        <v>1</v>
      </c>
      <c r="R1942" s="101">
        <f t="shared" si="246"/>
        <v>-1</v>
      </c>
      <c r="S1942" s="101">
        <f t="shared" si="247"/>
        <v>-1</v>
      </c>
      <c r="T1942" s="101">
        <f t="shared" si="248"/>
        <v>1</v>
      </c>
      <c r="U1942" s="101">
        <f t="shared" si="249"/>
        <v>-1</v>
      </c>
      <c r="V1942" s="102">
        <f t="shared" si="250"/>
        <v>53.14814814814806</v>
      </c>
    </row>
    <row r="1943" spans="2:22" x14ac:dyDescent="0.25">
      <c r="B1943" s="12">
        <v>31</v>
      </c>
      <c r="C1943" s="12">
        <v>20</v>
      </c>
      <c r="D1943" s="12">
        <v>48.6111111111111</v>
      </c>
      <c r="E1943" s="12">
        <v>45.555555555555536</v>
      </c>
      <c r="F1943" s="12">
        <v>64.722222222222001</v>
      </c>
      <c r="H1943" s="103">
        <f>VLOOKUP($C1943,'Experiment Design'!$B$3:$H$66,'Experiment Results'!H$1,FALSE)</f>
        <v>8</v>
      </c>
      <c r="I1943" s="101" t="str">
        <f>VLOOKUP($C1943,'Experiment Design'!$B$3:$H$66,'Experiment Results'!I$1,FALSE)</f>
        <v>Exponential</v>
      </c>
      <c r="J1943" s="101">
        <f>VLOOKUP($C1943,'Experiment Design'!$B$3:$H$66,'Experiment Results'!J$1,FALSE)</f>
        <v>40</v>
      </c>
      <c r="K1943" s="101">
        <f>VLOOKUP($C1943,'Experiment Design'!$B$3:$H$66,'Experiment Results'!K$1,FALSE)</f>
        <v>10</v>
      </c>
      <c r="L1943" s="101">
        <f>VLOOKUP($C1943,'Experiment Design'!$B$3:$H$66,'Experiment Results'!L$1,FALSE)</f>
        <v>36</v>
      </c>
      <c r="M1943" s="101">
        <f>VLOOKUP($C1943,'Experiment Design'!$B$3:$H$66,'Experiment Results'!M$1,FALSE)</f>
        <v>10</v>
      </c>
      <c r="N1943" s="102">
        <f t="shared" si="243"/>
        <v>52.962962962962877</v>
      </c>
      <c r="P1943" s="103">
        <f t="shared" si="244"/>
        <v>1</v>
      </c>
      <c r="Q1943" s="101">
        <f t="shared" si="245"/>
        <v>1</v>
      </c>
      <c r="R1943" s="101">
        <f t="shared" si="246"/>
        <v>-1</v>
      </c>
      <c r="S1943" s="101">
        <f t="shared" si="247"/>
        <v>-1</v>
      </c>
      <c r="T1943" s="101">
        <f t="shared" si="248"/>
        <v>1</v>
      </c>
      <c r="U1943" s="101">
        <f t="shared" si="249"/>
        <v>-1</v>
      </c>
      <c r="V1943" s="102">
        <f t="shared" si="250"/>
        <v>52.962962962962877</v>
      </c>
    </row>
    <row r="1944" spans="2:22" x14ac:dyDescent="0.25">
      <c r="B1944" s="12">
        <v>31</v>
      </c>
      <c r="C1944" s="12">
        <v>21</v>
      </c>
      <c r="D1944" s="12">
        <v>54.722222222222221</v>
      </c>
      <c r="E1944" s="12">
        <v>68.3333333333334</v>
      </c>
      <c r="F1944" s="12">
        <v>50.833333333333321</v>
      </c>
      <c r="H1944" s="103">
        <f>VLOOKUP($C1944,'Experiment Design'!$B$3:$H$66,'Experiment Results'!H$1,FALSE)</f>
        <v>3</v>
      </c>
      <c r="I1944" s="101" t="str">
        <f>VLOOKUP($C1944,'Experiment Design'!$B$3:$H$66,'Experiment Results'!I$1,FALSE)</f>
        <v>Normal</v>
      </c>
      <c r="J1944" s="101">
        <f>VLOOKUP($C1944,'Experiment Design'!$B$3:$H$66,'Experiment Results'!J$1,FALSE)</f>
        <v>100</v>
      </c>
      <c r="K1944" s="101">
        <f>VLOOKUP($C1944,'Experiment Design'!$B$3:$H$66,'Experiment Results'!K$1,FALSE)</f>
        <v>10</v>
      </c>
      <c r="L1944" s="101">
        <f>VLOOKUP($C1944,'Experiment Design'!$B$3:$H$66,'Experiment Results'!L$1,FALSE)</f>
        <v>36</v>
      </c>
      <c r="M1944" s="101">
        <f>VLOOKUP($C1944,'Experiment Design'!$B$3:$H$66,'Experiment Results'!M$1,FALSE)</f>
        <v>10</v>
      </c>
      <c r="N1944" s="102">
        <f t="shared" si="243"/>
        <v>57.962962962962983</v>
      </c>
      <c r="P1944" s="103">
        <f t="shared" si="244"/>
        <v>-1</v>
      </c>
      <c r="Q1944" s="101">
        <f t="shared" si="245"/>
        <v>-1</v>
      </c>
      <c r="R1944" s="101">
        <f t="shared" si="246"/>
        <v>1</v>
      </c>
      <c r="S1944" s="101">
        <f t="shared" si="247"/>
        <v>-1</v>
      </c>
      <c r="T1944" s="101">
        <f t="shared" si="248"/>
        <v>1</v>
      </c>
      <c r="U1944" s="101">
        <f t="shared" si="249"/>
        <v>-1</v>
      </c>
      <c r="V1944" s="102">
        <f t="shared" si="250"/>
        <v>57.962962962962983</v>
      </c>
    </row>
    <row r="1945" spans="2:22" x14ac:dyDescent="0.25">
      <c r="B1945" s="12">
        <v>31</v>
      </c>
      <c r="C1945" s="12">
        <v>22</v>
      </c>
      <c r="D1945" s="12">
        <v>64.444444444444201</v>
      </c>
      <c r="E1945" s="12">
        <v>69.166666666666799</v>
      </c>
      <c r="F1945" s="12">
        <v>47.291666666666636</v>
      </c>
      <c r="H1945" s="103">
        <f>VLOOKUP($C1945,'Experiment Design'!$B$3:$H$66,'Experiment Results'!H$1,FALSE)</f>
        <v>8</v>
      </c>
      <c r="I1945" s="101" t="str">
        <f>VLOOKUP($C1945,'Experiment Design'!$B$3:$H$66,'Experiment Results'!I$1,FALSE)</f>
        <v>Normal</v>
      </c>
      <c r="J1945" s="101">
        <f>VLOOKUP($C1945,'Experiment Design'!$B$3:$H$66,'Experiment Results'!J$1,FALSE)</f>
        <v>100</v>
      </c>
      <c r="K1945" s="101">
        <f>VLOOKUP($C1945,'Experiment Design'!$B$3:$H$66,'Experiment Results'!K$1,FALSE)</f>
        <v>10</v>
      </c>
      <c r="L1945" s="101">
        <f>VLOOKUP($C1945,'Experiment Design'!$B$3:$H$66,'Experiment Results'!L$1,FALSE)</f>
        <v>36</v>
      </c>
      <c r="M1945" s="101">
        <f>VLOOKUP($C1945,'Experiment Design'!$B$3:$H$66,'Experiment Results'!M$1,FALSE)</f>
        <v>10</v>
      </c>
      <c r="N1945" s="102">
        <f t="shared" si="243"/>
        <v>60.300925925925874</v>
      </c>
      <c r="P1945" s="103">
        <f t="shared" si="244"/>
        <v>1</v>
      </c>
      <c r="Q1945" s="101">
        <f t="shared" si="245"/>
        <v>-1</v>
      </c>
      <c r="R1945" s="101">
        <f t="shared" si="246"/>
        <v>1</v>
      </c>
      <c r="S1945" s="101">
        <f t="shared" si="247"/>
        <v>-1</v>
      </c>
      <c r="T1945" s="101">
        <f t="shared" si="248"/>
        <v>1</v>
      </c>
      <c r="U1945" s="101">
        <f t="shared" si="249"/>
        <v>-1</v>
      </c>
      <c r="V1945" s="102">
        <f t="shared" si="250"/>
        <v>60.300925925925874</v>
      </c>
    </row>
    <row r="1946" spans="2:22" x14ac:dyDescent="0.25">
      <c r="B1946" s="12">
        <v>31</v>
      </c>
      <c r="C1946" s="12">
        <v>23</v>
      </c>
      <c r="D1946" s="12">
        <v>48.6111111111111</v>
      </c>
      <c r="E1946" s="12">
        <v>46.111111111111086</v>
      </c>
      <c r="F1946" s="12">
        <v>64.722222222222001</v>
      </c>
      <c r="H1946" s="103">
        <f>VLOOKUP($C1946,'Experiment Design'!$B$3:$H$66,'Experiment Results'!H$1,FALSE)</f>
        <v>3</v>
      </c>
      <c r="I1946" s="101" t="str">
        <f>VLOOKUP($C1946,'Experiment Design'!$B$3:$H$66,'Experiment Results'!I$1,FALSE)</f>
        <v>Exponential</v>
      </c>
      <c r="J1946" s="101">
        <f>VLOOKUP($C1946,'Experiment Design'!$B$3:$H$66,'Experiment Results'!J$1,FALSE)</f>
        <v>100</v>
      </c>
      <c r="K1946" s="101">
        <f>VLOOKUP($C1946,'Experiment Design'!$B$3:$H$66,'Experiment Results'!K$1,FALSE)</f>
        <v>10</v>
      </c>
      <c r="L1946" s="101">
        <f>VLOOKUP($C1946,'Experiment Design'!$B$3:$H$66,'Experiment Results'!L$1,FALSE)</f>
        <v>36</v>
      </c>
      <c r="M1946" s="101">
        <f>VLOOKUP($C1946,'Experiment Design'!$B$3:$H$66,'Experiment Results'!M$1,FALSE)</f>
        <v>10</v>
      </c>
      <c r="N1946" s="102">
        <f t="shared" si="243"/>
        <v>53.14814814814806</v>
      </c>
      <c r="P1946" s="103">
        <f t="shared" si="244"/>
        <v>-1</v>
      </c>
      <c r="Q1946" s="101">
        <f t="shared" si="245"/>
        <v>1</v>
      </c>
      <c r="R1946" s="101">
        <f t="shared" si="246"/>
        <v>1</v>
      </c>
      <c r="S1946" s="101">
        <f t="shared" si="247"/>
        <v>-1</v>
      </c>
      <c r="T1946" s="101">
        <f t="shared" si="248"/>
        <v>1</v>
      </c>
      <c r="U1946" s="101">
        <f t="shared" si="249"/>
        <v>-1</v>
      </c>
      <c r="V1946" s="102">
        <f t="shared" si="250"/>
        <v>53.14814814814806</v>
      </c>
    </row>
    <row r="1947" spans="2:22" x14ac:dyDescent="0.25">
      <c r="B1947" s="12">
        <v>31</v>
      </c>
      <c r="C1947" s="12">
        <v>24</v>
      </c>
      <c r="D1947" s="12">
        <v>48.6111111111111</v>
      </c>
      <c r="E1947" s="12">
        <v>45.555555555555536</v>
      </c>
      <c r="F1947" s="12">
        <v>64.722222222222001</v>
      </c>
      <c r="H1947" s="103">
        <f>VLOOKUP($C1947,'Experiment Design'!$B$3:$H$66,'Experiment Results'!H$1,FALSE)</f>
        <v>8</v>
      </c>
      <c r="I1947" s="101" t="str">
        <f>VLOOKUP($C1947,'Experiment Design'!$B$3:$H$66,'Experiment Results'!I$1,FALSE)</f>
        <v>Exponential</v>
      </c>
      <c r="J1947" s="101">
        <f>VLOOKUP($C1947,'Experiment Design'!$B$3:$H$66,'Experiment Results'!J$1,FALSE)</f>
        <v>100</v>
      </c>
      <c r="K1947" s="101">
        <f>VLOOKUP($C1947,'Experiment Design'!$B$3:$H$66,'Experiment Results'!K$1,FALSE)</f>
        <v>10</v>
      </c>
      <c r="L1947" s="101">
        <f>VLOOKUP($C1947,'Experiment Design'!$B$3:$H$66,'Experiment Results'!L$1,FALSE)</f>
        <v>36</v>
      </c>
      <c r="M1947" s="101">
        <f>VLOOKUP($C1947,'Experiment Design'!$B$3:$H$66,'Experiment Results'!M$1,FALSE)</f>
        <v>10</v>
      </c>
      <c r="N1947" s="102">
        <f t="shared" si="243"/>
        <v>52.962962962962877</v>
      </c>
      <c r="P1947" s="103">
        <f t="shared" si="244"/>
        <v>1</v>
      </c>
      <c r="Q1947" s="101">
        <f t="shared" si="245"/>
        <v>1</v>
      </c>
      <c r="R1947" s="101">
        <f t="shared" si="246"/>
        <v>1</v>
      </c>
      <c r="S1947" s="101">
        <f t="shared" si="247"/>
        <v>-1</v>
      </c>
      <c r="T1947" s="101">
        <f t="shared" si="248"/>
        <v>1</v>
      </c>
      <c r="U1947" s="101">
        <f t="shared" si="249"/>
        <v>-1</v>
      </c>
      <c r="V1947" s="102">
        <f t="shared" si="250"/>
        <v>52.962962962962877</v>
      </c>
    </row>
    <row r="1948" spans="2:22" x14ac:dyDescent="0.25">
      <c r="B1948" s="12">
        <v>31</v>
      </c>
      <c r="C1948" s="12">
        <v>25</v>
      </c>
      <c r="D1948" s="12">
        <v>54.722222222222221</v>
      </c>
      <c r="E1948" s="12">
        <v>68.3333333333334</v>
      </c>
      <c r="F1948" s="12">
        <v>50.833333333333321</v>
      </c>
      <c r="H1948" s="103">
        <f>VLOOKUP($C1948,'Experiment Design'!$B$3:$H$66,'Experiment Results'!H$1,FALSE)</f>
        <v>3</v>
      </c>
      <c r="I1948" s="101" t="str">
        <f>VLOOKUP($C1948,'Experiment Design'!$B$3:$H$66,'Experiment Results'!I$1,FALSE)</f>
        <v>Normal</v>
      </c>
      <c r="J1948" s="101">
        <f>VLOOKUP($C1948,'Experiment Design'!$B$3:$H$66,'Experiment Results'!J$1,FALSE)</f>
        <v>40</v>
      </c>
      <c r="K1948" s="101">
        <f>VLOOKUP($C1948,'Experiment Design'!$B$3:$H$66,'Experiment Results'!K$1,FALSE)</f>
        <v>60</v>
      </c>
      <c r="L1948" s="101">
        <f>VLOOKUP($C1948,'Experiment Design'!$B$3:$H$66,'Experiment Results'!L$1,FALSE)</f>
        <v>36</v>
      </c>
      <c r="M1948" s="101">
        <f>VLOOKUP($C1948,'Experiment Design'!$B$3:$H$66,'Experiment Results'!M$1,FALSE)</f>
        <v>10</v>
      </c>
      <c r="N1948" s="102">
        <f t="shared" si="243"/>
        <v>57.962962962962983</v>
      </c>
      <c r="P1948" s="103">
        <f t="shared" si="244"/>
        <v>-1</v>
      </c>
      <c r="Q1948" s="101">
        <f t="shared" si="245"/>
        <v>-1</v>
      </c>
      <c r="R1948" s="101">
        <f t="shared" si="246"/>
        <v>-1</v>
      </c>
      <c r="S1948" s="101">
        <f t="shared" si="247"/>
        <v>1</v>
      </c>
      <c r="T1948" s="101">
        <f t="shared" si="248"/>
        <v>1</v>
      </c>
      <c r="U1948" s="101">
        <f t="shared" si="249"/>
        <v>-1</v>
      </c>
      <c r="V1948" s="102">
        <f t="shared" si="250"/>
        <v>57.962962962962983</v>
      </c>
    </row>
    <row r="1949" spans="2:22" x14ac:dyDescent="0.25">
      <c r="B1949" s="12">
        <v>31</v>
      </c>
      <c r="C1949" s="12">
        <v>26</v>
      </c>
      <c r="D1949" s="12">
        <v>64.444444444444201</v>
      </c>
      <c r="E1949" s="12">
        <v>69.166666666666799</v>
      </c>
      <c r="F1949" s="12">
        <v>47.291666666666636</v>
      </c>
      <c r="H1949" s="103">
        <f>VLOOKUP($C1949,'Experiment Design'!$B$3:$H$66,'Experiment Results'!H$1,FALSE)</f>
        <v>8</v>
      </c>
      <c r="I1949" s="101" t="str">
        <f>VLOOKUP($C1949,'Experiment Design'!$B$3:$H$66,'Experiment Results'!I$1,FALSE)</f>
        <v>Normal</v>
      </c>
      <c r="J1949" s="101">
        <f>VLOOKUP($C1949,'Experiment Design'!$B$3:$H$66,'Experiment Results'!J$1,FALSE)</f>
        <v>40</v>
      </c>
      <c r="K1949" s="101">
        <f>VLOOKUP($C1949,'Experiment Design'!$B$3:$H$66,'Experiment Results'!K$1,FALSE)</f>
        <v>60</v>
      </c>
      <c r="L1949" s="101">
        <f>VLOOKUP($C1949,'Experiment Design'!$B$3:$H$66,'Experiment Results'!L$1,FALSE)</f>
        <v>36</v>
      </c>
      <c r="M1949" s="101">
        <f>VLOOKUP($C1949,'Experiment Design'!$B$3:$H$66,'Experiment Results'!M$1,FALSE)</f>
        <v>10</v>
      </c>
      <c r="N1949" s="102">
        <f t="shared" si="243"/>
        <v>60.300925925925874</v>
      </c>
      <c r="P1949" s="103">
        <f t="shared" si="244"/>
        <v>1</v>
      </c>
      <c r="Q1949" s="101">
        <f t="shared" si="245"/>
        <v>-1</v>
      </c>
      <c r="R1949" s="101">
        <f t="shared" si="246"/>
        <v>-1</v>
      </c>
      <c r="S1949" s="101">
        <f t="shared" si="247"/>
        <v>1</v>
      </c>
      <c r="T1949" s="101">
        <f t="shared" si="248"/>
        <v>1</v>
      </c>
      <c r="U1949" s="101">
        <f t="shared" si="249"/>
        <v>-1</v>
      </c>
      <c r="V1949" s="102">
        <f t="shared" si="250"/>
        <v>60.300925925925874</v>
      </c>
    </row>
    <row r="1950" spans="2:22" x14ac:dyDescent="0.25">
      <c r="B1950" s="12">
        <v>31</v>
      </c>
      <c r="C1950" s="12">
        <v>27</v>
      </c>
      <c r="D1950" s="12">
        <v>48.6111111111111</v>
      </c>
      <c r="E1950" s="12">
        <v>46.111111111111086</v>
      </c>
      <c r="F1950" s="12">
        <v>64.722222222222001</v>
      </c>
      <c r="H1950" s="103">
        <f>VLOOKUP($C1950,'Experiment Design'!$B$3:$H$66,'Experiment Results'!H$1,FALSE)</f>
        <v>3</v>
      </c>
      <c r="I1950" s="101" t="str">
        <f>VLOOKUP($C1950,'Experiment Design'!$B$3:$H$66,'Experiment Results'!I$1,FALSE)</f>
        <v>Exponential</v>
      </c>
      <c r="J1950" s="101">
        <f>VLOOKUP($C1950,'Experiment Design'!$B$3:$H$66,'Experiment Results'!J$1,FALSE)</f>
        <v>40</v>
      </c>
      <c r="K1950" s="101">
        <f>VLOOKUP($C1950,'Experiment Design'!$B$3:$H$66,'Experiment Results'!K$1,FALSE)</f>
        <v>60</v>
      </c>
      <c r="L1950" s="101">
        <f>VLOOKUP($C1950,'Experiment Design'!$B$3:$H$66,'Experiment Results'!L$1,FALSE)</f>
        <v>36</v>
      </c>
      <c r="M1950" s="101">
        <f>VLOOKUP($C1950,'Experiment Design'!$B$3:$H$66,'Experiment Results'!M$1,FALSE)</f>
        <v>10</v>
      </c>
      <c r="N1950" s="102">
        <f t="shared" si="243"/>
        <v>53.14814814814806</v>
      </c>
      <c r="P1950" s="103">
        <f t="shared" si="244"/>
        <v>-1</v>
      </c>
      <c r="Q1950" s="101">
        <f t="shared" si="245"/>
        <v>1</v>
      </c>
      <c r="R1950" s="101">
        <f t="shared" si="246"/>
        <v>-1</v>
      </c>
      <c r="S1950" s="101">
        <f t="shared" si="247"/>
        <v>1</v>
      </c>
      <c r="T1950" s="101">
        <f t="shared" si="248"/>
        <v>1</v>
      </c>
      <c r="U1950" s="101">
        <f t="shared" si="249"/>
        <v>-1</v>
      </c>
      <c r="V1950" s="102">
        <f t="shared" si="250"/>
        <v>53.14814814814806</v>
      </c>
    </row>
    <row r="1951" spans="2:22" x14ac:dyDescent="0.25">
      <c r="B1951" s="12">
        <v>31</v>
      </c>
      <c r="C1951" s="12">
        <v>28</v>
      </c>
      <c r="D1951" s="12">
        <v>48.6111111111111</v>
      </c>
      <c r="E1951" s="12">
        <v>45.555555555555536</v>
      </c>
      <c r="F1951" s="12">
        <v>64.722222222222001</v>
      </c>
      <c r="H1951" s="103">
        <f>VLOOKUP($C1951,'Experiment Design'!$B$3:$H$66,'Experiment Results'!H$1,FALSE)</f>
        <v>8</v>
      </c>
      <c r="I1951" s="101" t="str">
        <f>VLOOKUP($C1951,'Experiment Design'!$B$3:$H$66,'Experiment Results'!I$1,FALSE)</f>
        <v>Exponential</v>
      </c>
      <c r="J1951" s="101">
        <f>VLOOKUP($C1951,'Experiment Design'!$B$3:$H$66,'Experiment Results'!J$1,FALSE)</f>
        <v>40</v>
      </c>
      <c r="K1951" s="101">
        <f>VLOOKUP($C1951,'Experiment Design'!$B$3:$H$66,'Experiment Results'!K$1,FALSE)</f>
        <v>60</v>
      </c>
      <c r="L1951" s="101">
        <f>VLOOKUP($C1951,'Experiment Design'!$B$3:$H$66,'Experiment Results'!L$1,FALSE)</f>
        <v>36</v>
      </c>
      <c r="M1951" s="101">
        <f>VLOOKUP($C1951,'Experiment Design'!$B$3:$H$66,'Experiment Results'!M$1,FALSE)</f>
        <v>10</v>
      </c>
      <c r="N1951" s="102">
        <f t="shared" si="243"/>
        <v>52.962962962962877</v>
      </c>
      <c r="P1951" s="103">
        <f t="shared" si="244"/>
        <v>1</v>
      </c>
      <c r="Q1951" s="101">
        <f t="shared" si="245"/>
        <v>1</v>
      </c>
      <c r="R1951" s="101">
        <f t="shared" si="246"/>
        <v>-1</v>
      </c>
      <c r="S1951" s="101">
        <f t="shared" si="247"/>
        <v>1</v>
      </c>
      <c r="T1951" s="101">
        <f t="shared" si="248"/>
        <v>1</v>
      </c>
      <c r="U1951" s="101">
        <f t="shared" si="249"/>
        <v>-1</v>
      </c>
      <c r="V1951" s="102">
        <f t="shared" si="250"/>
        <v>52.962962962962877</v>
      </c>
    </row>
    <row r="1952" spans="2:22" x14ac:dyDescent="0.25">
      <c r="B1952" s="12">
        <v>31</v>
      </c>
      <c r="C1952" s="12">
        <v>29</v>
      </c>
      <c r="D1952" s="12">
        <v>54.722222222222221</v>
      </c>
      <c r="E1952" s="12">
        <v>68.3333333333334</v>
      </c>
      <c r="F1952" s="12">
        <v>50.833333333333321</v>
      </c>
      <c r="H1952" s="103">
        <f>VLOOKUP($C1952,'Experiment Design'!$B$3:$H$66,'Experiment Results'!H$1,FALSE)</f>
        <v>3</v>
      </c>
      <c r="I1952" s="101" t="str">
        <f>VLOOKUP($C1952,'Experiment Design'!$B$3:$H$66,'Experiment Results'!I$1,FALSE)</f>
        <v>Normal</v>
      </c>
      <c r="J1952" s="101">
        <f>VLOOKUP($C1952,'Experiment Design'!$B$3:$H$66,'Experiment Results'!J$1,FALSE)</f>
        <v>100</v>
      </c>
      <c r="K1952" s="101">
        <f>VLOOKUP($C1952,'Experiment Design'!$B$3:$H$66,'Experiment Results'!K$1,FALSE)</f>
        <v>60</v>
      </c>
      <c r="L1952" s="101">
        <f>VLOOKUP($C1952,'Experiment Design'!$B$3:$H$66,'Experiment Results'!L$1,FALSE)</f>
        <v>36</v>
      </c>
      <c r="M1952" s="101">
        <f>VLOOKUP($C1952,'Experiment Design'!$B$3:$H$66,'Experiment Results'!M$1,FALSE)</f>
        <v>10</v>
      </c>
      <c r="N1952" s="102">
        <f t="shared" si="243"/>
        <v>57.962962962962983</v>
      </c>
      <c r="P1952" s="103">
        <f t="shared" si="244"/>
        <v>-1</v>
      </c>
      <c r="Q1952" s="101">
        <f t="shared" si="245"/>
        <v>-1</v>
      </c>
      <c r="R1952" s="101">
        <f t="shared" si="246"/>
        <v>1</v>
      </c>
      <c r="S1952" s="101">
        <f t="shared" si="247"/>
        <v>1</v>
      </c>
      <c r="T1952" s="101">
        <f t="shared" si="248"/>
        <v>1</v>
      </c>
      <c r="U1952" s="101">
        <f t="shared" si="249"/>
        <v>-1</v>
      </c>
      <c r="V1952" s="102">
        <f t="shared" si="250"/>
        <v>57.962962962962983</v>
      </c>
    </row>
    <row r="1953" spans="2:22" x14ac:dyDescent="0.25">
      <c r="B1953" s="12">
        <v>31</v>
      </c>
      <c r="C1953" s="12">
        <v>30</v>
      </c>
      <c r="D1953" s="12">
        <v>64.444444444444201</v>
      </c>
      <c r="E1953" s="12">
        <v>69.166666666666799</v>
      </c>
      <c r="F1953" s="12">
        <v>47.291666666666636</v>
      </c>
      <c r="H1953" s="103">
        <f>VLOOKUP($C1953,'Experiment Design'!$B$3:$H$66,'Experiment Results'!H$1,FALSE)</f>
        <v>8</v>
      </c>
      <c r="I1953" s="101" t="str">
        <f>VLOOKUP($C1953,'Experiment Design'!$B$3:$H$66,'Experiment Results'!I$1,FALSE)</f>
        <v>Normal</v>
      </c>
      <c r="J1953" s="101">
        <f>VLOOKUP($C1953,'Experiment Design'!$B$3:$H$66,'Experiment Results'!J$1,FALSE)</f>
        <v>100</v>
      </c>
      <c r="K1953" s="101">
        <f>VLOOKUP($C1953,'Experiment Design'!$B$3:$H$66,'Experiment Results'!K$1,FALSE)</f>
        <v>60</v>
      </c>
      <c r="L1953" s="101">
        <f>VLOOKUP($C1953,'Experiment Design'!$B$3:$H$66,'Experiment Results'!L$1,FALSE)</f>
        <v>36</v>
      </c>
      <c r="M1953" s="101">
        <f>VLOOKUP($C1953,'Experiment Design'!$B$3:$H$66,'Experiment Results'!M$1,FALSE)</f>
        <v>10</v>
      </c>
      <c r="N1953" s="102">
        <f t="shared" si="243"/>
        <v>60.300925925925874</v>
      </c>
      <c r="P1953" s="103">
        <f t="shared" si="244"/>
        <v>1</v>
      </c>
      <c r="Q1953" s="101">
        <f t="shared" si="245"/>
        <v>-1</v>
      </c>
      <c r="R1953" s="101">
        <f t="shared" si="246"/>
        <v>1</v>
      </c>
      <c r="S1953" s="101">
        <f t="shared" si="247"/>
        <v>1</v>
      </c>
      <c r="T1953" s="101">
        <f t="shared" si="248"/>
        <v>1</v>
      </c>
      <c r="U1953" s="101">
        <f t="shared" si="249"/>
        <v>-1</v>
      </c>
      <c r="V1953" s="102">
        <f t="shared" si="250"/>
        <v>60.300925925925874</v>
      </c>
    </row>
    <row r="1954" spans="2:22" x14ac:dyDescent="0.25">
      <c r="B1954" s="12">
        <v>31</v>
      </c>
      <c r="C1954" s="12">
        <v>31</v>
      </c>
      <c r="D1954" s="12">
        <v>48.6111111111111</v>
      </c>
      <c r="E1954" s="12">
        <v>46.111111111111086</v>
      </c>
      <c r="F1954" s="12">
        <v>64.722222222222001</v>
      </c>
      <c r="H1954" s="103">
        <f>VLOOKUP($C1954,'Experiment Design'!$B$3:$H$66,'Experiment Results'!H$1,FALSE)</f>
        <v>3</v>
      </c>
      <c r="I1954" s="101" t="str">
        <f>VLOOKUP($C1954,'Experiment Design'!$B$3:$H$66,'Experiment Results'!I$1,FALSE)</f>
        <v>Exponential</v>
      </c>
      <c r="J1954" s="101">
        <f>VLOOKUP($C1954,'Experiment Design'!$B$3:$H$66,'Experiment Results'!J$1,FALSE)</f>
        <v>100</v>
      </c>
      <c r="K1954" s="101">
        <f>VLOOKUP($C1954,'Experiment Design'!$B$3:$H$66,'Experiment Results'!K$1,FALSE)</f>
        <v>60</v>
      </c>
      <c r="L1954" s="101">
        <f>VLOOKUP($C1954,'Experiment Design'!$B$3:$H$66,'Experiment Results'!L$1,FALSE)</f>
        <v>36</v>
      </c>
      <c r="M1954" s="101">
        <f>VLOOKUP($C1954,'Experiment Design'!$B$3:$H$66,'Experiment Results'!M$1,FALSE)</f>
        <v>10</v>
      </c>
      <c r="N1954" s="102">
        <f t="shared" si="243"/>
        <v>53.14814814814806</v>
      </c>
      <c r="P1954" s="103">
        <f t="shared" si="244"/>
        <v>-1</v>
      </c>
      <c r="Q1954" s="101">
        <f t="shared" si="245"/>
        <v>1</v>
      </c>
      <c r="R1954" s="101">
        <f t="shared" si="246"/>
        <v>1</v>
      </c>
      <c r="S1954" s="101">
        <f t="shared" si="247"/>
        <v>1</v>
      </c>
      <c r="T1954" s="101">
        <f t="shared" si="248"/>
        <v>1</v>
      </c>
      <c r="U1954" s="101">
        <f t="shared" si="249"/>
        <v>-1</v>
      </c>
      <c r="V1954" s="102">
        <f t="shared" si="250"/>
        <v>53.14814814814806</v>
      </c>
    </row>
    <row r="1955" spans="2:22" x14ac:dyDescent="0.25">
      <c r="B1955" s="12">
        <v>31</v>
      </c>
      <c r="C1955" s="12">
        <v>32</v>
      </c>
      <c r="D1955" s="12">
        <v>48.6111111111111</v>
      </c>
      <c r="E1955" s="12">
        <v>45.555555555555536</v>
      </c>
      <c r="F1955" s="12">
        <v>64.722222222222001</v>
      </c>
      <c r="H1955" s="103">
        <f>VLOOKUP($C1955,'Experiment Design'!$B$3:$H$66,'Experiment Results'!H$1,FALSE)</f>
        <v>8</v>
      </c>
      <c r="I1955" s="101" t="str">
        <f>VLOOKUP($C1955,'Experiment Design'!$B$3:$H$66,'Experiment Results'!I$1,FALSE)</f>
        <v>Exponential</v>
      </c>
      <c r="J1955" s="101">
        <f>VLOOKUP($C1955,'Experiment Design'!$B$3:$H$66,'Experiment Results'!J$1,FALSE)</f>
        <v>100</v>
      </c>
      <c r="K1955" s="101">
        <f>VLOOKUP($C1955,'Experiment Design'!$B$3:$H$66,'Experiment Results'!K$1,FALSE)</f>
        <v>60</v>
      </c>
      <c r="L1955" s="101">
        <f>VLOOKUP($C1955,'Experiment Design'!$B$3:$H$66,'Experiment Results'!L$1,FALSE)</f>
        <v>36</v>
      </c>
      <c r="M1955" s="101">
        <f>VLOOKUP($C1955,'Experiment Design'!$B$3:$H$66,'Experiment Results'!M$1,FALSE)</f>
        <v>10</v>
      </c>
      <c r="N1955" s="102">
        <f t="shared" si="243"/>
        <v>52.962962962962877</v>
      </c>
      <c r="P1955" s="103">
        <f t="shared" si="244"/>
        <v>1</v>
      </c>
      <c r="Q1955" s="101">
        <f t="shared" si="245"/>
        <v>1</v>
      </c>
      <c r="R1955" s="101">
        <f t="shared" si="246"/>
        <v>1</v>
      </c>
      <c r="S1955" s="101">
        <f t="shared" si="247"/>
        <v>1</v>
      </c>
      <c r="T1955" s="101">
        <f t="shared" si="248"/>
        <v>1</v>
      </c>
      <c r="U1955" s="101">
        <f t="shared" si="249"/>
        <v>-1</v>
      </c>
      <c r="V1955" s="102">
        <f t="shared" si="250"/>
        <v>52.962962962962877</v>
      </c>
    </row>
    <row r="1956" spans="2:22" x14ac:dyDescent="0.25">
      <c r="B1956" s="12">
        <v>31</v>
      </c>
      <c r="C1956" s="12">
        <v>33</v>
      </c>
      <c r="D1956" s="12">
        <v>18.461538461538478</v>
      </c>
      <c r="E1956" s="12">
        <v>28.07692307692308</v>
      </c>
      <c r="F1956" s="12">
        <v>23.076923076923102</v>
      </c>
      <c r="H1956" s="103">
        <f>VLOOKUP($C1956,'Experiment Design'!$B$3:$H$66,'Experiment Results'!H$1,FALSE)</f>
        <v>3</v>
      </c>
      <c r="I1956" s="101" t="str">
        <f>VLOOKUP($C1956,'Experiment Design'!$B$3:$H$66,'Experiment Results'!I$1,FALSE)</f>
        <v>Normal</v>
      </c>
      <c r="J1956" s="101">
        <f>VLOOKUP($C1956,'Experiment Design'!$B$3:$H$66,'Experiment Results'!J$1,FALSE)</f>
        <v>40</v>
      </c>
      <c r="K1956" s="101">
        <f>VLOOKUP($C1956,'Experiment Design'!$B$3:$H$66,'Experiment Results'!K$1,FALSE)</f>
        <v>10</v>
      </c>
      <c r="L1956" s="101">
        <f>VLOOKUP($C1956,'Experiment Design'!$B$3:$H$66,'Experiment Results'!L$1,FALSE)</f>
        <v>26</v>
      </c>
      <c r="M1956" s="101">
        <f>VLOOKUP($C1956,'Experiment Design'!$B$3:$H$66,'Experiment Results'!M$1,FALSE)</f>
        <v>15</v>
      </c>
      <c r="N1956" s="102">
        <f t="shared" si="243"/>
        <v>23.205128205128222</v>
      </c>
      <c r="P1956" s="103">
        <f t="shared" si="244"/>
        <v>-1</v>
      </c>
      <c r="Q1956" s="101">
        <f t="shared" si="245"/>
        <v>-1</v>
      </c>
      <c r="R1956" s="101">
        <f t="shared" si="246"/>
        <v>-1</v>
      </c>
      <c r="S1956" s="101">
        <f t="shared" si="247"/>
        <v>-1</v>
      </c>
      <c r="T1956" s="101">
        <f t="shared" si="248"/>
        <v>-1</v>
      </c>
      <c r="U1956" s="101">
        <f t="shared" si="249"/>
        <v>1</v>
      </c>
      <c r="V1956" s="102">
        <f t="shared" si="250"/>
        <v>23.205128205128222</v>
      </c>
    </row>
    <row r="1957" spans="2:22" x14ac:dyDescent="0.25">
      <c r="B1957" s="12">
        <v>31</v>
      </c>
      <c r="C1957" s="12">
        <v>34</v>
      </c>
      <c r="D1957" s="12">
        <v>26.15384615384616</v>
      </c>
      <c r="E1957" s="12">
        <v>21.346153846153861</v>
      </c>
      <c r="F1957" s="12">
        <v>27.032967032967061</v>
      </c>
      <c r="H1957" s="103">
        <f>VLOOKUP($C1957,'Experiment Design'!$B$3:$H$66,'Experiment Results'!H$1,FALSE)</f>
        <v>8</v>
      </c>
      <c r="I1957" s="101" t="str">
        <f>VLOOKUP($C1957,'Experiment Design'!$B$3:$H$66,'Experiment Results'!I$1,FALSE)</f>
        <v>Normal</v>
      </c>
      <c r="J1957" s="101">
        <f>VLOOKUP($C1957,'Experiment Design'!$B$3:$H$66,'Experiment Results'!J$1,FALSE)</f>
        <v>40</v>
      </c>
      <c r="K1957" s="101">
        <f>VLOOKUP($C1957,'Experiment Design'!$B$3:$H$66,'Experiment Results'!K$1,FALSE)</f>
        <v>10</v>
      </c>
      <c r="L1957" s="101">
        <f>VLOOKUP($C1957,'Experiment Design'!$B$3:$H$66,'Experiment Results'!L$1,FALSE)</f>
        <v>26</v>
      </c>
      <c r="M1957" s="101">
        <f>VLOOKUP($C1957,'Experiment Design'!$B$3:$H$66,'Experiment Results'!M$1,FALSE)</f>
        <v>15</v>
      </c>
      <c r="N1957" s="102">
        <f t="shared" si="243"/>
        <v>24.844322344322361</v>
      </c>
      <c r="P1957" s="103">
        <f t="shared" si="244"/>
        <v>1</v>
      </c>
      <c r="Q1957" s="101">
        <f t="shared" si="245"/>
        <v>-1</v>
      </c>
      <c r="R1957" s="101">
        <f t="shared" si="246"/>
        <v>-1</v>
      </c>
      <c r="S1957" s="101">
        <f t="shared" si="247"/>
        <v>-1</v>
      </c>
      <c r="T1957" s="101">
        <f t="shared" si="248"/>
        <v>-1</v>
      </c>
      <c r="U1957" s="101">
        <f t="shared" si="249"/>
        <v>1</v>
      </c>
      <c r="V1957" s="102">
        <f t="shared" si="250"/>
        <v>24.844322344322361</v>
      </c>
    </row>
    <row r="1958" spans="2:22" x14ac:dyDescent="0.25">
      <c r="B1958" s="12">
        <v>31</v>
      </c>
      <c r="C1958" s="12">
        <v>35</v>
      </c>
      <c r="D1958" s="12">
        <v>20.932753146645599</v>
      </c>
      <c r="E1958" s="12">
        <v>28.07692307692308</v>
      </c>
      <c r="F1958" s="12">
        <v>30</v>
      </c>
      <c r="H1958" s="103">
        <f>VLOOKUP($C1958,'Experiment Design'!$B$3:$H$66,'Experiment Results'!H$1,FALSE)</f>
        <v>3</v>
      </c>
      <c r="I1958" s="101" t="str">
        <f>VLOOKUP($C1958,'Experiment Design'!$B$3:$H$66,'Experiment Results'!I$1,FALSE)</f>
        <v>Exponential</v>
      </c>
      <c r="J1958" s="101">
        <f>VLOOKUP($C1958,'Experiment Design'!$B$3:$H$66,'Experiment Results'!J$1,FALSE)</f>
        <v>40</v>
      </c>
      <c r="K1958" s="101">
        <f>VLOOKUP($C1958,'Experiment Design'!$B$3:$H$66,'Experiment Results'!K$1,FALSE)</f>
        <v>10</v>
      </c>
      <c r="L1958" s="101">
        <f>VLOOKUP($C1958,'Experiment Design'!$B$3:$H$66,'Experiment Results'!L$1,FALSE)</f>
        <v>26</v>
      </c>
      <c r="M1958" s="101">
        <f>VLOOKUP($C1958,'Experiment Design'!$B$3:$H$66,'Experiment Results'!M$1,FALSE)</f>
        <v>15</v>
      </c>
      <c r="N1958" s="102">
        <f t="shared" si="243"/>
        <v>26.33655874118956</v>
      </c>
      <c r="P1958" s="103">
        <f t="shared" si="244"/>
        <v>-1</v>
      </c>
      <c r="Q1958" s="101">
        <f t="shared" si="245"/>
        <v>1</v>
      </c>
      <c r="R1958" s="101">
        <f t="shared" si="246"/>
        <v>-1</v>
      </c>
      <c r="S1958" s="101">
        <f t="shared" si="247"/>
        <v>-1</v>
      </c>
      <c r="T1958" s="101">
        <f t="shared" si="248"/>
        <v>-1</v>
      </c>
      <c r="U1958" s="101">
        <f t="shared" si="249"/>
        <v>1</v>
      </c>
      <c r="V1958" s="102">
        <f t="shared" si="250"/>
        <v>26.33655874118956</v>
      </c>
    </row>
    <row r="1959" spans="2:22" x14ac:dyDescent="0.25">
      <c r="B1959" s="12">
        <v>31</v>
      </c>
      <c r="C1959" s="12">
        <v>36</v>
      </c>
      <c r="D1959" s="12">
        <v>23.736263736263759</v>
      </c>
      <c r="E1959" s="12">
        <v>30.230769230769244</v>
      </c>
      <c r="F1959" s="12">
        <v>21.923076923076898</v>
      </c>
      <c r="H1959" s="103">
        <f>VLOOKUP($C1959,'Experiment Design'!$B$3:$H$66,'Experiment Results'!H$1,FALSE)</f>
        <v>8</v>
      </c>
      <c r="I1959" s="101" t="str">
        <f>VLOOKUP($C1959,'Experiment Design'!$B$3:$H$66,'Experiment Results'!I$1,FALSE)</f>
        <v>Exponential</v>
      </c>
      <c r="J1959" s="101">
        <f>VLOOKUP($C1959,'Experiment Design'!$B$3:$H$66,'Experiment Results'!J$1,FALSE)</f>
        <v>40</v>
      </c>
      <c r="K1959" s="101">
        <f>VLOOKUP($C1959,'Experiment Design'!$B$3:$H$66,'Experiment Results'!K$1,FALSE)</f>
        <v>10</v>
      </c>
      <c r="L1959" s="101">
        <f>VLOOKUP($C1959,'Experiment Design'!$B$3:$H$66,'Experiment Results'!L$1,FALSE)</f>
        <v>26</v>
      </c>
      <c r="M1959" s="101">
        <f>VLOOKUP($C1959,'Experiment Design'!$B$3:$H$66,'Experiment Results'!M$1,FALSE)</f>
        <v>15</v>
      </c>
      <c r="N1959" s="102">
        <f t="shared" si="243"/>
        <v>25.296703296703299</v>
      </c>
      <c r="P1959" s="103">
        <f t="shared" si="244"/>
        <v>1</v>
      </c>
      <c r="Q1959" s="101">
        <f t="shared" si="245"/>
        <v>1</v>
      </c>
      <c r="R1959" s="101">
        <f t="shared" si="246"/>
        <v>-1</v>
      </c>
      <c r="S1959" s="101">
        <f t="shared" si="247"/>
        <v>-1</v>
      </c>
      <c r="T1959" s="101">
        <f t="shared" si="248"/>
        <v>-1</v>
      </c>
      <c r="U1959" s="101">
        <f t="shared" si="249"/>
        <v>1</v>
      </c>
      <c r="V1959" s="102">
        <f t="shared" si="250"/>
        <v>25.296703296703299</v>
      </c>
    </row>
    <row r="1960" spans="2:22" x14ac:dyDescent="0.25">
      <c r="B1960" s="12">
        <v>31</v>
      </c>
      <c r="C1960" s="12">
        <v>37</v>
      </c>
      <c r="D1960" s="12">
        <v>18.461538461538478</v>
      </c>
      <c r="E1960" s="12">
        <v>28.07692307692308</v>
      </c>
      <c r="F1960" s="12">
        <v>23.076923076923102</v>
      </c>
      <c r="H1960" s="103">
        <f>VLOOKUP($C1960,'Experiment Design'!$B$3:$H$66,'Experiment Results'!H$1,FALSE)</f>
        <v>3</v>
      </c>
      <c r="I1960" s="101" t="str">
        <f>VLOOKUP($C1960,'Experiment Design'!$B$3:$H$66,'Experiment Results'!I$1,FALSE)</f>
        <v>Normal</v>
      </c>
      <c r="J1960" s="101">
        <f>VLOOKUP($C1960,'Experiment Design'!$B$3:$H$66,'Experiment Results'!J$1,FALSE)</f>
        <v>100</v>
      </c>
      <c r="K1960" s="101">
        <f>VLOOKUP($C1960,'Experiment Design'!$B$3:$H$66,'Experiment Results'!K$1,FALSE)</f>
        <v>10</v>
      </c>
      <c r="L1960" s="101">
        <f>VLOOKUP($C1960,'Experiment Design'!$B$3:$H$66,'Experiment Results'!L$1,FALSE)</f>
        <v>26</v>
      </c>
      <c r="M1960" s="101">
        <f>VLOOKUP($C1960,'Experiment Design'!$B$3:$H$66,'Experiment Results'!M$1,FALSE)</f>
        <v>15</v>
      </c>
      <c r="N1960" s="102">
        <f t="shared" si="243"/>
        <v>23.205128205128222</v>
      </c>
      <c r="P1960" s="103">
        <f t="shared" si="244"/>
        <v>-1</v>
      </c>
      <c r="Q1960" s="101">
        <f t="shared" si="245"/>
        <v>-1</v>
      </c>
      <c r="R1960" s="101">
        <f t="shared" si="246"/>
        <v>1</v>
      </c>
      <c r="S1960" s="101">
        <f t="shared" si="247"/>
        <v>-1</v>
      </c>
      <c r="T1960" s="101">
        <f t="shared" si="248"/>
        <v>-1</v>
      </c>
      <c r="U1960" s="101">
        <f t="shared" si="249"/>
        <v>1</v>
      </c>
      <c r="V1960" s="102">
        <f t="shared" si="250"/>
        <v>23.205128205128222</v>
      </c>
    </row>
    <row r="1961" spans="2:22" x14ac:dyDescent="0.25">
      <c r="B1961" s="12">
        <v>31</v>
      </c>
      <c r="C1961" s="12">
        <v>38</v>
      </c>
      <c r="D1961" s="12">
        <v>26.538461538461522</v>
      </c>
      <c r="E1961" s="12">
        <v>21.346153846153861</v>
      </c>
      <c r="F1961" s="12">
        <v>27.032967032967061</v>
      </c>
      <c r="H1961" s="103">
        <f>VLOOKUP($C1961,'Experiment Design'!$B$3:$H$66,'Experiment Results'!H$1,FALSE)</f>
        <v>8</v>
      </c>
      <c r="I1961" s="101" t="str">
        <f>VLOOKUP($C1961,'Experiment Design'!$B$3:$H$66,'Experiment Results'!I$1,FALSE)</f>
        <v>Normal</v>
      </c>
      <c r="J1961" s="101">
        <f>VLOOKUP($C1961,'Experiment Design'!$B$3:$H$66,'Experiment Results'!J$1,FALSE)</f>
        <v>100</v>
      </c>
      <c r="K1961" s="101">
        <f>VLOOKUP($C1961,'Experiment Design'!$B$3:$H$66,'Experiment Results'!K$1,FALSE)</f>
        <v>10</v>
      </c>
      <c r="L1961" s="101">
        <f>VLOOKUP($C1961,'Experiment Design'!$B$3:$H$66,'Experiment Results'!L$1,FALSE)</f>
        <v>26</v>
      </c>
      <c r="M1961" s="101">
        <f>VLOOKUP($C1961,'Experiment Design'!$B$3:$H$66,'Experiment Results'!M$1,FALSE)</f>
        <v>15</v>
      </c>
      <c r="N1961" s="102">
        <f t="shared" si="243"/>
        <v>24.972527472527485</v>
      </c>
      <c r="P1961" s="103">
        <f t="shared" si="244"/>
        <v>1</v>
      </c>
      <c r="Q1961" s="101">
        <f t="shared" si="245"/>
        <v>-1</v>
      </c>
      <c r="R1961" s="101">
        <f t="shared" si="246"/>
        <v>1</v>
      </c>
      <c r="S1961" s="101">
        <f t="shared" si="247"/>
        <v>-1</v>
      </c>
      <c r="T1961" s="101">
        <f t="shared" si="248"/>
        <v>-1</v>
      </c>
      <c r="U1961" s="101">
        <f t="shared" si="249"/>
        <v>1</v>
      </c>
      <c r="V1961" s="102">
        <f t="shared" si="250"/>
        <v>24.972527472527485</v>
      </c>
    </row>
    <row r="1962" spans="2:22" x14ac:dyDescent="0.25">
      <c r="B1962" s="12">
        <v>31</v>
      </c>
      <c r="C1962" s="12">
        <v>39</v>
      </c>
      <c r="D1962" s="12">
        <v>154.3878887612112</v>
      </c>
      <c r="E1962" s="12">
        <v>39.342179048398016</v>
      </c>
      <c r="F1962" s="12">
        <v>63.283905818671194</v>
      </c>
      <c r="H1962" s="103">
        <f>VLOOKUP($C1962,'Experiment Design'!$B$3:$H$66,'Experiment Results'!H$1,FALSE)</f>
        <v>3</v>
      </c>
      <c r="I1962" s="101" t="str">
        <f>VLOOKUP($C1962,'Experiment Design'!$B$3:$H$66,'Experiment Results'!I$1,FALSE)</f>
        <v>Exponential</v>
      </c>
      <c r="J1962" s="101">
        <f>VLOOKUP($C1962,'Experiment Design'!$B$3:$H$66,'Experiment Results'!J$1,FALSE)</f>
        <v>100</v>
      </c>
      <c r="K1962" s="101">
        <f>VLOOKUP($C1962,'Experiment Design'!$B$3:$H$66,'Experiment Results'!K$1,FALSE)</f>
        <v>10</v>
      </c>
      <c r="L1962" s="101">
        <f>VLOOKUP($C1962,'Experiment Design'!$B$3:$H$66,'Experiment Results'!L$1,FALSE)</f>
        <v>26</v>
      </c>
      <c r="M1962" s="101">
        <f>VLOOKUP($C1962,'Experiment Design'!$B$3:$H$66,'Experiment Results'!M$1,FALSE)</f>
        <v>15</v>
      </c>
      <c r="N1962" s="102">
        <f t="shared" si="243"/>
        <v>85.671324542760132</v>
      </c>
      <c r="P1962" s="103">
        <f t="shared" si="244"/>
        <v>-1</v>
      </c>
      <c r="Q1962" s="101">
        <f t="shared" si="245"/>
        <v>1</v>
      </c>
      <c r="R1962" s="101">
        <f t="shared" si="246"/>
        <v>1</v>
      </c>
      <c r="S1962" s="101">
        <f t="shared" si="247"/>
        <v>-1</v>
      </c>
      <c r="T1962" s="101">
        <f t="shared" si="248"/>
        <v>-1</v>
      </c>
      <c r="U1962" s="101">
        <f t="shared" si="249"/>
        <v>1</v>
      </c>
      <c r="V1962" s="102">
        <f t="shared" si="250"/>
        <v>85.671324542760132</v>
      </c>
    </row>
    <row r="1963" spans="2:22" x14ac:dyDescent="0.25">
      <c r="B1963" s="12">
        <v>31</v>
      </c>
      <c r="C1963" s="12">
        <v>40</v>
      </c>
      <c r="D1963" s="12">
        <v>23.90109890109888</v>
      </c>
      <c r="E1963" s="12">
        <v>31.38461538461538</v>
      </c>
      <c r="F1963" s="12">
        <v>22.252747252747259</v>
      </c>
      <c r="H1963" s="103">
        <f>VLOOKUP($C1963,'Experiment Design'!$B$3:$H$66,'Experiment Results'!H$1,FALSE)</f>
        <v>8</v>
      </c>
      <c r="I1963" s="101" t="str">
        <f>VLOOKUP($C1963,'Experiment Design'!$B$3:$H$66,'Experiment Results'!I$1,FALSE)</f>
        <v>Exponential</v>
      </c>
      <c r="J1963" s="101">
        <f>VLOOKUP($C1963,'Experiment Design'!$B$3:$H$66,'Experiment Results'!J$1,FALSE)</f>
        <v>100</v>
      </c>
      <c r="K1963" s="101">
        <f>VLOOKUP($C1963,'Experiment Design'!$B$3:$H$66,'Experiment Results'!K$1,FALSE)</f>
        <v>10</v>
      </c>
      <c r="L1963" s="101">
        <f>VLOOKUP($C1963,'Experiment Design'!$B$3:$H$66,'Experiment Results'!L$1,FALSE)</f>
        <v>26</v>
      </c>
      <c r="M1963" s="101">
        <f>VLOOKUP($C1963,'Experiment Design'!$B$3:$H$66,'Experiment Results'!M$1,FALSE)</f>
        <v>15</v>
      </c>
      <c r="N1963" s="102">
        <f t="shared" si="243"/>
        <v>25.84615384615384</v>
      </c>
      <c r="P1963" s="103">
        <f t="shared" si="244"/>
        <v>1</v>
      </c>
      <c r="Q1963" s="101">
        <f t="shared" si="245"/>
        <v>1</v>
      </c>
      <c r="R1963" s="101">
        <f t="shared" si="246"/>
        <v>1</v>
      </c>
      <c r="S1963" s="101">
        <f t="shared" si="247"/>
        <v>-1</v>
      </c>
      <c r="T1963" s="101">
        <f t="shared" si="248"/>
        <v>-1</v>
      </c>
      <c r="U1963" s="101">
        <f t="shared" si="249"/>
        <v>1</v>
      </c>
      <c r="V1963" s="102">
        <f t="shared" si="250"/>
        <v>25.84615384615384</v>
      </c>
    </row>
    <row r="1964" spans="2:22" x14ac:dyDescent="0.25">
      <c r="B1964" s="12">
        <v>31</v>
      </c>
      <c r="C1964" s="12">
        <v>41</v>
      </c>
      <c r="D1964" s="12">
        <v>18.461538461538478</v>
      </c>
      <c r="E1964" s="12">
        <v>28.07692307692308</v>
      </c>
      <c r="F1964" s="12">
        <v>23.076923076923102</v>
      </c>
      <c r="H1964" s="103">
        <f>VLOOKUP($C1964,'Experiment Design'!$B$3:$H$66,'Experiment Results'!H$1,FALSE)</f>
        <v>3</v>
      </c>
      <c r="I1964" s="101" t="str">
        <f>VLOOKUP($C1964,'Experiment Design'!$B$3:$H$66,'Experiment Results'!I$1,FALSE)</f>
        <v>Normal</v>
      </c>
      <c r="J1964" s="101">
        <f>VLOOKUP($C1964,'Experiment Design'!$B$3:$H$66,'Experiment Results'!J$1,FALSE)</f>
        <v>40</v>
      </c>
      <c r="K1964" s="101">
        <f>VLOOKUP($C1964,'Experiment Design'!$B$3:$H$66,'Experiment Results'!K$1,FALSE)</f>
        <v>60</v>
      </c>
      <c r="L1964" s="101">
        <f>VLOOKUP($C1964,'Experiment Design'!$B$3:$H$66,'Experiment Results'!L$1,FALSE)</f>
        <v>26</v>
      </c>
      <c r="M1964" s="101">
        <f>VLOOKUP($C1964,'Experiment Design'!$B$3:$H$66,'Experiment Results'!M$1,FALSE)</f>
        <v>15</v>
      </c>
      <c r="N1964" s="102">
        <f t="shared" si="243"/>
        <v>23.205128205128222</v>
      </c>
      <c r="P1964" s="103">
        <f t="shared" si="244"/>
        <v>-1</v>
      </c>
      <c r="Q1964" s="101">
        <f t="shared" si="245"/>
        <v>-1</v>
      </c>
      <c r="R1964" s="101">
        <f t="shared" si="246"/>
        <v>-1</v>
      </c>
      <c r="S1964" s="101">
        <f t="shared" si="247"/>
        <v>1</v>
      </c>
      <c r="T1964" s="101">
        <f t="shared" si="248"/>
        <v>-1</v>
      </c>
      <c r="U1964" s="101">
        <f t="shared" si="249"/>
        <v>1</v>
      </c>
      <c r="V1964" s="102">
        <f t="shared" si="250"/>
        <v>23.205128205128222</v>
      </c>
    </row>
    <row r="1965" spans="2:22" x14ac:dyDescent="0.25">
      <c r="B1965" s="12">
        <v>31</v>
      </c>
      <c r="C1965" s="12">
        <v>42</v>
      </c>
      <c r="D1965" s="12">
        <v>26.538461538461522</v>
      </c>
      <c r="E1965" s="12">
        <v>21.346153846153861</v>
      </c>
      <c r="F1965" s="12">
        <v>27.032967032967061</v>
      </c>
      <c r="H1965" s="103">
        <f>VLOOKUP($C1965,'Experiment Design'!$B$3:$H$66,'Experiment Results'!H$1,FALSE)</f>
        <v>8</v>
      </c>
      <c r="I1965" s="101" t="str">
        <f>VLOOKUP($C1965,'Experiment Design'!$B$3:$H$66,'Experiment Results'!I$1,FALSE)</f>
        <v>Normal</v>
      </c>
      <c r="J1965" s="101">
        <f>VLOOKUP($C1965,'Experiment Design'!$B$3:$H$66,'Experiment Results'!J$1,FALSE)</f>
        <v>40</v>
      </c>
      <c r="K1965" s="101">
        <f>VLOOKUP($C1965,'Experiment Design'!$B$3:$H$66,'Experiment Results'!K$1,FALSE)</f>
        <v>60</v>
      </c>
      <c r="L1965" s="101">
        <f>VLOOKUP($C1965,'Experiment Design'!$B$3:$H$66,'Experiment Results'!L$1,FALSE)</f>
        <v>26</v>
      </c>
      <c r="M1965" s="101">
        <f>VLOOKUP($C1965,'Experiment Design'!$B$3:$H$66,'Experiment Results'!M$1,FALSE)</f>
        <v>15</v>
      </c>
      <c r="N1965" s="102">
        <f t="shared" si="243"/>
        <v>24.972527472527485</v>
      </c>
      <c r="P1965" s="103">
        <f t="shared" si="244"/>
        <v>1</v>
      </c>
      <c r="Q1965" s="101">
        <f t="shared" si="245"/>
        <v>-1</v>
      </c>
      <c r="R1965" s="101">
        <f t="shared" si="246"/>
        <v>-1</v>
      </c>
      <c r="S1965" s="101">
        <f t="shared" si="247"/>
        <v>1</v>
      </c>
      <c r="T1965" s="101">
        <f t="shared" si="248"/>
        <v>-1</v>
      </c>
      <c r="U1965" s="101">
        <f t="shared" si="249"/>
        <v>1</v>
      </c>
      <c r="V1965" s="102">
        <f t="shared" si="250"/>
        <v>24.972527472527485</v>
      </c>
    </row>
    <row r="1966" spans="2:22" x14ac:dyDescent="0.25">
      <c r="B1966" s="12">
        <v>31</v>
      </c>
      <c r="C1966" s="12">
        <v>43</v>
      </c>
      <c r="D1966" s="12">
        <v>20.932753146645599</v>
      </c>
      <c r="E1966" s="12">
        <v>28.07692307692308</v>
      </c>
      <c r="F1966" s="12">
        <v>30</v>
      </c>
      <c r="H1966" s="103">
        <f>VLOOKUP($C1966,'Experiment Design'!$B$3:$H$66,'Experiment Results'!H$1,FALSE)</f>
        <v>3</v>
      </c>
      <c r="I1966" s="101" t="str">
        <f>VLOOKUP($C1966,'Experiment Design'!$B$3:$H$66,'Experiment Results'!I$1,FALSE)</f>
        <v>Exponential</v>
      </c>
      <c r="J1966" s="101">
        <f>VLOOKUP($C1966,'Experiment Design'!$B$3:$H$66,'Experiment Results'!J$1,FALSE)</f>
        <v>40</v>
      </c>
      <c r="K1966" s="101">
        <f>VLOOKUP($C1966,'Experiment Design'!$B$3:$H$66,'Experiment Results'!K$1,FALSE)</f>
        <v>60</v>
      </c>
      <c r="L1966" s="101">
        <f>VLOOKUP($C1966,'Experiment Design'!$B$3:$H$66,'Experiment Results'!L$1,FALSE)</f>
        <v>26</v>
      </c>
      <c r="M1966" s="101">
        <f>VLOOKUP($C1966,'Experiment Design'!$B$3:$H$66,'Experiment Results'!M$1,FALSE)</f>
        <v>15</v>
      </c>
      <c r="N1966" s="102">
        <f t="shared" si="243"/>
        <v>26.33655874118956</v>
      </c>
      <c r="P1966" s="103">
        <f t="shared" si="244"/>
        <v>-1</v>
      </c>
      <c r="Q1966" s="101">
        <f t="shared" si="245"/>
        <v>1</v>
      </c>
      <c r="R1966" s="101">
        <f t="shared" si="246"/>
        <v>-1</v>
      </c>
      <c r="S1966" s="101">
        <f t="shared" si="247"/>
        <v>1</v>
      </c>
      <c r="T1966" s="101">
        <f t="shared" si="248"/>
        <v>-1</v>
      </c>
      <c r="U1966" s="101">
        <f t="shared" si="249"/>
        <v>1</v>
      </c>
      <c r="V1966" s="102">
        <f t="shared" si="250"/>
        <v>26.33655874118956</v>
      </c>
    </row>
    <row r="1967" spans="2:22" x14ac:dyDescent="0.25">
      <c r="B1967" s="12">
        <v>31</v>
      </c>
      <c r="C1967" s="12">
        <v>44</v>
      </c>
      <c r="D1967" s="12">
        <v>22.747252747252741</v>
      </c>
      <c r="E1967" s="12">
        <v>31.38461538461538</v>
      </c>
      <c r="F1967" s="12">
        <v>21.923076923076898</v>
      </c>
      <c r="H1967" s="103">
        <f>VLOOKUP($C1967,'Experiment Design'!$B$3:$H$66,'Experiment Results'!H$1,FALSE)</f>
        <v>8</v>
      </c>
      <c r="I1967" s="101" t="str">
        <f>VLOOKUP($C1967,'Experiment Design'!$B$3:$H$66,'Experiment Results'!I$1,FALSE)</f>
        <v>Exponential</v>
      </c>
      <c r="J1967" s="101">
        <f>VLOOKUP($C1967,'Experiment Design'!$B$3:$H$66,'Experiment Results'!J$1,FALSE)</f>
        <v>40</v>
      </c>
      <c r="K1967" s="101">
        <f>VLOOKUP($C1967,'Experiment Design'!$B$3:$H$66,'Experiment Results'!K$1,FALSE)</f>
        <v>60</v>
      </c>
      <c r="L1967" s="101">
        <f>VLOOKUP($C1967,'Experiment Design'!$B$3:$H$66,'Experiment Results'!L$1,FALSE)</f>
        <v>26</v>
      </c>
      <c r="M1967" s="101">
        <f>VLOOKUP($C1967,'Experiment Design'!$B$3:$H$66,'Experiment Results'!M$1,FALSE)</f>
        <v>15</v>
      </c>
      <c r="N1967" s="102">
        <f t="shared" si="243"/>
        <v>25.35164835164834</v>
      </c>
      <c r="P1967" s="103">
        <f t="shared" si="244"/>
        <v>1</v>
      </c>
      <c r="Q1967" s="101">
        <f t="shared" si="245"/>
        <v>1</v>
      </c>
      <c r="R1967" s="101">
        <f t="shared" si="246"/>
        <v>-1</v>
      </c>
      <c r="S1967" s="101">
        <f t="shared" si="247"/>
        <v>1</v>
      </c>
      <c r="T1967" s="101">
        <f t="shared" si="248"/>
        <v>-1</v>
      </c>
      <c r="U1967" s="101">
        <f t="shared" si="249"/>
        <v>1</v>
      </c>
      <c r="V1967" s="102">
        <f t="shared" si="250"/>
        <v>25.35164835164834</v>
      </c>
    </row>
    <row r="1968" spans="2:22" x14ac:dyDescent="0.25">
      <c r="B1968" s="12">
        <v>31</v>
      </c>
      <c r="C1968" s="12">
        <v>45</v>
      </c>
      <c r="D1968" s="12">
        <v>18.461538461538478</v>
      </c>
      <c r="E1968" s="12">
        <v>28.07692307692308</v>
      </c>
      <c r="F1968" s="12">
        <v>23.076923076923102</v>
      </c>
      <c r="H1968" s="103">
        <f>VLOOKUP($C1968,'Experiment Design'!$B$3:$H$66,'Experiment Results'!H$1,FALSE)</f>
        <v>3</v>
      </c>
      <c r="I1968" s="101" t="str">
        <f>VLOOKUP($C1968,'Experiment Design'!$B$3:$H$66,'Experiment Results'!I$1,FALSE)</f>
        <v>Normal</v>
      </c>
      <c r="J1968" s="101">
        <f>VLOOKUP($C1968,'Experiment Design'!$B$3:$H$66,'Experiment Results'!J$1,FALSE)</f>
        <v>100</v>
      </c>
      <c r="K1968" s="101">
        <f>VLOOKUP($C1968,'Experiment Design'!$B$3:$H$66,'Experiment Results'!K$1,FALSE)</f>
        <v>60</v>
      </c>
      <c r="L1968" s="101">
        <f>VLOOKUP($C1968,'Experiment Design'!$B$3:$H$66,'Experiment Results'!L$1,FALSE)</f>
        <v>26</v>
      </c>
      <c r="M1968" s="101">
        <f>VLOOKUP($C1968,'Experiment Design'!$B$3:$H$66,'Experiment Results'!M$1,FALSE)</f>
        <v>15</v>
      </c>
      <c r="N1968" s="102">
        <f t="shared" si="243"/>
        <v>23.205128205128222</v>
      </c>
      <c r="P1968" s="103">
        <f t="shared" si="244"/>
        <v>-1</v>
      </c>
      <c r="Q1968" s="101">
        <f t="shared" si="245"/>
        <v>-1</v>
      </c>
      <c r="R1968" s="101">
        <f t="shared" si="246"/>
        <v>1</v>
      </c>
      <c r="S1968" s="101">
        <f t="shared" si="247"/>
        <v>1</v>
      </c>
      <c r="T1968" s="101">
        <f t="shared" si="248"/>
        <v>-1</v>
      </c>
      <c r="U1968" s="101">
        <f t="shared" si="249"/>
        <v>1</v>
      </c>
      <c r="V1968" s="102">
        <f t="shared" si="250"/>
        <v>23.205128205128222</v>
      </c>
    </row>
    <row r="1969" spans="2:22" x14ac:dyDescent="0.25">
      <c r="B1969" s="12">
        <v>31</v>
      </c>
      <c r="C1969" s="12">
        <v>46</v>
      </c>
      <c r="D1969" s="12">
        <v>27.499999999999979</v>
      </c>
      <c r="E1969" s="12">
        <v>21.153846153846178</v>
      </c>
      <c r="F1969" s="12">
        <v>26.703296703296697</v>
      </c>
      <c r="H1969" s="103">
        <f>VLOOKUP($C1969,'Experiment Design'!$B$3:$H$66,'Experiment Results'!H$1,FALSE)</f>
        <v>8</v>
      </c>
      <c r="I1969" s="101" t="str">
        <f>VLOOKUP($C1969,'Experiment Design'!$B$3:$H$66,'Experiment Results'!I$1,FALSE)</f>
        <v>Normal</v>
      </c>
      <c r="J1969" s="101">
        <f>VLOOKUP($C1969,'Experiment Design'!$B$3:$H$66,'Experiment Results'!J$1,FALSE)</f>
        <v>100</v>
      </c>
      <c r="K1969" s="101">
        <f>VLOOKUP($C1969,'Experiment Design'!$B$3:$H$66,'Experiment Results'!K$1,FALSE)</f>
        <v>60</v>
      </c>
      <c r="L1969" s="101">
        <f>VLOOKUP($C1969,'Experiment Design'!$B$3:$H$66,'Experiment Results'!L$1,FALSE)</f>
        <v>26</v>
      </c>
      <c r="M1969" s="101">
        <f>VLOOKUP($C1969,'Experiment Design'!$B$3:$H$66,'Experiment Results'!M$1,FALSE)</f>
        <v>15</v>
      </c>
      <c r="N1969" s="102">
        <f t="shared" si="243"/>
        <v>25.11904761904762</v>
      </c>
      <c r="P1969" s="103">
        <f t="shared" si="244"/>
        <v>1</v>
      </c>
      <c r="Q1969" s="101">
        <f t="shared" si="245"/>
        <v>-1</v>
      </c>
      <c r="R1969" s="101">
        <f t="shared" si="246"/>
        <v>1</v>
      </c>
      <c r="S1969" s="101">
        <f t="shared" si="247"/>
        <v>1</v>
      </c>
      <c r="T1969" s="101">
        <f t="shared" si="248"/>
        <v>-1</v>
      </c>
      <c r="U1969" s="101">
        <f t="shared" si="249"/>
        <v>1</v>
      </c>
      <c r="V1969" s="102">
        <f t="shared" si="250"/>
        <v>25.11904761904762</v>
      </c>
    </row>
    <row r="1970" spans="2:22" x14ac:dyDescent="0.25">
      <c r="B1970" s="12">
        <v>31</v>
      </c>
      <c r="C1970" s="12">
        <v>47</v>
      </c>
      <c r="D1970" s="12">
        <v>154.3878887612112</v>
      </c>
      <c r="E1970" s="12">
        <v>39.342179048398016</v>
      </c>
      <c r="F1970" s="12">
        <v>63.283905818671194</v>
      </c>
      <c r="H1970" s="103">
        <f>VLOOKUP($C1970,'Experiment Design'!$B$3:$H$66,'Experiment Results'!H$1,FALSE)</f>
        <v>3</v>
      </c>
      <c r="I1970" s="101" t="str">
        <f>VLOOKUP($C1970,'Experiment Design'!$B$3:$H$66,'Experiment Results'!I$1,FALSE)</f>
        <v>Exponential</v>
      </c>
      <c r="J1970" s="101">
        <f>VLOOKUP($C1970,'Experiment Design'!$B$3:$H$66,'Experiment Results'!J$1,FALSE)</f>
        <v>100</v>
      </c>
      <c r="K1970" s="101">
        <f>VLOOKUP($C1970,'Experiment Design'!$B$3:$H$66,'Experiment Results'!K$1,FALSE)</f>
        <v>60</v>
      </c>
      <c r="L1970" s="101">
        <f>VLOOKUP($C1970,'Experiment Design'!$B$3:$H$66,'Experiment Results'!L$1,FALSE)</f>
        <v>26</v>
      </c>
      <c r="M1970" s="101">
        <f>VLOOKUP($C1970,'Experiment Design'!$B$3:$H$66,'Experiment Results'!M$1,FALSE)</f>
        <v>15</v>
      </c>
      <c r="N1970" s="102">
        <f t="shared" si="243"/>
        <v>85.671324542760132</v>
      </c>
      <c r="P1970" s="103">
        <f t="shared" si="244"/>
        <v>-1</v>
      </c>
      <c r="Q1970" s="101">
        <f t="shared" si="245"/>
        <v>1</v>
      </c>
      <c r="R1970" s="101">
        <f t="shared" si="246"/>
        <v>1</v>
      </c>
      <c r="S1970" s="101">
        <f t="shared" si="247"/>
        <v>1</v>
      </c>
      <c r="T1970" s="101">
        <f t="shared" si="248"/>
        <v>-1</v>
      </c>
      <c r="U1970" s="101">
        <f t="shared" si="249"/>
        <v>1</v>
      </c>
      <c r="V1970" s="102">
        <f t="shared" si="250"/>
        <v>85.671324542760132</v>
      </c>
    </row>
    <row r="1971" spans="2:22" x14ac:dyDescent="0.25">
      <c r="B1971" s="12">
        <v>31</v>
      </c>
      <c r="C1971" s="12">
        <v>48</v>
      </c>
      <c r="D1971" s="12">
        <v>23.57142857142858</v>
      </c>
      <c r="E1971" s="12">
        <v>31.38461538461538</v>
      </c>
      <c r="F1971" s="12">
        <v>25.879120879120862</v>
      </c>
      <c r="H1971" s="103">
        <f>VLOOKUP($C1971,'Experiment Design'!$B$3:$H$66,'Experiment Results'!H$1,FALSE)</f>
        <v>8</v>
      </c>
      <c r="I1971" s="101" t="str">
        <f>VLOOKUP($C1971,'Experiment Design'!$B$3:$H$66,'Experiment Results'!I$1,FALSE)</f>
        <v>Exponential</v>
      </c>
      <c r="J1971" s="101">
        <f>VLOOKUP($C1971,'Experiment Design'!$B$3:$H$66,'Experiment Results'!J$1,FALSE)</f>
        <v>100</v>
      </c>
      <c r="K1971" s="101">
        <f>VLOOKUP($C1971,'Experiment Design'!$B$3:$H$66,'Experiment Results'!K$1,FALSE)</f>
        <v>60</v>
      </c>
      <c r="L1971" s="101">
        <f>VLOOKUP($C1971,'Experiment Design'!$B$3:$H$66,'Experiment Results'!L$1,FALSE)</f>
        <v>26</v>
      </c>
      <c r="M1971" s="101">
        <f>VLOOKUP($C1971,'Experiment Design'!$B$3:$H$66,'Experiment Results'!M$1,FALSE)</f>
        <v>15</v>
      </c>
      <c r="N1971" s="102">
        <f t="shared" si="243"/>
        <v>26.945054945054938</v>
      </c>
      <c r="P1971" s="103">
        <f t="shared" si="244"/>
        <v>1</v>
      </c>
      <c r="Q1971" s="101">
        <f t="shared" si="245"/>
        <v>1</v>
      </c>
      <c r="R1971" s="101">
        <f t="shared" si="246"/>
        <v>1</v>
      </c>
      <c r="S1971" s="101">
        <f t="shared" si="247"/>
        <v>1</v>
      </c>
      <c r="T1971" s="101">
        <f t="shared" si="248"/>
        <v>-1</v>
      </c>
      <c r="U1971" s="101">
        <f t="shared" si="249"/>
        <v>1</v>
      </c>
      <c r="V1971" s="102">
        <f t="shared" si="250"/>
        <v>26.945054945054938</v>
      </c>
    </row>
    <row r="1972" spans="2:22" x14ac:dyDescent="0.25">
      <c r="B1972" s="12">
        <v>31</v>
      </c>
      <c r="C1972" s="12">
        <v>49</v>
      </c>
      <c r="D1972" s="12">
        <v>35.625</v>
      </c>
      <c r="E1972" s="12">
        <v>39.166666666666679</v>
      </c>
      <c r="F1972" s="12">
        <v>39.375</v>
      </c>
      <c r="H1972" s="103">
        <f>VLOOKUP($C1972,'Experiment Design'!$B$3:$H$66,'Experiment Results'!H$1,FALSE)</f>
        <v>3</v>
      </c>
      <c r="I1972" s="101" t="str">
        <f>VLOOKUP($C1972,'Experiment Design'!$B$3:$H$66,'Experiment Results'!I$1,FALSE)</f>
        <v>Normal</v>
      </c>
      <c r="J1972" s="101">
        <f>VLOOKUP($C1972,'Experiment Design'!$B$3:$H$66,'Experiment Results'!J$1,FALSE)</f>
        <v>40</v>
      </c>
      <c r="K1972" s="101">
        <f>VLOOKUP($C1972,'Experiment Design'!$B$3:$H$66,'Experiment Results'!K$1,FALSE)</f>
        <v>10</v>
      </c>
      <c r="L1972" s="101">
        <f>VLOOKUP($C1972,'Experiment Design'!$B$3:$H$66,'Experiment Results'!L$1,FALSE)</f>
        <v>36</v>
      </c>
      <c r="M1972" s="101">
        <f>VLOOKUP($C1972,'Experiment Design'!$B$3:$H$66,'Experiment Results'!M$1,FALSE)</f>
        <v>15</v>
      </c>
      <c r="N1972" s="102">
        <f t="shared" si="243"/>
        <v>38.055555555555564</v>
      </c>
      <c r="P1972" s="103">
        <f t="shared" si="244"/>
        <v>-1</v>
      </c>
      <c r="Q1972" s="101">
        <f t="shared" si="245"/>
        <v>-1</v>
      </c>
      <c r="R1972" s="101">
        <f t="shared" si="246"/>
        <v>-1</v>
      </c>
      <c r="S1972" s="101">
        <f t="shared" si="247"/>
        <v>-1</v>
      </c>
      <c r="T1972" s="101">
        <f t="shared" si="248"/>
        <v>1</v>
      </c>
      <c r="U1972" s="101">
        <f t="shared" si="249"/>
        <v>1</v>
      </c>
      <c r="V1972" s="102">
        <f t="shared" si="250"/>
        <v>38.055555555555564</v>
      </c>
    </row>
    <row r="1973" spans="2:22" x14ac:dyDescent="0.25">
      <c r="B1973" s="12">
        <v>31</v>
      </c>
      <c r="C1973" s="12">
        <v>50</v>
      </c>
      <c r="D1973" s="12">
        <v>38.166666666666657</v>
      </c>
      <c r="E1973" s="12">
        <v>45</v>
      </c>
      <c r="F1973" s="12">
        <v>36.833333333333343</v>
      </c>
      <c r="H1973" s="103">
        <f>VLOOKUP($C1973,'Experiment Design'!$B$3:$H$66,'Experiment Results'!H$1,FALSE)</f>
        <v>8</v>
      </c>
      <c r="I1973" s="101" t="str">
        <f>VLOOKUP($C1973,'Experiment Design'!$B$3:$H$66,'Experiment Results'!I$1,FALSE)</f>
        <v>Normal</v>
      </c>
      <c r="J1973" s="101">
        <f>VLOOKUP($C1973,'Experiment Design'!$B$3:$H$66,'Experiment Results'!J$1,FALSE)</f>
        <v>40</v>
      </c>
      <c r="K1973" s="101">
        <f>VLOOKUP($C1973,'Experiment Design'!$B$3:$H$66,'Experiment Results'!K$1,FALSE)</f>
        <v>10</v>
      </c>
      <c r="L1973" s="101">
        <f>VLOOKUP($C1973,'Experiment Design'!$B$3:$H$66,'Experiment Results'!L$1,FALSE)</f>
        <v>36</v>
      </c>
      <c r="M1973" s="101">
        <f>VLOOKUP($C1973,'Experiment Design'!$B$3:$H$66,'Experiment Results'!M$1,FALSE)</f>
        <v>15</v>
      </c>
      <c r="N1973" s="102">
        <f t="shared" si="243"/>
        <v>40</v>
      </c>
      <c r="P1973" s="103">
        <f t="shared" si="244"/>
        <v>1</v>
      </c>
      <c r="Q1973" s="101">
        <f t="shared" si="245"/>
        <v>-1</v>
      </c>
      <c r="R1973" s="101">
        <f t="shared" si="246"/>
        <v>-1</v>
      </c>
      <c r="S1973" s="101">
        <f t="shared" si="247"/>
        <v>-1</v>
      </c>
      <c r="T1973" s="101">
        <f t="shared" si="248"/>
        <v>1</v>
      </c>
      <c r="U1973" s="101">
        <f t="shared" si="249"/>
        <v>1</v>
      </c>
      <c r="V1973" s="102">
        <f t="shared" si="250"/>
        <v>40</v>
      </c>
    </row>
    <row r="1974" spans="2:22" x14ac:dyDescent="0.25">
      <c r="B1974" s="12">
        <v>31</v>
      </c>
      <c r="C1974" s="12">
        <v>51</v>
      </c>
      <c r="D1974" s="12">
        <v>38.333333333333336</v>
      </c>
      <c r="E1974" s="12">
        <v>42.291666666666664</v>
      </c>
      <c r="F1974" s="12">
        <v>43.541666666666636</v>
      </c>
      <c r="H1974" s="103">
        <f>VLOOKUP($C1974,'Experiment Design'!$B$3:$H$66,'Experiment Results'!H$1,FALSE)</f>
        <v>3</v>
      </c>
      <c r="I1974" s="101" t="str">
        <f>VLOOKUP($C1974,'Experiment Design'!$B$3:$H$66,'Experiment Results'!I$1,FALSE)</f>
        <v>Exponential</v>
      </c>
      <c r="J1974" s="101">
        <f>VLOOKUP($C1974,'Experiment Design'!$B$3:$H$66,'Experiment Results'!J$1,FALSE)</f>
        <v>40</v>
      </c>
      <c r="K1974" s="101">
        <f>VLOOKUP($C1974,'Experiment Design'!$B$3:$H$66,'Experiment Results'!K$1,FALSE)</f>
        <v>10</v>
      </c>
      <c r="L1974" s="101">
        <f>VLOOKUP($C1974,'Experiment Design'!$B$3:$H$66,'Experiment Results'!L$1,FALSE)</f>
        <v>36</v>
      </c>
      <c r="M1974" s="101">
        <f>VLOOKUP($C1974,'Experiment Design'!$B$3:$H$66,'Experiment Results'!M$1,FALSE)</f>
        <v>15</v>
      </c>
      <c r="N1974" s="102">
        <f t="shared" si="243"/>
        <v>41.388888888888879</v>
      </c>
      <c r="P1974" s="103">
        <f t="shared" si="244"/>
        <v>-1</v>
      </c>
      <c r="Q1974" s="101">
        <f t="shared" si="245"/>
        <v>1</v>
      </c>
      <c r="R1974" s="101">
        <f t="shared" si="246"/>
        <v>-1</v>
      </c>
      <c r="S1974" s="101">
        <f t="shared" si="247"/>
        <v>-1</v>
      </c>
      <c r="T1974" s="101">
        <f t="shared" si="248"/>
        <v>1</v>
      </c>
      <c r="U1974" s="101">
        <f t="shared" si="249"/>
        <v>1</v>
      </c>
      <c r="V1974" s="102">
        <f t="shared" si="250"/>
        <v>41.388888888888879</v>
      </c>
    </row>
    <row r="1975" spans="2:22" x14ac:dyDescent="0.25">
      <c r="B1975" s="12">
        <v>31</v>
      </c>
      <c r="C1975" s="12">
        <v>52</v>
      </c>
      <c r="D1975" s="12">
        <v>35.500000000000021</v>
      </c>
      <c r="E1975" s="12">
        <v>36.333333333333357</v>
      </c>
      <c r="F1975" s="12">
        <v>41.458333333333321</v>
      </c>
      <c r="H1975" s="103">
        <f>VLOOKUP($C1975,'Experiment Design'!$B$3:$H$66,'Experiment Results'!H$1,FALSE)</f>
        <v>8</v>
      </c>
      <c r="I1975" s="101" t="str">
        <f>VLOOKUP($C1975,'Experiment Design'!$B$3:$H$66,'Experiment Results'!I$1,FALSE)</f>
        <v>Exponential</v>
      </c>
      <c r="J1975" s="101">
        <f>VLOOKUP($C1975,'Experiment Design'!$B$3:$H$66,'Experiment Results'!J$1,FALSE)</f>
        <v>40</v>
      </c>
      <c r="K1975" s="101">
        <f>VLOOKUP($C1975,'Experiment Design'!$B$3:$H$66,'Experiment Results'!K$1,FALSE)</f>
        <v>10</v>
      </c>
      <c r="L1975" s="101">
        <f>VLOOKUP($C1975,'Experiment Design'!$B$3:$H$66,'Experiment Results'!L$1,FALSE)</f>
        <v>36</v>
      </c>
      <c r="M1975" s="101">
        <f>VLOOKUP($C1975,'Experiment Design'!$B$3:$H$66,'Experiment Results'!M$1,FALSE)</f>
        <v>15</v>
      </c>
      <c r="N1975" s="102">
        <f t="shared" si="243"/>
        <v>37.763888888888893</v>
      </c>
      <c r="P1975" s="103">
        <f t="shared" si="244"/>
        <v>1</v>
      </c>
      <c r="Q1975" s="101">
        <f t="shared" si="245"/>
        <v>1</v>
      </c>
      <c r="R1975" s="101">
        <f t="shared" si="246"/>
        <v>-1</v>
      </c>
      <c r="S1975" s="101">
        <f t="shared" si="247"/>
        <v>-1</v>
      </c>
      <c r="T1975" s="101">
        <f t="shared" si="248"/>
        <v>1</v>
      </c>
      <c r="U1975" s="101">
        <f t="shared" si="249"/>
        <v>1</v>
      </c>
      <c r="V1975" s="102">
        <f t="shared" si="250"/>
        <v>37.763888888888893</v>
      </c>
    </row>
    <row r="1976" spans="2:22" x14ac:dyDescent="0.25">
      <c r="B1976" s="12">
        <v>31</v>
      </c>
      <c r="C1976" s="12">
        <v>53</v>
      </c>
      <c r="D1976" s="12">
        <v>35.625</v>
      </c>
      <c r="E1976" s="12">
        <v>39.166666666666679</v>
      </c>
      <c r="F1976" s="12">
        <v>39.375</v>
      </c>
      <c r="H1976" s="103">
        <f>VLOOKUP($C1976,'Experiment Design'!$B$3:$H$66,'Experiment Results'!H$1,FALSE)</f>
        <v>3</v>
      </c>
      <c r="I1976" s="101" t="str">
        <f>VLOOKUP($C1976,'Experiment Design'!$B$3:$H$66,'Experiment Results'!I$1,FALSE)</f>
        <v>Normal</v>
      </c>
      <c r="J1976" s="101">
        <f>VLOOKUP($C1976,'Experiment Design'!$B$3:$H$66,'Experiment Results'!J$1,FALSE)</f>
        <v>100</v>
      </c>
      <c r="K1976" s="101">
        <f>VLOOKUP($C1976,'Experiment Design'!$B$3:$H$66,'Experiment Results'!K$1,FALSE)</f>
        <v>10</v>
      </c>
      <c r="L1976" s="101">
        <f>VLOOKUP($C1976,'Experiment Design'!$B$3:$H$66,'Experiment Results'!L$1,FALSE)</f>
        <v>36</v>
      </c>
      <c r="M1976" s="101">
        <f>VLOOKUP($C1976,'Experiment Design'!$B$3:$H$66,'Experiment Results'!M$1,FALSE)</f>
        <v>15</v>
      </c>
      <c r="N1976" s="102">
        <f t="shared" si="243"/>
        <v>38.055555555555564</v>
      </c>
      <c r="P1976" s="103">
        <f t="shared" si="244"/>
        <v>-1</v>
      </c>
      <c r="Q1976" s="101">
        <f t="shared" si="245"/>
        <v>-1</v>
      </c>
      <c r="R1976" s="101">
        <f t="shared" si="246"/>
        <v>1</v>
      </c>
      <c r="S1976" s="101">
        <f t="shared" si="247"/>
        <v>-1</v>
      </c>
      <c r="T1976" s="101">
        <f t="shared" si="248"/>
        <v>1</v>
      </c>
      <c r="U1976" s="101">
        <f t="shared" si="249"/>
        <v>1</v>
      </c>
      <c r="V1976" s="102">
        <f t="shared" si="250"/>
        <v>38.055555555555564</v>
      </c>
    </row>
    <row r="1977" spans="2:22" x14ac:dyDescent="0.25">
      <c r="B1977" s="12">
        <v>31</v>
      </c>
      <c r="C1977" s="12">
        <v>54</v>
      </c>
      <c r="D1977" s="12">
        <v>37.333333333333321</v>
      </c>
      <c r="E1977" s="12">
        <v>45.416666666666636</v>
      </c>
      <c r="F1977" s="12">
        <v>36.499999999999979</v>
      </c>
      <c r="H1977" s="103">
        <f>VLOOKUP($C1977,'Experiment Design'!$B$3:$H$66,'Experiment Results'!H$1,FALSE)</f>
        <v>8</v>
      </c>
      <c r="I1977" s="101" t="str">
        <f>VLOOKUP($C1977,'Experiment Design'!$B$3:$H$66,'Experiment Results'!I$1,FALSE)</f>
        <v>Normal</v>
      </c>
      <c r="J1977" s="101">
        <f>VLOOKUP($C1977,'Experiment Design'!$B$3:$H$66,'Experiment Results'!J$1,FALSE)</f>
        <v>100</v>
      </c>
      <c r="K1977" s="101">
        <f>VLOOKUP($C1977,'Experiment Design'!$B$3:$H$66,'Experiment Results'!K$1,FALSE)</f>
        <v>10</v>
      </c>
      <c r="L1977" s="101">
        <f>VLOOKUP($C1977,'Experiment Design'!$B$3:$H$66,'Experiment Results'!L$1,FALSE)</f>
        <v>36</v>
      </c>
      <c r="M1977" s="101">
        <f>VLOOKUP($C1977,'Experiment Design'!$B$3:$H$66,'Experiment Results'!M$1,FALSE)</f>
        <v>15</v>
      </c>
      <c r="N1977" s="102">
        <f t="shared" si="243"/>
        <v>39.749999999999979</v>
      </c>
      <c r="P1977" s="103">
        <f t="shared" si="244"/>
        <v>1</v>
      </c>
      <c r="Q1977" s="101">
        <f t="shared" si="245"/>
        <v>-1</v>
      </c>
      <c r="R1977" s="101">
        <f t="shared" si="246"/>
        <v>1</v>
      </c>
      <c r="S1977" s="101">
        <f t="shared" si="247"/>
        <v>-1</v>
      </c>
      <c r="T1977" s="101">
        <f t="shared" si="248"/>
        <v>1</v>
      </c>
      <c r="U1977" s="101">
        <f t="shared" si="249"/>
        <v>1</v>
      </c>
      <c r="V1977" s="102">
        <f t="shared" si="250"/>
        <v>39.749999999999979</v>
      </c>
    </row>
    <row r="1978" spans="2:22" x14ac:dyDescent="0.25">
      <c r="B1978" s="12">
        <v>31</v>
      </c>
      <c r="C1978" s="12">
        <v>55</v>
      </c>
      <c r="D1978" s="12">
        <v>72.442971383396397</v>
      </c>
      <c r="E1978" s="12">
        <v>42.291666666666664</v>
      </c>
      <c r="F1978" s="12">
        <v>43.541666666666636</v>
      </c>
      <c r="H1978" s="103">
        <f>VLOOKUP($C1978,'Experiment Design'!$B$3:$H$66,'Experiment Results'!H$1,FALSE)</f>
        <v>3</v>
      </c>
      <c r="I1978" s="101" t="str">
        <f>VLOOKUP($C1978,'Experiment Design'!$B$3:$H$66,'Experiment Results'!I$1,FALSE)</f>
        <v>Exponential</v>
      </c>
      <c r="J1978" s="101">
        <f>VLOOKUP($C1978,'Experiment Design'!$B$3:$H$66,'Experiment Results'!J$1,FALSE)</f>
        <v>100</v>
      </c>
      <c r="K1978" s="101">
        <f>VLOOKUP($C1978,'Experiment Design'!$B$3:$H$66,'Experiment Results'!K$1,FALSE)</f>
        <v>10</v>
      </c>
      <c r="L1978" s="101">
        <f>VLOOKUP($C1978,'Experiment Design'!$B$3:$H$66,'Experiment Results'!L$1,FALSE)</f>
        <v>36</v>
      </c>
      <c r="M1978" s="101">
        <f>VLOOKUP($C1978,'Experiment Design'!$B$3:$H$66,'Experiment Results'!M$1,FALSE)</f>
        <v>15</v>
      </c>
      <c r="N1978" s="102">
        <f t="shared" si="243"/>
        <v>52.758768238909902</v>
      </c>
      <c r="P1978" s="103">
        <f t="shared" si="244"/>
        <v>-1</v>
      </c>
      <c r="Q1978" s="101">
        <f t="shared" si="245"/>
        <v>1</v>
      </c>
      <c r="R1978" s="101">
        <f t="shared" si="246"/>
        <v>1</v>
      </c>
      <c r="S1978" s="101">
        <f t="shared" si="247"/>
        <v>-1</v>
      </c>
      <c r="T1978" s="101">
        <f t="shared" si="248"/>
        <v>1</v>
      </c>
      <c r="U1978" s="101">
        <f t="shared" si="249"/>
        <v>1</v>
      </c>
      <c r="V1978" s="102">
        <f t="shared" si="250"/>
        <v>52.758768238909902</v>
      </c>
    </row>
    <row r="1979" spans="2:22" x14ac:dyDescent="0.25">
      <c r="B1979" s="12">
        <v>31</v>
      </c>
      <c r="C1979" s="12">
        <v>56</v>
      </c>
      <c r="D1979" s="12">
        <v>35.166666666666664</v>
      </c>
      <c r="E1979" s="12">
        <v>36.833333333333343</v>
      </c>
      <c r="F1979" s="12">
        <v>41.458333333333321</v>
      </c>
      <c r="H1979" s="103">
        <f>VLOOKUP($C1979,'Experiment Design'!$B$3:$H$66,'Experiment Results'!H$1,FALSE)</f>
        <v>8</v>
      </c>
      <c r="I1979" s="101" t="str">
        <f>VLOOKUP($C1979,'Experiment Design'!$B$3:$H$66,'Experiment Results'!I$1,FALSE)</f>
        <v>Exponential</v>
      </c>
      <c r="J1979" s="101">
        <f>VLOOKUP($C1979,'Experiment Design'!$B$3:$H$66,'Experiment Results'!J$1,FALSE)</f>
        <v>100</v>
      </c>
      <c r="K1979" s="101">
        <f>VLOOKUP($C1979,'Experiment Design'!$B$3:$H$66,'Experiment Results'!K$1,FALSE)</f>
        <v>10</v>
      </c>
      <c r="L1979" s="101">
        <f>VLOOKUP($C1979,'Experiment Design'!$B$3:$H$66,'Experiment Results'!L$1,FALSE)</f>
        <v>36</v>
      </c>
      <c r="M1979" s="101">
        <f>VLOOKUP($C1979,'Experiment Design'!$B$3:$H$66,'Experiment Results'!M$1,FALSE)</f>
        <v>15</v>
      </c>
      <c r="N1979" s="102">
        <f t="shared" si="243"/>
        <v>37.819444444444436</v>
      </c>
      <c r="P1979" s="103">
        <f t="shared" si="244"/>
        <v>1</v>
      </c>
      <c r="Q1979" s="101">
        <f t="shared" si="245"/>
        <v>1</v>
      </c>
      <c r="R1979" s="101">
        <f t="shared" si="246"/>
        <v>1</v>
      </c>
      <c r="S1979" s="101">
        <f t="shared" si="247"/>
        <v>-1</v>
      </c>
      <c r="T1979" s="101">
        <f t="shared" si="248"/>
        <v>1</v>
      </c>
      <c r="U1979" s="101">
        <f t="shared" si="249"/>
        <v>1</v>
      </c>
      <c r="V1979" s="102">
        <f t="shared" si="250"/>
        <v>37.819444444444436</v>
      </c>
    </row>
    <row r="1980" spans="2:22" x14ac:dyDescent="0.25">
      <c r="B1980" s="12">
        <v>31</v>
      </c>
      <c r="C1980" s="12">
        <v>57</v>
      </c>
      <c r="D1980" s="12">
        <v>35.625</v>
      </c>
      <c r="E1980" s="12">
        <v>39.166666666666679</v>
      </c>
      <c r="F1980" s="12">
        <v>39.375</v>
      </c>
      <c r="H1980" s="103">
        <f>VLOOKUP($C1980,'Experiment Design'!$B$3:$H$66,'Experiment Results'!H$1,FALSE)</f>
        <v>3</v>
      </c>
      <c r="I1980" s="101" t="str">
        <f>VLOOKUP($C1980,'Experiment Design'!$B$3:$H$66,'Experiment Results'!I$1,FALSE)</f>
        <v>Normal</v>
      </c>
      <c r="J1980" s="101">
        <f>VLOOKUP($C1980,'Experiment Design'!$B$3:$H$66,'Experiment Results'!J$1,FALSE)</f>
        <v>40</v>
      </c>
      <c r="K1980" s="101">
        <f>VLOOKUP($C1980,'Experiment Design'!$B$3:$H$66,'Experiment Results'!K$1,FALSE)</f>
        <v>60</v>
      </c>
      <c r="L1980" s="101">
        <f>VLOOKUP($C1980,'Experiment Design'!$B$3:$H$66,'Experiment Results'!L$1,FALSE)</f>
        <v>36</v>
      </c>
      <c r="M1980" s="101">
        <f>VLOOKUP($C1980,'Experiment Design'!$B$3:$H$66,'Experiment Results'!M$1,FALSE)</f>
        <v>15</v>
      </c>
      <c r="N1980" s="102">
        <f t="shared" si="243"/>
        <v>38.055555555555564</v>
      </c>
      <c r="P1980" s="103">
        <f t="shared" si="244"/>
        <v>-1</v>
      </c>
      <c r="Q1980" s="101">
        <f t="shared" si="245"/>
        <v>-1</v>
      </c>
      <c r="R1980" s="101">
        <f t="shared" si="246"/>
        <v>-1</v>
      </c>
      <c r="S1980" s="101">
        <f t="shared" si="247"/>
        <v>1</v>
      </c>
      <c r="T1980" s="101">
        <f t="shared" si="248"/>
        <v>1</v>
      </c>
      <c r="U1980" s="101">
        <f t="shared" si="249"/>
        <v>1</v>
      </c>
      <c r="V1980" s="102">
        <f t="shared" si="250"/>
        <v>38.055555555555564</v>
      </c>
    </row>
    <row r="1981" spans="2:22" x14ac:dyDescent="0.25">
      <c r="B1981" s="12">
        <v>31</v>
      </c>
      <c r="C1981" s="12">
        <v>58</v>
      </c>
      <c r="D1981" s="12">
        <v>37.333333333333321</v>
      </c>
      <c r="E1981" s="12">
        <v>45.416666666666636</v>
      </c>
      <c r="F1981" s="12">
        <v>36.499999999999979</v>
      </c>
      <c r="H1981" s="103">
        <f>VLOOKUP($C1981,'Experiment Design'!$B$3:$H$66,'Experiment Results'!H$1,FALSE)</f>
        <v>8</v>
      </c>
      <c r="I1981" s="101" t="str">
        <f>VLOOKUP($C1981,'Experiment Design'!$B$3:$H$66,'Experiment Results'!I$1,FALSE)</f>
        <v>Normal</v>
      </c>
      <c r="J1981" s="101">
        <f>VLOOKUP($C1981,'Experiment Design'!$B$3:$H$66,'Experiment Results'!J$1,FALSE)</f>
        <v>40</v>
      </c>
      <c r="K1981" s="101">
        <f>VLOOKUP($C1981,'Experiment Design'!$B$3:$H$66,'Experiment Results'!K$1,FALSE)</f>
        <v>60</v>
      </c>
      <c r="L1981" s="101">
        <f>VLOOKUP($C1981,'Experiment Design'!$B$3:$H$66,'Experiment Results'!L$1,FALSE)</f>
        <v>36</v>
      </c>
      <c r="M1981" s="101">
        <f>VLOOKUP($C1981,'Experiment Design'!$B$3:$H$66,'Experiment Results'!M$1,FALSE)</f>
        <v>15</v>
      </c>
      <c r="N1981" s="102">
        <f t="shared" si="243"/>
        <v>39.749999999999979</v>
      </c>
      <c r="P1981" s="103">
        <f t="shared" si="244"/>
        <v>1</v>
      </c>
      <c r="Q1981" s="101">
        <f t="shared" si="245"/>
        <v>-1</v>
      </c>
      <c r="R1981" s="101">
        <f t="shared" si="246"/>
        <v>-1</v>
      </c>
      <c r="S1981" s="101">
        <f t="shared" si="247"/>
        <v>1</v>
      </c>
      <c r="T1981" s="101">
        <f t="shared" si="248"/>
        <v>1</v>
      </c>
      <c r="U1981" s="101">
        <f t="shared" si="249"/>
        <v>1</v>
      </c>
      <c r="V1981" s="102">
        <f t="shared" si="250"/>
        <v>39.749999999999979</v>
      </c>
    </row>
    <row r="1982" spans="2:22" x14ac:dyDescent="0.25">
      <c r="B1982" s="12">
        <v>31</v>
      </c>
      <c r="C1982" s="12">
        <v>59</v>
      </c>
      <c r="D1982" s="12">
        <v>38.333333333333336</v>
      </c>
      <c r="E1982" s="12">
        <v>42.291666666666664</v>
      </c>
      <c r="F1982" s="12">
        <v>43.541666666666636</v>
      </c>
      <c r="H1982" s="103">
        <f>VLOOKUP($C1982,'Experiment Design'!$B$3:$H$66,'Experiment Results'!H$1,FALSE)</f>
        <v>3</v>
      </c>
      <c r="I1982" s="101" t="str">
        <f>VLOOKUP($C1982,'Experiment Design'!$B$3:$H$66,'Experiment Results'!I$1,FALSE)</f>
        <v>Exponential</v>
      </c>
      <c r="J1982" s="101">
        <f>VLOOKUP($C1982,'Experiment Design'!$B$3:$H$66,'Experiment Results'!J$1,FALSE)</f>
        <v>40</v>
      </c>
      <c r="K1982" s="101">
        <f>VLOOKUP($C1982,'Experiment Design'!$B$3:$H$66,'Experiment Results'!K$1,FALSE)</f>
        <v>60</v>
      </c>
      <c r="L1982" s="101">
        <f>VLOOKUP($C1982,'Experiment Design'!$B$3:$H$66,'Experiment Results'!L$1,FALSE)</f>
        <v>36</v>
      </c>
      <c r="M1982" s="101">
        <f>VLOOKUP($C1982,'Experiment Design'!$B$3:$H$66,'Experiment Results'!M$1,FALSE)</f>
        <v>15</v>
      </c>
      <c r="N1982" s="102">
        <f t="shared" si="243"/>
        <v>41.388888888888879</v>
      </c>
      <c r="P1982" s="103">
        <f t="shared" si="244"/>
        <v>-1</v>
      </c>
      <c r="Q1982" s="101">
        <f t="shared" si="245"/>
        <v>1</v>
      </c>
      <c r="R1982" s="101">
        <f t="shared" si="246"/>
        <v>-1</v>
      </c>
      <c r="S1982" s="101">
        <f t="shared" si="247"/>
        <v>1</v>
      </c>
      <c r="T1982" s="101">
        <f t="shared" si="248"/>
        <v>1</v>
      </c>
      <c r="U1982" s="101">
        <f t="shared" si="249"/>
        <v>1</v>
      </c>
      <c r="V1982" s="102">
        <f t="shared" si="250"/>
        <v>41.388888888888879</v>
      </c>
    </row>
    <row r="1983" spans="2:22" x14ac:dyDescent="0.25">
      <c r="B1983" s="12">
        <v>31</v>
      </c>
      <c r="C1983" s="12">
        <v>60</v>
      </c>
      <c r="D1983" s="12">
        <v>35.333333333333343</v>
      </c>
      <c r="E1983" s="12">
        <v>36.833333333333343</v>
      </c>
      <c r="F1983" s="12">
        <v>41.458333333333321</v>
      </c>
      <c r="H1983" s="103">
        <f>VLOOKUP($C1983,'Experiment Design'!$B$3:$H$66,'Experiment Results'!H$1,FALSE)</f>
        <v>8</v>
      </c>
      <c r="I1983" s="101" t="str">
        <f>VLOOKUP($C1983,'Experiment Design'!$B$3:$H$66,'Experiment Results'!I$1,FALSE)</f>
        <v>Exponential</v>
      </c>
      <c r="J1983" s="101">
        <f>VLOOKUP($C1983,'Experiment Design'!$B$3:$H$66,'Experiment Results'!J$1,FALSE)</f>
        <v>40</v>
      </c>
      <c r="K1983" s="101">
        <f>VLOOKUP($C1983,'Experiment Design'!$B$3:$H$66,'Experiment Results'!K$1,FALSE)</f>
        <v>60</v>
      </c>
      <c r="L1983" s="101">
        <f>VLOOKUP($C1983,'Experiment Design'!$B$3:$H$66,'Experiment Results'!L$1,FALSE)</f>
        <v>36</v>
      </c>
      <c r="M1983" s="101">
        <f>VLOOKUP($C1983,'Experiment Design'!$B$3:$H$66,'Experiment Results'!M$1,FALSE)</f>
        <v>15</v>
      </c>
      <c r="N1983" s="102">
        <f t="shared" si="243"/>
        <v>37.875</v>
      </c>
      <c r="P1983" s="103">
        <f t="shared" si="244"/>
        <v>1</v>
      </c>
      <c r="Q1983" s="101">
        <f t="shared" si="245"/>
        <v>1</v>
      </c>
      <c r="R1983" s="101">
        <f t="shared" si="246"/>
        <v>-1</v>
      </c>
      <c r="S1983" s="101">
        <f t="shared" si="247"/>
        <v>1</v>
      </c>
      <c r="T1983" s="101">
        <f t="shared" si="248"/>
        <v>1</v>
      </c>
      <c r="U1983" s="101">
        <f t="shared" si="249"/>
        <v>1</v>
      </c>
      <c r="V1983" s="102">
        <f t="shared" si="250"/>
        <v>37.875</v>
      </c>
    </row>
    <row r="1984" spans="2:22" x14ac:dyDescent="0.25">
      <c r="B1984" s="12">
        <v>31</v>
      </c>
      <c r="C1984" s="12">
        <v>61</v>
      </c>
      <c r="D1984" s="12">
        <v>35.625</v>
      </c>
      <c r="E1984" s="12">
        <v>39.166666666666679</v>
      </c>
      <c r="F1984" s="12">
        <v>39.375</v>
      </c>
      <c r="H1984" s="103">
        <f>VLOOKUP($C1984,'Experiment Design'!$B$3:$H$66,'Experiment Results'!H$1,FALSE)</f>
        <v>3</v>
      </c>
      <c r="I1984" s="101" t="str">
        <f>VLOOKUP($C1984,'Experiment Design'!$B$3:$H$66,'Experiment Results'!I$1,FALSE)</f>
        <v>Normal</v>
      </c>
      <c r="J1984" s="101">
        <f>VLOOKUP($C1984,'Experiment Design'!$B$3:$H$66,'Experiment Results'!J$1,FALSE)</f>
        <v>100</v>
      </c>
      <c r="K1984" s="101">
        <f>VLOOKUP($C1984,'Experiment Design'!$B$3:$H$66,'Experiment Results'!K$1,FALSE)</f>
        <v>60</v>
      </c>
      <c r="L1984" s="101">
        <f>VLOOKUP($C1984,'Experiment Design'!$B$3:$H$66,'Experiment Results'!L$1,FALSE)</f>
        <v>36</v>
      </c>
      <c r="M1984" s="101">
        <f>VLOOKUP($C1984,'Experiment Design'!$B$3:$H$66,'Experiment Results'!M$1,FALSE)</f>
        <v>15</v>
      </c>
      <c r="N1984" s="102">
        <f t="shared" si="243"/>
        <v>38.055555555555564</v>
      </c>
      <c r="P1984" s="103">
        <f t="shared" si="244"/>
        <v>-1</v>
      </c>
      <c r="Q1984" s="101">
        <f t="shared" si="245"/>
        <v>-1</v>
      </c>
      <c r="R1984" s="101">
        <f t="shared" si="246"/>
        <v>1</v>
      </c>
      <c r="S1984" s="101">
        <f t="shared" si="247"/>
        <v>1</v>
      </c>
      <c r="T1984" s="101">
        <f t="shared" si="248"/>
        <v>1</v>
      </c>
      <c r="U1984" s="101">
        <f t="shared" si="249"/>
        <v>1</v>
      </c>
      <c r="V1984" s="102">
        <f t="shared" si="250"/>
        <v>38.055555555555564</v>
      </c>
    </row>
    <row r="1985" spans="2:22" x14ac:dyDescent="0.25">
      <c r="B1985" s="12">
        <v>31</v>
      </c>
      <c r="C1985" s="12">
        <v>62</v>
      </c>
      <c r="D1985" s="12">
        <v>37.333333333333321</v>
      </c>
      <c r="E1985" s="12">
        <v>45.416666666666636</v>
      </c>
      <c r="F1985" s="12">
        <v>36.499999999999979</v>
      </c>
      <c r="H1985" s="103">
        <f>VLOOKUP($C1985,'Experiment Design'!$B$3:$H$66,'Experiment Results'!H$1,FALSE)</f>
        <v>8</v>
      </c>
      <c r="I1985" s="101" t="str">
        <f>VLOOKUP($C1985,'Experiment Design'!$B$3:$H$66,'Experiment Results'!I$1,FALSE)</f>
        <v>Normal</v>
      </c>
      <c r="J1985" s="101">
        <f>VLOOKUP($C1985,'Experiment Design'!$B$3:$H$66,'Experiment Results'!J$1,FALSE)</f>
        <v>100</v>
      </c>
      <c r="K1985" s="101">
        <f>VLOOKUP($C1985,'Experiment Design'!$B$3:$H$66,'Experiment Results'!K$1,FALSE)</f>
        <v>60</v>
      </c>
      <c r="L1985" s="101">
        <f>VLOOKUP($C1985,'Experiment Design'!$B$3:$H$66,'Experiment Results'!L$1,FALSE)</f>
        <v>36</v>
      </c>
      <c r="M1985" s="101">
        <f>VLOOKUP($C1985,'Experiment Design'!$B$3:$H$66,'Experiment Results'!M$1,FALSE)</f>
        <v>15</v>
      </c>
      <c r="N1985" s="102">
        <f t="shared" si="243"/>
        <v>39.749999999999979</v>
      </c>
      <c r="P1985" s="103">
        <f t="shared" si="244"/>
        <v>1</v>
      </c>
      <c r="Q1985" s="101">
        <f t="shared" si="245"/>
        <v>-1</v>
      </c>
      <c r="R1985" s="101">
        <f t="shared" si="246"/>
        <v>1</v>
      </c>
      <c r="S1985" s="101">
        <f t="shared" si="247"/>
        <v>1</v>
      </c>
      <c r="T1985" s="101">
        <f t="shared" si="248"/>
        <v>1</v>
      </c>
      <c r="U1985" s="101">
        <f t="shared" si="249"/>
        <v>1</v>
      </c>
      <c r="V1985" s="102">
        <f t="shared" si="250"/>
        <v>39.749999999999979</v>
      </c>
    </row>
    <row r="1986" spans="2:22" x14ac:dyDescent="0.25">
      <c r="B1986" s="12">
        <v>31</v>
      </c>
      <c r="C1986" s="12">
        <v>63</v>
      </c>
      <c r="D1986" s="12">
        <v>72.442971383396397</v>
      </c>
      <c r="E1986" s="12">
        <v>42.291666666666664</v>
      </c>
      <c r="F1986" s="12">
        <v>43.541666666666636</v>
      </c>
      <c r="H1986" s="103">
        <f>VLOOKUP($C1986,'Experiment Design'!$B$3:$H$66,'Experiment Results'!H$1,FALSE)</f>
        <v>3</v>
      </c>
      <c r="I1986" s="101" t="str">
        <f>VLOOKUP($C1986,'Experiment Design'!$B$3:$H$66,'Experiment Results'!I$1,FALSE)</f>
        <v>Exponential</v>
      </c>
      <c r="J1986" s="101">
        <f>VLOOKUP($C1986,'Experiment Design'!$B$3:$H$66,'Experiment Results'!J$1,FALSE)</f>
        <v>100</v>
      </c>
      <c r="K1986" s="101">
        <f>VLOOKUP($C1986,'Experiment Design'!$B$3:$H$66,'Experiment Results'!K$1,FALSE)</f>
        <v>60</v>
      </c>
      <c r="L1986" s="101">
        <f>VLOOKUP($C1986,'Experiment Design'!$B$3:$H$66,'Experiment Results'!L$1,FALSE)</f>
        <v>36</v>
      </c>
      <c r="M1986" s="101">
        <f>VLOOKUP($C1986,'Experiment Design'!$B$3:$H$66,'Experiment Results'!M$1,FALSE)</f>
        <v>15</v>
      </c>
      <c r="N1986" s="102">
        <f t="shared" si="243"/>
        <v>52.758768238909902</v>
      </c>
      <c r="P1986" s="103">
        <f t="shared" si="244"/>
        <v>-1</v>
      </c>
      <c r="Q1986" s="101">
        <f t="shared" si="245"/>
        <v>1</v>
      </c>
      <c r="R1986" s="101">
        <f t="shared" si="246"/>
        <v>1</v>
      </c>
      <c r="S1986" s="101">
        <f t="shared" si="247"/>
        <v>1</v>
      </c>
      <c r="T1986" s="101">
        <f t="shared" si="248"/>
        <v>1</v>
      </c>
      <c r="U1986" s="101">
        <f t="shared" si="249"/>
        <v>1</v>
      </c>
      <c r="V1986" s="102">
        <f t="shared" si="250"/>
        <v>52.758768238909902</v>
      </c>
    </row>
    <row r="1987" spans="2:22" x14ac:dyDescent="0.25">
      <c r="B1987" s="12">
        <v>31</v>
      </c>
      <c r="C1987" s="12">
        <v>64</v>
      </c>
      <c r="D1987" s="12">
        <v>35.500000000000021</v>
      </c>
      <c r="E1987" s="12">
        <v>36.833333333333343</v>
      </c>
      <c r="F1987" s="12">
        <v>41.458333333333321</v>
      </c>
      <c r="H1987" s="103">
        <f>VLOOKUP($C1987,'Experiment Design'!$B$3:$H$66,'Experiment Results'!H$1,FALSE)</f>
        <v>8</v>
      </c>
      <c r="I1987" s="101" t="str">
        <f>VLOOKUP($C1987,'Experiment Design'!$B$3:$H$66,'Experiment Results'!I$1,FALSE)</f>
        <v>Exponential</v>
      </c>
      <c r="J1987" s="101">
        <f>VLOOKUP($C1987,'Experiment Design'!$B$3:$H$66,'Experiment Results'!J$1,FALSE)</f>
        <v>100</v>
      </c>
      <c r="K1987" s="101">
        <f>VLOOKUP($C1987,'Experiment Design'!$B$3:$H$66,'Experiment Results'!K$1,FALSE)</f>
        <v>60</v>
      </c>
      <c r="L1987" s="101">
        <f>VLOOKUP($C1987,'Experiment Design'!$B$3:$H$66,'Experiment Results'!L$1,FALSE)</f>
        <v>36</v>
      </c>
      <c r="M1987" s="101">
        <f>VLOOKUP($C1987,'Experiment Design'!$B$3:$H$66,'Experiment Results'!M$1,FALSE)</f>
        <v>15</v>
      </c>
      <c r="N1987" s="102">
        <f t="shared" si="243"/>
        <v>37.930555555555564</v>
      </c>
      <c r="P1987" s="103">
        <f t="shared" si="244"/>
        <v>1</v>
      </c>
      <c r="Q1987" s="101">
        <f t="shared" si="245"/>
        <v>1</v>
      </c>
      <c r="R1987" s="101">
        <f t="shared" si="246"/>
        <v>1</v>
      </c>
      <c r="S1987" s="101">
        <f t="shared" si="247"/>
        <v>1</v>
      </c>
      <c r="T1987" s="101">
        <f t="shared" si="248"/>
        <v>1</v>
      </c>
      <c r="U1987" s="101">
        <f t="shared" si="249"/>
        <v>1</v>
      </c>
      <c r="V1987" s="102">
        <f t="shared" si="250"/>
        <v>37.930555555555564</v>
      </c>
    </row>
    <row r="1988" spans="2:22" x14ac:dyDescent="0.25">
      <c r="B1988" s="12">
        <v>32</v>
      </c>
      <c r="C1988" s="12">
        <v>1</v>
      </c>
      <c r="D1988" s="12">
        <v>40.961538461538481</v>
      </c>
      <c r="E1988" s="12">
        <v>33.461538461538481</v>
      </c>
      <c r="F1988" s="12">
        <v>58.07692307692308</v>
      </c>
      <c r="H1988" s="103">
        <f>VLOOKUP($C1988,'Experiment Design'!$B$3:$H$66,'Experiment Results'!H$1,FALSE)</f>
        <v>3</v>
      </c>
      <c r="I1988" s="101" t="str">
        <f>VLOOKUP($C1988,'Experiment Design'!$B$3:$H$66,'Experiment Results'!I$1,FALSE)</f>
        <v>Normal</v>
      </c>
      <c r="J1988" s="101">
        <f>VLOOKUP($C1988,'Experiment Design'!$B$3:$H$66,'Experiment Results'!J$1,FALSE)</f>
        <v>40</v>
      </c>
      <c r="K1988" s="101">
        <f>VLOOKUP($C1988,'Experiment Design'!$B$3:$H$66,'Experiment Results'!K$1,FALSE)</f>
        <v>10</v>
      </c>
      <c r="L1988" s="101">
        <f>VLOOKUP($C1988,'Experiment Design'!$B$3:$H$66,'Experiment Results'!L$1,FALSE)</f>
        <v>26</v>
      </c>
      <c r="M1988" s="101">
        <f>VLOOKUP($C1988,'Experiment Design'!$B$3:$H$66,'Experiment Results'!M$1,FALSE)</f>
        <v>10</v>
      </c>
      <c r="N1988" s="102">
        <f t="shared" si="243"/>
        <v>44.166666666666686</v>
      </c>
      <c r="P1988" s="103">
        <f t="shared" si="244"/>
        <v>-1</v>
      </c>
      <c r="Q1988" s="101">
        <f t="shared" si="245"/>
        <v>-1</v>
      </c>
      <c r="R1988" s="101">
        <f t="shared" si="246"/>
        <v>-1</v>
      </c>
      <c r="S1988" s="101">
        <f t="shared" si="247"/>
        <v>-1</v>
      </c>
      <c r="T1988" s="101">
        <f t="shared" si="248"/>
        <v>-1</v>
      </c>
      <c r="U1988" s="101">
        <f t="shared" si="249"/>
        <v>-1</v>
      </c>
      <c r="V1988" s="102">
        <f t="shared" si="250"/>
        <v>44.166666666666686</v>
      </c>
    </row>
    <row r="1989" spans="2:22" x14ac:dyDescent="0.25">
      <c r="B1989" s="12">
        <v>32</v>
      </c>
      <c r="C1989" s="12">
        <v>2</v>
      </c>
      <c r="D1989" s="12">
        <v>47.692307692307701</v>
      </c>
      <c r="E1989" s="12">
        <v>34.038461538461519</v>
      </c>
      <c r="F1989" s="12">
        <v>43.07692307692308</v>
      </c>
      <c r="H1989" s="103">
        <f>VLOOKUP($C1989,'Experiment Design'!$B$3:$H$66,'Experiment Results'!H$1,FALSE)</f>
        <v>8</v>
      </c>
      <c r="I1989" s="101" t="str">
        <f>VLOOKUP($C1989,'Experiment Design'!$B$3:$H$66,'Experiment Results'!I$1,FALSE)</f>
        <v>Normal</v>
      </c>
      <c r="J1989" s="101">
        <f>VLOOKUP($C1989,'Experiment Design'!$B$3:$H$66,'Experiment Results'!J$1,FALSE)</f>
        <v>40</v>
      </c>
      <c r="K1989" s="101">
        <f>VLOOKUP($C1989,'Experiment Design'!$B$3:$H$66,'Experiment Results'!K$1,FALSE)</f>
        <v>10</v>
      </c>
      <c r="L1989" s="101">
        <f>VLOOKUP($C1989,'Experiment Design'!$B$3:$H$66,'Experiment Results'!L$1,FALSE)</f>
        <v>26</v>
      </c>
      <c r="M1989" s="101">
        <f>VLOOKUP($C1989,'Experiment Design'!$B$3:$H$66,'Experiment Results'!M$1,FALSE)</f>
        <v>10</v>
      </c>
      <c r="N1989" s="102">
        <f t="shared" ref="N1989:N2052" si="251">AVERAGE(D1989:F1989)</f>
        <v>41.602564102564102</v>
      </c>
      <c r="P1989" s="103">
        <f t="shared" ref="P1989:P2052" si="252">IF(H1989=H$4,-1,1)</f>
        <v>1</v>
      </c>
      <c r="Q1989" s="101">
        <f t="shared" ref="Q1989:Q2052" si="253">IF(I1989=I$4,-1,1)</f>
        <v>-1</v>
      </c>
      <c r="R1989" s="101">
        <f t="shared" ref="R1989:R2052" si="254">IF(J1989=J$4,-1,1)</f>
        <v>-1</v>
      </c>
      <c r="S1989" s="101">
        <f t="shared" ref="S1989:S2052" si="255">IF(K1989=K$4,-1,1)</f>
        <v>-1</v>
      </c>
      <c r="T1989" s="101">
        <f t="shared" ref="T1989:T2052" si="256">IF(L1989=L$4,-1,1)</f>
        <v>-1</v>
      </c>
      <c r="U1989" s="101">
        <f t="shared" ref="U1989:U2052" si="257">IF(M1989=M$4,-1,1)</f>
        <v>-1</v>
      </c>
      <c r="V1989" s="102">
        <f t="shared" ref="V1989:V2052" si="258">N1989</f>
        <v>41.602564102564102</v>
      </c>
    </row>
    <row r="1990" spans="2:22" x14ac:dyDescent="0.25">
      <c r="B1990" s="12">
        <v>32</v>
      </c>
      <c r="C1990" s="12">
        <v>3</v>
      </c>
      <c r="D1990" s="12">
        <v>56.538461538461519</v>
      </c>
      <c r="E1990" s="12">
        <v>39.230769230769241</v>
      </c>
      <c r="F1990" s="12">
        <v>30.288461538461519</v>
      </c>
      <c r="H1990" s="103">
        <f>VLOOKUP($C1990,'Experiment Design'!$B$3:$H$66,'Experiment Results'!H$1,FALSE)</f>
        <v>3</v>
      </c>
      <c r="I1990" s="101" t="str">
        <f>VLOOKUP($C1990,'Experiment Design'!$B$3:$H$66,'Experiment Results'!I$1,FALSE)</f>
        <v>Exponential</v>
      </c>
      <c r="J1990" s="101">
        <f>VLOOKUP($C1990,'Experiment Design'!$B$3:$H$66,'Experiment Results'!J$1,FALSE)</f>
        <v>40</v>
      </c>
      <c r="K1990" s="101">
        <f>VLOOKUP($C1990,'Experiment Design'!$B$3:$H$66,'Experiment Results'!K$1,FALSE)</f>
        <v>10</v>
      </c>
      <c r="L1990" s="101">
        <f>VLOOKUP($C1990,'Experiment Design'!$B$3:$H$66,'Experiment Results'!L$1,FALSE)</f>
        <v>26</v>
      </c>
      <c r="M1990" s="101">
        <f>VLOOKUP($C1990,'Experiment Design'!$B$3:$H$66,'Experiment Results'!M$1,FALSE)</f>
        <v>10</v>
      </c>
      <c r="N1990" s="102">
        <f t="shared" si="251"/>
        <v>42.019230769230759</v>
      </c>
      <c r="P1990" s="103">
        <f t="shared" si="252"/>
        <v>-1</v>
      </c>
      <c r="Q1990" s="101">
        <f t="shared" si="253"/>
        <v>1</v>
      </c>
      <c r="R1990" s="101">
        <f t="shared" si="254"/>
        <v>-1</v>
      </c>
      <c r="S1990" s="101">
        <f t="shared" si="255"/>
        <v>-1</v>
      </c>
      <c r="T1990" s="101">
        <f t="shared" si="256"/>
        <v>-1</v>
      </c>
      <c r="U1990" s="101">
        <f t="shared" si="257"/>
        <v>-1</v>
      </c>
      <c r="V1990" s="102">
        <f t="shared" si="258"/>
        <v>42.019230769230759</v>
      </c>
    </row>
    <row r="1991" spans="2:22" x14ac:dyDescent="0.25">
      <c r="B1991" s="12">
        <v>32</v>
      </c>
      <c r="C1991" s="12">
        <v>4</v>
      </c>
      <c r="D1991" s="12">
        <v>52.692307692307679</v>
      </c>
      <c r="E1991" s="12">
        <v>40.38461538461538</v>
      </c>
      <c r="F1991" s="12">
        <v>36.63461538461538</v>
      </c>
      <c r="H1991" s="103">
        <f>VLOOKUP($C1991,'Experiment Design'!$B$3:$H$66,'Experiment Results'!H$1,FALSE)</f>
        <v>8</v>
      </c>
      <c r="I1991" s="101" t="str">
        <f>VLOOKUP($C1991,'Experiment Design'!$B$3:$H$66,'Experiment Results'!I$1,FALSE)</f>
        <v>Exponential</v>
      </c>
      <c r="J1991" s="101">
        <f>VLOOKUP($C1991,'Experiment Design'!$B$3:$H$66,'Experiment Results'!J$1,FALSE)</f>
        <v>40</v>
      </c>
      <c r="K1991" s="101">
        <f>VLOOKUP($C1991,'Experiment Design'!$B$3:$H$66,'Experiment Results'!K$1,FALSE)</f>
        <v>10</v>
      </c>
      <c r="L1991" s="101">
        <f>VLOOKUP($C1991,'Experiment Design'!$B$3:$H$66,'Experiment Results'!L$1,FALSE)</f>
        <v>26</v>
      </c>
      <c r="M1991" s="101">
        <f>VLOOKUP($C1991,'Experiment Design'!$B$3:$H$66,'Experiment Results'!M$1,FALSE)</f>
        <v>10</v>
      </c>
      <c r="N1991" s="102">
        <f t="shared" si="251"/>
        <v>43.237179487179482</v>
      </c>
      <c r="P1991" s="103">
        <f t="shared" si="252"/>
        <v>1</v>
      </c>
      <c r="Q1991" s="101">
        <f t="shared" si="253"/>
        <v>1</v>
      </c>
      <c r="R1991" s="101">
        <f t="shared" si="254"/>
        <v>-1</v>
      </c>
      <c r="S1991" s="101">
        <f t="shared" si="255"/>
        <v>-1</v>
      </c>
      <c r="T1991" s="101">
        <f t="shared" si="256"/>
        <v>-1</v>
      </c>
      <c r="U1991" s="101">
        <f t="shared" si="257"/>
        <v>-1</v>
      </c>
      <c r="V1991" s="102">
        <f t="shared" si="258"/>
        <v>43.237179487179482</v>
      </c>
    </row>
    <row r="1992" spans="2:22" x14ac:dyDescent="0.25">
      <c r="B1992" s="12">
        <v>32</v>
      </c>
      <c r="C1992" s="12">
        <v>5</v>
      </c>
      <c r="D1992" s="12">
        <v>40.961538461538481</v>
      </c>
      <c r="E1992" s="12">
        <v>33.461538461538481</v>
      </c>
      <c r="F1992" s="12">
        <v>58.07692307692308</v>
      </c>
      <c r="H1992" s="103">
        <f>VLOOKUP($C1992,'Experiment Design'!$B$3:$H$66,'Experiment Results'!H$1,FALSE)</f>
        <v>3</v>
      </c>
      <c r="I1992" s="101" t="str">
        <f>VLOOKUP($C1992,'Experiment Design'!$B$3:$H$66,'Experiment Results'!I$1,FALSE)</f>
        <v>Normal</v>
      </c>
      <c r="J1992" s="101">
        <f>VLOOKUP($C1992,'Experiment Design'!$B$3:$H$66,'Experiment Results'!J$1,FALSE)</f>
        <v>100</v>
      </c>
      <c r="K1992" s="101">
        <f>VLOOKUP($C1992,'Experiment Design'!$B$3:$H$66,'Experiment Results'!K$1,FALSE)</f>
        <v>10</v>
      </c>
      <c r="L1992" s="101">
        <f>VLOOKUP($C1992,'Experiment Design'!$B$3:$H$66,'Experiment Results'!L$1,FALSE)</f>
        <v>26</v>
      </c>
      <c r="M1992" s="101">
        <f>VLOOKUP($C1992,'Experiment Design'!$B$3:$H$66,'Experiment Results'!M$1,FALSE)</f>
        <v>10</v>
      </c>
      <c r="N1992" s="102">
        <f t="shared" si="251"/>
        <v>44.166666666666686</v>
      </c>
      <c r="P1992" s="103">
        <f t="shared" si="252"/>
        <v>-1</v>
      </c>
      <c r="Q1992" s="101">
        <f t="shared" si="253"/>
        <v>-1</v>
      </c>
      <c r="R1992" s="101">
        <f t="shared" si="254"/>
        <v>1</v>
      </c>
      <c r="S1992" s="101">
        <f t="shared" si="255"/>
        <v>-1</v>
      </c>
      <c r="T1992" s="101">
        <f t="shared" si="256"/>
        <v>-1</v>
      </c>
      <c r="U1992" s="101">
        <f t="shared" si="257"/>
        <v>-1</v>
      </c>
      <c r="V1992" s="102">
        <f t="shared" si="258"/>
        <v>44.166666666666686</v>
      </c>
    </row>
    <row r="1993" spans="2:22" x14ac:dyDescent="0.25">
      <c r="B1993" s="12">
        <v>32</v>
      </c>
      <c r="C1993" s="12">
        <v>6</v>
      </c>
      <c r="D1993" s="12">
        <v>47.692307692307701</v>
      </c>
      <c r="E1993" s="12">
        <v>34.038461538461519</v>
      </c>
      <c r="F1993" s="12">
        <v>43.07692307692308</v>
      </c>
      <c r="H1993" s="103">
        <f>VLOOKUP($C1993,'Experiment Design'!$B$3:$H$66,'Experiment Results'!H$1,FALSE)</f>
        <v>8</v>
      </c>
      <c r="I1993" s="101" t="str">
        <f>VLOOKUP($C1993,'Experiment Design'!$B$3:$H$66,'Experiment Results'!I$1,FALSE)</f>
        <v>Normal</v>
      </c>
      <c r="J1993" s="101">
        <f>VLOOKUP($C1993,'Experiment Design'!$B$3:$H$66,'Experiment Results'!J$1,FALSE)</f>
        <v>100</v>
      </c>
      <c r="K1993" s="101">
        <f>VLOOKUP($C1993,'Experiment Design'!$B$3:$H$66,'Experiment Results'!K$1,FALSE)</f>
        <v>10</v>
      </c>
      <c r="L1993" s="101">
        <f>VLOOKUP($C1993,'Experiment Design'!$B$3:$H$66,'Experiment Results'!L$1,FALSE)</f>
        <v>26</v>
      </c>
      <c r="M1993" s="101">
        <f>VLOOKUP($C1993,'Experiment Design'!$B$3:$H$66,'Experiment Results'!M$1,FALSE)</f>
        <v>10</v>
      </c>
      <c r="N1993" s="102">
        <f t="shared" si="251"/>
        <v>41.602564102564102</v>
      </c>
      <c r="P1993" s="103">
        <f t="shared" si="252"/>
        <v>1</v>
      </c>
      <c r="Q1993" s="101">
        <f t="shared" si="253"/>
        <v>-1</v>
      </c>
      <c r="R1993" s="101">
        <f t="shared" si="254"/>
        <v>1</v>
      </c>
      <c r="S1993" s="101">
        <f t="shared" si="255"/>
        <v>-1</v>
      </c>
      <c r="T1993" s="101">
        <f t="shared" si="256"/>
        <v>-1</v>
      </c>
      <c r="U1993" s="101">
        <f t="shared" si="257"/>
        <v>-1</v>
      </c>
      <c r="V1993" s="102">
        <f t="shared" si="258"/>
        <v>41.602564102564102</v>
      </c>
    </row>
    <row r="1994" spans="2:22" x14ac:dyDescent="0.25">
      <c r="B1994" s="12">
        <v>32</v>
      </c>
      <c r="C1994" s="12">
        <v>7</v>
      </c>
      <c r="D1994" s="12">
        <v>56.538461538461519</v>
      </c>
      <c r="E1994" s="12">
        <v>39.230769230769241</v>
      </c>
      <c r="F1994" s="12">
        <v>30.288461538461519</v>
      </c>
      <c r="H1994" s="103">
        <f>VLOOKUP($C1994,'Experiment Design'!$B$3:$H$66,'Experiment Results'!H$1,FALSE)</f>
        <v>3</v>
      </c>
      <c r="I1994" s="101" t="str">
        <f>VLOOKUP($C1994,'Experiment Design'!$B$3:$H$66,'Experiment Results'!I$1,FALSE)</f>
        <v>Exponential</v>
      </c>
      <c r="J1994" s="101">
        <f>VLOOKUP($C1994,'Experiment Design'!$B$3:$H$66,'Experiment Results'!J$1,FALSE)</f>
        <v>100</v>
      </c>
      <c r="K1994" s="101">
        <f>VLOOKUP($C1994,'Experiment Design'!$B$3:$H$66,'Experiment Results'!K$1,FALSE)</f>
        <v>10</v>
      </c>
      <c r="L1994" s="101">
        <f>VLOOKUP($C1994,'Experiment Design'!$B$3:$H$66,'Experiment Results'!L$1,FALSE)</f>
        <v>26</v>
      </c>
      <c r="M1994" s="101">
        <f>VLOOKUP($C1994,'Experiment Design'!$B$3:$H$66,'Experiment Results'!M$1,FALSE)</f>
        <v>10</v>
      </c>
      <c r="N1994" s="102">
        <f t="shared" si="251"/>
        <v>42.019230769230759</v>
      </c>
      <c r="P1994" s="103">
        <f t="shared" si="252"/>
        <v>-1</v>
      </c>
      <c r="Q1994" s="101">
        <f t="shared" si="253"/>
        <v>1</v>
      </c>
      <c r="R1994" s="101">
        <f t="shared" si="254"/>
        <v>1</v>
      </c>
      <c r="S1994" s="101">
        <f t="shared" si="255"/>
        <v>-1</v>
      </c>
      <c r="T1994" s="101">
        <f t="shared" si="256"/>
        <v>-1</v>
      </c>
      <c r="U1994" s="101">
        <f t="shared" si="257"/>
        <v>-1</v>
      </c>
      <c r="V1994" s="102">
        <f t="shared" si="258"/>
        <v>42.019230769230759</v>
      </c>
    </row>
    <row r="1995" spans="2:22" x14ac:dyDescent="0.25">
      <c r="B1995" s="12">
        <v>32</v>
      </c>
      <c r="C1995" s="12">
        <v>8</v>
      </c>
      <c r="D1995" s="12">
        <v>52.692307692307679</v>
      </c>
      <c r="E1995" s="12">
        <v>40.38461538461538</v>
      </c>
      <c r="F1995" s="12">
        <v>36.63461538461538</v>
      </c>
      <c r="H1995" s="103">
        <f>VLOOKUP($C1995,'Experiment Design'!$B$3:$H$66,'Experiment Results'!H$1,FALSE)</f>
        <v>8</v>
      </c>
      <c r="I1995" s="101" t="str">
        <f>VLOOKUP($C1995,'Experiment Design'!$B$3:$H$66,'Experiment Results'!I$1,FALSE)</f>
        <v>Exponential</v>
      </c>
      <c r="J1995" s="101">
        <f>VLOOKUP($C1995,'Experiment Design'!$B$3:$H$66,'Experiment Results'!J$1,FALSE)</f>
        <v>100</v>
      </c>
      <c r="K1995" s="101">
        <f>VLOOKUP($C1995,'Experiment Design'!$B$3:$H$66,'Experiment Results'!K$1,FALSE)</f>
        <v>10</v>
      </c>
      <c r="L1995" s="101">
        <f>VLOOKUP($C1995,'Experiment Design'!$B$3:$H$66,'Experiment Results'!L$1,FALSE)</f>
        <v>26</v>
      </c>
      <c r="M1995" s="101">
        <f>VLOOKUP($C1995,'Experiment Design'!$B$3:$H$66,'Experiment Results'!M$1,FALSE)</f>
        <v>10</v>
      </c>
      <c r="N1995" s="102">
        <f t="shared" si="251"/>
        <v>43.237179487179482</v>
      </c>
      <c r="P1995" s="103">
        <f t="shared" si="252"/>
        <v>1</v>
      </c>
      <c r="Q1995" s="101">
        <f t="shared" si="253"/>
        <v>1</v>
      </c>
      <c r="R1995" s="101">
        <f t="shared" si="254"/>
        <v>1</v>
      </c>
      <c r="S1995" s="101">
        <f t="shared" si="255"/>
        <v>-1</v>
      </c>
      <c r="T1995" s="101">
        <f t="shared" si="256"/>
        <v>-1</v>
      </c>
      <c r="U1995" s="101">
        <f t="shared" si="257"/>
        <v>-1</v>
      </c>
      <c r="V1995" s="102">
        <f t="shared" si="258"/>
        <v>43.237179487179482</v>
      </c>
    </row>
    <row r="1996" spans="2:22" x14ac:dyDescent="0.25">
      <c r="B1996" s="12">
        <v>32</v>
      </c>
      <c r="C1996" s="12">
        <v>9</v>
      </c>
      <c r="D1996" s="12">
        <v>40.961538461538481</v>
      </c>
      <c r="E1996" s="12">
        <v>33.461538461538481</v>
      </c>
      <c r="F1996" s="12">
        <v>58.07692307692308</v>
      </c>
      <c r="H1996" s="103">
        <f>VLOOKUP($C1996,'Experiment Design'!$B$3:$H$66,'Experiment Results'!H$1,FALSE)</f>
        <v>3</v>
      </c>
      <c r="I1996" s="101" t="str">
        <f>VLOOKUP($C1996,'Experiment Design'!$B$3:$H$66,'Experiment Results'!I$1,FALSE)</f>
        <v>Normal</v>
      </c>
      <c r="J1996" s="101">
        <f>VLOOKUP($C1996,'Experiment Design'!$B$3:$H$66,'Experiment Results'!J$1,FALSE)</f>
        <v>40</v>
      </c>
      <c r="K1996" s="101">
        <f>VLOOKUP($C1996,'Experiment Design'!$B$3:$H$66,'Experiment Results'!K$1,FALSE)</f>
        <v>60</v>
      </c>
      <c r="L1996" s="101">
        <f>VLOOKUP($C1996,'Experiment Design'!$B$3:$H$66,'Experiment Results'!L$1,FALSE)</f>
        <v>26</v>
      </c>
      <c r="M1996" s="101">
        <f>VLOOKUP($C1996,'Experiment Design'!$B$3:$H$66,'Experiment Results'!M$1,FALSE)</f>
        <v>10</v>
      </c>
      <c r="N1996" s="102">
        <f t="shared" si="251"/>
        <v>44.166666666666686</v>
      </c>
      <c r="P1996" s="103">
        <f t="shared" si="252"/>
        <v>-1</v>
      </c>
      <c r="Q1996" s="101">
        <f t="shared" si="253"/>
        <v>-1</v>
      </c>
      <c r="R1996" s="101">
        <f t="shared" si="254"/>
        <v>-1</v>
      </c>
      <c r="S1996" s="101">
        <f t="shared" si="255"/>
        <v>1</v>
      </c>
      <c r="T1996" s="101">
        <f t="shared" si="256"/>
        <v>-1</v>
      </c>
      <c r="U1996" s="101">
        <f t="shared" si="257"/>
        <v>-1</v>
      </c>
      <c r="V1996" s="102">
        <f t="shared" si="258"/>
        <v>44.166666666666686</v>
      </c>
    </row>
    <row r="1997" spans="2:22" x14ac:dyDescent="0.25">
      <c r="B1997" s="12">
        <v>32</v>
      </c>
      <c r="C1997" s="12">
        <v>10</v>
      </c>
      <c r="D1997" s="12">
        <v>47.692307692307701</v>
      </c>
      <c r="E1997" s="12">
        <v>34.038461538461519</v>
      </c>
      <c r="F1997" s="12">
        <v>43.07692307692308</v>
      </c>
      <c r="H1997" s="103">
        <f>VLOOKUP($C1997,'Experiment Design'!$B$3:$H$66,'Experiment Results'!H$1,FALSE)</f>
        <v>8</v>
      </c>
      <c r="I1997" s="101" t="str">
        <f>VLOOKUP($C1997,'Experiment Design'!$B$3:$H$66,'Experiment Results'!I$1,FALSE)</f>
        <v>Normal</v>
      </c>
      <c r="J1997" s="101">
        <f>VLOOKUP($C1997,'Experiment Design'!$B$3:$H$66,'Experiment Results'!J$1,FALSE)</f>
        <v>40</v>
      </c>
      <c r="K1997" s="101">
        <f>VLOOKUP($C1997,'Experiment Design'!$B$3:$H$66,'Experiment Results'!K$1,FALSE)</f>
        <v>60</v>
      </c>
      <c r="L1997" s="101">
        <f>VLOOKUP($C1997,'Experiment Design'!$B$3:$H$66,'Experiment Results'!L$1,FALSE)</f>
        <v>26</v>
      </c>
      <c r="M1997" s="101">
        <f>VLOOKUP($C1997,'Experiment Design'!$B$3:$H$66,'Experiment Results'!M$1,FALSE)</f>
        <v>10</v>
      </c>
      <c r="N1997" s="102">
        <f t="shared" si="251"/>
        <v>41.602564102564102</v>
      </c>
      <c r="P1997" s="103">
        <f t="shared" si="252"/>
        <v>1</v>
      </c>
      <c r="Q1997" s="101">
        <f t="shared" si="253"/>
        <v>-1</v>
      </c>
      <c r="R1997" s="101">
        <f t="shared" si="254"/>
        <v>-1</v>
      </c>
      <c r="S1997" s="101">
        <f t="shared" si="255"/>
        <v>1</v>
      </c>
      <c r="T1997" s="101">
        <f t="shared" si="256"/>
        <v>-1</v>
      </c>
      <c r="U1997" s="101">
        <f t="shared" si="257"/>
        <v>-1</v>
      </c>
      <c r="V1997" s="102">
        <f t="shared" si="258"/>
        <v>41.602564102564102</v>
      </c>
    </row>
    <row r="1998" spans="2:22" x14ac:dyDescent="0.25">
      <c r="B1998" s="12">
        <v>32</v>
      </c>
      <c r="C1998" s="12">
        <v>11</v>
      </c>
      <c r="D1998" s="12">
        <v>56.538461538461519</v>
      </c>
      <c r="E1998" s="12">
        <v>39.230769230769241</v>
      </c>
      <c r="F1998" s="12">
        <v>30.288461538461519</v>
      </c>
      <c r="H1998" s="103">
        <f>VLOOKUP($C1998,'Experiment Design'!$B$3:$H$66,'Experiment Results'!H$1,FALSE)</f>
        <v>3</v>
      </c>
      <c r="I1998" s="101" t="str">
        <f>VLOOKUP($C1998,'Experiment Design'!$B$3:$H$66,'Experiment Results'!I$1,FALSE)</f>
        <v>Exponential</v>
      </c>
      <c r="J1998" s="101">
        <f>VLOOKUP($C1998,'Experiment Design'!$B$3:$H$66,'Experiment Results'!J$1,FALSE)</f>
        <v>40</v>
      </c>
      <c r="K1998" s="101">
        <f>VLOOKUP($C1998,'Experiment Design'!$B$3:$H$66,'Experiment Results'!K$1,FALSE)</f>
        <v>60</v>
      </c>
      <c r="L1998" s="101">
        <f>VLOOKUP($C1998,'Experiment Design'!$B$3:$H$66,'Experiment Results'!L$1,FALSE)</f>
        <v>26</v>
      </c>
      <c r="M1998" s="101">
        <f>VLOOKUP($C1998,'Experiment Design'!$B$3:$H$66,'Experiment Results'!M$1,FALSE)</f>
        <v>10</v>
      </c>
      <c r="N1998" s="102">
        <f t="shared" si="251"/>
        <v>42.019230769230759</v>
      </c>
      <c r="P1998" s="103">
        <f t="shared" si="252"/>
        <v>-1</v>
      </c>
      <c r="Q1998" s="101">
        <f t="shared" si="253"/>
        <v>1</v>
      </c>
      <c r="R1998" s="101">
        <f t="shared" si="254"/>
        <v>-1</v>
      </c>
      <c r="S1998" s="101">
        <f t="shared" si="255"/>
        <v>1</v>
      </c>
      <c r="T1998" s="101">
        <f t="shared" si="256"/>
        <v>-1</v>
      </c>
      <c r="U1998" s="101">
        <f t="shared" si="257"/>
        <v>-1</v>
      </c>
      <c r="V1998" s="102">
        <f t="shared" si="258"/>
        <v>42.019230769230759</v>
      </c>
    </row>
    <row r="1999" spans="2:22" x14ac:dyDescent="0.25">
      <c r="B1999" s="12">
        <v>32</v>
      </c>
      <c r="C1999" s="12">
        <v>12</v>
      </c>
      <c r="D1999" s="12">
        <v>52.692307692307679</v>
      </c>
      <c r="E1999" s="12">
        <v>40.38461538461538</v>
      </c>
      <c r="F1999" s="12">
        <v>36.63461538461538</v>
      </c>
      <c r="H1999" s="103">
        <f>VLOOKUP($C1999,'Experiment Design'!$B$3:$H$66,'Experiment Results'!H$1,FALSE)</f>
        <v>8</v>
      </c>
      <c r="I1999" s="101" t="str">
        <f>VLOOKUP($C1999,'Experiment Design'!$B$3:$H$66,'Experiment Results'!I$1,FALSE)</f>
        <v>Exponential</v>
      </c>
      <c r="J1999" s="101">
        <f>VLOOKUP($C1999,'Experiment Design'!$B$3:$H$66,'Experiment Results'!J$1,FALSE)</f>
        <v>40</v>
      </c>
      <c r="K1999" s="101">
        <f>VLOOKUP($C1999,'Experiment Design'!$B$3:$H$66,'Experiment Results'!K$1,FALSE)</f>
        <v>60</v>
      </c>
      <c r="L1999" s="101">
        <f>VLOOKUP($C1999,'Experiment Design'!$B$3:$H$66,'Experiment Results'!L$1,FALSE)</f>
        <v>26</v>
      </c>
      <c r="M1999" s="101">
        <f>VLOOKUP($C1999,'Experiment Design'!$B$3:$H$66,'Experiment Results'!M$1,FALSE)</f>
        <v>10</v>
      </c>
      <c r="N1999" s="102">
        <f t="shared" si="251"/>
        <v>43.237179487179482</v>
      </c>
      <c r="P1999" s="103">
        <f t="shared" si="252"/>
        <v>1</v>
      </c>
      <c r="Q1999" s="101">
        <f t="shared" si="253"/>
        <v>1</v>
      </c>
      <c r="R1999" s="101">
        <f t="shared" si="254"/>
        <v>-1</v>
      </c>
      <c r="S1999" s="101">
        <f t="shared" si="255"/>
        <v>1</v>
      </c>
      <c r="T1999" s="101">
        <f t="shared" si="256"/>
        <v>-1</v>
      </c>
      <c r="U1999" s="101">
        <f t="shared" si="257"/>
        <v>-1</v>
      </c>
      <c r="V1999" s="102">
        <f t="shared" si="258"/>
        <v>43.237179487179482</v>
      </c>
    </row>
    <row r="2000" spans="2:22" x14ac:dyDescent="0.25">
      <c r="B2000" s="12">
        <v>32</v>
      </c>
      <c r="C2000" s="12">
        <v>13</v>
      </c>
      <c r="D2000" s="12">
        <v>40.961538461538481</v>
      </c>
      <c r="E2000" s="12">
        <v>33.461538461538481</v>
      </c>
      <c r="F2000" s="12">
        <v>58.07692307692308</v>
      </c>
      <c r="H2000" s="103">
        <f>VLOOKUP($C2000,'Experiment Design'!$B$3:$H$66,'Experiment Results'!H$1,FALSE)</f>
        <v>3</v>
      </c>
      <c r="I2000" s="101" t="str">
        <f>VLOOKUP($C2000,'Experiment Design'!$B$3:$H$66,'Experiment Results'!I$1,FALSE)</f>
        <v>Normal</v>
      </c>
      <c r="J2000" s="101">
        <f>VLOOKUP($C2000,'Experiment Design'!$B$3:$H$66,'Experiment Results'!J$1,FALSE)</f>
        <v>100</v>
      </c>
      <c r="K2000" s="101">
        <f>VLOOKUP($C2000,'Experiment Design'!$B$3:$H$66,'Experiment Results'!K$1,FALSE)</f>
        <v>60</v>
      </c>
      <c r="L2000" s="101">
        <f>VLOOKUP($C2000,'Experiment Design'!$B$3:$H$66,'Experiment Results'!L$1,FALSE)</f>
        <v>26</v>
      </c>
      <c r="M2000" s="101">
        <f>VLOOKUP($C2000,'Experiment Design'!$B$3:$H$66,'Experiment Results'!M$1,FALSE)</f>
        <v>10</v>
      </c>
      <c r="N2000" s="102">
        <f t="shared" si="251"/>
        <v>44.166666666666686</v>
      </c>
      <c r="P2000" s="103">
        <f t="shared" si="252"/>
        <v>-1</v>
      </c>
      <c r="Q2000" s="101">
        <f t="shared" si="253"/>
        <v>-1</v>
      </c>
      <c r="R2000" s="101">
        <f t="shared" si="254"/>
        <v>1</v>
      </c>
      <c r="S2000" s="101">
        <f t="shared" si="255"/>
        <v>1</v>
      </c>
      <c r="T2000" s="101">
        <f t="shared" si="256"/>
        <v>-1</v>
      </c>
      <c r="U2000" s="101">
        <f t="shared" si="257"/>
        <v>-1</v>
      </c>
      <c r="V2000" s="102">
        <f t="shared" si="258"/>
        <v>44.166666666666686</v>
      </c>
    </row>
    <row r="2001" spans="2:22" x14ac:dyDescent="0.25">
      <c r="B2001" s="12">
        <v>32</v>
      </c>
      <c r="C2001" s="12">
        <v>14</v>
      </c>
      <c r="D2001" s="12">
        <v>47.692307692307701</v>
      </c>
      <c r="E2001" s="12">
        <v>34.038461538461519</v>
      </c>
      <c r="F2001" s="12">
        <v>43.07692307692308</v>
      </c>
      <c r="H2001" s="103">
        <f>VLOOKUP($C2001,'Experiment Design'!$B$3:$H$66,'Experiment Results'!H$1,FALSE)</f>
        <v>8</v>
      </c>
      <c r="I2001" s="101" t="str">
        <f>VLOOKUP($C2001,'Experiment Design'!$B$3:$H$66,'Experiment Results'!I$1,FALSE)</f>
        <v>Normal</v>
      </c>
      <c r="J2001" s="101">
        <f>VLOOKUP($C2001,'Experiment Design'!$B$3:$H$66,'Experiment Results'!J$1,FALSE)</f>
        <v>100</v>
      </c>
      <c r="K2001" s="101">
        <f>VLOOKUP($C2001,'Experiment Design'!$B$3:$H$66,'Experiment Results'!K$1,FALSE)</f>
        <v>60</v>
      </c>
      <c r="L2001" s="101">
        <f>VLOOKUP($C2001,'Experiment Design'!$B$3:$H$66,'Experiment Results'!L$1,FALSE)</f>
        <v>26</v>
      </c>
      <c r="M2001" s="101">
        <f>VLOOKUP($C2001,'Experiment Design'!$B$3:$H$66,'Experiment Results'!M$1,FALSE)</f>
        <v>10</v>
      </c>
      <c r="N2001" s="102">
        <f t="shared" si="251"/>
        <v>41.602564102564102</v>
      </c>
      <c r="P2001" s="103">
        <f t="shared" si="252"/>
        <v>1</v>
      </c>
      <c r="Q2001" s="101">
        <f t="shared" si="253"/>
        <v>-1</v>
      </c>
      <c r="R2001" s="101">
        <f t="shared" si="254"/>
        <v>1</v>
      </c>
      <c r="S2001" s="101">
        <f t="shared" si="255"/>
        <v>1</v>
      </c>
      <c r="T2001" s="101">
        <f t="shared" si="256"/>
        <v>-1</v>
      </c>
      <c r="U2001" s="101">
        <f t="shared" si="257"/>
        <v>-1</v>
      </c>
      <c r="V2001" s="102">
        <f t="shared" si="258"/>
        <v>41.602564102564102</v>
      </c>
    </row>
    <row r="2002" spans="2:22" x14ac:dyDescent="0.25">
      <c r="B2002" s="12">
        <v>32</v>
      </c>
      <c r="C2002" s="12">
        <v>15</v>
      </c>
      <c r="D2002" s="12">
        <v>56.538461538461519</v>
      </c>
      <c r="E2002" s="12">
        <v>39.230769230769241</v>
      </c>
      <c r="F2002" s="12">
        <v>30.288461538461519</v>
      </c>
      <c r="H2002" s="103">
        <f>VLOOKUP($C2002,'Experiment Design'!$B$3:$H$66,'Experiment Results'!H$1,FALSE)</f>
        <v>3</v>
      </c>
      <c r="I2002" s="101" t="str">
        <f>VLOOKUP($C2002,'Experiment Design'!$B$3:$H$66,'Experiment Results'!I$1,FALSE)</f>
        <v>Exponential</v>
      </c>
      <c r="J2002" s="101">
        <f>VLOOKUP($C2002,'Experiment Design'!$B$3:$H$66,'Experiment Results'!J$1,FALSE)</f>
        <v>100</v>
      </c>
      <c r="K2002" s="101">
        <f>VLOOKUP($C2002,'Experiment Design'!$B$3:$H$66,'Experiment Results'!K$1,FALSE)</f>
        <v>60</v>
      </c>
      <c r="L2002" s="101">
        <f>VLOOKUP($C2002,'Experiment Design'!$B$3:$H$66,'Experiment Results'!L$1,FALSE)</f>
        <v>26</v>
      </c>
      <c r="M2002" s="101">
        <f>VLOOKUP($C2002,'Experiment Design'!$B$3:$H$66,'Experiment Results'!M$1,FALSE)</f>
        <v>10</v>
      </c>
      <c r="N2002" s="102">
        <f t="shared" si="251"/>
        <v>42.019230769230759</v>
      </c>
      <c r="P2002" s="103">
        <f t="shared" si="252"/>
        <v>-1</v>
      </c>
      <c r="Q2002" s="101">
        <f t="shared" si="253"/>
        <v>1</v>
      </c>
      <c r="R2002" s="101">
        <f t="shared" si="254"/>
        <v>1</v>
      </c>
      <c r="S2002" s="101">
        <f t="shared" si="255"/>
        <v>1</v>
      </c>
      <c r="T2002" s="101">
        <f t="shared" si="256"/>
        <v>-1</v>
      </c>
      <c r="U2002" s="101">
        <f t="shared" si="257"/>
        <v>-1</v>
      </c>
      <c r="V2002" s="102">
        <f t="shared" si="258"/>
        <v>42.019230769230759</v>
      </c>
    </row>
    <row r="2003" spans="2:22" x14ac:dyDescent="0.25">
      <c r="B2003" s="12">
        <v>32</v>
      </c>
      <c r="C2003" s="12">
        <v>16</v>
      </c>
      <c r="D2003" s="12">
        <v>52.692307692307679</v>
      </c>
      <c r="E2003" s="12">
        <v>40.38461538461538</v>
      </c>
      <c r="F2003" s="12">
        <v>36.63461538461538</v>
      </c>
      <c r="H2003" s="103">
        <f>VLOOKUP($C2003,'Experiment Design'!$B$3:$H$66,'Experiment Results'!H$1,FALSE)</f>
        <v>8</v>
      </c>
      <c r="I2003" s="101" t="str">
        <f>VLOOKUP($C2003,'Experiment Design'!$B$3:$H$66,'Experiment Results'!I$1,FALSE)</f>
        <v>Exponential</v>
      </c>
      <c r="J2003" s="101">
        <f>VLOOKUP($C2003,'Experiment Design'!$B$3:$H$66,'Experiment Results'!J$1,FALSE)</f>
        <v>100</v>
      </c>
      <c r="K2003" s="101">
        <f>VLOOKUP($C2003,'Experiment Design'!$B$3:$H$66,'Experiment Results'!K$1,FALSE)</f>
        <v>60</v>
      </c>
      <c r="L2003" s="101">
        <f>VLOOKUP($C2003,'Experiment Design'!$B$3:$H$66,'Experiment Results'!L$1,FALSE)</f>
        <v>26</v>
      </c>
      <c r="M2003" s="101">
        <f>VLOOKUP($C2003,'Experiment Design'!$B$3:$H$66,'Experiment Results'!M$1,FALSE)</f>
        <v>10</v>
      </c>
      <c r="N2003" s="102">
        <f t="shared" si="251"/>
        <v>43.237179487179482</v>
      </c>
      <c r="P2003" s="103">
        <f t="shared" si="252"/>
        <v>1</v>
      </c>
      <c r="Q2003" s="101">
        <f t="shared" si="253"/>
        <v>1</v>
      </c>
      <c r="R2003" s="101">
        <f t="shared" si="254"/>
        <v>1</v>
      </c>
      <c r="S2003" s="101">
        <f t="shared" si="255"/>
        <v>1</v>
      </c>
      <c r="T2003" s="101">
        <f t="shared" si="256"/>
        <v>-1</v>
      </c>
      <c r="U2003" s="101">
        <f t="shared" si="257"/>
        <v>-1</v>
      </c>
      <c r="V2003" s="102">
        <f t="shared" si="258"/>
        <v>43.237179487179482</v>
      </c>
    </row>
    <row r="2004" spans="2:22" x14ac:dyDescent="0.25">
      <c r="B2004" s="12">
        <v>32</v>
      </c>
      <c r="C2004" s="12">
        <v>17</v>
      </c>
      <c r="D2004" s="12">
        <v>58.333333333333321</v>
      </c>
      <c r="E2004" s="12">
        <v>58.888888888888914</v>
      </c>
      <c r="F2004" s="12">
        <v>63.611111111111398</v>
      </c>
      <c r="H2004" s="103">
        <f>VLOOKUP($C2004,'Experiment Design'!$B$3:$H$66,'Experiment Results'!H$1,FALSE)</f>
        <v>3</v>
      </c>
      <c r="I2004" s="101" t="str">
        <f>VLOOKUP($C2004,'Experiment Design'!$B$3:$H$66,'Experiment Results'!I$1,FALSE)</f>
        <v>Normal</v>
      </c>
      <c r="J2004" s="101">
        <f>VLOOKUP($C2004,'Experiment Design'!$B$3:$H$66,'Experiment Results'!J$1,FALSE)</f>
        <v>40</v>
      </c>
      <c r="K2004" s="101">
        <f>VLOOKUP($C2004,'Experiment Design'!$B$3:$H$66,'Experiment Results'!K$1,FALSE)</f>
        <v>10</v>
      </c>
      <c r="L2004" s="101">
        <f>VLOOKUP($C2004,'Experiment Design'!$B$3:$H$66,'Experiment Results'!L$1,FALSE)</f>
        <v>36</v>
      </c>
      <c r="M2004" s="101">
        <f>VLOOKUP($C2004,'Experiment Design'!$B$3:$H$66,'Experiment Results'!M$1,FALSE)</f>
        <v>10</v>
      </c>
      <c r="N2004" s="102">
        <f t="shared" si="251"/>
        <v>60.277777777777878</v>
      </c>
      <c r="P2004" s="103">
        <f t="shared" si="252"/>
        <v>-1</v>
      </c>
      <c r="Q2004" s="101">
        <f t="shared" si="253"/>
        <v>-1</v>
      </c>
      <c r="R2004" s="101">
        <f t="shared" si="254"/>
        <v>-1</v>
      </c>
      <c r="S2004" s="101">
        <f t="shared" si="255"/>
        <v>-1</v>
      </c>
      <c r="T2004" s="101">
        <f t="shared" si="256"/>
        <v>1</v>
      </c>
      <c r="U2004" s="101">
        <f t="shared" si="257"/>
        <v>-1</v>
      </c>
      <c r="V2004" s="102">
        <f t="shared" si="258"/>
        <v>60.277777777777878</v>
      </c>
    </row>
    <row r="2005" spans="2:22" x14ac:dyDescent="0.25">
      <c r="B2005" s="12">
        <v>32</v>
      </c>
      <c r="C2005" s="12">
        <v>18</v>
      </c>
      <c r="D2005" s="12">
        <v>58.333333333333321</v>
      </c>
      <c r="E2005" s="12">
        <v>58.888888888888914</v>
      </c>
      <c r="F2005" s="12">
        <v>63.055555555555799</v>
      </c>
      <c r="H2005" s="103">
        <f>VLOOKUP($C2005,'Experiment Design'!$B$3:$H$66,'Experiment Results'!H$1,FALSE)</f>
        <v>8</v>
      </c>
      <c r="I2005" s="101" t="str">
        <f>VLOOKUP($C2005,'Experiment Design'!$B$3:$H$66,'Experiment Results'!I$1,FALSE)</f>
        <v>Normal</v>
      </c>
      <c r="J2005" s="101">
        <f>VLOOKUP($C2005,'Experiment Design'!$B$3:$H$66,'Experiment Results'!J$1,FALSE)</f>
        <v>40</v>
      </c>
      <c r="K2005" s="101">
        <f>VLOOKUP($C2005,'Experiment Design'!$B$3:$H$66,'Experiment Results'!K$1,FALSE)</f>
        <v>10</v>
      </c>
      <c r="L2005" s="101">
        <f>VLOOKUP($C2005,'Experiment Design'!$B$3:$H$66,'Experiment Results'!L$1,FALSE)</f>
        <v>36</v>
      </c>
      <c r="M2005" s="101">
        <f>VLOOKUP($C2005,'Experiment Design'!$B$3:$H$66,'Experiment Results'!M$1,FALSE)</f>
        <v>10</v>
      </c>
      <c r="N2005" s="102">
        <f t="shared" si="251"/>
        <v>60.092592592592673</v>
      </c>
      <c r="P2005" s="103">
        <f t="shared" si="252"/>
        <v>1</v>
      </c>
      <c r="Q2005" s="101">
        <f t="shared" si="253"/>
        <v>-1</v>
      </c>
      <c r="R2005" s="101">
        <f t="shared" si="254"/>
        <v>-1</v>
      </c>
      <c r="S2005" s="101">
        <f t="shared" si="255"/>
        <v>-1</v>
      </c>
      <c r="T2005" s="101">
        <f t="shared" si="256"/>
        <v>1</v>
      </c>
      <c r="U2005" s="101">
        <f t="shared" si="257"/>
        <v>-1</v>
      </c>
      <c r="V2005" s="102">
        <f t="shared" si="258"/>
        <v>60.092592592592673</v>
      </c>
    </row>
    <row r="2006" spans="2:22" x14ac:dyDescent="0.25">
      <c r="B2006" s="12">
        <v>32</v>
      </c>
      <c r="C2006" s="12">
        <v>19</v>
      </c>
      <c r="D2006" s="12">
        <v>48.8888888888889</v>
      </c>
      <c r="E2006" s="12">
        <v>57.499999999999986</v>
      </c>
      <c r="F2006" s="12">
        <v>52.2222222222222</v>
      </c>
      <c r="H2006" s="103">
        <f>VLOOKUP($C2006,'Experiment Design'!$B$3:$H$66,'Experiment Results'!H$1,FALSE)</f>
        <v>3</v>
      </c>
      <c r="I2006" s="101" t="str">
        <f>VLOOKUP($C2006,'Experiment Design'!$B$3:$H$66,'Experiment Results'!I$1,FALSE)</f>
        <v>Exponential</v>
      </c>
      <c r="J2006" s="101">
        <f>VLOOKUP($C2006,'Experiment Design'!$B$3:$H$66,'Experiment Results'!J$1,FALSE)</f>
        <v>40</v>
      </c>
      <c r="K2006" s="101">
        <f>VLOOKUP($C2006,'Experiment Design'!$B$3:$H$66,'Experiment Results'!K$1,FALSE)</f>
        <v>10</v>
      </c>
      <c r="L2006" s="101">
        <f>VLOOKUP($C2006,'Experiment Design'!$B$3:$H$66,'Experiment Results'!L$1,FALSE)</f>
        <v>36</v>
      </c>
      <c r="M2006" s="101">
        <f>VLOOKUP($C2006,'Experiment Design'!$B$3:$H$66,'Experiment Results'!M$1,FALSE)</f>
        <v>10</v>
      </c>
      <c r="N2006" s="102">
        <f t="shared" si="251"/>
        <v>52.87037037037036</v>
      </c>
      <c r="P2006" s="103">
        <f t="shared" si="252"/>
        <v>-1</v>
      </c>
      <c r="Q2006" s="101">
        <f t="shared" si="253"/>
        <v>1</v>
      </c>
      <c r="R2006" s="101">
        <f t="shared" si="254"/>
        <v>-1</v>
      </c>
      <c r="S2006" s="101">
        <f t="shared" si="255"/>
        <v>-1</v>
      </c>
      <c r="T2006" s="101">
        <f t="shared" si="256"/>
        <v>1</v>
      </c>
      <c r="U2006" s="101">
        <f t="shared" si="257"/>
        <v>-1</v>
      </c>
      <c r="V2006" s="102">
        <f t="shared" si="258"/>
        <v>52.87037037037036</v>
      </c>
    </row>
    <row r="2007" spans="2:22" x14ac:dyDescent="0.25">
      <c r="B2007" s="12">
        <v>32</v>
      </c>
      <c r="C2007" s="12">
        <v>20</v>
      </c>
      <c r="D2007" s="12">
        <v>48.8888888888889</v>
      </c>
      <c r="E2007" s="12">
        <v>57.499999999999986</v>
      </c>
      <c r="F2007" s="12">
        <v>52.2222222222222</v>
      </c>
      <c r="H2007" s="103">
        <f>VLOOKUP($C2007,'Experiment Design'!$B$3:$H$66,'Experiment Results'!H$1,FALSE)</f>
        <v>8</v>
      </c>
      <c r="I2007" s="101" t="str">
        <f>VLOOKUP($C2007,'Experiment Design'!$B$3:$H$66,'Experiment Results'!I$1,FALSE)</f>
        <v>Exponential</v>
      </c>
      <c r="J2007" s="101">
        <f>VLOOKUP($C2007,'Experiment Design'!$B$3:$H$66,'Experiment Results'!J$1,FALSE)</f>
        <v>40</v>
      </c>
      <c r="K2007" s="101">
        <f>VLOOKUP($C2007,'Experiment Design'!$B$3:$H$66,'Experiment Results'!K$1,FALSE)</f>
        <v>10</v>
      </c>
      <c r="L2007" s="101">
        <f>VLOOKUP($C2007,'Experiment Design'!$B$3:$H$66,'Experiment Results'!L$1,FALSE)</f>
        <v>36</v>
      </c>
      <c r="M2007" s="101">
        <f>VLOOKUP($C2007,'Experiment Design'!$B$3:$H$66,'Experiment Results'!M$1,FALSE)</f>
        <v>10</v>
      </c>
      <c r="N2007" s="102">
        <f t="shared" si="251"/>
        <v>52.87037037037036</v>
      </c>
      <c r="P2007" s="103">
        <f t="shared" si="252"/>
        <v>1</v>
      </c>
      <c r="Q2007" s="101">
        <f t="shared" si="253"/>
        <v>1</v>
      </c>
      <c r="R2007" s="101">
        <f t="shared" si="254"/>
        <v>-1</v>
      </c>
      <c r="S2007" s="101">
        <f t="shared" si="255"/>
        <v>-1</v>
      </c>
      <c r="T2007" s="101">
        <f t="shared" si="256"/>
        <v>1</v>
      </c>
      <c r="U2007" s="101">
        <f t="shared" si="257"/>
        <v>-1</v>
      </c>
      <c r="V2007" s="102">
        <f t="shared" si="258"/>
        <v>52.87037037037036</v>
      </c>
    </row>
    <row r="2008" spans="2:22" x14ac:dyDescent="0.25">
      <c r="B2008" s="12">
        <v>32</v>
      </c>
      <c r="C2008" s="12">
        <v>21</v>
      </c>
      <c r="D2008" s="12">
        <v>58.333333333333321</v>
      </c>
      <c r="E2008" s="12">
        <v>58.888888888888914</v>
      </c>
      <c r="F2008" s="12">
        <v>63.611111111111398</v>
      </c>
      <c r="H2008" s="103">
        <f>VLOOKUP($C2008,'Experiment Design'!$B$3:$H$66,'Experiment Results'!H$1,FALSE)</f>
        <v>3</v>
      </c>
      <c r="I2008" s="101" t="str">
        <f>VLOOKUP($C2008,'Experiment Design'!$B$3:$H$66,'Experiment Results'!I$1,FALSE)</f>
        <v>Normal</v>
      </c>
      <c r="J2008" s="101">
        <f>VLOOKUP($C2008,'Experiment Design'!$B$3:$H$66,'Experiment Results'!J$1,FALSE)</f>
        <v>100</v>
      </c>
      <c r="K2008" s="101">
        <f>VLOOKUP($C2008,'Experiment Design'!$B$3:$H$66,'Experiment Results'!K$1,FALSE)</f>
        <v>10</v>
      </c>
      <c r="L2008" s="101">
        <f>VLOOKUP($C2008,'Experiment Design'!$B$3:$H$66,'Experiment Results'!L$1,FALSE)</f>
        <v>36</v>
      </c>
      <c r="M2008" s="101">
        <f>VLOOKUP($C2008,'Experiment Design'!$B$3:$H$66,'Experiment Results'!M$1,FALSE)</f>
        <v>10</v>
      </c>
      <c r="N2008" s="102">
        <f t="shared" si="251"/>
        <v>60.277777777777878</v>
      </c>
      <c r="P2008" s="103">
        <f t="shared" si="252"/>
        <v>-1</v>
      </c>
      <c r="Q2008" s="101">
        <f t="shared" si="253"/>
        <v>-1</v>
      </c>
      <c r="R2008" s="101">
        <f t="shared" si="254"/>
        <v>1</v>
      </c>
      <c r="S2008" s="101">
        <f t="shared" si="255"/>
        <v>-1</v>
      </c>
      <c r="T2008" s="101">
        <f t="shared" si="256"/>
        <v>1</v>
      </c>
      <c r="U2008" s="101">
        <f t="shared" si="257"/>
        <v>-1</v>
      </c>
      <c r="V2008" s="102">
        <f t="shared" si="258"/>
        <v>60.277777777777878</v>
      </c>
    </row>
    <row r="2009" spans="2:22" x14ac:dyDescent="0.25">
      <c r="B2009" s="12">
        <v>32</v>
      </c>
      <c r="C2009" s="12">
        <v>22</v>
      </c>
      <c r="D2009" s="12">
        <v>58.333333333333321</v>
      </c>
      <c r="E2009" s="12">
        <v>58.888888888888914</v>
      </c>
      <c r="F2009" s="12">
        <v>63.055555555555799</v>
      </c>
      <c r="H2009" s="103">
        <f>VLOOKUP($C2009,'Experiment Design'!$B$3:$H$66,'Experiment Results'!H$1,FALSE)</f>
        <v>8</v>
      </c>
      <c r="I2009" s="101" t="str">
        <f>VLOOKUP($C2009,'Experiment Design'!$B$3:$H$66,'Experiment Results'!I$1,FALSE)</f>
        <v>Normal</v>
      </c>
      <c r="J2009" s="101">
        <f>VLOOKUP($C2009,'Experiment Design'!$B$3:$H$66,'Experiment Results'!J$1,FALSE)</f>
        <v>100</v>
      </c>
      <c r="K2009" s="101">
        <f>VLOOKUP($C2009,'Experiment Design'!$B$3:$H$66,'Experiment Results'!K$1,FALSE)</f>
        <v>10</v>
      </c>
      <c r="L2009" s="101">
        <f>VLOOKUP($C2009,'Experiment Design'!$B$3:$H$66,'Experiment Results'!L$1,FALSE)</f>
        <v>36</v>
      </c>
      <c r="M2009" s="101">
        <f>VLOOKUP($C2009,'Experiment Design'!$B$3:$H$66,'Experiment Results'!M$1,FALSE)</f>
        <v>10</v>
      </c>
      <c r="N2009" s="102">
        <f t="shared" si="251"/>
        <v>60.092592592592673</v>
      </c>
      <c r="P2009" s="103">
        <f t="shared" si="252"/>
        <v>1</v>
      </c>
      <c r="Q2009" s="101">
        <f t="shared" si="253"/>
        <v>-1</v>
      </c>
      <c r="R2009" s="101">
        <f t="shared" si="254"/>
        <v>1</v>
      </c>
      <c r="S2009" s="101">
        <f t="shared" si="255"/>
        <v>-1</v>
      </c>
      <c r="T2009" s="101">
        <f t="shared" si="256"/>
        <v>1</v>
      </c>
      <c r="U2009" s="101">
        <f t="shared" si="257"/>
        <v>-1</v>
      </c>
      <c r="V2009" s="102">
        <f t="shared" si="258"/>
        <v>60.092592592592673</v>
      </c>
    </row>
    <row r="2010" spans="2:22" x14ac:dyDescent="0.25">
      <c r="B2010" s="12">
        <v>32</v>
      </c>
      <c r="C2010" s="12">
        <v>23</v>
      </c>
      <c r="D2010" s="12">
        <v>48.8888888888889</v>
      </c>
      <c r="E2010" s="12">
        <v>57.499999999999986</v>
      </c>
      <c r="F2010" s="12">
        <v>52.2222222222222</v>
      </c>
      <c r="H2010" s="103">
        <f>VLOOKUP($C2010,'Experiment Design'!$B$3:$H$66,'Experiment Results'!H$1,FALSE)</f>
        <v>3</v>
      </c>
      <c r="I2010" s="101" t="str">
        <f>VLOOKUP($C2010,'Experiment Design'!$B$3:$H$66,'Experiment Results'!I$1,FALSE)</f>
        <v>Exponential</v>
      </c>
      <c r="J2010" s="101">
        <f>VLOOKUP($C2010,'Experiment Design'!$B$3:$H$66,'Experiment Results'!J$1,FALSE)</f>
        <v>100</v>
      </c>
      <c r="K2010" s="101">
        <f>VLOOKUP($C2010,'Experiment Design'!$B$3:$H$66,'Experiment Results'!K$1,FALSE)</f>
        <v>10</v>
      </c>
      <c r="L2010" s="101">
        <f>VLOOKUP($C2010,'Experiment Design'!$B$3:$H$66,'Experiment Results'!L$1,FALSE)</f>
        <v>36</v>
      </c>
      <c r="M2010" s="101">
        <f>VLOOKUP($C2010,'Experiment Design'!$B$3:$H$66,'Experiment Results'!M$1,FALSE)</f>
        <v>10</v>
      </c>
      <c r="N2010" s="102">
        <f t="shared" si="251"/>
        <v>52.87037037037036</v>
      </c>
      <c r="P2010" s="103">
        <f t="shared" si="252"/>
        <v>-1</v>
      </c>
      <c r="Q2010" s="101">
        <f t="shared" si="253"/>
        <v>1</v>
      </c>
      <c r="R2010" s="101">
        <f t="shared" si="254"/>
        <v>1</v>
      </c>
      <c r="S2010" s="101">
        <f t="shared" si="255"/>
        <v>-1</v>
      </c>
      <c r="T2010" s="101">
        <f t="shared" si="256"/>
        <v>1</v>
      </c>
      <c r="U2010" s="101">
        <f t="shared" si="257"/>
        <v>-1</v>
      </c>
      <c r="V2010" s="102">
        <f t="shared" si="258"/>
        <v>52.87037037037036</v>
      </c>
    </row>
    <row r="2011" spans="2:22" x14ac:dyDescent="0.25">
      <c r="B2011" s="12">
        <v>32</v>
      </c>
      <c r="C2011" s="12">
        <v>24</v>
      </c>
      <c r="D2011" s="12">
        <v>48.8888888888889</v>
      </c>
      <c r="E2011" s="12">
        <v>57.499999999999986</v>
      </c>
      <c r="F2011" s="12">
        <v>52.2222222222222</v>
      </c>
      <c r="H2011" s="103">
        <f>VLOOKUP($C2011,'Experiment Design'!$B$3:$H$66,'Experiment Results'!H$1,FALSE)</f>
        <v>8</v>
      </c>
      <c r="I2011" s="101" t="str">
        <f>VLOOKUP($C2011,'Experiment Design'!$B$3:$H$66,'Experiment Results'!I$1,FALSE)</f>
        <v>Exponential</v>
      </c>
      <c r="J2011" s="101">
        <f>VLOOKUP($C2011,'Experiment Design'!$B$3:$H$66,'Experiment Results'!J$1,FALSE)</f>
        <v>100</v>
      </c>
      <c r="K2011" s="101">
        <f>VLOOKUP($C2011,'Experiment Design'!$B$3:$H$66,'Experiment Results'!K$1,FALSE)</f>
        <v>10</v>
      </c>
      <c r="L2011" s="101">
        <f>VLOOKUP($C2011,'Experiment Design'!$B$3:$H$66,'Experiment Results'!L$1,FALSE)</f>
        <v>36</v>
      </c>
      <c r="M2011" s="101">
        <f>VLOOKUP($C2011,'Experiment Design'!$B$3:$H$66,'Experiment Results'!M$1,FALSE)</f>
        <v>10</v>
      </c>
      <c r="N2011" s="102">
        <f t="shared" si="251"/>
        <v>52.87037037037036</v>
      </c>
      <c r="P2011" s="103">
        <f t="shared" si="252"/>
        <v>1</v>
      </c>
      <c r="Q2011" s="101">
        <f t="shared" si="253"/>
        <v>1</v>
      </c>
      <c r="R2011" s="101">
        <f t="shared" si="254"/>
        <v>1</v>
      </c>
      <c r="S2011" s="101">
        <f t="shared" si="255"/>
        <v>-1</v>
      </c>
      <c r="T2011" s="101">
        <f t="shared" si="256"/>
        <v>1</v>
      </c>
      <c r="U2011" s="101">
        <f t="shared" si="257"/>
        <v>-1</v>
      </c>
      <c r="V2011" s="102">
        <f t="shared" si="258"/>
        <v>52.87037037037036</v>
      </c>
    </row>
    <row r="2012" spans="2:22" x14ac:dyDescent="0.25">
      <c r="B2012" s="12">
        <v>32</v>
      </c>
      <c r="C2012" s="12">
        <v>25</v>
      </c>
      <c r="D2012" s="12">
        <v>58.333333333333321</v>
      </c>
      <c r="E2012" s="12">
        <v>58.888888888888914</v>
      </c>
      <c r="F2012" s="12">
        <v>63.611111111111398</v>
      </c>
      <c r="H2012" s="103">
        <f>VLOOKUP($C2012,'Experiment Design'!$B$3:$H$66,'Experiment Results'!H$1,FALSE)</f>
        <v>3</v>
      </c>
      <c r="I2012" s="101" t="str">
        <f>VLOOKUP($C2012,'Experiment Design'!$B$3:$H$66,'Experiment Results'!I$1,FALSE)</f>
        <v>Normal</v>
      </c>
      <c r="J2012" s="101">
        <f>VLOOKUP($C2012,'Experiment Design'!$B$3:$H$66,'Experiment Results'!J$1,FALSE)</f>
        <v>40</v>
      </c>
      <c r="K2012" s="101">
        <f>VLOOKUP($C2012,'Experiment Design'!$B$3:$H$66,'Experiment Results'!K$1,FALSE)</f>
        <v>60</v>
      </c>
      <c r="L2012" s="101">
        <f>VLOOKUP($C2012,'Experiment Design'!$B$3:$H$66,'Experiment Results'!L$1,FALSE)</f>
        <v>36</v>
      </c>
      <c r="M2012" s="101">
        <f>VLOOKUP($C2012,'Experiment Design'!$B$3:$H$66,'Experiment Results'!M$1,FALSE)</f>
        <v>10</v>
      </c>
      <c r="N2012" s="102">
        <f t="shared" si="251"/>
        <v>60.277777777777878</v>
      </c>
      <c r="P2012" s="103">
        <f t="shared" si="252"/>
        <v>-1</v>
      </c>
      <c r="Q2012" s="101">
        <f t="shared" si="253"/>
        <v>-1</v>
      </c>
      <c r="R2012" s="101">
        <f t="shared" si="254"/>
        <v>-1</v>
      </c>
      <c r="S2012" s="101">
        <f t="shared" si="255"/>
        <v>1</v>
      </c>
      <c r="T2012" s="101">
        <f t="shared" si="256"/>
        <v>1</v>
      </c>
      <c r="U2012" s="101">
        <f t="shared" si="257"/>
        <v>-1</v>
      </c>
      <c r="V2012" s="102">
        <f t="shared" si="258"/>
        <v>60.277777777777878</v>
      </c>
    </row>
    <row r="2013" spans="2:22" x14ac:dyDescent="0.25">
      <c r="B2013" s="12">
        <v>32</v>
      </c>
      <c r="C2013" s="12">
        <v>26</v>
      </c>
      <c r="D2013" s="12">
        <v>58.333333333333321</v>
      </c>
      <c r="E2013" s="12">
        <v>58.888888888888914</v>
      </c>
      <c r="F2013" s="12">
        <v>63.055555555555799</v>
      </c>
      <c r="H2013" s="103">
        <f>VLOOKUP($C2013,'Experiment Design'!$B$3:$H$66,'Experiment Results'!H$1,FALSE)</f>
        <v>8</v>
      </c>
      <c r="I2013" s="101" t="str">
        <f>VLOOKUP($C2013,'Experiment Design'!$B$3:$H$66,'Experiment Results'!I$1,FALSE)</f>
        <v>Normal</v>
      </c>
      <c r="J2013" s="101">
        <f>VLOOKUP($C2013,'Experiment Design'!$B$3:$H$66,'Experiment Results'!J$1,FALSE)</f>
        <v>40</v>
      </c>
      <c r="K2013" s="101">
        <f>VLOOKUP($C2013,'Experiment Design'!$B$3:$H$66,'Experiment Results'!K$1,FALSE)</f>
        <v>60</v>
      </c>
      <c r="L2013" s="101">
        <f>VLOOKUP($C2013,'Experiment Design'!$B$3:$H$66,'Experiment Results'!L$1,FALSE)</f>
        <v>36</v>
      </c>
      <c r="M2013" s="101">
        <f>VLOOKUP($C2013,'Experiment Design'!$B$3:$H$66,'Experiment Results'!M$1,FALSE)</f>
        <v>10</v>
      </c>
      <c r="N2013" s="102">
        <f t="shared" si="251"/>
        <v>60.092592592592673</v>
      </c>
      <c r="P2013" s="103">
        <f t="shared" si="252"/>
        <v>1</v>
      </c>
      <c r="Q2013" s="101">
        <f t="shared" si="253"/>
        <v>-1</v>
      </c>
      <c r="R2013" s="101">
        <f t="shared" si="254"/>
        <v>-1</v>
      </c>
      <c r="S2013" s="101">
        <f t="shared" si="255"/>
        <v>1</v>
      </c>
      <c r="T2013" s="101">
        <f t="shared" si="256"/>
        <v>1</v>
      </c>
      <c r="U2013" s="101">
        <f t="shared" si="257"/>
        <v>-1</v>
      </c>
      <c r="V2013" s="102">
        <f t="shared" si="258"/>
        <v>60.092592592592673</v>
      </c>
    </row>
    <row r="2014" spans="2:22" x14ac:dyDescent="0.25">
      <c r="B2014" s="12">
        <v>32</v>
      </c>
      <c r="C2014" s="12">
        <v>27</v>
      </c>
      <c r="D2014" s="12">
        <v>48.8888888888889</v>
      </c>
      <c r="E2014" s="12">
        <v>57.499999999999986</v>
      </c>
      <c r="F2014" s="12">
        <v>52.2222222222222</v>
      </c>
      <c r="H2014" s="103">
        <f>VLOOKUP($C2014,'Experiment Design'!$B$3:$H$66,'Experiment Results'!H$1,FALSE)</f>
        <v>3</v>
      </c>
      <c r="I2014" s="101" t="str">
        <f>VLOOKUP($C2014,'Experiment Design'!$B$3:$H$66,'Experiment Results'!I$1,FALSE)</f>
        <v>Exponential</v>
      </c>
      <c r="J2014" s="101">
        <f>VLOOKUP($C2014,'Experiment Design'!$B$3:$H$66,'Experiment Results'!J$1,FALSE)</f>
        <v>40</v>
      </c>
      <c r="K2014" s="101">
        <f>VLOOKUP($C2014,'Experiment Design'!$B$3:$H$66,'Experiment Results'!K$1,FALSE)</f>
        <v>60</v>
      </c>
      <c r="L2014" s="101">
        <f>VLOOKUP($C2014,'Experiment Design'!$B$3:$H$66,'Experiment Results'!L$1,FALSE)</f>
        <v>36</v>
      </c>
      <c r="M2014" s="101">
        <f>VLOOKUP($C2014,'Experiment Design'!$B$3:$H$66,'Experiment Results'!M$1,FALSE)</f>
        <v>10</v>
      </c>
      <c r="N2014" s="102">
        <f t="shared" si="251"/>
        <v>52.87037037037036</v>
      </c>
      <c r="P2014" s="103">
        <f t="shared" si="252"/>
        <v>-1</v>
      </c>
      <c r="Q2014" s="101">
        <f t="shared" si="253"/>
        <v>1</v>
      </c>
      <c r="R2014" s="101">
        <f t="shared" si="254"/>
        <v>-1</v>
      </c>
      <c r="S2014" s="101">
        <f t="shared" si="255"/>
        <v>1</v>
      </c>
      <c r="T2014" s="101">
        <f t="shared" si="256"/>
        <v>1</v>
      </c>
      <c r="U2014" s="101">
        <f t="shared" si="257"/>
        <v>-1</v>
      </c>
      <c r="V2014" s="102">
        <f t="shared" si="258"/>
        <v>52.87037037037036</v>
      </c>
    </row>
    <row r="2015" spans="2:22" x14ac:dyDescent="0.25">
      <c r="B2015" s="12">
        <v>32</v>
      </c>
      <c r="C2015" s="12">
        <v>28</v>
      </c>
      <c r="D2015" s="12">
        <v>48.8888888888889</v>
      </c>
      <c r="E2015" s="12">
        <v>57.499999999999986</v>
      </c>
      <c r="F2015" s="12">
        <v>52.2222222222222</v>
      </c>
      <c r="H2015" s="103">
        <f>VLOOKUP($C2015,'Experiment Design'!$B$3:$H$66,'Experiment Results'!H$1,FALSE)</f>
        <v>8</v>
      </c>
      <c r="I2015" s="101" t="str">
        <f>VLOOKUP($C2015,'Experiment Design'!$B$3:$H$66,'Experiment Results'!I$1,FALSE)</f>
        <v>Exponential</v>
      </c>
      <c r="J2015" s="101">
        <f>VLOOKUP($C2015,'Experiment Design'!$B$3:$H$66,'Experiment Results'!J$1,FALSE)</f>
        <v>40</v>
      </c>
      <c r="K2015" s="101">
        <f>VLOOKUP($C2015,'Experiment Design'!$B$3:$H$66,'Experiment Results'!K$1,FALSE)</f>
        <v>60</v>
      </c>
      <c r="L2015" s="101">
        <f>VLOOKUP($C2015,'Experiment Design'!$B$3:$H$66,'Experiment Results'!L$1,FALSE)</f>
        <v>36</v>
      </c>
      <c r="M2015" s="101">
        <f>VLOOKUP($C2015,'Experiment Design'!$B$3:$H$66,'Experiment Results'!M$1,FALSE)</f>
        <v>10</v>
      </c>
      <c r="N2015" s="102">
        <f t="shared" si="251"/>
        <v>52.87037037037036</v>
      </c>
      <c r="P2015" s="103">
        <f t="shared" si="252"/>
        <v>1</v>
      </c>
      <c r="Q2015" s="101">
        <f t="shared" si="253"/>
        <v>1</v>
      </c>
      <c r="R2015" s="101">
        <f t="shared" si="254"/>
        <v>-1</v>
      </c>
      <c r="S2015" s="101">
        <f t="shared" si="255"/>
        <v>1</v>
      </c>
      <c r="T2015" s="101">
        <f t="shared" si="256"/>
        <v>1</v>
      </c>
      <c r="U2015" s="101">
        <f t="shared" si="257"/>
        <v>-1</v>
      </c>
      <c r="V2015" s="102">
        <f t="shared" si="258"/>
        <v>52.87037037037036</v>
      </c>
    </row>
    <row r="2016" spans="2:22" x14ac:dyDescent="0.25">
      <c r="B2016" s="12">
        <v>32</v>
      </c>
      <c r="C2016" s="12">
        <v>29</v>
      </c>
      <c r="D2016" s="12">
        <v>58.333333333333321</v>
      </c>
      <c r="E2016" s="12">
        <v>58.888888888888914</v>
      </c>
      <c r="F2016" s="12">
        <v>63.611111111111398</v>
      </c>
      <c r="H2016" s="103">
        <f>VLOOKUP($C2016,'Experiment Design'!$B$3:$H$66,'Experiment Results'!H$1,FALSE)</f>
        <v>3</v>
      </c>
      <c r="I2016" s="101" t="str">
        <f>VLOOKUP($C2016,'Experiment Design'!$B$3:$H$66,'Experiment Results'!I$1,FALSE)</f>
        <v>Normal</v>
      </c>
      <c r="J2016" s="101">
        <f>VLOOKUP($C2016,'Experiment Design'!$B$3:$H$66,'Experiment Results'!J$1,FALSE)</f>
        <v>100</v>
      </c>
      <c r="K2016" s="101">
        <f>VLOOKUP($C2016,'Experiment Design'!$B$3:$H$66,'Experiment Results'!K$1,FALSE)</f>
        <v>60</v>
      </c>
      <c r="L2016" s="101">
        <f>VLOOKUP($C2016,'Experiment Design'!$B$3:$H$66,'Experiment Results'!L$1,FALSE)</f>
        <v>36</v>
      </c>
      <c r="M2016" s="101">
        <f>VLOOKUP($C2016,'Experiment Design'!$B$3:$H$66,'Experiment Results'!M$1,FALSE)</f>
        <v>10</v>
      </c>
      <c r="N2016" s="102">
        <f t="shared" si="251"/>
        <v>60.277777777777878</v>
      </c>
      <c r="P2016" s="103">
        <f t="shared" si="252"/>
        <v>-1</v>
      </c>
      <c r="Q2016" s="101">
        <f t="shared" si="253"/>
        <v>-1</v>
      </c>
      <c r="R2016" s="101">
        <f t="shared" si="254"/>
        <v>1</v>
      </c>
      <c r="S2016" s="101">
        <f t="shared" si="255"/>
        <v>1</v>
      </c>
      <c r="T2016" s="101">
        <f t="shared" si="256"/>
        <v>1</v>
      </c>
      <c r="U2016" s="101">
        <f t="shared" si="257"/>
        <v>-1</v>
      </c>
      <c r="V2016" s="102">
        <f t="shared" si="258"/>
        <v>60.277777777777878</v>
      </c>
    </row>
    <row r="2017" spans="2:22" x14ac:dyDescent="0.25">
      <c r="B2017" s="12">
        <v>32</v>
      </c>
      <c r="C2017" s="12">
        <v>30</v>
      </c>
      <c r="D2017" s="12">
        <v>58.333333333333321</v>
      </c>
      <c r="E2017" s="12">
        <v>58.888888888888914</v>
      </c>
      <c r="F2017" s="12">
        <v>63.055555555555799</v>
      </c>
      <c r="H2017" s="103">
        <f>VLOOKUP($C2017,'Experiment Design'!$B$3:$H$66,'Experiment Results'!H$1,FALSE)</f>
        <v>8</v>
      </c>
      <c r="I2017" s="101" t="str">
        <f>VLOOKUP($C2017,'Experiment Design'!$B$3:$H$66,'Experiment Results'!I$1,FALSE)</f>
        <v>Normal</v>
      </c>
      <c r="J2017" s="101">
        <f>VLOOKUP($C2017,'Experiment Design'!$B$3:$H$66,'Experiment Results'!J$1,FALSE)</f>
        <v>100</v>
      </c>
      <c r="K2017" s="101">
        <f>VLOOKUP($C2017,'Experiment Design'!$B$3:$H$66,'Experiment Results'!K$1,FALSE)</f>
        <v>60</v>
      </c>
      <c r="L2017" s="101">
        <f>VLOOKUP($C2017,'Experiment Design'!$B$3:$H$66,'Experiment Results'!L$1,FALSE)</f>
        <v>36</v>
      </c>
      <c r="M2017" s="101">
        <f>VLOOKUP($C2017,'Experiment Design'!$B$3:$H$66,'Experiment Results'!M$1,FALSE)</f>
        <v>10</v>
      </c>
      <c r="N2017" s="102">
        <f t="shared" si="251"/>
        <v>60.092592592592673</v>
      </c>
      <c r="P2017" s="103">
        <f t="shared" si="252"/>
        <v>1</v>
      </c>
      <c r="Q2017" s="101">
        <f t="shared" si="253"/>
        <v>-1</v>
      </c>
      <c r="R2017" s="101">
        <f t="shared" si="254"/>
        <v>1</v>
      </c>
      <c r="S2017" s="101">
        <f t="shared" si="255"/>
        <v>1</v>
      </c>
      <c r="T2017" s="101">
        <f t="shared" si="256"/>
        <v>1</v>
      </c>
      <c r="U2017" s="101">
        <f t="shared" si="257"/>
        <v>-1</v>
      </c>
      <c r="V2017" s="102">
        <f t="shared" si="258"/>
        <v>60.092592592592673</v>
      </c>
    </row>
    <row r="2018" spans="2:22" x14ac:dyDescent="0.25">
      <c r="B2018" s="12">
        <v>32</v>
      </c>
      <c r="C2018" s="12">
        <v>31</v>
      </c>
      <c r="D2018" s="12">
        <v>48.8888888888889</v>
      </c>
      <c r="E2018" s="12">
        <v>57.499999999999986</v>
      </c>
      <c r="F2018" s="12">
        <v>52.2222222222222</v>
      </c>
      <c r="H2018" s="103">
        <f>VLOOKUP($C2018,'Experiment Design'!$B$3:$H$66,'Experiment Results'!H$1,FALSE)</f>
        <v>3</v>
      </c>
      <c r="I2018" s="101" t="str">
        <f>VLOOKUP($C2018,'Experiment Design'!$B$3:$H$66,'Experiment Results'!I$1,FALSE)</f>
        <v>Exponential</v>
      </c>
      <c r="J2018" s="101">
        <f>VLOOKUP($C2018,'Experiment Design'!$B$3:$H$66,'Experiment Results'!J$1,FALSE)</f>
        <v>100</v>
      </c>
      <c r="K2018" s="101">
        <f>VLOOKUP($C2018,'Experiment Design'!$B$3:$H$66,'Experiment Results'!K$1,FALSE)</f>
        <v>60</v>
      </c>
      <c r="L2018" s="101">
        <f>VLOOKUP($C2018,'Experiment Design'!$B$3:$H$66,'Experiment Results'!L$1,FALSE)</f>
        <v>36</v>
      </c>
      <c r="M2018" s="101">
        <f>VLOOKUP($C2018,'Experiment Design'!$B$3:$H$66,'Experiment Results'!M$1,FALSE)</f>
        <v>10</v>
      </c>
      <c r="N2018" s="102">
        <f t="shared" si="251"/>
        <v>52.87037037037036</v>
      </c>
      <c r="P2018" s="103">
        <f t="shared" si="252"/>
        <v>-1</v>
      </c>
      <c r="Q2018" s="101">
        <f t="shared" si="253"/>
        <v>1</v>
      </c>
      <c r="R2018" s="101">
        <f t="shared" si="254"/>
        <v>1</v>
      </c>
      <c r="S2018" s="101">
        <f t="shared" si="255"/>
        <v>1</v>
      </c>
      <c r="T2018" s="101">
        <f t="shared" si="256"/>
        <v>1</v>
      </c>
      <c r="U2018" s="101">
        <f t="shared" si="257"/>
        <v>-1</v>
      </c>
      <c r="V2018" s="102">
        <f t="shared" si="258"/>
        <v>52.87037037037036</v>
      </c>
    </row>
    <row r="2019" spans="2:22" x14ac:dyDescent="0.25">
      <c r="B2019" s="12">
        <v>32</v>
      </c>
      <c r="C2019" s="12">
        <v>32</v>
      </c>
      <c r="D2019" s="12">
        <v>48.8888888888889</v>
      </c>
      <c r="E2019" s="12">
        <v>57.499999999999986</v>
      </c>
      <c r="F2019" s="12">
        <v>52.2222222222222</v>
      </c>
      <c r="H2019" s="103">
        <f>VLOOKUP($C2019,'Experiment Design'!$B$3:$H$66,'Experiment Results'!H$1,FALSE)</f>
        <v>8</v>
      </c>
      <c r="I2019" s="101" t="str">
        <f>VLOOKUP($C2019,'Experiment Design'!$B$3:$H$66,'Experiment Results'!I$1,FALSE)</f>
        <v>Exponential</v>
      </c>
      <c r="J2019" s="101">
        <f>VLOOKUP($C2019,'Experiment Design'!$B$3:$H$66,'Experiment Results'!J$1,FALSE)</f>
        <v>100</v>
      </c>
      <c r="K2019" s="101">
        <f>VLOOKUP($C2019,'Experiment Design'!$B$3:$H$66,'Experiment Results'!K$1,FALSE)</f>
        <v>60</v>
      </c>
      <c r="L2019" s="101">
        <f>VLOOKUP($C2019,'Experiment Design'!$B$3:$H$66,'Experiment Results'!L$1,FALSE)</f>
        <v>36</v>
      </c>
      <c r="M2019" s="101">
        <f>VLOOKUP($C2019,'Experiment Design'!$B$3:$H$66,'Experiment Results'!M$1,FALSE)</f>
        <v>10</v>
      </c>
      <c r="N2019" s="102">
        <f t="shared" si="251"/>
        <v>52.87037037037036</v>
      </c>
      <c r="P2019" s="103">
        <f t="shared" si="252"/>
        <v>1</v>
      </c>
      <c r="Q2019" s="101">
        <f t="shared" si="253"/>
        <v>1</v>
      </c>
      <c r="R2019" s="101">
        <f t="shared" si="254"/>
        <v>1</v>
      </c>
      <c r="S2019" s="101">
        <f t="shared" si="255"/>
        <v>1</v>
      </c>
      <c r="T2019" s="101">
        <f t="shared" si="256"/>
        <v>1</v>
      </c>
      <c r="U2019" s="101">
        <f t="shared" si="257"/>
        <v>-1</v>
      </c>
      <c r="V2019" s="102">
        <f t="shared" si="258"/>
        <v>52.87037037037036</v>
      </c>
    </row>
    <row r="2020" spans="2:22" x14ac:dyDescent="0.25">
      <c r="B2020" s="12">
        <v>32</v>
      </c>
      <c r="C2020" s="12">
        <v>33</v>
      </c>
      <c r="D2020" s="12">
        <v>37.692307692307679</v>
      </c>
      <c r="E2020" s="12">
        <v>32.596153846153854</v>
      </c>
      <c r="F2020" s="12">
        <v>24.615384615384603</v>
      </c>
      <c r="H2020" s="103">
        <f>VLOOKUP($C2020,'Experiment Design'!$B$3:$H$66,'Experiment Results'!H$1,FALSE)</f>
        <v>3</v>
      </c>
      <c r="I2020" s="101" t="str">
        <f>VLOOKUP($C2020,'Experiment Design'!$B$3:$H$66,'Experiment Results'!I$1,FALSE)</f>
        <v>Normal</v>
      </c>
      <c r="J2020" s="101">
        <f>VLOOKUP($C2020,'Experiment Design'!$B$3:$H$66,'Experiment Results'!J$1,FALSE)</f>
        <v>40</v>
      </c>
      <c r="K2020" s="101">
        <f>VLOOKUP($C2020,'Experiment Design'!$B$3:$H$66,'Experiment Results'!K$1,FALSE)</f>
        <v>10</v>
      </c>
      <c r="L2020" s="101">
        <f>VLOOKUP($C2020,'Experiment Design'!$B$3:$H$66,'Experiment Results'!L$1,FALSE)</f>
        <v>26</v>
      </c>
      <c r="M2020" s="101">
        <f>VLOOKUP($C2020,'Experiment Design'!$B$3:$H$66,'Experiment Results'!M$1,FALSE)</f>
        <v>15</v>
      </c>
      <c r="N2020" s="102">
        <f t="shared" si="251"/>
        <v>31.634615384615376</v>
      </c>
      <c r="P2020" s="103">
        <f t="shared" si="252"/>
        <v>-1</v>
      </c>
      <c r="Q2020" s="101">
        <f t="shared" si="253"/>
        <v>-1</v>
      </c>
      <c r="R2020" s="101">
        <f t="shared" si="254"/>
        <v>-1</v>
      </c>
      <c r="S2020" s="101">
        <f t="shared" si="255"/>
        <v>-1</v>
      </c>
      <c r="T2020" s="101">
        <f t="shared" si="256"/>
        <v>-1</v>
      </c>
      <c r="U2020" s="101">
        <f t="shared" si="257"/>
        <v>1</v>
      </c>
      <c r="V2020" s="102">
        <f t="shared" si="258"/>
        <v>31.634615384615376</v>
      </c>
    </row>
    <row r="2021" spans="2:22" x14ac:dyDescent="0.25">
      <c r="B2021" s="12">
        <v>32</v>
      </c>
      <c r="C2021" s="12">
        <v>34</v>
      </c>
      <c r="D2021" s="12">
        <v>28.153846153846139</v>
      </c>
      <c r="E2021" s="12">
        <v>26.538461538461522</v>
      </c>
      <c r="F2021" s="12">
        <v>25.961538461538478</v>
      </c>
      <c r="H2021" s="103">
        <f>VLOOKUP($C2021,'Experiment Design'!$B$3:$H$66,'Experiment Results'!H$1,FALSE)</f>
        <v>8</v>
      </c>
      <c r="I2021" s="101" t="str">
        <f>VLOOKUP($C2021,'Experiment Design'!$B$3:$H$66,'Experiment Results'!I$1,FALSE)</f>
        <v>Normal</v>
      </c>
      <c r="J2021" s="101">
        <f>VLOOKUP($C2021,'Experiment Design'!$B$3:$H$66,'Experiment Results'!J$1,FALSE)</f>
        <v>40</v>
      </c>
      <c r="K2021" s="101">
        <f>VLOOKUP($C2021,'Experiment Design'!$B$3:$H$66,'Experiment Results'!K$1,FALSE)</f>
        <v>10</v>
      </c>
      <c r="L2021" s="101">
        <f>VLOOKUP($C2021,'Experiment Design'!$B$3:$H$66,'Experiment Results'!L$1,FALSE)</f>
        <v>26</v>
      </c>
      <c r="M2021" s="101">
        <f>VLOOKUP($C2021,'Experiment Design'!$B$3:$H$66,'Experiment Results'!M$1,FALSE)</f>
        <v>15</v>
      </c>
      <c r="N2021" s="102">
        <f t="shared" si="251"/>
        <v>26.884615384615383</v>
      </c>
      <c r="P2021" s="103">
        <f t="shared" si="252"/>
        <v>1</v>
      </c>
      <c r="Q2021" s="101">
        <f t="shared" si="253"/>
        <v>-1</v>
      </c>
      <c r="R2021" s="101">
        <f t="shared" si="254"/>
        <v>-1</v>
      </c>
      <c r="S2021" s="101">
        <f t="shared" si="255"/>
        <v>-1</v>
      </c>
      <c r="T2021" s="101">
        <f t="shared" si="256"/>
        <v>-1</v>
      </c>
      <c r="U2021" s="101">
        <f t="shared" si="257"/>
        <v>1</v>
      </c>
      <c r="V2021" s="102">
        <f t="shared" si="258"/>
        <v>26.884615384615383</v>
      </c>
    </row>
    <row r="2022" spans="2:22" x14ac:dyDescent="0.25">
      <c r="B2022" s="12">
        <v>32</v>
      </c>
      <c r="C2022" s="12">
        <v>35</v>
      </c>
      <c r="D2022" s="12">
        <v>26.538461538461522</v>
      </c>
      <c r="E2022" s="12">
        <v>22.307692307692317</v>
      </c>
      <c r="F2022" s="12">
        <v>18.84615384615384</v>
      </c>
      <c r="H2022" s="103">
        <f>VLOOKUP($C2022,'Experiment Design'!$B$3:$H$66,'Experiment Results'!H$1,FALSE)</f>
        <v>3</v>
      </c>
      <c r="I2022" s="101" t="str">
        <f>VLOOKUP($C2022,'Experiment Design'!$B$3:$H$66,'Experiment Results'!I$1,FALSE)</f>
        <v>Exponential</v>
      </c>
      <c r="J2022" s="101">
        <f>VLOOKUP($C2022,'Experiment Design'!$B$3:$H$66,'Experiment Results'!J$1,FALSE)</f>
        <v>40</v>
      </c>
      <c r="K2022" s="101">
        <f>VLOOKUP($C2022,'Experiment Design'!$B$3:$H$66,'Experiment Results'!K$1,FALSE)</f>
        <v>10</v>
      </c>
      <c r="L2022" s="101">
        <f>VLOOKUP($C2022,'Experiment Design'!$B$3:$H$66,'Experiment Results'!L$1,FALSE)</f>
        <v>26</v>
      </c>
      <c r="M2022" s="101">
        <f>VLOOKUP($C2022,'Experiment Design'!$B$3:$H$66,'Experiment Results'!M$1,FALSE)</f>
        <v>15</v>
      </c>
      <c r="N2022" s="102">
        <f t="shared" si="251"/>
        <v>22.564102564102559</v>
      </c>
      <c r="P2022" s="103">
        <f t="shared" si="252"/>
        <v>-1</v>
      </c>
      <c r="Q2022" s="101">
        <f t="shared" si="253"/>
        <v>1</v>
      </c>
      <c r="R2022" s="101">
        <f t="shared" si="254"/>
        <v>-1</v>
      </c>
      <c r="S2022" s="101">
        <f t="shared" si="255"/>
        <v>-1</v>
      </c>
      <c r="T2022" s="101">
        <f t="shared" si="256"/>
        <v>-1</v>
      </c>
      <c r="U2022" s="101">
        <f t="shared" si="257"/>
        <v>1</v>
      </c>
      <c r="V2022" s="102">
        <f t="shared" si="258"/>
        <v>22.564102564102559</v>
      </c>
    </row>
    <row r="2023" spans="2:22" x14ac:dyDescent="0.25">
      <c r="B2023" s="12">
        <v>32</v>
      </c>
      <c r="C2023" s="12">
        <v>36</v>
      </c>
      <c r="D2023" s="12">
        <v>24.230769230769241</v>
      </c>
      <c r="E2023" s="12">
        <v>30</v>
      </c>
      <c r="F2023" s="12">
        <v>28.461538461538439</v>
      </c>
      <c r="H2023" s="103">
        <f>VLOOKUP($C2023,'Experiment Design'!$B$3:$H$66,'Experiment Results'!H$1,FALSE)</f>
        <v>8</v>
      </c>
      <c r="I2023" s="101" t="str">
        <f>VLOOKUP($C2023,'Experiment Design'!$B$3:$H$66,'Experiment Results'!I$1,FALSE)</f>
        <v>Exponential</v>
      </c>
      <c r="J2023" s="101">
        <f>VLOOKUP($C2023,'Experiment Design'!$B$3:$H$66,'Experiment Results'!J$1,FALSE)</f>
        <v>40</v>
      </c>
      <c r="K2023" s="101">
        <f>VLOOKUP($C2023,'Experiment Design'!$B$3:$H$66,'Experiment Results'!K$1,FALSE)</f>
        <v>10</v>
      </c>
      <c r="L2023" s="101">
        <f>VLOOKUP($C2023,'Experiment Design'!$B$3:$H$66,'Experiment Results'!L$1,FALSE)</f>
        <v>26</v>
      </c>
      <c r="M2023" s="101">
        <f>VLOOKUP($C2023,'Experiment Design'!$B$3:$H$66,'Experiment Results'!M$1,FALSE)</f>
        <v>15</v>
      </c>
      <c r="N2023" s="102">
        <f t="shared" si="251"/>
        <v>27.564102564102559</v>
      </c>
      <c r="P2023" s="103">
        <f t="shared" si="252"/>
        <v>1</v>
      </c>
      <c r="Q2023" s="101">
        <f t="shared" si="253"/>
        <v>1</v>
      </c>
      <c r="R2023" s="101">
        <f t="shared" si="254"/>
        <v>-1</v>
      </c>
      <c r="S2023" s="101">
        <f t="shared" si="255"/>
        <v>-1</v>
      </c>
      <c r="T2023" s="101">
        <f t="shared" si="256"/>
        <v>-1</v>
      </c>
      <c r="U2023" s="101">
        <f t="shared" si="257"/>
        <v>1</v>
      </c>
      <c r="V2023" s="102">
        <f t="shared" si="258"/>
        <v>27.564102564102559</v>
      </c>
    </row>
    <row r="2024" spans="2:22" x14ac:dyDescent="0.25">
      <c r="B2024" s="12">
        <v>32</v>
      </c>
      <c r="C2024" s="12">
        <v>37</v>
      </c>
      <c r="D2024" s="12">
        <v>37.692307692307679</v>
      </c>
      <c r="E2024" s="12">
        <v>32.596153846153854</v>
      </c>
      <c r="F2024" s="12">
        <v>24.615384615384603</v>
      </c>
      <c r="H2024" s="103">
        <f>VLOOKUP($C2024,'Experiment Design'!$B$3:$H$66,'Experiment Results'!H$1,FALSE)</f>
        <v>3</v>
      </c>
      <c r="I2024" s="101" t="str">
        <f>VLOOKUP($C2024,'Experiment Design'!$B$3:$H$66,'Experiment Results'!I$1,FALSE)</f>
        <v>Normal</v>
      </c>
      <c r="J2024" s="101">
        <f>VLOOKUP($C2024,'Experiment Design'!$B$3:$H$66,'Experiment Results'!J$1,FALSE)</f>
        <v>100</v>
      </c>
      <c r="K2024" s="101">
        <f>VLOOKUP($C2024,'Experiment Design'!$B$3:$H$66,'Experiment Results'!K$1,FALSE)</f>
        <v>10</v>
      </c>
      <c r="L2024" s="101">
        <f>VLOOKUP($C2024,'Experiment Design'!$B$3:$H$66,'Experiment Results'!L$1,FALSE)</f>
        <v>26</v>
      </c>
      <c r="M2024" s="101">
        <f>VLOOKUP($C2024,'Experiment Design'!$B$3:$H$66,'Experiment Results'!M$1,FALSE)</f>
        <v>15</v>
      </c>
      <c r="N2024" s="102">
        <f t="shared" si="251"/>
        <v>31.634615384615376</v>
      </c>
      <c r="P2024" s="103">
        <f t="shared" si="252"/>
        <v>-1</v>
      </c>
      <c r="Q2024" s="101">
        <f t="shared" si="253"/>
        <v>-1</v>
      </c>
      <c r="R2024" s="101">
        <f t="shared" si="254"/>
        <v>1</v>
      </c>
      <c r="S2024" s="101">
        <f t="shared" si="255"/>
        <v>-1</v>
      </c>
      <c r="T2024" s="101">
        <f t="shared" si="256"/>
        <v>-1</v>
      </c>
      <c r="U2024" s="101">
        <f t="shared" si="257"/>
        <v>1</v>
      </c>
      <c r="V2024" s="102">
        <f t="shared" si="258"/>
        <v>31.634615384615376</v>
      </c>
    </row>
    <row r="2025" spans="2:22" x14ac:dyDescent="0.25">
      <c r="B2025" s="12">
        <v>32</v>
      </c>
      <c r="C2025" s="12">
        <v>38</v>
      </c>
      <c r="D2025" s="12">
        <v>28.153846153846139</v>
      </c>
      <c r="E2025" s="12">
        <v>26.538461538461522</v>
      </c>
      <c r="F2025" s="12">
        <v>25.961538461538478</v>
      </c>
      <c r="H2025" s="103">
        <f>VLOOKUP($C2025,'Experiment Design'!$B$3:$H$66,'Experiment Results'!H$1,FALSE)</f>
        <v>8</v>
      </c>
      <c r="I2025" s="101" t="str">
        <f>VLOOKUP($C2025,'Experiment Design'!$B$3:$H$66,'Experiment Results'!I$1,FALSE)</f>
        <v>Normal</v>
      </c>
      <c r="J2025" s="101">
        <f>VLOOKUP($C2025,'Experiment Design'!$B$3:$H$66,'Experiment Results'!J$1,FALSE)</f>
        <v>100</v>
      </c>
      <c r="K2025" s="101">
        <f>VLOOKUP($C2025,'Experiment Design'!$B$3:$H$66,'Experiment Results'!K$1,FALSE)</f>
        <v>10</v>
      </c>
      <c r="L2025" s="101">
        <f>VLOOKUP($C2025,'Experiment Design'!$B$3:$H$66,'Experiment Results'!L$1,FALSE)</f>
        <v>26</v>
      </c>
      <c r="M2025" s="101">
        <f>VLOOKUP($C2025,'Experiment Design'!$B$3:$H$66,'Experiment Results'!M$1,FALSE)</f>
        <v>15</v>
      </c>
      <c r="N2025" s="102">
        <f t="shared" si="251"/>
        <v>26.884615384615383</v>
      </c>
      <c r="P2025" s="103">
        <f t="shared" si="252"/>
        <v>1</v>
      </c>
      <c r="Q2025" s="101">
        <f t="shared" si="253"/>
        <v>-1</v>
      </c>
      <c r="R2025" s="101">
        <f t="shared" si="254"/>
        <v>1</v>
      </c>
      <c r="S2025" s="101">
        <f t="shared" si="255"/>
        <v>-1</v>
      </c>
      <c r="T2025" s="101">
        <f t="shared" si="256"/>
        <v>-1</v>
      </c>
      <c r="U2025" s="101">
        <f t="shared" si="257"/>
        <v>1</v>
      </c>
      <c r="V2025" s="102">
        <f t="shared" si="258"/>
        <v>26.884615384615383</v>
      </c>
    </row>
    <row r="2026" spans="2:22" x14ac:dyDescent="0.25">
      <c r="B2026" s="12">
        <v>32</v>
      </c>
      <c r="C2026" s="12">
        <v>39</v>
      </c>
      <c r="D2026" s="12">
        <v>26.538461538461522</v>
      </c>
      <c r="E2026" s="12">
        <v>51.778762828775342</v>
      </c>
      <c r="F2026" s="12">
        <v>18.84615384615384</v>
      </c>
      <c r="H2026" s="103">
        <f>VLOOKUP($C2026,'Experiment Design'!$B$3:$H$66,'Experiment Results'!H$1,FALSE)</f>
        <v>3</v>
      </c>
      <c r="I2026" s="101" t="str">
        <f>VLOOKUP($C2026,'Experiment Design'!$B$3:$H$66,'Experiment Results'!I$1,FALSE)</f>
        <v>Exponential</v>
      </c>
      <c r="J2026" s="101">
        <f>VLOOKUP($C2026,'Experiment Design'!$B$3:$H$66,'Experiment Results'!J$1,FALSE)</f>
        <v>100</v>
      </c>
      <c r="K2026" s="101">
        <f>VLOOKUP($C2026,'Experiment Design'!$B$3:$H$66,'Experiment Results'!K$1,FALSE)</f>
        <v>10</v>
      </c>
      <c r="L2026" s="101">
        <f>VLOOKUP($C2026,'Experiment Design'!$B$3:$H$66,'Experiment Results'!L$1,FALSE)</f>
        <v>26</v>
      </c>
      <c r="M2026" s="101">
        <f>VLOOKUP($C2026,'Experiment Design'!$B$3:$H$66,'Experiment Results'!M$1,FALSE)</f>
        <v>15</v>
      </c>
      <c r="N2026" s="102">
        <f t="shared" si="251"/>
        <v>32.3877927377969</v>
      </c>
      <c r="P2026" s="103">
        <f t="shared" si="252"/>
        <v>-1</v>
      </c>
      <c r="Q2026" s="101">
        <f t="shared" si="253"/>
        <v>1</v>
      </c>
      <c r="R2026" s="101">
        <f t="shared" si="254"/>
        <v>1</v>
      </c>
      <c r="S2026" s="101">
        <f t="shared" si="255"/>
        <v>-1</v>
      </c>
      <c r="T2026" s="101">
        <f t="shared" si="256"/>
        <v>-1</v>
      </c>
      <c r="U2026" s="101">
        <f t="shared" si="257"/>
        <v>1</v>
      </c>
      <c r="V2026" s="102">
        <f t="shared" si="258"/>
        <v>32.3877927377969</v>
      </c>
    </row>
    <row r="2027" spans="2:22" x14ac:dyDescent="0.25">
      <c r="B2027" s="12">
        <v>32</v>
      </c>
      <c r="C2027" s="12">
        <v>40</v>
      </c>
      <c r="D2027" s="12">
        <v>24.230769230769241</v>
      </c>
      <c r="E2027" s="12">
        <v>30</v>
      </c>
      <c r="F2027" s="12">
        <v>28.461538461538439</v>
      </c>
      <c r="H2027" s="103">
        <f>VLOOKUP($C2027,'Experiment Design'!$B$3:$H$66,'Experiment Results'!H$1,FALSE)</f>
        <v>8</v>
      </c>
      <c r="I2027" s="101" t="str">
        <f>VLOOKUP($C2027,'Experiment Design'!$B$3:$H$66,'Experiment Results'!I$1,FALSE)</f>
        <v>Exponential</v>
      </c>
      <c r="J2027" s="101">
        <f>VLOOKUP($C2027,'Experiment Design'!$B$3:$H$66,'Experiment Results'!J$1,FALSE)</f>
        <v>100</v>
      </c>
      <c r="K2027" s="101">
        <f>VLOOKUP($C2027,'Experiment Design'!$B$3:$H$66,'Experiment Results'!K$1,FALSE)</f>
        <v>10</v>
      </c>
      <c r="L2027" s="101">
        <f>VLOOKUP($C2027,'Experiment Design'!$B$3:$H$66,'Experiment Results'!L$1,FALSE)</f>
        <v>26</v>
      </c>
      <c r="M2027" s="101">
        <f>VLOOKUP($C2027,'Experiment Design'!$B$3:$H$66,'Experiment Results'!M$1,FALSE)</f>
        <v>15</v>
      </c>
      <c r="N2027" s="102">
        <f t="shared" si="251"/>
        <v>27.564102564102559</v>
      </c>
      <c r="P2027" s="103">
        <f t="shared" si="252"/>
        <v>1</v>
      </c>
      <c r="Q2027" s="101">
        <f t="shared" si="253"/>
        <v>1</v>
      </c>
      <c r="R2027" s="101">
        <f t="shared" si="254"/>
        <v>1</v>
      </c>
      <c r="S2027" s="101">
        <f t="shared" si="255"/>
        <v>-1</v>
      </c>
      <c r="T2027" s="101">
        <f t="shared" si="256"/>
        <v>-1</v>
      </c>
      <c r="U2027" s="101">
        <f t="shared" si="257"/>
        <v>1</v>
      </c>
      <c r="V2027" s="102">
        <f t="shared" si="258"/>
        <v>27.564102564102559</v>
      </c>
    </row>
    <row r="2028" spans="2:22" x14ac:dyDescent="0.25">
      <c r="B2028" s="12">
        <v>32</v>
      </c>
      <c r="C2028" s="12">
        <v>41</v>
      </c>
      <c r="D2028" s="12">
        <v>37.692307692307679</v>
      </c>
      <c r="E2028" s="12">
        <v>32.596153846153854</v>
      </c>
      <c r="F2028" s="12">
        <v>24.615384615384603</v>
      </c>
      <c r="H2028" s="103">
        <f>VLOOKUP($C2028,'Experiment Design'!$B$3:$H$66,'Experiment Results'!H$1,FALSE)</f>
        <v>3</v>
      </c>
      <c r="I2028" s="101" t="str">
        <f>VLOOKUP($C2028,'Experiment Design'!$B$3:$H$66,'Experiment Results'!I$1,FALSE)</f>
        <v>Normal</v>
      </c>
      <c r="J2028" s="101">
        <f>VLOOKUP($C2028,'Experiment Design'!$B$3:$H$66,'Experiment Results'!J$1,FALSE)</f>
        <v>40</v>
      </c>
      <c r="K2028" s="101">
        <f>VLOOKUP($C2028,'Experiment Design'!$B$3:$H$66,'Experiment Results'!K$1,FALSE)</f>
        <v>60</v>
      </c>
      <c r="L2028" s="101">
        <f>VLOOKUP($C2028,'Experiment Design'!$B$3:$H$66,'Experiment Results'!L$1,FALSE)</f>
        <v>26</v>
      </c>
      <c r="M2028" s="101">
        <f>VLOOKUP($C2028,'Experiment Design'!$B$3:$H$66,'Experiment Results'!M$1,FALSE)</f>
        <v>15</v>
      </c>
      <c r="N2028" s="102">
        <f t="shared" si="251"/>
        <v>31.634615384615376</v>
      </c>
      <c r="P2028" s="103">
        <f t="shared" si="252"/>
        <v>-1</v>
      </c>
      <c r="Q2028" s="101">
        <f t="shared" si="253"/>
        <v>-1</v>
      </c>
      <c r="R2028" s="101">
        <f t="shared" si="254"/>
        <v>-1</v>
      </c>
      <c r="S2028" s="101">
        <f t="shared" si="255"/>
        <v>1</v>
      </c>
      <c r="T2028" s="101">
        <f t="shared" si="256"/>
        <v>-1</v>
      </c>
      <c r="U2028" s="101">
        <f t="shared" si="257"/>
        <v>1</v>
      </c>
      <c r="V2028" s="102">
        <f t="shared" si="258"/>
        <v>31.634615384615376</v>
      </c>
    </row>
    <row r="2029" spans="2:22" x14ac:dyDescent="0.25">
      <c r="B2029" s="12">
        <v>32</v>
      </c>
      <c r="C2029" s="12">
        <v>42</v>
      </c>
      <c r="D2029" s="12">
        <v>28.153846153846139</v>
      </c>
      <c r="E2029" s="12">
        <v>26.538461538461522</v>
      </c>
      <c r="F2029" s="12">
        <v>25.961538461538478</v>
      </c>
      <c r="H2029" s="103">
        <f>VLOOKUP($C2029,'Experiment Design'!$B$3:$H$66,'Experiment Results'!H$1,FALSE)</f>
        <v>8</v>
      </c>
      <c r="I2029" s="101" t="str">
        <f>VLOOKUP($C2029,'Experiment Design'!$B$3:$H$66,'Experiment Results'!I$1,FALSE)</f>
        <v>Normal</v>
      </c>
      <c r="J2029" s="101">
        <f>VLOOKUP($C2029,'Experiment Design'!$B$3:$H$66,'Experiment Results'!J$1,FALSE)</f>
        <v>40</v>
      </c>
      <c r="K2029" s="101">
        <f>VLOOKUP($C2029,'Experiment Design'!$B$3:$H$66,'Experiment Results'!K$1,FALSE)</f>
        <v>60</v>
      </c>
      <c r="L2029" s="101">
        <f>VLOOKUP($C2029,'Experiment Design'!$B$3:$H$66,'Experiment Results'!L$1,FALSE)</f>
        <v>26</v>
      </c>
      <c r="M2029" s="101">
        <f>VLOOKUP($C2029,'Experiment Design'!$B$3:$H$66,'Experiment Results'!M$1,FALSE)</f>
        <v>15</v>
      </c>
      <c r="N2029" s="102">
        <f t="shared" si="251"/>
        <v>26.884615384615383</v>
      </c>
      <c r="P2029" s="103">
        <f t="shared" si="252"/>
        <v>1</v>
      </c>
      <c r="Q2029" s="101">
        <f t="shared" si="253"/>
        <v>-1</v>
      </c>
      <c r="R2029" s="101">
        <f t="shared" si="254"/>
        <v>-1</v>
      </c>
      <c r="S2029" s="101">
        <f t="shared" si="255"/>
        <v>1</v>
      </c>
      <c r="T2029" s="101">
        <f t="shared" si="256"/>
        <v>-1</v>
      </c>
      <c r="U2029" s="101">
        <f t="shared" si="257"/>
        <v>1</v>
      </c>
      <c r="V2029" s="102">
        <f t="shared" si="258"/>
        <v>26.884615384615383</v>
      </c>
    </row>
    <row r="2030" spans="2:22" x14ac:dyDescent="0.25">
      <c r="B2030" s="12">
        <v>32</v>
      </c>
      <c r="C2030" s="12">
        <v>43</v>
      </c>
      <c r="D2030" s="12">
        <v>26.538461538461522</v>
      </c>
      <c r="E2030" s="12">
        <v>22.307692307692317</v>
      </c>
      <c r="F2030" s="12">
        <v>18.84615384615384</v>
      </c>
      <c r="H2030" s="103">
        <f>VLOOKUP($C2030,'Experiment Design'!$B$3:$H$66,'Experiment Results'!H$1,FALSE)</f>
        <v>3</v>
      </c>
      <c r="I2030" s="101" t="str">
        <f>VLOOKUP($C2030,'Experiment Design'!$B$3:$H$66,'Experiment Results'!I$1,FALSE)</f>
        <v>Exponential</v>
      </c>
      <c r="J2030" s="101">
        <f>VLOOKUP($C2030,'Experiment Design'!$B$3:$H$66,'Experiment Results'!J$1,FALSE)</f>
        <v>40</v>
      </c>
      <c r="K2030" s="101">
        <f>VLOOKUP($C2030,'Experiment Design'!$B$3:$H$66,'Experiment Results'!K$1,FALSE)</f>
        <v>60</v>
      </c>
      <c r="L2030" s="101">
        <f>VLOOKUP($C2030,'Experiment Design'!$B$3:$H$66,'Experiment Results'!L$1,FALSE)</f>
        <v>26</v>
      </c>
      <c r="M2030" s="101">
        <f>VLOOKUP($C2030,'Experiment Design'!$B$3:$H$66,'Experiment Results'!M$1,FALSE)</f>
        <v>15</v>
      </c>
      <c r="N2030" s="102">
        <f t="shared" si="251"/>
        <v>22.564102564102559</v>
      </c>
      <c r="P2030" s="103">
        <f t="shared" si="252"/>
        <v>-1</v>
      </c>
      <c r="Q2030" s="101">
        <f t="shared" si="253"/>
        <v>1</v>
      </c>
      <c r="R2030" s="101">
        <f t="shared" si="254"/>
        <v>-1</v>
      </c>
      <c r="S2030" s="101">
        <f t="shared" si="255"/>
        <v>1</v>
      </c>
      <c r="T2030" s="101">
        <f t="shared" si="256"/>
        <v>-1</v>
      </c>
      <c r="U2030" s="101">
        <f t="shared" si="257"/>
        <v>1</v>
      </c>
      <c r="V2030" s="102">
        <f t="shared" si="258"/>
        <v>22.564102564102559</v>
      </c>
    </row>
    <row r="2031" spans="2:22" x14ac:dyDescent="0.25">
      <c r="B2031" s="12">
        <v>32</v>
      </c>
      <c r="C2031" s="12">
        <v>44</v>
      </c>
      <c r="D2031" s="12">
        <v>24.230769230769241</v>
      </c>
      <c r="E2031" s="12">
        <v>30</v>
      </c>
      <c r="F2031" s="12">
        <v>28.461538461538439</v>
      </c>
      <c r="H2031" s="103">
        <f>VLOOKUP($C2031,'Experiment Design'!$B$3:$H$66,'Experiment Results'!H$1,FALSE)</f>
        <v>8</v>
      </c>
      <c r="I2031" s="101" t="str">
        <f>VLOOKUP($C2031,'Experiment Design'!$B$3:$H$66,'Experiment Results'!I$1,FALSE)</f>
        <v>Exponential</v>
      </c>
      <c r="J2031" s="101">
        <f>VLOOKUP($C2031,'Experiment Design'!$B$3:$H$66,'Experiment Results'!J$1,FALSE)</f>
        <v>40</v>
      </c>
      <c r="K2031" s="101">
        <f>VLOOKUP($C2031,'Experiment Design'!$B$3:$H$66,'Experiment Results'!K$1,FALSE)</f>
        <v>60</v>
      </c>
      <c r="L2031" s="101">
        <f>VLOOKUP($C2031,'Experiment Design'!$B$3:$H$66,'Experiment Results'!L$1,FALSE)</f>
        <v>26</v>
      </c>
      <c r="M2031" s="101">
        <f>VLOOKUP($C2031,'Experiment Design'!$B$3:$H$66,'Experiment Results'!M$1,FALSE)</f>
        <v>15</v>
      </c>
      <c r="N2031" s="102">
        <f t="shared" si="251"/>
        <v>27.564102564102559</v>
      </c>
      <c r="P2031" s="103">
        <f t="shared" si="252"/>
        <v>1</v>
      </c>
      <c r="Q2031" s="101">
        <f t="shared" si="253"/>
        <v>1</v>
      </c>
      <c r="R2031" s="101">
        <f t="shared" si="254"/>
        <v>-1</v>
      </c>
      <c r="S2031" s="101">
        <f t="shared" si="255"/>
        <v>1</v>
      </c>
      <c r="T2031" s="101">
        <f t="shared" si="256"/>
        <v>-1</v>
      </c>
      <c r="U2031" s="101">
        <f t="shared" si="257"/>
        <v>1</v>
      </c>
      <c r="V2031" s="102">
        <f t="shared" si="258"/>
        <v>27.564102564102559</v>
      </c>
    </row>
    <row r="2032" spans="2:22" x14ac:dyDescent="0.25">
      <c r="B2032" s="12">
        <v>32</v>
      </c>
      <c r="C2032" s="12">
        <v>45</v>
      </c>
      <c r="D2032" s="12">
        <v>37.692307692307679</v>
      </c>
      <c r="E2032" s="12">
        <v>32.596153846153854</v>
      </c>
      <c r="F2032" s="12">
        <v>24.615384615384603</v>
      </c>
      <c r="H2032" s="103">
        <f>VLOOKUP($C2032,'Experiment Design'!$B$3:$H$66,'Experiment Results'!H$1,FALSE)</f>
        <v>3</v>
      </c>
      <c r="I2032" s="101" t="str">
        <f>VLOOKUP($C2032,'Experiment Design'!$B$3:$H$66,'Experiment Results'!I$1,FALSE)</f>
        <v>Normal</v>
      </c>
      <c r="J2032" s="101">
        <f>VLOOKUP($C2032,'Experiment Design'!$B$3:$H$66,'Experiment Results'!J$1,FALSE)</f>
        <v>100</v>
      </c>
      <c r="K2032" s="101">
        <f>VLOOKUP($C2032,'Experiment Design'!$B$3:$H$66,'Experiment Results'!K$1,FALSE)</f>
        <v>60</v>
      </c>
      <c r="L2032" s="101">
        <f>VLOOKUP($C2032,'Experiment Design'!$B$3:$H$66,'Experiment Results'!L$1,FALSE)</f>
        <v>26</v>
      </c>
      <c r="M2032" s="101">
        <f>VLOOKUP($C2032,'Experiment Design'!$B$3:$H$66,'Experiment Results'!M$1,FALSE)</f>
        <v>15</v>
      </c>
      <c r="N2032" s="102">
        <f t="shared" si="251"/>
        <v>31.634615384615376</v>
      </c>
      <c r="P2032" s="103">
        <f t="shared" si="252"/>
        <v>-1</v>
      </c>
      <c r="Q2032" s="101">
        <f t="shared" si="253"/>
        <v>-1</v>
      </c>
      <c r="R2032" s="101">
        <f t="shared" si="254"/>
        <v>1</v>
      </c>
      <c r="S2032" s="101">
        <f t="shared" si="255"/>
        <v>1</v>
      </c>
      <c r="T2032" s="101">
        <f t="shared" si="256"/>
        <v>-1</v>
      </c>
      <c r="U2032" s="101">
        <f t="shared" si="257"/>
        <v>1</v>
      </c>
      <c r="V2032" s="102">
        <f t="shared" si="258"/>
        <v>31.634615384615376</v>
      </c>
    </row>
    <row r="2033" spans="2:22" x14ac:dyDescent="0.25">
      <c r="B2033" s="12">
        <v>32</v>
      </c>
      <c r="C2033" s="12">
        <v>46</v>
      </c>
      <c r="D2033" s="12">
        <v>28.153846153846139</v>
      </c>
      <c r="E2033" s="12">
        <v>26.538461538461522</v>
      </c>
      <c r="F2033" s="12">
        <v>25.961538461538478</v>
      </c>
      <c r="H2033" s="103">
        <f>VLOOKUP($C2033,'Experiment Design'!$B$3:$H$66,'Experiment Results'!H$1,FALSE)</f>
        <v>8</v>
      </c>
      <c r="I2033" s="101" t="str">
        <f>VLOOKUP($C2033,'Experiment Design'!$B$3:$H$66,'Experiment Results'!I$1,FALSE)</f>
        <v>Normal</v>
      </c>
      <c r="J2033" s="101">
        <f>VLOOKUP($C2033,'Experiment Design'!$B$3:$H$66,'Experiment Results'!J$1,FALSE)</f>
        <v>100</v>
      </c>
      <c r="K2033" s="101">
        <f>VLOOKUP($C2033,'Experiment Design'!$B$3:$H$66,'Experiment Results'!K$1,FALSE)</f>
        <v>60</v>
      </c>
      <c r="L2033" s="101">
        <f>VLOOKUP($C2033,'Experiment Design'!$B$3:$H$66,'Experiment Results'!L$1,FALSE)</f>
        <v>26</v>
      </c>
      <c r="M2033" s="101">
        <f>VLOOKUP($C2033,'Experiment Design'!$B$3:$H$66,'Experiment Results'!M$1,FALSE)</f>
        <v>15</v>
      </c>
      <c r="N2033" s="102">
        <f t="shared" si="251"/>
        <v>26.884615384615383</v>
      </c>
      <c r="P2033" s="103">
        <f t="shared" si="252"/>
        <v>1</v>
      </c>
      <c r="Q2033" s="101">
        <f t="shared" si="253"/>
        <v>-1</v>
      </c>
      <c r="R2033" s="101">
        <f t="shared" si="254"/>
        <v>1</v>
      </c>
      <c r="S2033" s="101">
        <f t="shared" si="255"/>
        <v>1</v>
      </c>
      <c r="T2033" s="101">
        <f t="shared" si="256"/>
        <v>-1</v>
      </c>
      <c r="U2033" s="101">
        <f t="shared" si="257"/>
        <v>1</v>
      </c>
      <c r="V2033" s="102">
        <f t="shared" si="258"/>
        <v>26.884615384615383</v>
      </c>
    </row>
    <row r="2034" spans="2:22" x14ac:dyDescent="0.25">
      <c r="B2034" s="12">
        <v>32</v>
      </c>
      <c r="C2034" s="12">
        <v>47</v>
      </c>
      <c r="D2034" s="12">
        <v>26.538461538461522</v>
      </c>
      <c r="E2034" s="12">
        <v>51.778762828775342</v>
      </c>
      <c r="F2034" s="12">
        <v>18.84615384615384</v>
      </c>
      <c r="H2034" s="103">
        <f>VLOOKUP($C2034,'Experiment Design'!$B$3:$H$66,'Experiment Results'!H$1,FALSE)</f>
        <v>3</v>
      </c>
      <c r="I2034" s="101" t="str">
        <f>VLOOKUP($C2034,'Experiment Design'!$B$3:$H$66,'Experiment Results'!I$1,FALSE)</f>
        <v>Exponential</v>
      </c>
      <c r="J2034" s="101">
        <f>VLOOKUP($C2034,'Experiment Design'!$B$3:$H$66,'Experiment Results'!J$1,FALSE)</f>
        <v>100</v>
      </c>
      <c r="K2034" s="101">
        <f>VLOOKUP($C2034,'Experiment Design'!$B$3:$H$66,'Experiment Results'!K$1,FALSE)</f>
        <v>60</v>
      </c>
      <c r="L2034" s="101">
        <f>VLOOKUP($C2034,'Experiment Design'!$B$3:$H$66,'Experiment Results'!L$1,FALSE)</f>
        <v>26</v>
      </c>
      <c r="M2034" s="101">
        <f>VLOOKUP($C2034,'Experiment Design'!$B$3:$H$66,'Experiment Results'!M$1,FALSE)</f>
        <v>15</v>
      </c>
      <c r="N2034" s="102">
        <f t="shared" si="251"/>
        <v>32.3877927377969</v>
      </c>
      <c r="P2034" s="103">
        <f t="shared" si="252"/>
        <v>-1</v>
      </c>
      <c r="Q2034" s="101">
        <f t="shared" si="253"/>
        <v>1</v>
      </c>
      <c r="R2034" s="101">
        <f t="shared" si="254"/>
        <v>1</v>
      </c>
      <c r="S2034" s="101">
        <f t="shared" si="255"/>
        <v>1</v>
      </c>
      <c r="T2034" s="101">
        <f t="shared" si="256"/>
        <v>-1</v>
      </c>
      <c r="U2034" s="101">
        <f t="shared" si="257"/>
        <v>1</v>
      </c>
      <c r="V2034" s="102">
        <f t="shared" si="258"/>
        <v>32.3877927377969</v>
      </c>
    </row>
    <row r="2035" spans="2:22" x14ac:dyDescent="0.25">
      <c r="B2035" s="12">
        <v>32</v>
      </c>
      <c r="C2035" s="12">
        <v>48</v>
      </c>
      <c r="D2035" s="12">
        <v>24.230769230769241</v>
      </c>
      <c r="E2035" s="12">
        <v>30</v>
      </c>
      <c r="F2035" s="12">
        <v>28.461538461538439</v>
      </c>
      <c r="H2035" s="103">
        <f>VLOOKUP($C2035,'Experiment Design'!$B$3:$H$66,'Experiment Results'!H$1,FALSE)</f>
        <v>8</v>
      </c>
      <c r="I2035" s="101" t="str">
        <f>VLOOKUP($C2035,'Experiment Design'!$B$3:$H$66,'Experiment Results'!I$1,FALSE)</f>
        <v>Exponential</v>
      </c>
      <c r="J2035" s="101">
        <f>VLOOKUP($C2035,'Experiment Design'!$B$3:$H$66,'Experiment Results'!J$1,FALSE)</f>
        <v>100</v>
      </c>
      <c r="K2035" s="101">
        <f>VLOOKUP($C2035,'Experiment Design'!$B$3:$H$66,'Experiment Results'!K$1,FALSE)</f>
        <v>60</v>
      </c>
      <c r="L2035" s="101">
        <f>VLOOKUP($C2035,'Experiment Design'!$B$3:$H$66,'Experiment Results'!L$1,FALSE)</f>
        <v>26</v>
      </c>
      <c r="M2035" s="101">
        <f>VLOOKUP($C2035,'Experiment Design'!$B$3:$H$66,'Experiment Results'!M$1,FALSE)</f>
        <v>15</v>
      </c>
      <c r="N2035" s="102">
        <f t="shared" si="251"/>
        <v>27.564102564102559</v>
      </c>
      <c r="P2035" s="103">
        <f t="shared" si="252"/>
        <v>1</v>
      </c>
      <c r="Q2035" s="101">
        <f t="shared" si="253"/>
        <v>1</v>
      </c>
      <c r="R2035" s="101">
        <f t="shared" si="254"/>
        <v>1</v>
      </c>
      <c r="S2035" s="101">
        <f t="shared" si="255"/>
        <v>1</v>
      </c>
      <c r="T2035" s="101">
        <f t="shared" si="256"/>
        <v>-1</v>
      </c>
      <c r="U2035" s="101">
        <f t="shared" si="257"/>
        <v>1</v>
      </c>
      <c r="V2035" s="102">
        <f t="shared" si="258"/>
        <v>27.564102564102559</v>
      </c>
    </row>
    <row r="2036" spans="2:22" x14ac:dyDescent="0.25">
      <c r="B2036" s="12">
        <v>32</v>
      </c>
      <c r="C2036" s="12">
        <v>49</v>
      </c>
      <c r="D2036" s="12">
        <v>38.333333333333336</v>
      </c>
      <c r="E2036" s="12">
        <v>29.166666666666661</v>
      </c>
      <c r="F2036" s="12">
        <v>41.458333333333321</v>
      </c>
      <c r="H2036" s="103">
        <f>VLOOKUP($C2036,'Experiment Design'!$B$3:$H$66,'Experiment Results'!H$1,FALSE)</f>
        <v>3</v>
      </c>
      <c r="I2036" s="101" t="str">
        <f>VLOOKUP($C2036,'Experiment Design'!$B$3:$H$66,'Experiment Results'!I$1,FALSE)</f>
        <v>Normal</v>
      </c>
      <c r="J2036" s="101">
        <f>VLOOKUP($C2036,'Experiment Design'!$B$3:$H$66,'Experiment Results'!J$1,FALSE)</f>
        <v>40</v>
      </c>
      <c r="K2036" s="101">
        <f>VLOOKUP($C2036,'Experiment Design'!$B$3:$H$66,'Experiment Results'!K$1,FALSE)</f>
        <v>10</v>
      </c>
      <c r="L2036" s="101">
        <f>VLOOKUP($C2036,'Experiment Design'!$B$3:$H$66,'Experiment Results'!L$1,FALSE)</f>
        <v>36</v>
      </c>
      <c r="M2036" s="101">
        <f>VLOOKUP($C2036,'Experiment Design'!$B$3:$H$66,'Experiment Results'!M$1,FALSE)</f>
        <v>15</v>
      </c>
      <c r="N2036" s="102">
        <f t="shared" si="251"/>
        <v>36.319444444444436</v>
      </c>
      <c r="P2036" s="103">
        <f t="shared" si="252"/>
        <v>-1</v>
      </c>
      <c r="Q2036" s="101">
        <f t="shared" si="253"/>
        <v>-1</v>
      </c>
      <c r="R2036" s="101">
        <f t="shared" si="254"/>
        <v>-1</v>
      </c>
      <c r="S2036" s="101">
        <f t="shared" si="255"/>
        <v>-1</v>
      </c>
      <c r="T2036" s="101">
        <f t="shared" si="256"/>
        <v>1</v>
      </c>
      <c r="U2036" s="101">
        <f t="shared" si="257"/>
        <v>1</v>
      </c>
      <c r="V2036" s="102">
        <f t="shared" si="258"/>
        <v>36.319444444444436</v>
      </c>
    </row>
    <row r="2037" spans="2:22" x14ac:dyDescent="0.25">
      <c r="B2037" s="12">
        <v>32</v>
      </c>
      <c r="C2037" s="12">
        <v>50</v>
      </c>
      <c r="D2037" s="12">
        <v>35.625</v>
      </c>
      <c r="E2037" s="12">
        <v>28.125</v>
      </c>
      <c r="F2037" s="12">
        <v>40.000000000000014</v>
      </c>
      <c r="H2037" s="103">
        <f>VLOOKUP($C2037,'Experiment Design'!$B$3:$H$66,'Experiment Results'!H$1,FALSE)</f>
        <v>8</v>
      </c>
      <c r="I2037" s="101" t="str">
        <f>VLOOKUP($C2037,'Experiment Design'!$B$3:$H$66,'Experiment Results'!I$1,FALSE)</f>
        <v>Normal</v>
      </c>
      <c r="J2037" s="101">
        <f>VLOOKUP($C2037,'Experiment Design'!$B$3:$H$66,'Experiment Results'!J$1,FALSE)</f>
        <v>40</v>
      </c>
      <c r="K2037" s="101">
        <f>VLOOKUP($C2037,'Experiment Design'!$B$3:$H$66,'Experiment Results'!K$1,FALSE)</f>
        <v>10</v>
      </c>
      <c r="L2037" s="101">
        <f>VLOOKUP($C2037,'Experiment Design'!$B$3:$H$66,'Experiment Results'!L$1,FALSE)</f>
        <v>36</v>
      </c>
      <c r="M2037" s="101">
        <f>VLOOKUP($C2037,'Experiment Design'!$B$3:$H$66,'Experiment Results'!M$1,FALSE)</f>
        <v>15</v>
      </c>
      <c r="N2037" s="102">
        <f t="shared" si="251"/>
        <v>34.583333333333336</v>
      </c>
      <c r="P2037" s="103">
        <f t="shared" si="252"/>
        <v>1</v>
      </c>
      <c r="Q2037" s="101">
        <f t="shared" si="253"/>
        <v>-1</v>
      </c>
      <c r="R2037" s="101">
        <f t="shared" si="254"/>
        <v>-1</v>
      </c>
      <c r="S2037" s="101">
        <f t="shared" si="255"/>
        <v>-1</v>
      </c>
      <c r="T2037" s="101">
        <f t="shared" si="256"/>
        <v>1</v>
      </c>
      <c r="U2037" s="101">
        <f t="shared" si="257"/>
        <v>1</v>
      </c>
      <c r="V2037" s="102">
        <f t="shared" si="258"/>
        <v>34.583333333333336</v>
      </c>
    </row>
    <row r="2038" spans="2:22" x14ac:dyDescent="0.25">
      <c r="B2038" s="12">
        <v>32</v>
      </c>
      <c r="C2038" s="12">
        <v>51</v>
      </c>
      <c r="D2038" s="12">
        <v>46.875</v>
      </c>
      <c r="E2038" s="12">
        <v>35.416666666666679</v>
      </c>
      <c r="F2038" s="12">
        <v>45.625000000000014</v>
      </c>
      <c r="H2038" s="103">
        <f>VLOOKUP($C2038,'Experiment Design'!$B$3:$H$66,'Experiment Results'!H$1,FALSE)</f>
        <v>3</v>
      </c>
      <c r="I2038" s="101" t="str">
        <f>VLOOKUP($C2038,'Experiment Design'!$B$3:$H$66,'Experiment Results'!I$1,FALSE)</f>
        <v>Exponential</v>
      </c>
      <c r="J2038" s="101">
        <f>VLOOKUP($C2038,'Experiment Design'!$B$3:$H$66,'Experiment Results'!J$1,FALSE)</f>
        <v>40</v>
      </c>
      <c r="K2038" s="101">
        <f>VLOOKUP($C2038,'Experiment Design'!$B$3:$H$66,'Experiment Results'!K$1,FALSE)</f>
        <v>10</v>
      </c>
      <c r="L2038" s="101">
        <f>VLOOKUP($C2038,'Experiment Design'!$B$3:$H$66,'Experiment Results'!L$1,FALSE)</f>
        <v>36</v>
      </c>
      <c r="M2038" s="101">
        <f>VLOOKUP($C2038,'Experiment Design'!$B$3:$H$66,'Experiment Results'!M$1,FALSE)</f>
        <v>15</v>
      </c>
      <c r="N2038" s="102">
        <f t="shared" si="251"/>
        <v>42.6388888888889</v>
      </c>
      <c r="P2038" s="103">
        <f t="shared" si="252"/>
        <v>-1</v>
      </c>
      <c r="Q2038" s="101">
        <f t="shared" si="253"/>
        <v>1</v>
      </c>
      <c r="R2038" s="101">
        <f t="shared" si="254"/>
        <v>-1</v>
      </c>
      <c r="S2038" s="101">
        <f t="shared" si="255"/>
        <v>-1</v>
      </c>
      <c r="T2038" s="101">
        <f t="shared" si="256"/>
        <v>1</v>
      </c>
      <c r="U2038" s="101">
        <f t="shared" si="257"/>
        <v>1</v>
      </c>
      <c r="V2038" s="102">
        <f t="shared" si="258"/>
        <v>42.6388888888889</v>
      </c>
    </row>
    <row r="2039" spans="2:22" x14ac:dyDescent="0.25">
      <c r="B2039" s="12">
        <v>32</v>
      </c>
      <c r="C2039" s="12">
        <v>52</v>
      </c>
      <c r="D2039" s="12">
        <v>48.958333333333321</v>
      </c>
      <c r="E2039" s="12">
        <v>33.124999999999986</v>
      </c>
      <c r="F2039" s="12">
        <v>48.958333333333321</v>
      </c>
      <c r="H2039" s="103">
        <f>VLOOKUP($C2039,'Experiment Design'!$B$3:$H$66,'Experiment Results'!H$1,FALSE)</f>
        <v>8</v>
      </c>
      <c r="I2039" s="101" t="str">
        <f>VLOOKUP($C2039,'Experiment Design'!$B$3:$H$66,'Experiment Results'!I$1,FALSE)</f>
        <v>Exponential</v>
      </c>
      <c r="J2039" s="101">
        <f>VLOOKUP($C2039,'Experiment Design'!$B$3:$H$66,'Experiment Results'!J$1,FALSE)</f>
        <v>40</v>
      </c>
      <c r="K2039" s="101">
        <f>VLOOKUP($C2039,'Experiment Design'!$B$3:$H$66,'Experiment Results'!K$1,FALSE)</f>
        <v>10</v>
      </c>
      <c r="L2039" s="101">
        <f>VLOOKUP($C2039,'Experiment Design'!$B$3:$H$66,'Experiment Results'!L$1,FALSE)</f>
        <v>36</v>
      </c>
      <c r="M2039" s="101">
        <f>VLOOKUP($C2039,'Experiment Design'!$B$3:$H$66,'Experiment Results'!M$1,FALSE)</f>
        <v>15</v>
      </c>
      <c r="N2039" s="102">
        <f t="shared" si="251"/>
        <v>43.680555555555543</v>
      </c>
      <c r="P2039" s="103">
        <f t="shared" si="252"/>
        <v>1</v>
      </c>
      <c r="Q2039" s="101">
        <f t="shared" si="253"/>
        <v>1</v>
      </c>
      <c r="R2039" s="101">
        <f t="shared" si="254"/>
        <v>-1</v>
      </c>
      <c r="S2039" s="101">
        <f t="shared" si="255"/>
        <v>-1</v>
      </c>
      <c r="T2039" s="101">
        <f t="shared" si="256"/>
        <v>1</v>
      </c>
      <c r="U2039" s="101">
        <f t="shared" si="257"/>
        <v>1</v>
      </c>
      <c r="V2039" s="102">
        <f t="shared" si="258"/>
        <v>43.680555555555543</v>
      </c>
    </row>
    <row r="2040" spans="2:22" x14ac:dyDescent="0.25">
      <c r="B2040" s="12">
        <v>32</v>
      </c>
      <c r="C2040" s="12">
        <v>53</v>
      </c>
      <c r="D2040" s="12">
        <v>38.333333333333336</v>
      </c>
      <c r="E2040" s="12">
        <v>29.166666666666661</v>
      </c>
      <c r="F2040" s="12">
        <v>41.458333333333321</v>
      </c>
      <c r="H2040" s="103">
        <f>VLOOKUP($C2040,'Experiment Design'!$B$3:$H$66,'Experiment Results'!H$1,FALSE)</f>
        <v>3</v>
      </c>
      <c r="I2040" s="101" t="str">
        <f>VLOOKUP($C2040,'Experiment Design'!$B$3:$H$66,'Experiment Results'!I$1,FALSE)</f>
        <v>Normal</v>
      </c>
      <c r="J2040" s="101">
        <f>VLOOKUP($C2040,'Experiment Design'!$B$3:$H$66,'Experiment Results'!J$1,FALSE)</f>
        <v>100</v>
      </c>
      <c r="K2040" s="101">
        <f>VLOOKUP($C2040,'Experiment Design'!$B$3:$H$66,'Experiment Results'!K$1,FALSE)</f>
        <v>10</v>
      </c>
      <c r="L2040" s="101">
        <f>VLOOKUP($C2040,'Experiment Design'!$B$3:$H$66,'Experiment Results'!L$1,FALSE)</f>
        <v>36</v>
      </c>
      <c r="M2040" s="101">
        <f>VLOOKUP($C2040,'Experiment Design'!$B$3:$H$66,'Experiment Results'!M$1,FALSE)</f>
        <v>15</v>
      </c>
      <c r="N2040" s="102">
        <f t="shared" si="251"/>
        <v>36.319444444444436</v>
      </c>
      <c r="P2040" s="103">
        <f t="shared" si="252"/>
        <v>-1</v>
      </c>
      <c r="Q2040" s="101">
        <f t="shared" si="253"/>
        <v>-1</v>
      </c>
      <c r="R2040" s="101">
        <f t="shared" si="254"/>
        <v>1</v>
      </c>
      <c r="S2040" s="101">
        <f t="shared" si="255"/>
        <v>-1</v>
      </c>
      <c r="T2040" s="101">
        <f t="shared" si="256"/>
        <v>1</v>
      </c>
      <c r="U2040" s="101">
        <f t="shared" si="257"/>
        <v>1</v>
      </c>
      <c r="V2040" s="102">
        <f t="shared" si="258"/>
        <v>36.319444444444436</v>
      </c>
    </row>
    <row r="2041" spans="2:22" x14ac:dyDescent="0.25">
      <c r="B2041" s="12">
        <v>32</v>
      </c>
      <c r="C2041" s="12">
        <v>54</v>
      </c>
      <c r="D2041" s="12">
        <v>35.625</v>
      </c>
      <c r="E2041" s="12">
        <v>28.125</v>
      </c>
      <c r="F2041" s="12">
        <v>40.000000000000014</v>
      </c>
      <c r="H2041" s="103">
        <f>VLOOKUP($C2041,'Experiment Design'!$B$3:$H$66,'Experiment Results'!H$1,FALSE)</f>
        <v>8</v>
      </c>
      <c r="I2041" s="101" t="str">
        <f>VLOOKUP($C2041,'Experiment Design'!$B$3:$H$66,'Experiment Results'!I$1,FALSE)</f>
        <v>Normal</v>
      </c>
      <c r="J2041" s="101">
        <f>VLOOKUP($C2041,'Experiment Design'!$B$3:$H$66,'Experiment Results'!J$1,FALSE)</f>
        <v>100</v>
      </c>
      <c r="K2041" s="101">
        <f>VLOOKUP($C2041,'Experiment Design'!$B$3:$H$66,'Experiment Results'!K$1,FALSE)</f>
        <v>10</v>
      </c>
      <c r="L2041" s="101">
        <f>VLOOKUP($C2041,'Experiment Design'!$B$3:$H$66,'Experiment Results'!L$1,FALSE)</f>
        <v>36</v>
      </c>
      <c r="M2041" s="101">
        <f>VLOOKUP($C2041,'Experiment Design'!$B$3:$H$66,'Experiment Results'!M$1,FALSE)</f>
        <v>15</v>
      </c>
      <c r="N2041" s="102">
        <f t="shared" si="251"/>
        <v>34.583333333333336</v>
      </c>
      <c r="P2041" s="103">
        <f t="shared" si="252"/>
        <v>1</v>
      </c>
      <c r="Q2041" s="101">
        <f t="shared" si="253"/>
        <v>-1</v>
      </c>
      <c r="R2041" s="101">
        <f t="shared" si="254"/>
        <v>1</v>
      </c>
      <c r="S2041" s="101">
        <f t="shared" si="255"/>
        <v>-1</v>
      </c>
      <c r="T2041" s="101">
        <f t="shared" si="256"/>
        <v>1</v>
      </c>
      <c r="U2041" s="101">
        <f t="shared" si="257"/>
        <v>1</v>
      </c>
      <c r="V2041" s="102">
        <f t="shared" si="258"/>
        <v>34.583333333333336</v>
      </c>
    </row>
    <row r="2042" spans="2:22" x14ac:dyDescent="0.25">
      <c r="B2042" s="12">
        <v>32</v>
      </c>
      <c r="C2042" s="12">
        <v>55</v>
      </c>
      <c r="D2042" s="12">
        <v>44.166666666666664</v>
      </c>
      <c r="E2042" s="12">
        <v>35.416666666666679</v>
      </c>
      <c r="F2042" s="12">
        <v>45.625000000000014</v>
      </c>
      <c r="H2042" s="103">
        <f>VLOOKUP($C2042,'Experiment Design'!$B$3:$H$66,'Experiment Results'!H$1,FALSE)</f>
        <v>3</v>
      </c>
      <c r="I2042" s="101" t="str">
        <f>VLOOKUP($C2042,'Experiment Design'!$B$3:$H$66,'Experiment Results'!I$1,FALSE)</f>
        <v>Exponential</v>
      </c>
      <c r="J2042" s="101">
        <f>VLOOKUP($C2042,'Experiment Design'!$B$3:$H$66,'Experiment Results'!J$1,FALSE)</f>
        <v>100</v>
      </c>
      <c r="K2042" s="101">
        <f>VLOOKUP($C2042,'Experiment Design'!$B$3:$H$66,'Experiment Results'!K$1,FALSE)</f>
        <v>10</v>
      </c>
      <c r="L2042" s="101">
        <f>VLOOKUP($C2042,'Experiment Design'!$B$3:$H$66,'Experiment Results'!L$1,FALSE)</f>
        <v>36</v>
      </c>
      <c r="M2042" s="101">
        <f>VLOOKUP($C2042,'Experiment Design'!$B$3:$H$66,'Experiment Results'!M$1,FALSE)</f>
        <v>15</v>
      </c>
      <c r="N2042" s="102">
        <f t="shared" si="251"/>
        <v>41.736111111111121</v>
      </c>
      <c r="P2042" s="103">
        <f t="shared" si="252"/>
        <v>-1</v>
      </c>
      <c r="Q2042" s="101">
        <f t="shared" si="253"/>
        <v>1</v>
      </c>
      <c r="R2042" s="101">
        <f t="shared" si="254"/>
        <v>1</v>
      </c>
      <c r="S2042" s="101">
        <f t="shared" si="255"/>
        <v>-1</v>
      </c>
      <c r="T2042" s="101">
        <f t="shared" si="256"/>
        <v>1</v>
      </c>
      <c r="U2042" s="101">
        <f t="shared" si="257"/>
        <v>1</v>
      </c>
      <c r="V2042" s="102">
        <f t="shared" si="258"/>
        <v>41.736111111111121</v>
      </c>
    </row>
    <row r="2043" spans="2:22" x14ac:dyDescent="0.25">
      <c r="B2043" s="12">
        <v>32</v>
      </c>
      <c r="C2043" s="12">
        <v>56</v>
      </c>
      <c r="D2043" s="12">
        <v>48.958333333333321</v>
      </c>
      <c r="E2043" s="12">
        <v>33.124999999999986</v>
      </c>
      <c r="F2043" s="12">
        <v>48.958333333333321</v>
      </c>
      <c r="H2043" s="103">
        <f>VLOOKUP($C2043,'Experiment Design'!$B$3:$H$66,'Experiment Results'!H$1,FALSE)</f>
        <v>8</v>
      </c>
      <c r="I2043" s="101" t="str">
        <f>VLOOKUP($C2043,'Experiment Design'!$B$3:$H$66,'Experiment Results'!I$1,FALSE)</f>
        <v>Exponential</v>
      </c>
      <c r="J2043" s="101">
        <f>VLOOKUP($C2043,'Experiment Design'!$B$3:$H$66,'Experiment Results'!J$1,FALSE)</f>
        <v>100</v>
      </c>
      <c r="K2043" s="101">
        <f>VLOOKUP($C2043,'Experiment Design'!$B$3:$H$66,'Experiment Results'!K$1,FALSE)</f>
        <v>10</v>
      </c>
      <c r="L2043" s="101">
        <f>VLOOKUP($C2043,'Experiment Design'!$B$3:$H$66,'Experiment Results'!L$1,FALSE)</f>
        <v>36</v>
      </c>
      <c r="M2043" s="101">
        <f>VLOOKUP($C2043,'Experiment Design'!$B$3:$H$66,'Experiment Results'!M$1,FALSE)</f>
        <v>15</v>
      </c>
      <c r="N2043" s="102">
        <f t="shared" si="251"/>
        <v>43.680555555555543</v>
      </c>
      <c r="P2043" s="103">
        <f t="shared" si="252"/>
        <v>1</v>
      </c>
      <c r="Q2043" s="101">
        <f t="shared" si="253"/>
        <v>1</v>
      </c>
      <c r="R2043" s="101">
        <f t="shared" si="254"/>
        <v>1</v>
      </c>
      <c r="S2043" s="101">
        <f t="shared" si="255"/>
        <v>-1</v>
      </c>
      <c r="T2043" s="101">
        <f t="shared" si="256"/>
        <v>1</v>
      </c>
      <c r="U2043" s="101">
        <f t="shared" si="257"/>
        <v>1</v>
      </c>
      <c r="V2043" s="102">
        <f t="shared" si="258"/>
        <v>43.680555555555543</v>
      </c>
    </row>
    <row r="2044" spans="2:22" x14ac:dyDescent="0.25">
      <c r="B2044" s="12">
        <v>32</v>
      </c>
      <c r="C2044" s="12">
        <v>57</v>
      </c>
      <c r="D2044" s="12">
        <v>38.333333333333336</v>
      </c>
      <c r="E2044" s="12">
        <v>29.166666666666661</v>
      </c>
      <c r="F2044" s="12">
        <v>41.458333333333321</v>
      </c>
      <c r="H2044" s="103">
        <f>VLOOKUP($C2044,'Experiment Design'!$B$3:$H$66,'Experiment Results'!H$1,FALSE)</f>
        <v>3</v>
      </c>
      <c r="I2044" s="101" t="str">
        <f>VLOOKUP($C2044,'Experiment Design'!$B$3:$H$66,'Experiment Results'!I$1,FALSE)</f>
        <v>Normal</v>
      </c>
      <c r="J2044" s="101">
        <f>VLOOKUP($C2044,'Experiment Design'!$B$3:$H$66,'Experiment Results'!J$1,FALSE)</f>
        <v>40</v>
      </c>
      <c r="K2044" s="101">
        <f>VLOOKUP($C2044,'Experiment Design'!$B$3:$H$66,'Experiment Results'!K$1,FALSE)</f>
        <v>60</v>
      </c>
      <c r="L2044" s="101">
        <f>VLOOKUP($C2044,'Experiment Design'!$B$3:$H$66,'Experiment Results'!L$1,FALSE)</f>
        <v>36</v>
      </c>
      <c r="M2044" s="101">
        <f>VLOOKUP($C2044,'Experiment Design'!$B$3:$H$66,'Experiment Results'!M$1,FALSE)</f>
        <v>15</v>
      </c>
      <c r="N2044" s="102">
        <f t="shared" si="251"/>
        <v>36.319444444444436</v>
      </c>
      <c r="P2044" s="103">
        <f t="shared" si="252"/>
        <v>-1</v>
      </c>
      <c r="Q2044" s="101">
        <f t="shared" si="253"/>
        <v>-1</v>
      </c>
      <c r="R2044" s="101">
        <f t="shared" si="254"/>
        <v>-1</v>
      </c>
      <c r="S2044" s="101">
        <f t="shared" si="255"/>
        <v>1</v>
      </c>
      <c r="T2044" s="101">
        <f t="shared" si="256"/>
        <v>1</v>
      </c>
      <c r="U2044" s="101">
        <f t="shared" si="257"/>
        <v>1</v>
      </c>
      <c r="V2044" s="102">
        <f t="shared" si="258"/>
        <v>36.319444444444436</v>
      </c>
    </row>
    <row r="2045" spans="2:22" x14ac:dyDescent="0.25">
      <c r="B2045" s="12">
        <v>32</v>
      </c>
      <c r="C2045" s="12">
        <v>58</v>
      </c>
      <c r="D2045" s="12">
        <v>35.625</v>
      </c>
      <c r="E2045" s="12">
        <v>28.125</v>
      </c>
      <c r="F2045" s="12">
        <v>40.000000000000014</v>
      </c>
      <c r="H2045" s="103">
        <f>VLOOKUP($C2045,'Experiment Design'!$B$3:$H$66,'Experiment Results'!H$1,FALSE)</f>
        <v>8</v>
      </c>
      <c r="I2045" s="101" t="str">
        <f>VLOOKUP($C2045,'Experiment Design'!$B$3:$H$66,'Experiment Results'!I$1,FALSE)</f>
        <v>Normal</v>
      </c>
      <c r="J2045" s="101">
        <f>VLOOKUP($C2045,'Experiment Design'!$B$3:$H$66,'Experiment Results'!J$1,FALSE)</f>
        <v>40</v>
      </c>
      <c r="K2045" s="101">
        <f>VLOOKUP($C2045,'Experiment Design'!$B$3:$H$66,'Experiment Results'!K$1,FALSE)</f>
        <v>60</v>
      </c>
      <c r="L2045" s="101">
        <f>VLOOKUP($C2045,'Experiment Design'!$B$3:$H$66,'Experiment Results'!L$1,FALSE)</f>
        <v>36</v>
      </c>
      <c r="M2045" s="101">
        <f>VLOOKUP($C2045,'Experiment Design'!$B$3:$H$66,'Experiment Results'!M$1,FALSE)</f>
        <v>15</v>
      </c>
      <c r="N2045" s="102">
        <f t="shared" si="251"/>
        <v>34.583333333333336</v>
      </c>
      <c r="P2045" s="103">
        <f t="shared" si="252"/>
        <v>1</v>
      </c>
      <c r="Q2045" s="101">
        <f t="shared" si="253"/>
        <v>-1</v>
      </c>
      <c r="R2045" s="101">
        <f t="shared" si="254"/>
        <v>-1</v>
      </c>
      <c r="S2045" s="101">
        <f t="shared" si="255"/>
        <v>1</v>
      </c>
      <c r="T2045" s="101">
        <f t="shared" si="256"/>
        <v>1</v>
      </c>
      <c r="U2045" s="101">
        <f t="shared" si="257"/>
        <v>1</v>
      </c>
      <c r="V2045" s="102">
        <f t="shared" si="258"/>
        <v>34.583333333333336</v>
      </c>
    </row>
    <row r="2046" spans="2:22" x14ac:dyDescent="0.25">
      <c r="B2046" s="12">
        <v>32</v>
      </c>
      <c r="C2046" s="12">
        <v>59</v>
      </c>
      <c r="D2046" s="12">
        <v>46.875</v>
      </c>
      <c r="E2046" s="12">
        <v>35.416666666666679</v>
      </c>
      <c r="F2046" s="12">
        <v>45.625000000000014</v>
      </c>
      <c r="H2046" s="103">
        <f>VLOOKUP($C2046,'Experiment Design'!$B$3:$H$66,'Experiment Results'!H$1,FALSE)</f>
        <v>3</v>
      </c>
      <c r="I2046" s="101" t="str">
        <f>VLOOKUP($C2046,'Experiment Design'!$B$3:$H$66,'Experiment Results'!I$1,FALSE)</f>
        <v>Exponential</v>
      </c>
      <c r="J2046" s="101">
        <f>VLOOKUP($C2046,'Experiment Design'!$B$3:$H$66,'Experiment Results'!J$1,FALSE)</f>
        <v>40</v>
      </c>
      <c r="K2046" s="101">
        <f>VLOOKUP($C2046,'Experiment Design'!$B$3:$H$66,'Experiment Results'!K$1,FALSE)</f>
        <v>60</v>
      </c>
      <c r="L2046" s="101">
        <f>VLOOKUP($C2046,'Experiment Design'!$B$3:$H$66,'Experiment Results'!L$1,FALSE)</f>
        <v>36</v>
      </c>
      <c r="M2046" s="101">
        <f>VLOOKUP($C2046,'Experiment Design'!$B$3:$H$66,'Experiment Results'!M$1,FALSE)</f>
        <v>15</v>
      </c>
      <c r="N2046" s="102">
        <f t="shared" si="251"/>
        <v>42.6388888888889</v>
      </c>
      <c r="P2046" s="103">
        <f t="shared" si="252"/>
        <v>-1</v>
      </c>
      <c r="Q2046" s="101">
        <f t="shared" si="253"/>
        <v>1</v>
      </c>
      <c r="R2046" s="101">
        <f t="shared" si="254"/>
        <v>-1</v>
      </c>
      <c r="S2046" s="101">
        <f t="shared" si="255"/>
        <v>1</v>
      </c>
      <c r="T2046" s="101">
        <f t="shared" si="256"/>
        <v>1</v>
      </c>
      <c r="U2046" s="101">
        <f t="shared" si="257"/>
        <v>1</v>
      </c>
      <c r="V2046" s="102">
        <f t="shared" si="258"/>
        <v>42.6388888888889</v>
      </c>
    </row>
    <row r="2047" spans="2:22" x14ac:dyDescent="0.25">
      <c r="B2047" s="12">
        <v>32</v>
      </c>
      <c r="C2047" s="12">
        <v>60</v>
      </c>
      <c r="D2047" s="12">
        <v>48.958333333333321</v>
      </c>
      <c r="E2047" s="12">
        <v>33.124999999999986</v>
      </c>
      <c r="F2047" s="12">
        <v>48.958333333333321</v>
      </c>
      <c r="H2047" s="103">
        <f>VLOOKUP($C2047,'Experiment Design'!$B$3:$H$66,'Experiment Results'!H$1,FALSE)</f>
        <v>8</v>
      </c>
      <c r="I2047" s="101" t="str">
        <f>VLOOKUP($C2047,'Experiment Design'!$B$3:$H$66,'Experiment Results'!I$1,FALSE)</f>
        <v>Exponential</v>
      </c>
      <c r="J2047" s="101">
        <f>VLOOKUP($C2047,'Experiment Design'!$B$3:$H$66,'Experiment Results'!J$1,FALSE)</f>
        <v>40</v>
      </c>
      <c r="K2047" s="101">
        <f>VLOOKUP($C2047,'Experiment Design'!$B$3:$H$66,'Experiment Results'!K$1,FALSE)</f>
        <v>60</v>
      </c>
      <c r="L2047" s="101">
        <f>VLOOKUP($C2047,'Experiment Design'!$B$3:$H$66,'Experiment Results'!L$1,FALSE)</f>
        <v>36</v>
      </c>
      <c r="M2047" s="101">
        <f>VLOOKUP($C2047,'Experiment Design'!$B$3:$H$66,'Experiment Results'!M$1,FALSE)</f>
        <v>15</v>
      </c>
      <c r="N2047" s="102">
        <f t="shared" si="251"/>
        <v>43.680555555555543</v>
      </c>
      <c r="P2047" s="103">
        <f t="shared" si="252"/>
        <v>1</v>
      </c>
      <c r="Q2047" s="101">
        <f t="shared" si="253"/>
        <v>1</v>
      </c>
      <c r="R2047" s="101">
        <f t="shared" si="254"/>
        <v>-1</v>
      </c>
      <c r="S2047" s="101">
        <f t="shared" si="255"/>
        <v>1</v>
      </c>
      <c r="T2047" s="101">
        <f t="shared" si="256"/>
        <v>1</v>
      </c>
      <c r="U2047" s="101">
        <f t="shared" si="257"/>
        <v>1</v>
      </c>
      <c r="V2047" s="102">
        <f t="shared" si="258"/>
        <v>43.680555555555543</v>
      </c>
    </row>
    <row r="2048" spans="2:22" x14ac:dyDescent="0.25">
      <c r="B2048" s="12">
        <v>32</v>
      </c>
      <c r="C2048" s="12">
        <v>61</v>
      </c>
      <c r="D2048" s="12">
        <v>38.333333333333336</v>
      </c>
      <c r="E2048" s="12">
        <v>29.166666666666661</v>
      </c>
      <c r="F2048" s="12">
        <v>41.458333333333321</v>
      </c>
      <c r="H2048" s="103">
        <f>VLOOKUP($C2048,'Experiment Design'!$B$3:$H$66,'Experiment Results'!H$1,FALSE)</f>
        <v>3</v>
      </c>
      <c r="I2048" s="101" t="str">
        <f>VLOOKUP($C2048,'Experiment Design'!$B$3:$H$66,'Experiment Results'!I$1,FALSE)</f>
        <v>Normal</v>
      </c>
      <c r="J2048" s="101">
        <f>VLOOKUP($C2048,'Experiment Design'!$B$3:$H$66,'Experiment Results'!J$1,FALSE)</f>
        <v>100</v>
      </c>
      <c r="K2048" s="101">
        <f>VLOOKUP($C2048,'Experiment Design'!$B$3:$H$66,'Experiment Results'!K$1,FALSE)</f>
        <v>60</v>
      </c>
      <c r="L2048" s="101">
        <f>VLOOKUP($C2048,'Experiment Design'!$B$3:$H$66,'Experiment Results'!L$1,FALSE)</f>
        <v>36</v>
      </c>
      <c r="M2048" s="101">
        <f>VLOOKUP($C2048,'Experiment Design'!$B$3:$H$66,'Experiment Results'!M$1,FALSE)</f>
        <v>15</v>
      </c>
      <c r="N2048" s="102">
        <f t="shared" si="251"/>
        <v>36.319444444444436</v>
      </c>
      <c r="P2048" s="103">
        <f t="shared" si="252"/>
        <v>-1</v>
      </c>
      <c r="Q2048" s="101">
        <f t="shared" si="253"/>
        <v>-1</v>
      </c>
      <c r="R2048" s="101">
        <f t="shared" si="254"/>
        <v>1</v>
      </c>
      <c r="S2048" s="101">
        <f t="shared" si="255"/>
        <v>1</v>
      </c>
      <c r="T2048" s="101">
        <f t="shared" si="256"/>
        <v>1</v>
      </c>
      <c r="U2048" s="101">
        <f t="shared" si="257"/>
        <v>1</v>
      </c>
      <c r="V2048" s="102">
        <f t="shared" si="258"/>
        <v>36.319444444444436</v>
      </c>
    </row>
    <row r="2049" spans="2:22" x14ac:dyDescent="0.25">
      <c r="B2049" s="12">
        <v>32</v>
      </c>
      <c r="C2049" s="12">
        <v>62</v>
      </c>
      <c r="D2049" s="12">
        <v>35.625</v>
      </c>
      <c r="E2049" s="12">
        <v>28.125</v>
      </c>
      <c r="F2049" s="12">
        <v>40.000000000000014</v>
      </c>
      <c r="H2049" s="103">
        <f>VLOOKUP($C2049,'Experiment Design'!$B$3:$H$66,'Experiment Results'!H$1,FALSE)</f>
        <v>8</v>
      </c>
      <c r="I2049" s="101" t="str">
        <f>VLOOKUP($C2049,'Experiment Design'!$B$3:$H$66,'Experiment Results'!I$1,FALSE)</f>
        <v>Normal</v>
      </c>
      <c r="J2049" s="101">
        <f>VLOOKUP($C2049,'Experiment Design'!$B$3:$H$66,'Experiment Results'!J$1,FALSE)</f>
        <v>100</v>
      </c>
      <c r="K2049" s="101">
        <f>VLOOKUP($C2049,'Experiment Design'!$B$3:$H$66,'Experiment Results'!K$1,FALSE)</f>
        <v>60</v>
      </c>
      <c r="L2049" s="101">
        <f>VLOOKUP($C2049,'Experiment Design'!$B$3:$H$66,'Experiment Results'!L$1,FALSE)</f>
        <v>36</v>
      </c>
      <c r="M2049" s="101">
        <f>VLOOKUP($C2049,'Experiment Design'!$B$3:$H$66,'Experiment Results'!M$1,FALSE)</f>
        <v>15</v>
      </c>
      <c r="N2049" s="102">
        <f t="shared" si="251"/>
        <v>34.583333333333336</v>
      </c>
      <c r="P2049" s="103">
        <f t="shared" si="252"/>
        <v>1</v>
      </c>
      <c r="Q2049" s="101">
        <f t="shared" si="253"/>
        <v>-1</v>
      </c>
      <c r="R2049" s="101">
        <f t="shared" si="254"/>
        <v>1</v>
      </c>
      <c r="S2049" s="101">
        <f t="shared" si="255"/>
        <v>1</v>
      </c>
      <c r="T2049" s="101">
        <f t="shared" si="256"/>
        <v>1</v>
      </c>
      <c r="U2049" s="101">
        <f t="shared" si="257"/>
        <v>1</v>
      </c>
      <c r="V2049" s="102">
        <f t="shared" si="258"/>
        <v>34.583333333333336</v>
      </c>
    </row>
    <row r="2050" spans="2:22" x14ac:dyDescent="0.25">
      <c r="B2050" s="12">
        <v>32</v>
      </c>
      <c r="C2050" s="12">
        <v>63</v>
      </c>
      <c r="D2050" s="12">
        <v>44.166666666666664</v>
      </c>
      <c r="E2050" s="12">
        <v>35.416666666666679</v>
      </c>
      <c r="F2050" s="12">
        <v>45.625000000000014</v>
      </c>
      <c r="H2050" s="103">
        <f>VLOOKUP($C2050,'Experiment Design'!$B$3:$H$66,'Experiment Results'!H$1,FALSE)</f>
        <v>3</v>
      </c>
      <c r="I2050" s="101" t="str">
        <f>VLOOKUP($C2050,'Experiment Design'!$B$3:$H$66,'Experiment Results'!I$1,FALSE)</f>
        <v>Exponential</v>
      </c>
      <c r="J2050" s="101">
        <f>VLOOKUP($C2050,'Experiment Design'!$B$3:$H$66,'Experiment Results'!J$1,FALSE)</f>
        <v>100</v>
      </c>
      <c r="K2050" s="101">
        <f>VLOOKUP($C2050,'Experiment Design'!$B$3:$H$66,'Experiment Results'!K$1,FALSE)</f>
        <v>60</v>
      </c>
      <c r="L2050" s="101">
        <f>VLOOKUP($C2050,'Experiment Design'!$B$3:$H$66,'Experiment Results'!L$1,FALSE)</f>
        <v>36</v>
      </c>
      <c r="M2050" s="101">
        <f>VLOOKUP($C2050,'Experiment Design'!$B$3:$H$66,'Experiment Results'!M$1,FALSE)</f>
        <v>15</v>
      </c>
      <c r="N2050" s="102">
        <f t="shared" si="251"/>
        <v>41.736111111111121</v>
      </c>
      <c r="P2050" s="103">
        <f t="shared" si="252"/>
        <v>-1</v>
      </c>
      <c r="Q2050" s="101">
        <f t="shared" si="253"/>
        <v>1</v>
      </c>
      <c r="R2050" s="101">
        <f t="shared" si="254"/>
        <v>1</v>
      </c>
      <c r="S2050" s="101">
        <f t="shared" si="255"/>
        <v>1</v>
      </c>
      <c r="T2050" s="101">
        <f t="shared" si="256"/>
        <v>1</v>
      </c>
      <c r="U2050" s="101">
        <f t="shared" si="257"/>
        <v>1</v>
      </c>
      <c r="V2050" s="102">
        <f t="shared" si="258"/>
        <v>41.736111111111121</v>
      </c>
    </row>
    <row r="2051" spans="2:22" x14ac:dyDescent="0.25">
      <c r="B2051" s="12">
        <v>32</v>
      </c>
      <c r="C2051" s="12">
        <v>64</v>
      </c>
      <c r="D2051" s="12">
        <v>48.958333333333321</v>
      </c>
      <c r="E2051" s="12">
        <v>33.124999999999986</v>
      </c>
      <c r="F2051" s="12">
        <v>48.958333333333321</v>
      </c>
      <c r="H2051" s="103">
        <f>VLOOKUP($C2051,'Experiment Design'!$B$3:$H$66,'Experiment Results'!H$1,FALSE)</f>
        <v>8</v>
      </c>
      <c r="I2051" s="101" t="str">
        <f>VLOOKUP($C2051,'Experiment Design'!$B$3:$H$66,'Experiment Results'!I$1,FALSE)</f>
        <v>Exponential</v>
      </c>
      <c r="J2051" s="101">
        <f>VLOOKUP($C2051,'Experiment Design'!$B$3:$H$66,'Experiment Results'!J$1,FALSE)</f>
        <v>100</v>
      </c>
      <c r="K2051" s="101">
        <f>VLOOKUP($C2051,'Experiment Design'!$B$3:$H$66,'Experiment Results'!K$1,FALSE)</f>
        <v>60</v>
      </c>
      <c r="L2051" s="101">
        <f>VLOOKUP($C2051,'Experiment Design'!$B$3:$H$66,'Experiment Results'!L$1,FALSE)</f>
        <v>36</v>
      </c>
      <c r="M2051" s="101">
        <f>VLOOKUP($C2051,'Experiment Design'!$B$3:$H$66,'Experiment Results'!M$1,FALSE)</f>
        <v>15</v>
      </c>
      <c r="N2051" s="102">
        <f t="shared" si="251"/>
        <v>43.680555555555543</v>
      </c>
      <c r="P2051" s="103">
        <f t="shared" si="252"/>
        <v>1</v>
      </c>
      <c r="Q2051" s="101">
        <f t="shared" si="253"/>
        <v>1</v>
      </c>
      <c r="R2051" s="101">
        <f t="shared" si="254"/>
        <v>1</v>
      </c>
      <c r="S2051" s="101">
        <f t="shared" si="255"/>
        <v>1</v>
      </c>
      <c r="T2051" s="101">
        <f t="shared" si="256"/>
        <v>1</v>
      </c>
      <c r="U2051" s="101">
        <f t="shared" si="257"/>
        <v>1</v>
      </c>
      <c r="V2051" s="102">
        <f t="shared" si="258"/>
        <v>43.680555555555543</v>
      </c>
    </row>
    <row r="2052" spans="2:22" x14ac:dyDescent="0.25">
      <c r="B2052" s="12">
        <v>33</v>
      </c>
      <c r="C2052" s="12">
        <v>1</v>
      </c>
      <c r="D2052" s="12">
        <v>28.269230769230759</v>
      </c>
      <c r="E2052" s="12">
        <v>31.442307692307722</v>
      </c>
      <c r="F2052" s="12">
        <v>32.596153846153854</v>
      </c>
      <c r="H2052" s="103">
        <f>VLOOKUP($C2052,'Experiment Design'!$B$3:$H$66,'Experiment Results'!H$1,FALSE)</f>
        <v>3</v>
      </c>
      <c r="I2052" s="101" t="str">
        <f>VLOOKUP($C2052,'Experiment Design'!$B$3:$H$66,'Experiment Results'!I$1,FALSE)</f>
        <v>Normal</v>
      </c>
      <c r="J2052" s="101">
        <f>VLOOKUP($C2052,'Experiment Design'!$B$3:$H$66,'Experiment Results'!J$1,FALSE)</f>
        <v>40</v>
      </c>
      <c r="K2052" s="101">
        <f>VLOOKUP($C2052,'Experiment Design'!$B$3:$H$66,'Experiment Results'!K$1,FALSE)</f>
        <v>10</v>
      </c>
      <c r="L2052" s="101">
        <f>VLOOKUP($C2052,'Experiment Design'!$B$3:$H$66,'Experiment Results'!L$1,FALSE)</f>
        <v>26</v>
      </c>
      <c r="M2052" s="101">
        <f>VLOOKUP($C2052,'Experiment Design'!$B$3:$H$66,'Experiment Results'!M$1,FALSE)</f>
        <v>10</v>
      </c>
      <c r="N2052" s="102">
        <f t="shared" si="251"/>
        <v>30.769230769230777</v>
      </c>
      <c r="P2052" s="103">
        <f t="shared" si="252"/>
        <v>-1</v>
      </c>
      <c r="Q2052" s="101">
        <f t="shared" si="253"/>
        <v>-1</v>
      </c>
      <c r="R2052" s="101">
        <f t="shared" si="254"/>
        <v>-1</v>
      </c>
      <c r="S2052" s="101">
        <f t="shared" si="255"/>
        <v>-1</v>
      </c>
      <c r="T2052" s="101">
        <f t="shared" si="256"/>
        <v>-1</v>
      </c>
      <c r="U2052" s="101">
        <f t="shared" si="257"/>
        <v>-1</v>
      </c>
      <c r="V2052" s="102">
        <f t="shared" si="258"/>
        <v>30.769230769230777</v>
      </c>
    </row>
    <row r="2053" spans="2:22" x14ac:dyDescent="0.25">
      <c r="B2053" s="12">
        <v>33</v>
      </c>
      <c r="C2053" s="12">
        <v>2</v>
      </c>
      <c r="D2053" s="12">
        <v>34.61538461538462</v>
      </c>
      <c r="E2053" s="12">
        <v>36</v>
      </c>
      <c r="F2053" s="12">
        <v>34.153846153846139</v>
      </c>
      <c r="H2053" s="103">
        <f>VLOOKUP($C2053,'Experiment Design'!$B$3:$H$66,'Experiment Results'!H$1,FALSE)</f>
        <v>8</v>
      </c>
      <c r="I2053" s="101" t="str">
        <f>VLOOKUP($C2053,'Experiment Design'!$B$3:$H$66,'Experiment Results'!I$1,FALSE)</f>
        <v>Normal</v>
      </c>
      <c r="J2053" s="101">
        <f>VLOOKUP($C2053,'Experiment Design'!$B$3:$H$66,'Experiment Results'!J$1,FALSE)</f>
        <v>40</v>
      </c>
      <c r="K2053" s="101">
        <f>VLOOKUP($C2053,'Experiment Design'!$B$3:$H$66,'Experiment Results'!K$1,FALSE)</f>
        <v>10</v>
      </c>
      <c r="L2053" s="101">
        <f>VLOOKUP($C2053,'Experiment Design'!$B$3:$H$66,'Experiment Results'!L$1,FALSE)</f>
        <v>26</v>
      </c>
      <c r="M2053" s="101">
        <f>VLOOKUP($C2053,'Experiment Design'!$B$3:$H$66,'Experiment Results'!M$1,FALSE)</f>
        <v>10</v>
      </c>
      <c r="N2053" s="102">
        <f t="shared" ref="N2053:N2116" si="259">AVERAGE(D2053:F2053)</f>
        <v>34.923076923076913</v>
      </c>
      <c r="P2053" s="103">
        <f t="shared" ref="P2053:P2116" si="260">IF(H2053=H$4,-1,1)</f>
        <v>1</v>
      </c>
      <c r="Q2053" s="101">
        <f t="shared" ref="Q2053:Q2116" si="261">IF(I2053=I$4,-1,1)</f>
        <v>-1</v>
      </c>
      <c r="R2053" s="101">
        <f t="shared" ref="R2053:R2116" si="262">IF(J2053=J$4,-1,1)</f>
        <v>-1</v>
      </c>
      <c r="S2053" s="101">
        <f t="shared" ref="S2053:S2116" si="263">IF(K2053=K$4,-1,1)</f>
        <v>-1</v>
      </c>
      <c r="T2053" s="101">
        <f t="shared" ref="T2053:T2116" si="264">IF(L2053=L$4,-1,1)</f>
        <v>-1</v>
      </c>
      <c r="U2053" s="101">
        <f t="shared" ref="U2053:U2116" si="265">IF(M2053=M$4,-1,1)</f>
        <v>-1</v>
      </c>
      <c r="V2053" s="102">
        <f t="shared" ref="V2053:V2116" si="266">N2053</f>
        <v>34.923076923076913</v>
      </c>
    </row>
    <row r="2054" spans="2:22" x14ac:dyDescent="0.25">
      <c r="B2054" s="12">
        <v>33</v>
      </c>
      <c r="C2054" s="12">
        <v>3</v>
      </c>
      <c r="D2054" s="12">
        <v>38.653846153846146</v>
      </c>
      <c r="E2054" s="12">
        <v>39.230769230769241</v>
      </c>
      <c r="F2054" s="12">
        <v>42.692307692307722</v>
      </c>
      <c r="H2054" s="103">
        <f>VLOOKUP($C2054,'Experiment Design'!$B$3:$H$66,'Experiment Results'!H$1,FALSE)</f>
        <v>3</v>
      </c>
      <c r="I2054" s="101" t="str">
        <f>VLOOKUP($C2054,'Experiment Design'!$B$3:$H$66,'Experiment Results'!I$1,FALSE)</f>
        <v>Exponential</v>
      </c>
      <c r="J2054" s="101">
        <f>VLOOKUP($C2054,'Experiment Design'!$B$3:$H$66,'Experiment Results'!J$1,FALSE)</f>
        <v>40</v>
      </c>
      <c r="K2054" s="101">
        <f>VLOOKUP($C2054,'Experiment Design'!$B$3:$H$66,'Experiment Results'!K$1,FALSE)</f>
        <v>10</v>
      </c>
      <c r="L2054" s="101">
        <f>VLOOKUP($C2054,'Experiment Design'!$B$3:$H$66,'Experiment Results'!L$1,FALSE)</f>
        <v>26</v>
      </c>
      <c r="M2054" s="101">
        <f>VLOOKUP($C2054,'Experiment Design'!$B$3:$H$66,'Experiment Results'!M$1,FALSE)</f>
        <v>10</v>
      </c>
      <c r="N2054" s="102">
        <f t="shared" si="259"/>
        <v>40.192307692307701</v>
      </c>
      <c r="P2054" s="103">
        <f t="shared" si="260"/>
        <v>-1</v>
      </c>
      <c r="Q2054" s="101">
        <f t="shared" si="261"/>
        <v>1</v>
      </c>
      <c r="R2054" s="101">
        <f t="shared" si="262"/>
        <v>-1</v>
      </c>
      <c r="S2054" s="101">
        <f t="shared" si="263"/>
        <v>-1</v>
      </c>
      <c r="T2054" s="101">
        <f t="shared" si="264"/>
        <v>-1</v>
      </c>
      <c r="U2054" s="101">
        <f t="shared" si="265"/>
        <v>-1</v>
      </c>
      <c r="V2054" s="102">
        <f t="shared" si="266"/>
        <v>40.192307692307701</v>
      </c>
    </row>
    <row r="2055" spans="2:22" x14ac:dyDescent="0.25">
      <c r="B2055" s="12">
        <v>33</v>
      </c>
      <c r="C2055" s="12">
        <v>4</v>
      </c>
      <c r="D2055" s="12">
        <v>35.769230769230759</v>
      </c>
      <c r="E2055" s="12">
        <v>35.076923076923102</v>
      </c>
      <c r="F2055" s="12">
        <v>34.38461538461538</v>
      </c>
      <c r="H2055" s="103">
        <f>VLOOKUP($C2055,'Experiment Design'!$B$3:$H$66,'Experiment Results'!H$1,FALSE)</f>
        <v>8</v>
      </c>
      <c r="I2055" s="101" t="str">
        <f>VLOOKUP($C2055,'Experiment Design'!$B$3:$H$66,'Experiment Results'!I$1,FALSE)</f>
        <v>Exponential</v>
      </c>
      <c r="J2055" s="101">
        <f>VLOOKUP($C2055,'Experiment Design'!$B$3:$H$66,'Experiment Results'!J$1,FALSE)</f>
        <v>40</v>
      </c>
      <c r="K2055" s="101">
        <f>VLOOKUP($C2055,'Experiment Design'!$B$3:$H$66,'Experiment Results'!K$1,FALSE)</f>
        <v>10</v>
      </c>
      <c r="L2055" s="101">
        <f>VLOOKUP($C2055,'Experiment Design'!$B$3:$H$66,'Experiment Results'!L$1,FALSE)</f>
        <v>26</v>
      </c>
      <c r="M2055" s="101">
        <f>VLOOKUP($C2055,'Experiment Design'!$B$3:$H$66,'Experiment Results'!M$1,FALSE)</f>
        <v>10</v>
      </c>
      <c r="N2055" s="102">
        <f t="shared" si="259"/>
        <v>35.076923076923087</v>
      </c>
      <c r="P2055" s="103">
        <f t="shared" si="260"/>
        <v>1</v>
      </c>
      <c r="Q2055" s="101">
        <f t="shared" si="261"/>
        <v>1</v>
      </c>
      <c r="R2055" s="101">
        <f t="shared" si="262"/>
        <v>-1</v>
      </c>
      <c r="S2055" s="101">
        <f t="shared" si="263"/>
        <v>-1</v>
      </c>
      <c r="T2055" s="101">
        <f t="shared" si="264"/>
        <v>-1</v>
      </c>
      <c r="U2055" s="101">
        <f t="shared" si="265"/>
        <v>-1</v>
      </c>
      <c r="V2055" s="102">
        <f t="shared" si="266"/>
        <v>35.076923076923087</v>
      </c>
    </row>
    <row r="2056" spans="2:22" x14ac:dyDescent="0.25">
      <c r="B2056" s="12">
        <v>33</v>
      </c>
      <c r="C2056" s="12">
        <v>5</v>
      </c>
      <c r="D2056" s="12">
        <v>28.269230769230759</v>
      </c>
      <c r="E2056" s="12">
        <v>31.442307692307722</v>
      </c>
      <c r="F2056" s="12">
        <v>32.596153846153854</v>
      </c>
      <c r="H2056" s="103">
        <f>VLOOKUP($C2056,'Experiment Design'!$B$3:$H$66,'Experiment Results'!H$1,FALSE)</f>
        <v>3</v>
      </c>
      <c r="I2056" s="101" t="str">
        <f>VLOOKUP($C2056,'Experiment Design'!$B$3:$H$66,'Experiment Results'!I$1,FALSE)</f>
        <v>Normal</v>
      </c>
      <c r="J2056" s="101">
        <f>VLOOKUP($C2056,'Experiment Design'!$B$3:$H$66,'Experiment Results'!J$1,FALSE)</f>
        <v>100</v>
      </c>
      <c r="K2056" s="101">
        <f>VLOOKUP($C2056,'Experiment Design'!$B$3:$H$66,'Experiment Results'!K$1,FALSE)</f>
        <v>10</v>
      </c>
      <c r="L2056" s="101">
        <f>VLOOKUP($C2056,'Experiment Design'!$B$3:$H$66,'Experiment Results'!L$1,FALSE)</f>
        <v>26</v>
      </c>
      <c r="M2056" s="101">
        <f>VLOOKUP($C2056,'Experiment Design'!$B$3:$H$66,'Experiment Results'!M$1,FALSE)</f>
        <v>10</v>
      </c>
      <c r="N2056" s="102">
        <f t="shared" si="259"/>
        <v>30.769230769230777</v>
      </c>
      <c r="P2056" s="103">
        <f t="shared" si="260"/>
        <v>-1</v>
      </c>
      <c r="Q2056" s="101">
        <f t="shared" si="261"/>
        <v>-1</v>
      </c>
      <c r="R2056" s="101">
        <f t="shared" si="262"/>
        <v>1</v>
      </c>
      <c r="S2056" s="101">
        <f t="shared" si="263"/>
        <v>-1</v>
      </c>
      <c r="T2056" s="101">
        <f t="shared" si="264"/>
        <v>-1</v>
      </c>
      <c r="U2056" s="101">
        <f t="shared" si="265"/>
        <v>-1</v>
      </c>
      <c r="V2056" s="102">
        <f t="shared" si="266"/>
        <v>30.769230769230777</v>
      </c>
    </row>
    <row r="2057" spans="2:22" x14ac:dyDescent="0.25">
      <c r="B2057" s="12">
        <v>33</v>
      </c>
      <c r="C2057" s="12">
        <v>6</v>
      </c>
      <c r="D2057" s="12">
        <v>34.61538461538462</v>
      </c>
      <c r="E2057" s="12">
        <v>36</v>
      </c>
      <c r="F2057" s="12">
        <v>34.153846153846139</v>
      </c>
      <c r="H2057" s="103">
        <f>VLOOKUP($C2057,'Experiment Design'!$B$3:$H$66,'Experiment Results'!H$1,FALSE)</f>
        <v>8</v>
      </c>
      <c r="I2057" s="101" t="str">
        <f>VLOOKUP($C2057,'Experiment Design'!$B$3:$H$66,'Experiment Results'!I$1,FALSE)</f>
        <v>Normal</v>
      </c>
      <c r="J2057" s="101">
        <f>VLOOKUP($C2057,'Experiment Design'!$B$3:$H$66,'Experiment Results'!J$1,FALSE)</f>
        <v>100</v>
      </c>
      <c r="K2057" s="101">
        <f>VLOOKUP($C2057,'Experiment Design'!$B$3:$H$66,'Experiment Results'!K$1,FALSE)</f>
        <v>10</v>
      </c>
      <c r="L2057" s="101">
        <f>VLOOKUP($C2057,'Experiment Design'!$B$3:$H$66,'Experiment Results'!L$1,FALSE)</f>
        <v>26</v>
      </c>
      <c r="M2057" s="101">
        <f>VLOOKUP($C2057,'Experiment Design'!$B$3:$H$66,'Experiment Results'!M$1,FALSE)</f>
        <v>10</v>
      </c>
      <c r="N2057" s="102">
        <f t="shared" si="259"/>
        <v>34.923076923076913</v>
      </c>
      <c r="P2057" s="103">
        <f t="shared" si="260"/>
        <v>1</v>
      </c>
      <c r="Q2057" s="101">
        <f t="shared" si="261"/>
        <v>-1</v>
      </c>
      <c r="R2057" s="101">
        <f t="shared" si="262"/>
        <v>1</v>
      </c>
      <c r="S2057" s="101">
        <f t="shared" si="263"/>
        <v>-1</v>
      </c>
      <c r="T2057" s="101">
        <f t="shared" si="264"/>
        <v>-1</v>
      </c>
      <c r="U2057" s="101">
        <f t="shared" si="265"/>
        <v>-1</v>
      </c>
      <c r="V2057" s="102">
        <f t="shared" si="266"/>
        <v>34.923076923076913</v>
      </c>
    </row>
    <row r="2058" spans="2:22" x14ac:dyDescent="0.25">
      <c r="B2058" s="12">
        <v>33</v>
      </c>
      <c r="C2058" s="12">
        <v>7</v>
      </c>
      <c r="D2058" s="12">
        <v>38.653846153846146</v>
      </c>
      <c r="E2058" s="12">
        <v>39.230769230769241</v>
      </c>
      <c r="F2058" s="12">
        <v>42.692307692307722</v>
      </c>
      <c r="H2058" s="103">
        <f>VLOOKUP($C2058,'Experiment Design'!$B$3:$H$66,'Experiment Results'!H$1,FALSE)</f>
        <v>3</v>
      </c>
      <c r="I2058" s="101" t="str">
        <f>VLOOKUP($C2058,'Experiment Design'!$B$3:$H$66,'Experiment Results'!I$1,FALSE)</f>
        <v>Exponential</v>
      </c>
      <c r="J2058" s="101">
        <f>VLOOKUP($C2058,'Experiment Design'!$B$3:$H$66,'Experiment Results'!J$1,FALSE)</f>
        <v>100</v>
      </c>
      <c r="K2058" s="101">
        <f>VLOOKUP($C2058,'Experiment Design'!$B$3:$H$66,'Experiment Results'!K$1,FALSE)</f>
        <v>10</v>
      </c>
      <c r="L2058" s="101">
        <f>VLOOKUP($C2058,'Experiment Design'!$B$3:$H$66,'Experiment Results'!L$1,FALSE)</f>
        <v>26</v>
      </c>
      <c r="M2058" s="101">
        <f>VLOOKUP($C2058,'Experiment Design'!$B$3:$H$66,'Experiment Results'!M$1,FALSE)</f>
        <v>10</v>
      </c>
      <c r="N2058" s="102">
        <f t="shared" si="259"/>
        <v>40.192307692307701</v>
      </c>
      <c r="P2058" s="103">
        <f t="shared" si="260"/>
        <v>-1</v>
      </c>
      <c r="Q2058" s="101">
        <f t="shared" si="261"/>
        <v>1</v>
      </c>
      <c r="R2058" s="101">
        <f t="shared" si="262"/>
        <v>1</v>
      </c>
      <c r="S2058" s="101">
        <f t="shared" si="263"/>
        <v>-1</v>
      </c>
      <c r="T2058" s="101">
        <f t="shared" si="264"/>
        <v>-1</v>
      </c>
      <c r="U2058" s="101">
        <f t="shared" si="265"/>
        <v>-1</v>
      </c>
      <c r="V2058" s="102">
        <f t="shared" si="266"/>
        <v>40.192307692307701</v>
      </c>
    </row>
    <row r="2059" spans="2:22" x14ac:dyDescent="0.25">
      <c r="B2059" s="12">
        <v>33</v>
      </c>
      <c r="C2059" s="12">
        <v>8</v>
      </c>
      <c r="D2059" s="12">
        <v>42.980769230769241</v>
      </c>
      <c r="E2059" s="12">
        <v>37.38461538461538</v>
      </c>
      <c r="F2059" s="12">
        <v>34.38461538461538</v>
      </c>
      <c r="H2059" s="103">
        <f>VLOOKUP($C2059,'Experiment Design'!$B$3:$H$66,'Experiment Results'!H$1,FALSE)</f>
        <v>8</v>
      </c>
      <c r="I2059" s="101" t="str">
        <f>VLOOKUP($C2059,'Experiment Design'!$B$3:$H$66,'Experiment Results'!I$1,FALSE)</f>
        <v>Exponential</v>
      </c>
      <c r="J2059" s="101">
        <f>VLOOKUP($C2059,'Experiment Design'!$B$3:$H$66,'Experiment Results'!J$1,FALSE)</f>
        <v>100</v>
      </c>
      <c r="K2059" s="101">
        <f>VLOOKUP($C2059,'Experiment Design'!$B$3:$H$66,'Experiment Results'!K$1,FALSE)</f>
        <v>10</v>
      </c>
      <c r="L2059" s="101">
        <f>VLOOKUP($C2059,'Experiment Design'!$B$3:$H$66,'Experiment Results'!L$1,FALSE)</f>
        <v>26</v>
      </c>
      <c r="M2059" s="101">
        <f>VLOOKUP($C2059,'Experiment Design'!$B$3:$H$66,'Experiment Results'!M$1,FALSE)</f>
        <v>10</v>
      </c>
      <c r="N2059" s="102">
        <f t="shared" si="259"/>
        <v>38.25</v>
      </c>
      <c r="P2059" s="103">
        <f t="shared" si="260"/>
        <v>1</v>
      </c>
      <c r="Q2059" s="101">
        <f t="shared" si="261"/>
        <v>1</v>
      </c>
      <c r="R2059" s="101">
        <f t="shared" si="262"/>
        <v>1</v>
      </c>
      <c r="S2059" s="101">
        <f t="shared" si="263"/>
        <v>-1</v>
      </c>
      <c r="T2059" s="101">
        <f t="shared" si="264"/>
        <v>-1</v>
      </c>
      <c r="U2059" s="101">
        <f t="shared" si="265"/>
        <v>-1</v>
      </c>
      <c r="V2059" s="102">
        <f t="shared" si="266"/>
        <v>38.25</v>
      </c>
    </row>
    <row r="2060" spans="2:22" x14ac:dyDescent="0.25">
      <c r="B2060" s="12">
        <v>33</v>
      </c>
      <c r="C2060" s="12">
        <v>9</v>
      </c>
      <c r="D2060" s="12">
        <v>28.269230769230759</v>
      </c>
      <c r="E2060" s="12">
        <v>31.442307692307722</v>
      </c>
      <c r="F2060" s="12">
        <v>32.596153846153854</v>
      </c>
      <c r="H2060" s="103">
        <f>VLOOKUP($C2060,'Experiment Design'!$B$3:$H$66,'Experiment Results'!H$1,FALSE)</f>
        <v>3</v>
      </c>
      <c r="I2060" s="101" t="str">
        <f>VLOOKUP($C2060,'Experiment Design'!$B$3:$H$66,'Experiment Results'!I$1,FALSE)</f>
        <v>Normal</v>
      </c>
      <c r="J2060" s="101">
        <f>VLOOKUP($C2060,'Experiment Design'!$B$3:$H$66,'Experiment Results'!J$1,FALSE)</f>
        <v>40</v>
      </c>
      <c r="K2060" s="101">
        <f>VLOOKUP($C2060,'Experiment Design'!$B$3:$H$66,'Experiment Results'!K$1,FALSE)</f>
        <v>60</v>
      </c>
      <c r="L2060" s="101">
        <f>VLOOKUP($C2060,'Experiment Design'!$B$3:$H$66,'Experiment Results'!L$1,FALSE)</f>
        <v>26</v>
      </c>
      <c r="M2060" s="101">
        <f>VLOOKUP($C2060,'Experiment Design'!$B$3:$H$66,'Experiment Results'!M$1,FALSE)</f>
        <v>10</v>
      </c>
      <c r="N2060" s="102">
        <f t="shared" si="259"/>
        <v>30.769230769230777</v>
      </c>
      <c r="P2060" s="103">
        <f t="shared" si="260"/>
        <v>-1</v>
      </c>
      <c r="Q2060" s="101">
        <f t="shared" si="261"/>
        <v>-1</v>
      </c>
      <c r="R2060" s="101">
        <f t="shared" si="262"/>
        <v>-1</v>
      </c>
      <c r="S2060" s="101">
        <f t="shared" si="263"/>
        <v>1</v>
      </c>
      <c r="T2060" s="101">
        <f t="shared" si="264"/>
        <v>-1</v>
      </c>
      <c r="U2060" s="101">
        <f t="shared" si="265"/>
        <v>-1</v>
      </c>
      <c r="V2060" s="102">
        <f t="shared" si="266"/>
        <v>30.769230769230777</v>
      </c>
    </row>
    <row r="2061" spans="2:22" x14ac:dyDescent="0.25">
      <c r="B2061" s="12">
        <v>33</v>
      </c>
      <c r="C2061" s="12">
        <v>10</v>
      </c>
      <c r="D2061" s="12">
        <v>34.61538461538462</v>
      </c>
      <c r="E2061" s="12">
        <v>36</v>
      </c>
      <c r="F2061" s="12">
        <v>34.153846153846139</v>
      </c>
      <c r="H2061" s="103">
        <f>VLOOKUP($C2061,'Experiment Design'!$B$3:$H$66,'Experiment Results'!H$1,FALSE)</f>
        <v>8</v>
      </c>
      <c r="I2061" s="101" t="str">
        <f>VLOOKUP($C2061,'Experiment Design'!$B$3:$H$66,'Experiment Results'!I$1,FALSE)</f>
        <v>Normal</v>
      </c>
      <c r="J2061" s="101">
        <f>VLOOKUP($C2061,'Experiment Design'!$B$3:$H$66,'Experiment Results'!J$1,FALSE)</f>
        <v>40</v>
      </c>
      <c r="K2061" s="101">
        <f>VLOOKUP($C2061,'Experiment Design'!$B$3:$H$66,'Experiment Results'!K$1,FALSE)</f>
        <v>60</v>
      </c>
      <c r="L2061" s="101">
        <f>VLOOKUP($C2061,'Experiment Design'!$B$3:$H$66,'Experiment Results'!L$1,FALSE)</f>
        <v>26</v>
      </c>
      <c r="M2061" s="101">
        <f>VLOOKUP($C2061,'Experiment Design'!$B$3:$H$66,'Experiment Results'!M$1,FALSE)</f>
        <v>10</v>
      </c>
      <c r="N2061" s="102">
        <f t="shared" si="259"/>
        <v>34.923076923076913</v>
      </c>
      <c r="P2061" s="103">
        <f t="shared" si="260"/>
        <v>1</v>
      </c>
      <c r="Q2061" s="101">
        <f t="shared" si="261"/>
        <v>-1</v>
      </c>
      <c r="R2061" s="101">
        <f t="shared" si="262"/>
        <v>-1</v>
      </c>
      <c r="S2061" s="101">
        <f t="shared" si="263"/>
        <v>1</v>
      </c>
      <c r="T2061" s="101">
        <f t="shared" si="264"/>
        <v>-1</v>
      </c>
      <c r="U2061" s="101">
        <f t="shared" si="265"/>
        <v>-1</v>
      </c>
      <c r="V2061" s="102">
        <f t="shared" si="266"/>
        <v>34.923076923076913</v>
      </c>
    </row>
    <row r="2062" spans="2:22" x14ac:dyDescent="0.25">
      <c r="B2062" s="12">
        <v>33</v>
      </c>
      <c r="C2062" s="12">
        <v>11</v>
      </c>
      <c r="D2062" s="12">
        <v>38.653846153846146</v>
      </c>
      <c r="E2062" s="12">
        <v>39.230769230769241</v>
      </c>
      <c r="F2062" s="12">
        <v>42.692307692307722</v>
      </c>
      <c r="H2062" s="103">
        <f>VLOOKUP($C2062,'Experiment Design'!$B$3:$H$66,'Experiment Results'!H$1,FALSE)</f>
        <v>3</v>
      </c>
      <c r="I2062" s="101" t="str">
        <f>VLOOKUP($C2062,'Experiment Design'!$B$3:$H$66,'Experiment Results'!I$1,FALSE)</f>
        <v>Exponential</v>
      </c>
      <c r="J2062" s="101">
        <f>VLOOKUP($C2062,'Experiment Design'!$B$3:$H$66,'Experiment Results'!J$1,FALSE)</f>
        <v>40</v>
      </c>
      <c r="K2062" s="101">
        <f>VLOOKUP($C2062,'Experiment Design'!$B$3:$H$66,'Experiment Results'!K$1,FALSE)</f>
        <v>60</v>
      </c>
      <c r="L2062" s="101">
        <f>VLOOKUP($C2062,'Experiment Design'!$B$3:$H$66,'Experiment Results'!L$1,FALSE)</f>
        <v>26</v>
      </c>
      <c r="M2062" s="101">
        <f>VLOOKUP($C2062,'Experiment Design'!$B$3:$H$66,'Experiment Results'!M$1,FALSE)</f>
        <v>10</v>
      </c>
      <c r="N2062" s="102">
        <f t="shared" si="259"/>
        <v>40.192307692307701</v>
      </c>
      <c r="P2062" s="103">
        <f t="shared" si="260"/>
        <v>-1</v>
      </c>
      <c r="Q2062" s="101">
        <f t="shared" si="261"/>
        <v>1</v>
      </c>
      <c r="R2062" s="101">
        <f t="shared" si="262"/>
        <v>-1</v>
      </c>
      <c r="S2062" s="101">
        <f t="shared" si="263"/>
        <v>1</v>
      </c>
      <c r="T2062" s="101">
        <f t="shared" si="264"/>
        <v>-1</v>
      </c>
      <c r="U2062" s="101">
        <f t="shared" si="265"/>
        <v>-1</v>
      </c>
      <c r="V2062" s="102">
        <f t="shared" si="266"/>
        <v>40.192307692307701</v>
      </c>
    </row>
    <row r="2063" spans="2:22" x14ac:dyDescent="0.25">
      <c r="B2063" s="12">
        <v>33</v>
      </c>
      <c r="C2063" s="12">
        <v>12</v>
      </c>
      <c r="D2063" s="12">
        <v>42.980769230769241</v>
      </c>
      <c r="E2063" s="12">
        <v>37.38461538461538</v>
      </c>
      <c r="F2063" s="12">
        <v>34.38461538461538</v>
      </c>
      <c r="H2063" s="103">
        <f>VLOOKUP($C2063,'Experiment Design'!$B$3:$H$66,'Experiment Results'!H$1,FALSE)</f>
        <v>8</v>
      </c>
      <c r="I2063" s="101" t="str">
        <f>VLOOKUP($C2063,'Experiment Design'!$B$3:$H$66,'Experiment Results'!I$1,FALSE)</f>
        <v>Exponential</v>
      </c>
      <c r="J2063" s="101">
        <f>VLOOKUP($C2063,'Experiment Design'!$B$3:$H$66,'Experiment Results'!J$1,FALSE)</f>
        <v>40</v>
      </c>
      <c r="K2063" s="101">
        <f>VLOOKUP($C2063,'Experiment Design'!$B$3:$H$66,'Experiment Results'!K$1,FALSE)</f>
        <v>60</v>
      </c>
      <c r="L2063" s="101">
        <f>VLOOKUP($C2063,'Experiment Design'!$B$3:$H$66,'Experiment Results'!L$1,FALSE)</f>
        <v>26</v>
      </c>
      <c r="M2063" s="101">
        <f>VLOOKUP($C2063,'Experiment Design'!$B$3:$H$66,'Experiment Results'!M$1,FALSE)</f>
        <v>10</v>
      </c>
      <c r="N2063" s="102">
        <f t="shared" si="259"/>
        <v>38.25</v>
      </c>
      <c r="P2063" s="103">
        <f t="shared" si="260"/>
        <v>1</v>
      </c>
      <c r="Q2063" s="101">
        <f t="shared" si="261"/>
        <v>1</v>
      </c>
      <c r="R2063" s="101">
        <f t="shared" si="262"/>
        <v>-1</v>
      </c>
      <c r="S2063" s="101">
        <f t="shared" si="263"/>
        <v>1</v>
      </c>
      <c r="T2063" s="101">
        <f t="shared" si="264"/>
        <v>-1</v>
      </c>
      <c r="U2063" s="101">
        <f t="shared" si="265"/>
        <v>-1</v>
      </c>
      <c r="V2063" s="102">
        <f t="shared" si="266"/>
        <v>38.25</v>
      </c>
    </row>
    <row r="2064" spans="2:22" x14ac:dyDescent="0.25">
      <c r="B2064" s="12">
        <v>33</v>
      </c>
      <c r="C2064" s="12">
        <v>13</v>
      </c>
      <c r="D2064" s="12">
        <v>28.269230769230759</v>
      </c>
      <c r="E2064" s="12">
        <v>31.442307692307722</v>
      </c>
      <c r="F2064" s="12">
        <v>32.596153846153854</v>
      </c>
      <c r="H2064" s="103">
        <f>VLOOKUP($C2064,'Experiment Design'!$B$3:$H$66,'Experiment Results'!H$1,FALSE)</f>
        <v>3</v>
      </c>
      <c r="I2064" s="101" t="str">
        <f>VLOOKUP($C2064,'Experiment Design'!$B$3:$H$66,'Experiment Results'!I$1,FALSE)</f>
        <v>Normal</v>
      </c>
      <c r="J2064" s="101">
        <f>VLOOKUP($C2064,'Experiment Design'!$B$3:$H$66,'Experiment Results'!J$1,FALSE)</f>
        <v>100</v>
      </c>
      <c r="K2064" s="101">
        <f>VLOOKUP($C2064,'Experiment Design'!$B$3:$H$66,'Experiment Results'!K$1,FALSE)</f>
        <v>60</v>
      </c>
      <c r="L2064" s="101">
        <f>VLOOKUP($C2064,'Experiment Design'!$B$3:$H$66,'Experiment Results'!L$1,FALSE)</f>
        <v>26</v>
      </c>
      <c r="M2064" s="101">
        <f>VLOOKUP($C2064,'Experiment Design'!$B$3:$H$66,'Experiment Results'!M$1,FALSE)</f>
        <v>10</v>
      </c>
      <c r="N2064" s="102">
        <f t="shared" si="259"/>
        <v>30.769230769230777</v>
      </c>
      <c r="P2064" s="103">
        <f t="shared" si="260"/>
        <v>-1</v>
      </c>
      <c r="Q2064" s="101">
        <f t="shared" si="261"/>
        <v>-1</v>
      </c>
      <c r="R2064" s="101">
        <f t="shared" si="262"/>
        <v>1</v>
      </c>
      <c r="S2064" s="101">
        <f t="shared" si="263"/>
        <v>1</v>
      </c>
      <c r="T2064" s="101">
        <f t="shared" si="264"/>
        <v>-1</v>
      </c>
      <c r="U2064" s="101">
        <f t="shared" si="265"/>
        <v>-1</v>
      </c>
      <c r="V2064" s="102">
        <f t="shared" si="266"/>
        <v>30.769230769230777</v>
      </c>
    </row>
    <row r="2065" spans="2:22" x14ac:dyDescent="0.25">
      <c r="B2065" s="12">
        <v>33</v>
      </c>
      <c r="C2065" s="12">
        <v>14</v>
      </c>
      <c r="D2065" s="12">
        <v>34.61538461538462</v>
      </c>
      <c r="E2065" s="12">
        <v>36</v>
      </c>
      <c r="F2065" s="12">
        <v>34.153846153846139</v>
      </c>
      <c r="H2065" s="103">
        <f>VLOOKUP($C2065,'Experiment Design'!$B$3:$H$66,'Experiment Results'!H$1,FALSE)</f>
        <v>8</v>
      </c>
      <c r="I2065" s="101" t="str">
        <f>VLOOKUP($C2065,'Experiment Design'!$B$3:$H$66,'Experiment Results'!I$1,FALSE)</f>
        <v>Normal</v>
      </c>
      <c r="J2065" s="101">
        <f>VLOOKUP($C2065,'Experiment Design'!$B$3:$H$66,'Experiment Results'!J$1,FALSE)</f>
        <v>100</v>
      </c>
      <c r="K2065" s="101">
        <f>VLOOKUP($C2065,'Experiment Design'!$B$3:$H$66,'Experiment Results'!K$1,FALSE)</f>
        <v>60</v>
      </c>
      <c r="L2065" s="101">
        <f>VLOOKUP($C2065,'Experiment Design'!$B$3:$H$66,'Experiment Results'!L$1,FALSE)</f>
        <v>26</v>
      </c>
      <c r="M2065" s="101">
        <f>VLOOKUP($C2065,'Experiment Design'!$B$3:$H$66,'Experiment Results'!M$1,FALSE)</f>
        <v>10</v>
      </c>
      <c r="N2065" s="102">
        <f t="shared" si="259"/>
        <v>34.923076923076913</v>
      </c>
      <c r="P2065" s="103">
        <f t="shared" si="260"/>
        <v>1</v>
      </c>
      <c r="Q2065" s="101">
        <f t="shared" si="261"/>
        <v>-1</v>
      </c>
      <c r="R2065" s="101">
        <f t="shared" si="262"/>
        <v>1</v>
      </c>
      <c r="S2065" s="101">
        <f t="shared" si="263"/>
        <v>1</v>
      </c>
      <c r="T2065" s="101">
        <f t="shared" si="264"/>
        <v>-1</v>
      </c>
      <c r="U2065" s="101">
        <f t="shared" si="265"/>
        <v>-1</v>
      </c>
      <c r="V2065" s="102">
        <f t="shared" si="266"/>
        <v>34.923076923076913</v>
      </c>
    </row>
    <row r="2066" spans="2:22" x14ac:dyDescent="0.25">
      <c r="B2066" s="12">
        <v>33</v>
      </c>
      <c r="C2066" s="12">
        <v>15</v>
      </c>
      <c r="D2066" s="12">
        <v>38.653846153846146</v>
      </c>
      <c r="E2066" s="12">
        <v>39.230769230769241</v>
      </c>
      <c r="F2066" s="12">
        <v>42.692307692307722</v>
      </c>
      <c r="H2066" s="103">
        <f>VLOOKUP($C2066,'Experiment Design'!$B$3:$H$66,'Experiment Results'!H$1,FALSE)</f>
        <v>3</v>
      </c>
      <c r="I2066" s="101" t="str">
        <f>VLOOKUP($C2066,'Experiment Design'!$B$3:$H$66,'Experiment Results'!I$1,FALSE)</f>
        <v>Exponential</v>
      </c>
      <c r="J2066" s="101">
        <f>VLOOKUP($C2066,'Experiment Design'!$B$3:$H$66,'Experiment Results'!J$1,FALSE)</f>
        <v>100</v>
      </c>
      <c r="K2066" s="101">
        <f>VLOOKUP($C2066,'Experiment Design'!$B$3:$H$66,'Experiment Results'!K$1,FALSE)</f>
        <v>60</v>
      </c>
      <c r="L2066" s="101">
        <f>VLOOKUP($C2066,'Experiment Design'!$B$3:$H$66,'Experiment Results'!L$1,FALSE)</f>
        <v>26</v>
      </c>
      <c r="M2066" s="101">
        <f>VLOOKUP($C2066,'Experiment Design'!$B$3:$H$66,'Experiment Results'!M$1,FALSE)</f>
        <v>10</v>
      </c>
      <c r="N2066" s="102">
        <f t="shared" si="259"/>
        <v>40.192307692307701</v>
      </c>
      <c r="P2066" s="103">
        <f t="shared" si="260"/>
        <v>-1</v>
      </c>
      <c r="Q2066" s="101">
        <f t="shared" si="261"/>
        <v>1</v>
      </c>
      <c r="R2066" s="101">
        <f t="shared" si="262"/>
        <v>1</v>
      </c>
      <c r="S2066" s="101">
        <f t="shared" si="263"/>
        <v>1</v>
      </c>
      <c r="T2066" s="101">
        <f t="shared" si="264"/>
        <v>-1</v>
      </c>
      <c r="U2066" s="101">
        <f t="shared" si="265"/>
        <v>-1</v>
      </c>
      <c r="V2066" s="102">
        <f t="shared" si="266"/>
        <v>40.192307692307701</v>
      </c>
    </row>
    <row r="2067" spans="2:22" x14ac:dyDescent="0.25">
      <c r="B2067" s="12">
        <v>33</v>
      </c>
      <c r="C2067" s="12">
        <v>16</v>
      </c>
      <c r="D2067" s="12">
        <v>42.980769230769241</v>
      </c>
      <c r="E2067" s="12">
        <v>38.076923076923102</v>
      </c>
      <c r="F2067" s="12">
        <v>34.38461538461538</v>
      </c>
      <c r="H2067" s="103">
        <f>VLOOKUP($C2067,'Experiment Design'!$B$3:$H$66,'Experiment Results'!H$1,FALSE)</f>
        <v>8</v>
      </c>
      <c r="I2067" s="101" t="str">
        <f>VLOOKUP($C2067,'Experiment Design'!$B$3:$H$66,'Experiment Results'!I$1,FALSE)</f>
        <v>Exponential</v>
      </c>
      <c r="J2067" s="101">
        <f>VLOOKUP($C2067,'Experiment Design'!$B$3:$H$66,'Experiment Results'!J$1,FALSE)</f>
        <v>100</v>
      </c>
      <c r="K2067" s="101">
        <f>VLOOKUP($C2067,'Experiment Design'!$B$3:$H$66,'Experiment Results'!K$1,FALSE)</f>
        <v>60</v>
      </c>
      <c r="L2067" s="101">
        <f>VLOOKUP($C2067,'Experiment Design'!$B$3:$H$66,'Experiment Results'!L$1,FALSE)</f>
        <v>26</v>
      </c>
      <c r="M2067" s="101">
        <f>VLOOKUP($C2067,'Experiment Design'!$B$3:$H$66,'Experiment Results'!M$1,FALSE)</f>
        <v>10</v>
      </c>
      <c r="N2067" s="102">
        <f t="shared" si="259"/>
        <v>38.480769230769248</v>
      </c>
      <c r="P2067" s="103">
        <f t="shared" si="260"/>
        <v>1</v>
      </c>
      <c r="Q2067" s="101">
        <f t="shared" si="261"/>
        <v>1</v>
      </c>
      <c r="R2067" s="101">
        <f t="shared" si="262"/>
        <v>1</v>
      </c>
      <c r="S2067" s="101">
        <f t="shared" si="263"/>
        <v>1</v>
      </c>
      <c r="T2067" s="101">
        <f t="shared" si="264"/>
        <v>-1</v>
      </c>
      <c r="U2067" s="101">
        <f t="shared" si="265"/>
        <v>-1</v>
      </c>
      <c r="V2067" s="102">
        <f t="shared" si="266"/>
        <v>38.480769230769248</v>
      </c>
    </row>
    <row r="2068" spans="2:22" x14ac:dyDescent="0.25">
      <c r="B2068" s="12">
        <v>33</v>
      </c>
      <c r="C2068" s="12">
        <v>17</v>
      </c>
      <c r="D2068" s="12">
        <v>47.291666666666636</v>
      </c>
      <c r="E2068" s="12">
        <v>44.583333333333364</v>
      </c>
      <c r="F2068" s="12">
        <v>44.7222222222222</v>
      </c>
      <c r="H2068" s="103">
        <f>VLOOKUP($C2068,'Experiment Design'!$B$3:$H$66,'Experiment Results'!H$1,FALSE)</f>
        <v>3</v>
      </c>
      <c r="I2068" s="101" t="str">
        <f>VLOOKUP($C2068,'Experiment Design'!$B$3:$H$66,'Experiment Results'!I$1,FALSE)</f>
        <v>Normal</v>
      </c>
      <c r="J2068" s="101">
        <f>VLOOKUP($C2068,'Experiment Design'!$B$3:$H$66,'Experiment Results'!J$1,FALSE)</f>
        <v>40</v>
      </c>
      <c r="K2068" s="101">
        <f>VLOOKUP($C2068,'Experiment Design'!$B$3:$H$66,'Experiment Results'!K$1,FALSE)</f>
        <v>10</v>
      </c>
      <c r="L2068" s="101">
        <f>VLOOKUP($C2068,'Experiment Design'!$B$3:$H$66,'Experiment Results'!L$1,FALSE)</f>
        <v>36</v>
      </c>
      <c r="M2068" s="101">
        <f>VLOOKUP($C2068,'Experiment Design'!$B$3:$H$66,'Experiment Results'!M$1,FALSE)</f>
        <v>10</v>
      </c>
      <c r="N2068" s="102">
        <f t="shared" si="259"/>
        <v>45.532407407407398</v>
      </c>
      <c r="P2068" s="103">
        <f t="shared" si="260"/>
        <v>-1</v>
      </c>
      <c r="Q2068" s="101">
        <f t="shared" si="261"/>
        <v>-1</v>
      </c>
      <c r="R2068" s="101">
        <f t="shared" si="262"/>
        <v>-1</v>
      </c>
      <c r="S2068" s="101">
        <f t="shared" si="263"/>
        <v>-1</v>
      </c>
      <c r="T2068" s="101">
        <f t="shared" si="264"/>
        <v>1</v>
      </c>
      <c r="U2068" s="101">
        <f t="shared" si="265"/>
        <v>-1</v>
      </c>
      <c r="V2068" s="102">
        <f t="shared" si="266"/>
        <v>45.532407407407398</v>
      </c>
    </row>
    <row r="2069" spans="2:22" x14ac:dyDescent="0.25">
      <c r="B2069" s="12">
        <v>33</v>
      </c>
      <c r="C2069" s="12">
        <v>18</v>
      </c>
      <c r="D2069" s="12">
        <v>51.388888888888914</v>
      </c>
      <c r="E2069" s="12">
        <v>43.750000000000014</v>
      </c>
      <c r="F2069" s="12">
        <v>43.333333333333321</v>
      </c>
      <c r="H2069" s="103">
        <f>VLOOKUP($C2069,'Experiment Design'!$B$3:$H$66,'Experiment Results'!H$1,FALSE)</f>
        <v>8</v>
      </c>
      <c r="I2069" s="101" t="str">
        <f>VLOOKUP($C2069,'Experiment Design'!$B$3:$H$66,'Experiment Results'!I$1,FALSE)</f>
        <v>Normal</v>
      </c>
      <c r="J2069" s="101">
        <f>VLOOKUP($C2069,'Experiment Design'!$B$3:$H$66,'Experiment Results'!J$1,FALSE)</f>
        <v>40</v>
      </c>
      <c r="K2069" s="101">
        <f>VLOOKUP($C2069,'Experiment Design'!$B$3:$H$66,'Experiment Results'!K$1,FALSE)</f>
        <v>10</v>
      </c>
      <c r="L2069" s="101">
        <f>VLOOKUP($C2069,'Experiment Design'!$B$3:$H$66,'Experiment Results'!L$1,FALSE)</f>
        <v>36</v>
      </c>
      <c r="M2069" s="101">
        <f>VLOOKUP($C2069,'Experiment Design'!$B$3:$H$66,'Experiment Results'!M$1,FALSE)</f>
        <v>10</v>
      </c>
      <c r="N2069" s="102">
        <f t="shared" si="259"/>
        <v>46.157407407407419</v>
      </c>
      <c r="P2069" s="103">
        <f t="shared" si="260"/>
        <v>1</v>
      </c>
      <c r="Q2069" s="101">
        <f t="shared" si="261"/>
        <v>-1</v>
      </c>
      <c r="R2069" s="101">
        <f t="shared" si="262"/>
        <v>-1</v>
      </c>
      <c r="S2069" s="101">
        <f t="shared" si="263"/>
        <v>-1</v>
      </c>
      <c r="T2069" s="101">
        <f t="shared" si="264"/>
        <v>1</v>
      </c>
      <c r="U2069" s="101">
        <f t="shared" si="265"/>
        <v>-1</v>
      </c>
      <c r="V2069" s="102">
        <f t="shared" si="266"/>
        <v>46.157407407407419</v>
      </c>
    </row>
    <row r="2070" spans="2:22" x14ac:dyDescent="0.25">
      <c r="B2070" s="12">
        <v>33</v>
      </c>
      <c r="C2070" s="12">
        <v>19</v>
      </c>
      <c r="D2070" s="12">
        <v>34.166666666666636</v>
      </c>
      <c r="E2070" s="12">
        <v>60.208333333333208</v>
      </c>
      <c r="F2070" s="12">
        <v>41.25</v>
      </c>
      <c r="H2070" s="103">
        <f>VLOOKUP($C2070,'Experiment Design'!$B$3:$H$66,'Experiment Results'!H$1,FALSE)</f>
        <v>3</v>
      </c>
      <c r="I2070" s="101" t="str">
        <f>VLOOKUP($C2070,'Experiment Design'!$B$3:$H$66,'Experiment Results'!I$1,FALSE)</f>
        <v>Exponential</v>
      </c>
      <c r="J2070" s="101">
        <f>VLOOKUP($C2070,'Experiment Design'!$B$3:$H$66,'Experiment Results'!J$1,FALSE)</f>
        <v>40</v>
      </c>
      <c r="K2070" s="101">
        <f>VLOOKUP($C2070,'Experiment Design'!$B$3:$H$66,'Experiment Results'!K$1,FALSE)</f>
        <v>10</v>
      </c>
      <c r="L2070" s="101">
        <f>VLOOKUP($C2070,'Experiment Design'!$B$3:$H$66,'Experiment Results'!L$1,FALSE)</f>
        <v>36</v>
      </c>
      <c r="M2070" s="101">
        <f>VLOOKUP($C2070,'Experiment Design'!$B$3:$H$66,'Experiment Results'!M$1,FALSE)</f>
        <v>10</v>
      </c>
      <c r="N2070" s="102">
        <f t="shared" si="259"/>
        <v>45.208333333333279</v>
      </c>
      <c r="P2070" s="103">
        <f t="shared" si="260"/>
        <v>-1</v>
      </c>
      <c r="Q2070" s="101">
        <f t="shared" si="261"/>
        <v>1</v>
      </c>
      <c r="R2070" s="101">
        <f t="shared" si="262"/>
        <v>-1</v>
      </c>
      <c r="S2070" s="101">
        <f t="shared" si="263"/>
        <v>-1</v>
      </c>
      <c r="T2070" s="101">
        <f t="shared" si="264"/>
        <v>1</v>
      </c>
      <c r="U2070" s="101">
        <f t="shared" si="265"/>
        <v>-1</v>
      </c>
      <c r="V2070" s="102">
        <f t="shared" si="266"/>
        <v>45.208333333333279</v>
      </c>
    </row>
    <row r="2071" spans="2:22" x14ac:dyDescent="0.25">
      <c r="B2071" s="12">
        <v>33</v>
      </c>
      <c r="C2071" s="12">
        <v>20</v>
      </c>
      <c r="D2071" s="12">
        <v>34.166666666666636</v>
      </c>
      <c r="E2071" s="12">
        <v>59.444444444444464</v>
      </c>
      <c r="F2071" s="12">
        <v>41.041666666666679</v>
      </c>
      <c r="H2071" s="103">
        <f>VLOOKUP($C2071,'Experiment Design'!$B$3:$H$66,'Experiment Results'!H$1,FALSE)</f>
        <v>8</v>
      </c>
      <c r="I2071" s="101" t="str">
        <f>VLOOKUP($C2071,'Experiment Design'!$B$3:$H$66,'Experiment Results'!I$1,FALSE)</f>
        <v>Exponential</v>
      </c>
      <c r="J2071" s="101">
        <f>VLOOKUP($C2071,'Experiment Design'!$B$3:$H$66,'Experiment Results'!J$1,FALSE)</f>
        <v>40</v>
      </c>
      <c r="K2071" s="101">
        <f>VLOOKUP($C2071,'Experiment Design'!$B$3:$H$66,'Experiment Results'!K$1,FALSE)</f>
        <v>10</v>
      </c>
      <c r="L2071" s="101">
        <f>VLOOKUP($C2071,'Experiment Design'!$B$3:$H$66,'Experiment Results'!L$1,FALSE)</f>
        <v>36</v>
      </c>
      <c r="M2071" s="101">
        <f>VLOOKUP($C2071,'Experiment Design'!$B$3:$H$66,'Experiment Results'!M$1,FALSE)</f>
        <v>10</v>
      </c>
      <c r="N2071" s="102">
        <f t="shared" si="259"/>
        <v>44.88425925925926</v>
      </c>
      <c r="P2071" s="103">
        <f t="shared" si="260"/>
        <v>1</v>
      </c>
      <c r="Q2071" s="101">
        <f t="shared" si="261"/>
        <v>1</v>
      </c>
      <c r="R2071" s="101">
        <f t="shared" si="262"/>
        <v>-1</v>
      </c>
      <c r="S2071" s="101">
        <f t="shared" si="263"/>
        <v>-1</v>
      </c>
      <c r="T2071" s="101">
        <f t="shared" si="264"/>
        <v>1</v>
      </c>
      <c r="U2071" s="101">
        <f t="shared" si="265"/>
        <v>-1</v>
      </c>
      <c r="V2071" s="102">
        <f t="shared" si="266"/>
        <v>44.88425925925926</v>
      </c>
    </row>
    <row r="2072" spans="2:22" x14ac:dyDescent="0.25">
      <c r="B2072" s="12">
        <v>33</v>
      </c>
      <c r="C2072" s="12">
        <v>21</v>
      </c>
      <c r="D2072" s="12">
        <v>47.291666666666636</v>
      </c>
      <c r="E2072" s="12">
        <v>44.583333333333364</v>
      </c>
      <c r="F2072" s="12">
        <v>44.7222222222222</v>
      </c>
      <c r="H2072" s="103">
        <f>VLOOKUP($C2072,'Experiment Design'!$B$3:$H$66,'Experiment Results'!H$1,FALSE)</f>
        <v>3</v>
      </c>
      <c r="I2072" s="101" t="str">
        <f>VLOOKUP($C2072,'Experiment Design'!$B$3:$H$66,'Experiment Results'!I$1,FALSE)</f>
        <v>Normal</v>
      </c>
      <c r="J2072" s="101">
        <f>VLOOKUP($C2072,'Experiment Design'!$B$3:$H$66,'Experiment Results'!J$1,FALSE)</f>
        <v>100</v>
      </c>
      <c r="K2072" s="101">
        <f>VLOOKUP($C2072,'Experiment Design'!$B$3:$H$66,'Experiment Results'!K$1,FALSE)</f>
        <v>10</v>
      </c>
      <c r="L2072" s="101">
        <f>VLOOKUP($C2072,'Experiment Design'!$B$3:$H$66,'Experiment Results'!L$1,FALSE)</f>
        <v>36</v>
      </c>
      <c r="M2072" s="101">
        <f>VLOOKUP($C2072,'Experiment Design'!$B$3:$H$66,'Experiment Results'!M$1,FALSE)</f>
        <v>10</v>
      </c>
      <c r="N2072" s="102">
        <f t="shared" si="259"/>
        <v>45.532407407407398</v>
      </c>
      <c r="P2072" s="103">
        <f t="shared" si="260"/>
        <v>-1</v>
      </c>
      <c r="Q2072" s="101">
        <f t="shared" si="261"/>
        <v>-1</v>
      </c>
      <c r="R2072" s="101">
        <f t="shared" si="262"/>
        <v>1</v>
      </c>
      <c r="S2072" s="101">
        <f t="shared" si="263"/>
        <v>-1</v>
      </c>
      <c r="T2072" s="101">
        <f t="shared" si="264"/>
        <v>1</v>
      </c>
      <c r="U2072" s="101">
        <f t="shared" si="265"/>
        <v>-1</v>
      </c>
      <c r="V2072" s="102">
        <f t="shared" si="266"/>
        <v>45.532407407407398</v>
      </c>
    </row>
    <row r="2073" spans="2:22" x14ac:dyDescent="0.25">
      <c r="B2073" s="12">
        <v>33</v>
      </c>
      <c r="C2073" s="12">
        <v>22</v>
      </c>
      <c r="D2073" s="12">
        <v>51.388888888888914</v>
      </c>
      <c r="E2073" s="12">
        <v>43.750000000000014</v>
      </c>
      <c r="F2073" s="12">
        <v>43.333333333333321</v>
      </c>
      <c r="H2073" s="103">
        <f>VLOOKUP($C2073,'Experiment Design'!$B$3:$H$66,'Experiment Results'!H$1,FALSE)</f>
        <v>8</v>
      </c>
      <c r="I2073" s="101" t="str">
        <f>VLOOKUP($C2073,'Experiment Design'!$B$3:$H$66,'Experiment Results'!I$1,FALSE)</f>
        <v>Normal</v>
      </c>
      <c r="J2073" s="101">
        <f>VLOOKUP($C2073,'Experiment Design'!$B$3:$H$66,'Experiment Results'!J$1,FALSE)</f>
        <v>100</v>
      </c>
      <c r="K2073" s="101">
        <f>VLOOKUP($C2073,'Experiment Design'!$B$3:$H$66,'Experiment Results'!K$1,FALSE)</f>
        <v>10</v>
      </c>
      <c r="L2073" s="101">
        <f>VLOOKUP($C2073,'Experiment Design'!$B$3:$H$66,'Experiment Results'!L$1,FALSE)</f>
        <v>36</v>
      </c>
      <c r="M2073" s="101">
        <f>VLOOKUP($C2073,'Experiment Design'!$B$3:$H$66,'Experiment Results'!M$1,FALSE)</f>
        <v>10</v>
      </c>
      <c r="N2073" s="102">
        <f t="shared" si="259"/>
        <v>46.157407407407419</v>
      </c>
      <c r="P2073" s="103">
        <f t="shared" si="260"/>
        <v>1</v>
      </c>
      <c r="Q2073" s="101">
        <f t="shared" si="261"/>
        <v>-1</v>
      </c>
      <c r="R2073" s="101">
        <f t="shared" si="262"/>
        <v>1</v>
      </c>
      <c r="S2073" s="101">
        <f t="shared" si="263"/>
        <v>-1</v>
      </c>
      <c r="T2073" s="101">
        <f t="shared" si="264"/>
        <v>1</v>
      </c>
      <c r="U2073" s="101">
        <f t="shared" si="265"/>
        <v>-1</v>
      </c>
      <c r="V2073" s="102">
        <f t="shared" si="266"/>
        <v>46.157407407407419</v>
      </c>
    </row>
    <row r="2074" spans="2:22" x14ac:dyDescent="0.25">
      <c r="B2074" s="12">
        <v>33</v>
      </c>
      <c r="C2074" s="12">
        <v>23</v>
      </c>
      <c r="D2074" s="12">
        <v>34.166666666666636</v>
      </c>
      <c r="E2074" s="12">
        <v>60.208333333333208</v>
      </c>
      <c r="F2074" s="12">
        <v>50.810194686420779</v>
      </c>
      <c r="H2074" s="103">
        <f>VLOOKUP($C2074,'Experiment Design'!$B$3:$H$66,'Experiment Results'!H$1,FALSE)</f>
        <v>3</v>
      </c>
      <c r="I2074" s="101" t="str">
        <f>VLOOKUP($C2074,'Experiment Design'!$B$3:$H$66,'Experiment Results'!I$1,FALSE)</f>
        <v>Exponential</v>
      </c>
      <c r="J2074" s="101">
        <f>VLOOKUP($C2074,'Experiment Design'!$B$3:$H$66,'Experiment Results'!J$1,FALSE)</f>
        <v>100</v>
      </c>
      <c r="K2074" s="101">
        <f>VLOOKUP($C2074,'Experiment Design'!$B$3:$H$66,'Experiment Results'!K$1,FALSE)</f>
        <v>10</v>
      </c>
      <c r="L2074" s="101">
        <f>VLOOKUP($C2074,'Experiment Design'!$B$3:$H$66,'Experiment Results'!L$1,FALSE)</f>
        <v>36</v>
      </c>
      <c r="M2074" s="101">
        <f>VLOOKUP($C2074,'Experiment Design'!$B$3:$H$66,'Experiment Results'!M$1,FALSE)</f>
        <v>10</v>
      </c>
      <c r="N2074" s="102">
        <f t="shared" si="259"/>
        <v>48.395064895473546</v>
      </c>
      <c r="P2074" s="103">
        <f t="shared" si="260"/>
        <v>-1</v>
      </c>
      <c r="Q2074" s="101">
        <f t="shared" si="261"/>
        <v>1</v>
      </c>
      <c r="R2074" s="101">
        <f t="shared" si="262"/>
        <v>1</v>
      </c>
      <c r="S2074" s="101">
        <f t="shared" si="263"/>
        <v>-1</v>
      </c>
      <c r="T2074" s="101">
        <f t="shared" si="264"/>
        <v>1</v>
      </c>
      <c r="U2074" s="101">
        <f t="shared" si="265"/>
        <v>-1</v>
      </c>
      <c r="V2074" s="102">
        <f t="shared" si="266"/>
        <v>48.395064895473546</v>
      </c>
    </row>
    <row r="2075" spans="2:22" x14ac:dyDescent="0.25">
      <c r="B2075" s="12">
        <v>33</v>
      </c>
      <c r="C2075" s="12">
        <v>24</v>
      </c>
      <c r="D2075" s="12">
        <v>34.166666666666636</v>
      </c>
      <c r="E2075" s="12">
        <v>59.444444444444464</v>
      </c>
      <c r="F2075" s="12">
        <v>41.041666666666679</v>
      </c>
      <c r="H2075" s="103">
        <f>VLOOKUP($C2075,'Experiment Design'!$B$3:$H$66,'Experiment Results'!H$1,FALSE)</f>
        <v>8</v>
      </c>
      <c r="I2075" s="101" t="str">
        <f>VLOOKUP($C2075,'Experiment Design'!$B$3:$H$66,'Experiment Results'!I$1,FALSE)</f>
        <v>Exponential</v>
      </c>
      <c r="J2075" s="101">
        <f>VLOOKUP($C2075,'Experiment Design'!$B$3:$H$66,'Experiment Results'!J$1,FALSE)</f>
        <v>100</v>
      </c>
      <c r="K2075" s="101">
        <f>VLOOKUP($C2075,'Experiment Design'!$B$3:$H$66,'Experiment Results'!K$1,FALSE)</f>
        <v>10</v>
      </c>
      <c r="L2075" s="101">
        <f>VLOOKUP($C2075,'Experiment Design'!$B$3:$H$66,'Experiment Results'!L$1,FALSE)</f>
        <v>36</v>
      </c>
      <c r="M2075" s="101">
        <f>VLOOKUP($C2075,'Experiment Design'!$B$3:$H$66,'Experiment Results'!M$1,FALSE)</f>
        <v>10</v>
      </c>
      <c r="N2075" s="102">
        <f t="shared" si="259"/>
        <v>44.88425925925926</v>
      </c>
      <c r="P2075" s="103">
        <f t="shared" si="260"/>
        <v>1</v>
      </c>
      <c r="Q2075" s="101">
        <f t="shared" si="261"/>
        <v>1</v>
      </c>
      <c r="R2075" s="101">
        <f t="shared" si="262"/>
        <v>1</v>
      </c>
      <c r="S2075" s="101">
        <f t="shared" si="263"/>
        <v>-1</v>
      </c>
      <c r="T2075" s="101">
        <f t="shared" si="264"/>
        <v>1</v>
      </c>
      <c r="U2075" s="101">
        <f t="shared" si="265"/>
        <v>-1</v>
      </c>
      <c r="V2075" s="102">
        <f t="shared" si="266"/>
        <v>44.88425925925926</v>
      </c>
    </row>
    <row r="2076" spans="2:22" x14ac:dyDescent="0.25">
      <c r="B2076" s="12">
        <v>33</v>
      </c>
      <c r="C2076" s="12">
        <v>25</v>
      </c>
      <c r="D2076" s="12">
        <v>47.291666666666636</v>
      </c>
      <c r="E2076" s="12">
        <v>44.583333333333364</v>
      </c>
      <c r="F2076" s="12">
        <v>44.7222222222222</v>
      </c>
      <c r="H2076" s="103">
        <f>VLOOKUP($C2076,'Experiment Design'!$B$3:$H$66,'Experiment Results'!H$1,FALSE)</f>
        <v>3</v>
      </c>
      <c r="I2076" s="101" t="str">
        <f>VLOOKUP($C2076,'Experiment Design'!$B$3:$H$66,'Experiment Results'!I$1,FALSE)</f>
        <v>Normal</v>
      </c>
      <c r="J2076" s="101">
        <f>VLOOKUP($C2076,'Experiment Design'!$B$3:$H$66,'Experiment Results'!J$1,FALSE)</f>
        <v>40</v>
      </c>
      <c r="K2076" s="101">
        <f>VLOOKUP($C2076,'Experiment Design'!$B$3:$H$66,'Experiment Results'!K$1,FALSE)</f>
        <v>60</v>
      </c>
      <c r="L2076" s="101">
        <f>VLOOKUP($C2076,'Experiment Design'!$B$3:$H$66,'Experiment Results'!L$1,FALSE)</f>
        <v>36</v>
      </c>
      <c r="M2076" s="101">
        <f>VLOOKUP($C2076,'Experiment Design'!$B$3:$H$66,'Experiment Results'!M$1,FALSE)</f>
        <v>10</v>
      </c>
      <c r="N2076" s="102">
        <f t="shared" si="259"/>
        <v>45.532407407407398</v>
      </c>
      <c r="P2076" s="103">
        <f t="shared" si="260"/>
        <v>-1</v>
      </c>
      <c r="Q2076" s="101">
        <f t="shared" si="261"/>
        <v>-1</v>
      </c>
      <c r="R2076" s="101">
        <f t="shared" si="262"/>
        <v>-1</v>
      </c>
      <c r="S2076" s="101">
        <f t="shared" si="263"/>
        <v>1</v>
      </c>
      <c r="T2076" s="101">
        <f t="shared" si="264"/>
        <v>1</v>
      </c>
      <c r="U2076" s="101">
        <f t="shared" si="265"/>
        <v>-1</v>
      </c>
      <c r="V2076" s="102">
        <f t="shared" si="266"/>
        <v>45.532407407407398</v>
      </c>
    </row>
    <row r="2077" spans="2:22" x14ac:dyDescent="0.25">
      <c r="B2077" s="12">
        <v>33</v>
      </c>
      <c r="C2077" s="12">
        <v>26</v>
      </c>
      <c r="D2077" s="12">
        <v>51.388888888888914</v>
      </c>
      <c r="E2077" s="12">
        <v>43.750000000000014</v>
      </c>
      <c r="F2077" s="12">
        <v>43.333333333333321</v>
      </c>
      <c r="H2077" s="103">
        <f>VLOOKUP($C2077,'Experiment Design'!$B$3:$H$66,'Experiment Results'!H$1,FALSE)</f>
        <v>8</v>
      </c>
      <c r="I2077" s="101" t="str">
        <f>VLOOKUP($C2077,'Experiment Design'!$B$3:$H$66,'Experiment Results'!I$1,FALSE)</f>
        <v>Normal</v>
      </c>
      <c r="J2077" s="101">
        <f>VLOOKUP($C2077,'Experiment Design'!$B$3:$H$66,'Experiment Results'!J$1,FALSE)</f>
        <v>40</v>
      </c>
      <c r="K2077" s="101">
        <f>VLOOKUP($C2077,'Experiment Design'!$B$3:$H$66,'Experiment Results'!K$1,FALSE)</f>
        <v>60</v>
      </c>
      <c r="L2077" s="101">
        <f>VLOOKUP($C2077,'Experiment Design'!$B$3:$H$66,'Experiment Results'!L$1,FALSE)</f>
        <v>36</v>
      </c>
      <c r="M2077" s="101">
        <f>VLOOKUP($C2077,'Experiment Design'!$B$3:$H$66,'Experiment Results'!M$1,FALSE)</f>
        <v>10</v>
      </c>
      <c r="N2077" s="102">
        <f t="shared" si="259"/>
        <v>46.157407407407419</v>
      </c>
      <c r="P2077" s="103">
        <f t="shared" si="260"/>
        <v>1</v>
      </c>
      <c r="Q2077" s="101">
        <f t="shared" si="261"/>
        <v>-1</v>
      </c>
      <c r="R2077" s="101">
        <f t="shared" si="262"/>
        <v>-1</v>
      </c>
      <c r="S2077" s="101">
        <f t="shared" si="263"/>
        <v>1</v>
      </c>
      <c r="T2077" s="101">
        <f t="shared" si="264"/>
        <v>1</v>
      </c>
      <c r="U2077" s="101">
        <f t="shared" si="265"/>
        <v>-1</v>
      </c>
      <c r="V2077" s="102">
        <f t="shared" si="266"/>
        <v>46.157407407407419</v>
      </c>
    </row>
    <row r="2078" spans="2:22" x14ac:dyDescent="0.25">
      <c r="B2078" s="12">
        <v>33</v>
      </c>
      <c r="C2078" s="12">
        <v>27</v>
      </c>
      <c r="D2078" s="12">
        <v>34.166666666666636</v>
      </c>
      <c r="E2078" s="12">
        <v>60.208333333333208</v>
      </c>
      <c r="F2078" s="12">
        <v>41.25</v>
      </c>
      <c r="H2078" s="103">
        <f>VLOOKUP($C2078,'Experiment Design'!$B$3:$H$66,'Experiment Results'!H$1,FALSE)</f>
        <v>3</v>
      </c>
      <c r="I2078" s="101" t="str">
        <f>VLOOKUP($C2078,'Experiment Design'!$B$3:$H$66,'Experiment Results'!I$1,FALSE)</f>
        <v>Exponential</v>
      </c>
      <c r="J2078" s="101">
        <f>VLOOKUP($C2078,'Experiment Design'!$B$3:$H$66,'Experiment Results'!J$1,FALSE)</f>
        <v>40</v>
      </c>
      <c r="K2078" s="101">
        <f>VLOOKUP($C2078,'Experiment Design'!$B$3:$H$66,'Experiment Results'!K$1,FALSE)</f>
        <v>60</v>
      </c>
      <c r="L2078" s="101">
        <f>VLOOKUP($C2078,'Experiment Design'!$B$3:$H$66,'Experiment Results'!L$1,FALSE)</f>
        <v>36</v>
      </c>
      <c r="M2078" s="101">
        <f>VLOOKUP($C2078,'Experiment Design'!$B$3:$H$66,'Experiment Results'!M$1,FALSE)</f>
        <v>10</v>
      </c>
      <c r="N2078" s="102">
        <f t="shared" si="259"/>
        <v>45.208333333333279</v>
      </c>
      <c r="P2078" s="103">
        <f t="shared" si="260"/>
        <v>-1</v>
      </c>
      <c r="Q2078" s="101">
        <f t="shared" si="261"/>
        <v>1</v>
      </c>
      <c r="R2078" s="101">
        <f t="shared" si="262"/>
        <v>-1</v>
      </c>
      <c r="S2078" s="101">
        <f t="shared" si="263"/>
        <v>1</v>
      </c>
      <c r="T2078" s="101">
        <f t="shared" si="264"/>
        <v>1</v>
      </c>
      <c r="U2078" s="101">
        <f t="shared" si="265"/>
        <v>-1</v>
      </c>
      <c r="V2078" s="102">
        <f t="shared" si="266"/>
        <v>45.208333333333279</v>
      </c>
    </row>
    <row r="2079" spans="2:22" x14ac:dyDescent="0.25">
      <c r="B2079" s="12">
        <v>33</v>
      </c>
      <c r="C2079" s="12">
        <v>28</v>
      </c>
      <c r="D2079" s="12">
        <v>34.166666666666636</v>
      </c>
      <c r="E2079" s="12">
        <v>59.444444444444464</v>
      </c>
      <c r="F2079" s="12">
        <v>41.041666666666679</v>
      </c>
      <c r="H2079" s="103">
        <f>VLOOKUP($C2079,'Experiment Design'!$B$3:$H$66,'Experiment Results'!H$1,FALSE)</f>
        <v>8</v>
      </c>
      <c r="I2079" s="101" t="str">
        <f>VLOOKUP($C2079,'Experiment Design'!$B$3:$H$66,'Experiment Results'!I$1,FALSE)</f>
        <v>Exponential</v>
      </c>
      <c r="J2079" s="101">
        <f>VLOOKUP($C2079,'Experiment Design'!$B$3:$H$66,'Experiment Results'!J$1,FALSE)</f>
        <v>40</v>
      </c>
      <c r="K2079" s="101">
        <f>VLOOKUP($C2079,'Experiment Design'!$B$3:$H$66,'Experiment Results'!K$1,FALSE)</f>
        <v>60</v>
      </c>
      <c r="L2079" s="101">
        <f>VLOOKUP($C2079,'Experiment Design'!$B$3:$H$66,'Experiment Results'!L$1,FALSE)</f>
        <v>36</v>
      </c>
      <c r="M2079" s="101">
        <f>VLOOKUP($C2079,'Experiment Design'!$B$3:$H$66,'Experiment Results'!M$1,FALSE)</f>
        <v>10</v>
      </c>
      <c r="N2079" s="102">
        <f t="shared" si="259"/>
        <v>44.88425925925926</v>
      </c>
      <c r="P2079" s="103">
        <f t="shared" si="260"/>
        <v>1</v>
      </c>
      <c r="Q2079" s="101">
        <f t="shared" si="261"/>
        <v>1</v>
      </c>
      <c r="R2079" s="101">
        <f t="shared" si="262"/>
        <v>-1</v>
      </c>
      <c r="S2079" s="101">
        <f t="shared" si="263"/>
        <v>1</v>
      </c>
      <c r="T2079" s="101">
        <f t="shared" si="264"/>
        <v>1</v>
      </c>
      <c r="U2079" s="101">
        <f t="shared" si="265"/>
        <v>-1</v>
      </c>
      <c r="V2079" s="102">
        <f t="shared" si="266"/>
        <v>44.88425925925926</v>
      </c>
    </row>
    <row r="2080" spans="2:22" x14ac:dyDescent="0.25">
      <c r="B2080" s="12">
        <v>33</v>
      </c>
      <c r="C2080" s="12">
        <v>29</v>
      </c>
      <c r="D2080" s="12">
        <v>47.291666666666636</v>
      </c>
      <c r="E2080" s="12">
        <v>44.583333333333364</v>
      </c>
      <c r="F2080" s="12">
        <v>44.7222222222222</v>
      </c>
      <c r="H2080" s="103">
        <f>VLOOKUP($C2080,'Experiment Design'!$B$3:$H$66,'Experiment Results'!H$1,FALSE)</f>
        <v>3</v>
      </c>
      <c r="I2080" s="101" t="str">
        <f>VLOOKUP($C2080,'Experiment Design'!$B$3:$H$66,'Experiment Results'!I$1,FALSE)</f>
        <v>Normal</v>
      </c>
      <c r="J2080" s="101">
        <f>VLOOKUP($C2080,'Experiment Design'!$B$3:$H$66,'Experiment Results'!J$1,FALSE)</f>
        <v>100</v>
      </c>
      <c r="K2080" s="101">
        <f>VLOOKUP($C2080,'Experiment Design'!$B$3:$H$66,'Experiment Results'!K$1,FALSE)</f>
        <v>60</v>
      </c>
      <c r="L2080" s="101">
        <f>VLOOKUP($C2080,'Experiment Design'!$B$3:$H$66,'Experiment Results'!L$1,FALSE)</f>
        <v>36</v>
      </c>
      <c r="M2080" s="101">
        <f>VLOOKUP($C2080,'Experiment Design'!$B$3:$H$66,'Experiment Results'!M$1,FALSE)</f>
        <v>10</v>
      </c>
      <c r="N2080" s="102">
        <f t="shared" si="259"/>
        <v>45.532407407407398</v>
      </c>
      <c r="P2080" s="103">
        <f t="shared" si="260"/>
        <v>-1</v>
      </c>
      <c r="Q2080" s="101">
        <f t="shared" si="261"/>
        <v>-1</v>
      </c>
      <c r="R2080" s="101">
        <f t="shared" si="262"/>
        <v>1</v>
      </c>
      <c r="S2080" s="101">
        <f t="shared" si="263"/>
        <v>1</v>
      </c>
      <c r="T2080" s="101">
        <f t="shared" si="264"/>
        <v>1</v>
      </c>
      <c r="U2080" s="101">
        <f t="shared" si="265"/>
        <v>-1</v>
      </c>
      <c r="V2080" s="102">
        <f t="shared" si="266"/>
        <v>45.532407407407398</v>
      </c>
    </row>
    <row r="2081" spans="2:22" x14ac:dyDescent="0.25">
      <c r="B2081" s="12">
        <v>33</v>
      </c>
      <c r="C2081" s="12">
        <v>30</v>
      </c>
      <c r="D2081" s="12">
        <v>51.388888888888914</v>
      </c>
      <c r="E2081" s="12">
        <v>43.750000000000014</v>
      </c>
      <c r="F2081" s="12">
        <v>43.333333333333321</v>
      </c>
      <c r="H2081" s="103">
        <f>VLOOKUP($C2081,'Experiment Design'!$B$3:$H$66,'Experiment Results'!H$1,FALSE)</f>
        <v>8</v>
      </c>
      <c r="I2081" s="101" t="str">
        <f>VLOOKUP($C2081,'Experiment Design'!$B$3:$H$66,'Experiment Results'!I$1,FALSE)</f>
        <v>Normal</v>
      </c>
      <c r="J2081" s="101">
        <f>VLOOKUP($C2081,'Experiment Design'!$B$3:$H$66,'Experiment Results'!J$1,FALSE)</f>
        <v>100</v>
      </c>
      <c r="K2081" s="101">
        <f>VLOOKUP($C2081,'Experiment Design'!$B$3:$H$66,'Experiment Results'!K$1,FALSE)</f>
        <v>60</v>
      </c>
      <c r="L2081" s="101">
        <f>VLOOKUP($C2081,'Experiment Design'!$B$3:$H$66,'Experiment Results'!L$1,FALSE)</f>
        <v>36</v>
      </c>
      <c r="M2081" s="101">
        <f>VLOOKUP($C2081,'Experiment Design'!$B$3:$H$66,'Experiment Results'!M$1,FALSE)</f>
        <v>10</v>
      </c>
      <c r="N2081" s="102">
        <f t="shared" si="259"/>
        <v>46.157407407407419</v>
      </c>
      <c r="P2081" s="103">
        <f t="shared" si="260"/>
        <v>1</v>
      </c>
      <c r="Q2081" s="101">
        <f t="shared" si="261"/>
        <v>-1</v>
      </c>
      <c r="R2081" s="101">
        <f t="shared" si="262"/>
        <v>1</v>
      </c>
      <c r="S2081" s="101">
        <f t="shared" si="263"/>
        <v>1</v>
      </c>
      <c r="T2081" s="101">
        <f t="shared" si="264"/>
        <v>1</v>
      </c>
      <c r="U2081" s="101">
        <f t="shared" si="265"/>
        <v>-1</v>
      </c>
      <c r="V2081" s="102">
        <f t="shared" si="266"/>
        <v>46.157407407407419</v>
      </c>
    </row>
    <row r="2082" spans="2:22" x14ac:dyDescent="0.25">
      <c r="B2082" s="12">
        <v>33</v>
      </c>
      <c r="C2082" s="12">
        <v>31</v>
      </c>
      <c r="D2082" s="12">
        <v>34.166666666666636</v>
      </c>
      <c r="E2082" s="12">
        <v>60.208333333333208</v>
      </c>
      <c r="F2082" s="12">
        <v>50.810194686420779</v>
      </c>
      <c r="H2082" s="103">
        <f>VLOOKUP($C2082,'Experiment Design'!$B$3:$H$66,'Experiment Results'!H$1,FALSE)</f>
        <v>3</v>
      </c>
      <c r="I2082" s="101" t="str">
        <f>VLOOKUP($C2082,'Experiment Design'!$B$3:$H$66,'Experiment Results'!I$1,FALSE)</f>
        <v>Exponential</v>
      </c>
      <c r="J2082" s="101">
        <f>VLOOKUP($C2082,'Experiment Design'!$B$3:$H$66,'Experiment Results'!J$1,FALSE)</f>
        <v>100</v>
      </c>
      <c r="K2082" s="101">
        <f>VLOOKUP($C2082,'Experiment Design'!$B$3:$H$66,'Experiment Results'!K$1,FALSE)</f>
        <v>60</v>
      </c>
      <c r="L2082" s="101">
        <f>VLOOKUP($C2082,'Experiment Design'!$B$3:$H$66,'Experiment Results'!L$1,FALSE)</f>
        <v>36</v>
      </c>
      <c r="M2082" s="101">
        <f>VLOOKUP($C2082,'Experiment Design'!$B$3:$H$66,'Experiment Results'!M$1,FALSE)</f>
        <v>10</v>
      </c>
      <c r="N2082" s="102">
        <f t="shared" si="259"/>
        <v>48.395064895473546</v>
      </c>
      <c r="P2082" s="103">
        <f t="shared" si="260"/>
        <v>-1</v>
      </c>
      <c r="Q2082" s="101">
        <f t="shared" si="261"/>
        <v>1</v>
      </c>
      <c r="R2082" s="101">
        <f t="shared" si="262"/>
        <v>1</v>
      </c>
      <c r="S2082" s="101">
        <f t="shared" si="263"/>
        <v>1</v>
      </c>
      <c r="T2082" s="101">
        <f t="shared" si="264"/>
        <v>1</v>
      </c>
      <c r="U2082" s="101">
        <f t="shared" si="265"/>
        <v>-1</v>
      </c>
      <c r="V2082" s="102">
        <f t="shared" si="266"/>
        <v>48.395064895473546</v>
      </c>
    </row>
    <row r="2083" spans="2:22" x14ac:dyDescent="0.25">
      <c r="B2083" s="12">
        <v>33</v>
      </c>
      <c r="C2083" s="12">
        <v>32</v>
      </c>
      <c r="D2083" s="12">
        <v>34.166666666666636</v>
      </c>
      <c r="E2083" s="12">
        <v>59.444444444444464</v>
      </c>
      <c r="F2083" s="12">
        <v>41.041666666666679</v>
      </c>
      <c r="H2083" s="103">
        <f>VLOOKUP($C2083,'Experiment Design'!$B$3:$H$66,'Experiment Results'!H$1,FALSE)</f>
        <v>8</v>
      </c>
      <c r="I2083" s="101" t="str">
        <f>VLOOKUP($C2083,'Experiment Design'!$B$3:$H$66,'Experiment Results'!I$1,FALSE)</f>
        <v>Exponential</v>
      </c>
      <c r="J2083" s="101">
        <f>VLOOKUP($C2083,'Experiment Design'!$B$3:$H$66,'Experiment Results'!J$1,FALSE)</f>
        <v>100</v>
      </c>
      <c r="K2083" s="101">
        <f>VLOOKUP($C2083,'Experiment Design'!$B$3:$H$66,'Experiment Results'!K$1,FALSE)</f>
        <v>60</v>
      </c>
      <c r="L2083" s="101">
        <f>VLOOKUP($C2083,'Experiment Design'!$B$3:$H$66,'Experiment Results'!L$1,FALSE)</f>
        <v>36</v>
      </c>
      <c r="M2083" s="101">
        <f>VLOOKUP($C2083,'Experiment Design'!$B$3:$H$66,'Experiment Results'!M$1,FALSE)</f>
        <v>10</v>
      </c>
      <c r="N2083" s="102">
        <f t="shared" si="259"/>
        <v>44.88425925925926</v>
      </c>
      <c r="P2083" s="103">
        <f t="shared" si="260"/>
        <v>1</v>
      </c>
      <c r="Q2083" s="101">
        <f t="shared" si="261"/>
        <v>1</v>
      </c>
      <c r="R2083" s="101">
        <f t="shared" si="262"/>
        <v>1</v>
      </c>
      <c r="S2083" s="101">
        <f t="shared" si="263"/>
        <v>1</v>
      </c>
      <c r="T2083" s="101">
        <f t="shared" si="264"/>
        <v>1</v>
      </c>
      <c r="U2083" s="101">
        <f t="shared" si="265"/>
        <v>-1</v>
      </c>
      <c r="V2083" s="102">
        <f t="shared" si="266"/>
        <v>44.88425925925926</v>
      </c>
    </row>
    <row r="2084" spans="2:22" x14ac:dyDescent="0.25">
      <c r="B2084" s="12">
        <v>33</v>
      </c>
      <c r="C2084" s="12">
        <v>33</v>
      </c>
      <c r="D2084" s="12">
        <v>21.53846153846154</v>
      </c>
      <c r="E2084" s="12">
        <v>21.346153846153861</v>
      </c>
      <c r="F2084" s="12">
        <v>25.961538461538478</v>
      </c>
      <c r="H2084" s="103">
        <f>VLOOKUP($C2084,'Experiment Design'!$B$3:$H$66,'Experiment Results'!H$1,FALSE)</f>
        <v>3</v>
      </c>
      <c r="I2084" s="101" t="str">
        <f>VLOOKUP($C2084,'Experiment Design'!$B$3:$H$66,'Experiment Results'!I$1,FALSE)</f>
        <v>Normal</v>
      </c>
      <c r="J2084" s="101">
        <f>VLOOKUP($C2084,'Experiment Design'!$B$3:$H$66,'Experiment Results'!J$1,FALSE)</f>
        <v>40</v>
      </c>
      <c r="K2084" s="101">
        <f>VLOOKUP($C2084,'Experiment Design'!$B$3:$H$66,'Experiment Results'!K$1,FALSE)</f>
        <v>10</v>
      </c>
      <c r="L2084" s="101">
        <f>VLOOKUP($C2084,'Experiment Design'!$B$3:$H$66,'Experiment Results'!L$1,FALSE)</f>
        <v>26</v>
      </c>
      <c r="M2084" s="101">
        <f>VLOOKUP($C2084,'Experiment Design'!$B$3:$H$66,'Experiment Results'!M$1,FALSE)</f>
        <v>15</v>
      </c>
      <c r="N2084" s="102">
        <f t="shared" si="259"/>
        <v>22.94871794871796</v>
      </c>
      <c r="P2084" s="103">
        <f t="shared" si="260"/>
        <v>-1</v>
      </c>
      <c r="Q2084" s="101">
        <f t="shared" si="261"/>
        <v>-1</v>
      </c>
      <c r="R2084" s="101">
        <f t="shared" si="262"/>
        <v>-1</v>
      </c>
      <c r="S2084" s="101">
        <f t="shared" si="263"/>
        <v>-1</v>
      </c>
      <c r="T2084" s="101">
        <f t="shared" si="264"/>
        <v>-1</v>
      </c>
      <c r="U2084" s="101">
        <f t="shared" si="265"/>
        <v>1</v>
      </c>
      <c r="V2084" s="102">
        <f t="shared" si="266"/>
        <v>22.94871794871796</v>
      </c>
    </row>
    <row r="2085" spans="2:22" x14ac:dyDescent="0.25">
      <c r="B2085" s="12">
        <v>33</v>
      </c>
      <c r="C2085" s="12">
        <v>34</v>
      </c>
      <c r="D2085" s="12">
        <v>24.230769230769241</v>
      </c>
      <c r="E2085" s="12">
        <v>25.219780219780201</v>
      </c>
      <c r="F2085" s="12">
        <v>24.038461538461561</v>
      </c>
      <c r="H2085" s="103">
        <f>VLOOKUP($C2085,'Experiment Design'!$B$3:$H$66,'Experiment Results'!H$1,FALSE)</f>
        <v>8</v>
      </c>
      <c r="I2085" s="101" t="str">
        <f>VLOOKUP($C2085,'Experiment Design'!$B$3:$H$66,'Experiment Results'!I$1,FALSE)</f>
        <v>Normal</v>
      </c>
      <c r="J2085" s="101">
        <f>VLOOKUP($C2085,'Experiment Design'!$B$3:$H$66,'Experiment Results'!J$1,FALSE)</f>
        <v>40</v>
      </c>
      <c r="K2085" s="101">
        <f>VLOOKUP($C2085,'Experiment Design'!$B$3:$H$66,'Experiment Results'!K$1,FALSE)</f>
        <v>10</v>
      </c>
      <c r="L2085" s="101">
        <f>VLOOKUP($C2085,'Experiment Design'!$B$3:$H$66,'Experiment Results'!L$1,FALSE)</f>
        <v>26</v>
      </c>
      <c r="M2085" s="101">
        <f>VLOOKUP($C2085,'Experiment Design'!$B$3:$H$66,'Experiment Results'!M$1,FALSE)</f>
        <v>15</v>
      </c>
      <c r="N2085" s="102">
        <f t="shared" si="259"/>
        <v>24.496336996337003</v>
      </c>
      <c r="P2085" s="103">
        <f t="shared" si="260"/>
        <v>1</v>
      </c>
      <c r="Q2085" s="101">
        <f t="shared" si="261"/>
        <v>-1</v>
      </c>
      <c r="R2085" s="101">
        <f t="shared" si="262"/>
        <v>-1</v>
      </c>
      <c r="S2085" s="101">
        <f t="shared" si="263"/>
        <v>-1</v>
      </c>
      <c r="T2085" s="101">
        <f t="shared" si="264"/>
        <v>-1</v>
      </c>
      <c r="U2085" s="101">
        <f t="shared" si="265"/>
        <v>1</v>
      </c>
      <c r="V2085" s="102">
        <f t="shared" si="266"/>
        <v>24.496336996337003</v>
      </c>
    </row>
    <row r="2086" spans="2:22" x14ac:dyDescent="0.25">
      <c r="B2086" s="12">
        <v>33</v>
      </c>
      <c r="C2086" s="12">
        <v>35</v>
      </c>
      <c r="D2086" s="12">
        <v>24.230769230769241</v>
      </c>
      <c r="E2086" s="12">
        <v>23.653846153846139</v>
      </c>
      <c r="F2086" s="12">
        <v>22.5</v>
      </c>
      <c r="H2086" s="103">
        <f>VLOOKUP($C2086,'Experiment Design'!$B$3:$H$66,'Experiment Results'!H$1,FALSE)</f>
        <v>3</v>
      </c>
      <c r="I2086" s="101" t="str">
        <f>VLOOKUP($C2086,'Experiment Design'!$B$3:$H$66,'Experiment Results'!I$1,FALSE)</f>
        <v>Exponential</v>
      </c>
      <c r="J2086" s="101">
        <f>VLOOKUP($C2086,'Experiment Design'!$B$3:$H$66,'Experiment Results'!J$1,FALSE)</f>
        <v>40</v>
      </c>
      <c r="K2086" s="101">
        <f>VLOOKUP($C2086,'Experiment Design'!$B$3:$H$66,'Experiment Results'!K$1,FALSE)</f>
        <v>10</v>
      </c>
      <c r="L2086" s="101">
        <f>VLOOKUP($C2086,'Experiment Design'!$B$3:$H$66,'Experiment Results'!L$1,FALSE)</f>
        <v>26</v>
      </c>
      <c r="M2086" s="101">
        <f>VLOOKUP($C2086,'Experiment Design'!$B$3:$H$66,'Experiment Results'!M$1,FALSE)</f>
        <v>15</v>
      </c>
      <c r="N2086" s="102">
        <f t="shared" si="259"/>
        <v>23.461538461538463</v>
      </c>
      <c r="P2086" s="103">
        <f t="shared" si="260"/>
        <v>-1</v>
      </c>
      <c r="Q2086" s="101">
        <f t="shared" si="261"/>
        <v>1</v>
      </c>
      <c r="R2086" s="101">
        <f t="shared" si="262"/>
        <v>-1</v>
      </c>
      <c r="S2086" s="101">
        <f t="shared" si="263"/>
        <v>-1</v>
      </c>
      <c r="T2086" s="101">
        <f t="shared" si="264"/>
        <v>-1</v>
      </c>
      <c r="U2086" s="101">
        <f t="shared" si="265"/>
        <v>1</v>
      </c>
      <c r="V2086" s="102">
        <f t="shared" si="266"/>
        <v>23.461538461538463</v>
      </c>
    </row>
    <row r="2087" spans="2:22" x14ac:dyDescent="0.25">
      <c r="B2087" s="12">
        <v>33</v>
      </c>
      <c r="C2087" s="12">
        <v>36</v>
      </c>
      <c r="D2087" s="12">
        <v>22.417582417582441</v>
      </c>
      <c r="E2087" s="12">
        <v>22.307692307692317</v>
      </c>
      <c r="F2087" s="12">
        <v>22.115384615384642</v>
      </c>
      <c r="H2087" s="103">
        <f>VLOOKUP($C2087,'Experiment Design'!$B$3:$H$66,'Experiment Results'!H$1,FALSE)</f>
        <v>8</v>
      </c>
      <c r="I2087" s="101" t="str">
        <f>VLOOKUP($C2087,'Experiment Design'!$B$3:$H$66,'Experiment Results'!I$1,FALSE)</f>
        <v>Exponential</v>
      </c>
      <c r="J2087" s="101">
        <f>VLOOKUP($C2087,'Experiment Design'!$B$3:$H$66,'Experiment Results'!J$1,FALSE)</f>
        <v>40</v>
      </c>
      <c r="K2087" s="101">
        <f>VLOOKUP($C2087,'Experiment Design'!$B$3:$H$66,'Experiment Results'!K$1,FALSE)</f>
        <v>10</v>
      </c>
      <c r="L2087" s="101">
        <f>VLOOKUP($C2087,'Experiment Design'!$B$3:$H$66,'Experiment Results'!L$1,FALSE)</f>
        <v>26</v>
      </c>
      <c r="M2087" s="101">
        <f>VLOOKUP($C2087,'Experiment Design'!$B$3:$H$66,'Experiment Results'!M$1,FALSE)</f>
        <v>15</v>
      </c>
      <c r="N2087" s="102">
        <f t="shared" si="259"/>
        <v>22.280219780219799</v>
      </c>
      <c r="P2087" s="103">
        <f t="shared" si="260"/>
        <v>1</v>
      </c>
      <c r="Q2087" s="101">
        <f t="shared" si="261"/>
        <v>1</v>
      </c>
      <c r="R2087" s="101">
        <f t="shared" si="262"/>
        <v>-1</v>
      </c>
      <c r="S2087" s="101">
        <f t="shared" si="263"/>
        <v>-1</v>
      </c>
      <c r="T2087" s="101">
        <f t="shared" si="264"/>
        <v>-1</v>
      </c>
      <c r="U2087" s="101">
        <f t="shared" si="265"/>
        <v>1</v>
      </c>
      <c r="V2087" s="102">
        <f t="shared" si="266"/>
        <v>22.280219780219799</v>
      </c>
    </row>
    <row r="2088" spans="2:22" x14ac:dyDescent="0.25">
      <c r="B2088" s="12">
        <v>33</v>
      </c>
      <c r="C2088" s="12">
        <v>37</v>
      </c>
      <c r="D2088" s="12">
        <v>21.53846153846154</v>
      </c>
      <c r="E2088" s="12">
        <v>21.346153846153861</v>
      </c>
      <c r="F2088" s="12">
        <v>25.961538461538478</v>
      </c>
      <c r="H2088" s="103">
        <f>VLOOKUP($C2088,'Experiment Design'!$B$3:$H$66,'Experiment Results'!H$1,FALSE)</f>
        <v>3</v>
      </c>
      <c r="I2088" s="101" t="str">
        <f>VLOOKUP($C2088,'Experiment Design'!$B$3:$H$66,'Experiment Results'!I$1,FALSE)</f>
        <v>Normal</v>
      </c>
      <c r="J2088" s="101">
        <f>VLOOKUP($C2088,'Experiment Design'!$B$3:$H$66,'Experiment Results'!J$1,FALSE)</f>
        <v>100</v>
      </c>
      <c r="K2088" s="101">
        <f>VLOOKUP($C2088,'Experiment Design'!$B$3:$H$66,'Experiment Results'!K$1,FALSE)</f>
        <v>10</v>
      </c>
      <c r="L2088" s="101">
        <f>VLOOKUP($C2088,'Experiment Design'!$B$3:$H$66,'Experiment Results'!L$1,FALSE)</f>
        <v>26</v>
      </c>
      <c r="M2088" s="101">
        <f>VLOOKUP($C2088,'Experiment Design'!$B$3:$H$66,'Experiment Results'!M$1,FALSE)</f>
        <v>15</v>
      </c>
      <c r="N2088" s="102">
        <f t="shared" si="259"/>
        <v>22.94871794871796</v>
      </c>
      <c r="P2088" s="103">
        <f t="shared" si="260"/>
        <v>-1</v>
      </c>
      <c r="Q2088" s="101">
        <f t="shared" si="261"/>
        <v>-1</v>
      </c>
      <c r="R2088" s="101">
        <f t="shared" si="262"/>
        <v>1</v>
      </c>
      <c r="S2088" s="101">
        <f t="shared" si="263"/>
        <v>-1</v>
      </c>
      <c r="T2088" s="101">
        <f t="shared" si="264"/>
        <v>-1</v>
      </c>
      <c r="U2088" s="101">
        <f t="shared" si="265"/>
        <v>1</v>
      </c>
      <c r="V2088" s="102">
        <f t="shared" si="266"/>
        <v>22.94871794871796</v>
      </c>
    </row>
    <row r="2089" spans="2:22" x14ac:dyDescent="0.25">
      <c r="B2089" s="12">
        <v>33</v>
      </c>
      <c r="C2089" s="12">
        <v>38</v>
      </c>
      <c r="D2089" s="12">
        <v>24.725274725274719</v>
      </c>
      <c r="E2089" s="12">
        <v>25.879120879120862</v>
      </c>
      <c r="F2089" s="12">
        <v>23.269230769230781</v>
      </c>
      <c r="H2089" s="103">
        <f>VLOOKUP($C2089,'Experiment Design'!$B$3:$H$66,'Experiment Results'!H$1,FALSE)</f>
        <v>8</v>
      </c>
      <c r="I2089" s="101" t="str">
        <f>VLOOKUP($C2089,'Experiment Design'!$B$3:$H$66,'Experiment Results'!I$1,FALSE)</f>
        <v>Normal</v>
      </c>
      <c r="J2089" s="101">
        <f>VLOOKUP($C2089,'Experiment Design'!$B$3:$H$66,'Experiment Results'!J$1,FALSE)</f>
        <v>100</v>
      </c>
      <c r="K2089" s="101">
        <f>VLOOKUP($C2089,'Experiment Design'!$B$3:$H$66,'Experiment Results'!K$1,FALSE)</f>
        <v>10</v>
      </c>
      <c r="L2089" s="101">
        <f>VLOOKUP($C2089,'Experiment Design'!$B$3:$H$66,'Experiment Results'!L$1,FALSE)</f>
        <v>26</v>
      </c>
      <c r="M2089" s="101">
        <f>VLOOKUP($C2089,'Experiment Design'!$B$3:$H$66,'Experiment Results'!M$1,FALSE)</f>
        <v>15</v>
      </c>
      <c r="N2089" s="102">
        <f t="shared" si="259"/>
        <v>24.624542124542121</v>
      </c>
      <c r="P2089" s="103">
        <f t="shared" si="260"/>
        <v>1</v>
      </c>
      <c r="Q2089" s="101">
        <f t="shared" si="261"/>
        <v>-1</v>
      </c>
      <c r="R2089" s="101">
        <f t="shared" si="262"/>
        <v>1</v>
      </c>
      <c r="S2089" s="101">
        <f t="shared" si="263"/>
        <v>-1</v>
      </c>
      <c r="T2089" s="101">
        <f t="shared" si="264"/>
        <v>-1</v>
      </c>
      <c r="U2089" s="101">
        <f t="shared" si="265"/>
        <v>1</v>
      </c>
      <c r="V2089" s="102">
        <f t="shared" si="266"/>
        <v>24.624542124542121</v>
      </c>
    </row>
    <row r="2090" spans="2:22" x14ac:dyDescent="0.25">
      <c r="B2090" s="12">
        <v>33</v>
      </c>
      <c r="C2090" s="12">
        <v>39</v>
      </c>
      <c r="D2090" s="12">
        <v>24.230769230769241</v>
      </c>
      <c r="E2090" s="12">
        <v>23.653846153846139</v>
      </c>
      <c r="F2090" s="12">
        <v>85.078485783744597</v>
      </c>
      <c r="H2090" s="103">
        <f>VLOOKUP($C2090,'Experiment Design'!$B$3:$H$66,'Experiment Results'!H$1,FALSE)</f>
        <v>3</v>
      </c>
      <c r="I2090" s="101" t="str">
        <f>VLOOKUP($C2090,'Experiment Design'!$B$3:$H$66,'Experiment Results'!I$1,FALSE)</f>
        <v>Exponential</v>
      </c>
      <c r="J2090" s="101">
        <f>VLOOKUP($C2090,'Experiment Design'!$B$3:$H$66,'Experiment Results'!J$1,FALSE)</f>
        <v>100</v>
      </c>
      <c r="K2090" s="101">
        <f>VLOOKUP($C2090,'Experiment Design'!$B$3:$H$66,'Experiment Results'!K$1,FALSE)</f>
        <v>10</v>
      </c>
      <c r="L2090" s="101">
        <f>VLOOKUP($C2090,'Experiment Design'!$B$3:$H$66,'Experiment Results'!L$1,FALSE)</f>
        <v>26</v>
      </c>
      <c r="M2090" s="101">
        <f>VLOOKUP($C2090,'Experiment Design'!$B$3:$H$66,'Experiment Results'!M$1,FALSE)</f>
        <v>15</v>
      </c>
      <c r="N2090" s="102">
        <f t="shared" si="259"/>
        <v>44.321033722786659</v>
      </c>
      <c r="P2090" s="103">
        <f t="shared" si="260"/>
        <v>-1</v>
      </c>
      <c r="Q2090" s="101">
        <f t="shared" si="261"/>
        <v>1</v>
      </c>
      <c r="R2090" s="101">
        <f t="shared" si="262"/>
        <v>1</v>
      </c>
      <c r="S2090" s="101">
        <f t="shared" si="263"/>
        <v>-1</v>
      </c>
      <c r="T2090" s="101">
        <f t="shared" si="264"/>
        <v>-1</v>
      </c>
      <c r="U2090" s="101">
        <f t="shared" si="265"/>
        <v>1</v>
      </c>
      <c r="V2090" s="102">
        <f t="shared" si="266"/>
        <v>44.321033722786659</v>
      </c>
    </row>
    <row r="2091" spans="2:22" x14ac:dyDescent="0.25">
      <c r="B2091" s="12">
        <v>33</v>
      </c>
      <c r="C2091" s="12">
        <v>40</v>
      </c>
      <c r="D2091" s="12">
        <v>24.725274725274719</v>
      </c>
      <c r="E2091" s="12">
        <v>21.153846153846178</v>
      </c>
      <c r="F2091" s="12">
        <v>20.769230769230759</v>
      </c>
      <c r="H2091" s="103">
        <f>VLOOKUP($C2091,'Experiment Design'!$B$3:$H$66,'Experiment Results'!H$1,FALSE)</f>
        <v>8</v>
      </c>
      <c r="I2091" s="101" t="str">
        <f>VLOOKUP($C2091,'Experiment Design'!$B$3:$H$66,'Experiment Results'!I$1,FALSE)</f>
        <v>Exponential</v>
      </c>
      <c r="J2091" s="101">
        <f>VLOOKUP($C2091,'Experiment Design'!$B$3:$H$66,'Experiment Results'!J$1,FALSE)</f>
        <v>100</v>
      </c>
      <c r="K2091" s="101">
        <f>VLOOKUP($C2091,'Experiment Design'!$B$3:$H$66,'Experiment Results'!K$1,FALSE)</f>
        <v>10</v>
      </c>
      <c r="L2091" s="101">
        <f>VLOOKUP($C2091,'Experiment Design'!$B$3:$H$66,'Experiment Results'!L$1,FALSE)</f>
        <v>26</v>
      </c>
      <c r="M2091" s="101">
        <f>VLOOKUP($C2091,'Experiment Design'!$B$3:$H$66,'Experiment Results'!M$1,FALSE)</f>
        <v>15</v>
      </c>
      <c r="N2091" s="102">
        <f t="shared" si="259"/>
        <v>22.216117216117215</v>
      </c>
      <c r="P2091" s="103">
        <f t="shared" si="260"/>
        <v>1</v>
      </c>
      <c r="Q2091" s="101">
        <f t="shared" si="261"/>
        <v>1</v>
      </c>
      <c r="R2091" s="101">
        <f t="shared" si="262"/>
        <v>1</v>
      </c>
      <c r="S2091" s="101">
        <f t="shared" si="263"/>
        <v>-1</v>
      </c>
      <c r="T2091" s="101">
        <f t="shared" si="264"/>
        <v>-1</v>
      </c>
      <c r="U2091" s="101">
        <f t="shared" si="265"/>
        <v>1</v>
      </c>
      <c r="V2091" s="102">
        <f t="shared" si="266"/>
        <v>22.216117216117215</v>
      </c>
    </row>
    <row r="2092" spans="2:22" x14ac:dyDescent="0.25">
      <c r="B2092" s="12">
        <v>33</v>
      </c>
      <c r="C2092" s="12">
        <v>41</v>
      </c>
      <c r="D2092" s="12">
        <v>21.53846153846154</v>
      </c>
      <c r="E2092" s="12">
        <v>21.346153846153861</v>
      </c>
      <c r="F2092" s="12">
        <v>25.961538461538478</v>
      </c>
      <c r="H2092" s="103">
        <f>VLOOKUP($C2092,'Experiment Design'!$B$3:$H$66,'Experiment Results'!H$1,FALSE)</f>
        <v>3</v>
      </c>
      <c r="I2092" s="101" t="str">
        <f>VLOOKUP($C2092,'Experiment Design'!$B$3:$H$66,'Experiment Results'!I$1,FALSE)</f>
        <v>Normal</v>
      </c>
      <c r="J2092" s="101">
        <f>VLOOKUP($C2092,'Experiment Design'!$B$3:$H$66,'Experiment Results'!J$1,FALSE)</f>
        <v>40</v>
      </c>
      <c r="K2092" s="101">
        <f>VLOOKUP($C2092,'Experiment Design'!$B$3:$H$66,'Experiment Results'!K$1,FALSE)</f>
        <v>60</v>
      </c>
      <c r="L2092" s="101">
        <f>VLOOKUP($C2092,'Experiment Design'!$B$3:$H$66,'Experiment Results'!L$1,FALSE)</f>
        <v>26</v>
      </c>
      <c r="M2092" s="101">
        <f>VLOOKUP($C2092,'Experiment Design'!$B$3:$H$66,'Experiment Results'!M$1,FALSE)</f>
        <v>15</v>
      </c>
      <c r="N2092" s="102">
        <f t="shared" si="259"/>
        <v>22.94871794871796</v>
      </c>
      <c r="P2092" s="103">
        <f t="shared" si="260"/>
        <v>-1</v>
      </c>
      <c r="Q2092" s="101">
        <f t="shared" si="261"/>
        <v>-1</v>
      </c>
      <c r="R2092" s="101">
        <f t="shared" si="262"/>
        <v>-1</v>
      </c>
      <c r="S2092" s="101">
        <f t="shared" si="263"/>
        <v>1</v>
      </c>
      <c r="T2092" s="101">
        <f t="shared" si="264"/>
        <v>-1</v>
      </c>
      <c r="U2092" s="101">
        <f t="shared" si="265"/>
        <v>1</v>
      </c>
      <c r="V2092" s="102">
        <f t="shared" si="266"/>
        <v>22.94871794871796</v>
      </c>
    </row>
    <row r="2093" spans="2:22" x14ac:dyDescent="0.25">
      <c r="B2093" s="12">
        <v>33</v>
      </c>
      <c r="C2093" s="12">
        <v>42</v>
      </c>
      <c r="D2093" s="12">
        <v>24.725274725274719</v>
      </c>
      <c r="E2093" s="12">
        <v>25.879120879120862</v>
      </c>
      <c r="F2093" s="12">
        <v>23.269230769230781</v>
      </c>
      <c r="H2093" s="103">
        <f>VLOOKUP($C2093,'Experiment Design'!$B$3:$H$66,'Experiment Results'!H$1,FALSE)</f>
        <v>8</v>
      </c>
      <c r="I2093" s="101" t="str">
        <f>VLOOKUP($C2093,'Experiment Design'!$B$3:$H$66,'Experiment Results'!I$1,FALSE)</f>
        <v>Normal</v>
      </c>
      <c r="J2093" s="101">
        <f>VLOOKUP($C2093,'Experiment Design'!$B$3:$H$66,'Experiment Results'!J$1,FALSE)</f>
        <v>40</v>
      </c>
      <c r="K2093" s="101">
        <f>VLOOKUP($C2093,'Experiment Design'!$B$3:$H$66,'Experiment Results'!K$1,FALSE)</f>
        <v>60</v>
      </c>
      <c r="L2093" s="101">
        <f>VLOOKUP($C2093,'Experiment Design'!$B$3:$H$66,'Experiment Results'!L$1,FALSE)</f>
        <v>26</v>
      </c>
      <c r="M2093" s="101">
        <f>VLOOKUP($C2093,'Experiment Design'!$B$3:$H$66,'Experiment Results'!M$1,FALSE)</f>
        <v>15</v>
      </c>
      <c r="N2093" s="102">
        <f t="shared" si="259"/>
        <v>24.624542124542121</v>
      </c>
      <c r="P2093" s="103">
        <f t="shared" si="260"/>
        <v>1</v>
      </c>
      <c r="Q2093" s="101">
        <f t="shared" si="261"/>
        <v>-1</v>
      </c>
      <c r="R2093" s="101">
        <f t="shared" si="262"/>
        <v>-1</v>
      </c>
      <c r="S2093" s="101">
        <f t="shared" si="263"/>
        <v>1</v>
      </c>
      <c r="T2093" s="101">
        <f t="shared" si="264"/>
        <v>-1</v>
      </c>
      <c r="U2093" s="101">
        <f t="shared" si="265"/>
        <v>1</v>
      </c>
      <c r="V2093" s="102">
        <f t="shared" si="266"/>
        <v>24.624542124542121</v>
      </c>
    </row>
    <row r="2094" spans="2:22" x14ac:dyDescent="0.25">
      <c r="B2094" s="12">
        <v>33</v>
      </c>
      <c r="C2094" s="12">
        <v>43</v>
      </c>
      <c r="D2094" s="12">
        <v>24.230769230769241</v>
      </c>
      <c r="E2094" s="12">
        <v>23.653846153846139</v>
      </c>
      <c r="F2094" s="12">
        <v>22.5</v>
      </c>
      <c r="H2094" s="103">
        <f>VLOOKUP($C2094,'Experiment Design'!$B$3:$H$66,'Experiment Results'!H$1,FALSE)</f>
        <v>3</v>
      </c>
      <c r="I2094" s="101" t="str">
        <f>VLOOKUP($C2094,'Experiment Design'!$B$3:$H$66,'Experiment Results'!I$1,FALSE)</f>
        <v>Exponential</v>
      </c>
      <c r="J2094" s="101">
        <f>VLOOKUP($C2094,'Experiment Design'!$B$3:$H$66,'Experiment Results'!J$1,FALSE)</f>
        <v>40</v>
      </c>
      <c r="K2094" s="101">
        <f>VLOOKUP($C2094,'Experiment Design'!$B$3:$H$66,'Experiment Results'!K$1,FALSE)</f>
        <v>60</v>
      </c>
      <c r="L2094" s="101">
        <f>VLOOKUP($C2094,'Experiment Design'!$B$3:$H$66,'Experiment Results'!L$1,FALSE)</f>
        <v>26</v>
      </c>
      <c r="M2094" s="101">
        <f>VLOOKUP($C2094,'Experiment Design'!$B$3:$H$66,'Experiment Results'!M$1,FALSE)</f>
        <v>15</v>
      </c>
      <c r="N2094" s="102">
        <f t="shared" si="259"/>
        <v>23.461538461538463</v>
      </c>
      <c r="P2094" s="103">
        <f t="shared" si="260"/>
        <v>-1</v>
      </c>
      <c r="Q2094" s="101">
        <f t="shared" si="261"/>
        <v>1</v>
      </c>
      <c r="R2094" s="101">
        <f t="shared" si="262"/>
        <v>-1</v>
      </c>
      <c r="S2094" s="101">
        <f t="shared" si="263"/>
        <v>1</v>
      </c>
      <c r="T2094" s="101">
        <f t="shared" si="264"/>
        <v>-1</v>
      </c>
      <c r="U2094" s="101">
        <f t="shared" si="265"/>
        <v>1</v>
      </c>
      <c r="V2094" s="102">
        <f t="shared" si="266"/>
        <v>23.461538461538463</v>
      </c>
    </row>
    <row r="2095" spans="2:22" x14ac:dyDescent="0.25">
      <c r="B2095" s="12">
        <v>33</v>
      </c>
      <c r="C2095" s="12">
        <v>44</v>
      </c>
      <c r="D2095" s="12">
        <v>22.747252747252741</v>
      </c>
      <c r="E2095" s="12">
        <v>22.307692307692317</v>
      </c>
      <c r="F2095" s="12">
        <v>22.115384615384642</v>
      </c>
      <c r="H2095" s="103">
        <f>VLOOKUP($C2095,'Experiment Design'!$B$3:$H$66,'Experiment Results'!H$1,FALSE)</f>
        <v>8</v>
      </c>
      <c r="I2095" s="101" t="str">
        <f>VLOOKUP($C2095,'Experiment Design'!$B$3:$H$66,'Experiment Results'!I$1,FALSE)</f>
        <v>Exponential</v>
      </c>
      <c r="J2095" s="101">
        <f>VLOOKUP($C2095,'Experiment Design'!$B$3:$H$66,'Experiment Results'!J$1,FALSE)</f>
        <v>40</v>
      </c>
      <c r="K2095" s="101">
        <f>VLOOKUP($C2095,'Experiment Design'!$B$3:$H$66,'Experiment Results'!K$1,FALSE)</f>
        <v>60</v>
      </c>
      <c r="L2095" s="101">
        <f>VLOOKUP($C2095,'Experiment Design'!$B$3:$H$66,'Experiment Results'!L$1,FALSE)</f>
        <v>26</v>
      </c>
      <c r="M2095" s="101">
        <f>VLOOKUP($C2095,'Experiment Design'!$B$3:$H$66,'Experiment Results'!M$1,FALSE)</f>
        <v>15</v>
      </c>
      <c r="N2095" s="102">
        <f t="shared" si="259"/>
        <v>22.390109890109898</v>
      </c>
      <c r="P2095" s="103">
        <f t="shared" si="260"/>
        <v>1</v>
      </c>
      <c r="Q2095" s="101">
        <f t="shared" si="261"/>
        <v>1</v>
      </c>
      <c r="R2095" s="101">
        <f t="shared" si="262"/>
        <v>-1</v>
      </c>
      <c r="S2095" s="101">
        <f t="shared" si="263"/>
        <v>1</v>
      </c>
      <c r="T2095" s="101">
        <f t="shared" si="264"/>
        <v>-1</v>
      </c>
      <c r="U2095" s="101">
        <f t="shared" si="265"/>
        <v>1</v>
      </c>
      <c r="V2095" s="102">
        <f t="shared" si="266"/>
        <v>22.390109890109898</v>
      </c>
    </row>
    <row r="2096" spans="2:22" x14ac:dyDescent="0.25">
      <c r="B2096" s="12">
        <v>33</v>
      </c>
      <c r="C2096" s="12">
        <v>45</v>
      </c>
      <c r="D2096" s="12">
        <v>21.53846153846154</v>
      </c>
      <c r="E2096" s="12">
        <v>21.346153846153861</v>
      </c>
      <c r="F2096" s="12">
        <v>25.961538461538478</v>
      </c>
      <c r="H2096" s="103">
        <f>VLOOKUP($C2096,'Experiment Design'!$B$3:$H$66,'Experiment Results'!H$1,FALSE)</f>
        <v>3</v>
      </c>
      <c r="I2096" s="101" t="str">
        <f>VLOOKUP($C2096,'Experiment Design'!$B$3:$H$66,'Experiment Results'!I$1,FALSE)</f>
        <v>Normal</v>
      </c>
      <c r="J2096" s="101">
        <f>VLOOKUP($C2096,'Experiment Design'!$B$3:$H$66,'Experiment Results'!J$1,FALSE)</f>
        <v>100</v>
      </c>
      <c r="K2096" s="101">
        <f>VLOOKUP($C2096,'Experiment Design'!$B$3:$H$66,'Experiment Results'!K$1,FALSE)</f>
        <v>60</v>
      </c>
      <c r="L2096" s="101">
        <f>VLOOKUP($C2096,'Experiment Design'!$B$3:$H$66,'Experiment Results'!L$1,FALSE)</f>
        <v>26</v>
      </c>
      <c r="M2096" s="101">
        <f>VLOOKUP($C2096,'Experiment Design'!$B$3:$H$66,'Experiment Results'!M$1,FALSE)</f>
        <v>15</v>
      </c>
      <c r="N2096" s="102">
        <f t="shared" si="259"/>
        <v>22.94871794871796</v>
      </c>
      <c r="P2096" s="103">
        <f t="shared" si="260"/>
        <v>-1</v>
      </c>
      <c r="Q2096" s="101">
        <f t="shared" si="261"/>
        <v>-1</v>
      </c>
      <c r="R2096" s="101">
        <f t="shared" si="262"/>
        <v>1</v>
      </c>
      <c r="S2096" s="101">
        <f t="shared" si="263"/>
        <v>1</v>
      </c>
      <c r="T2096" s="101">
        <f t="shared" si="264"/>
        <v>-1</v>
      </c>
      <c r="U2096" s="101">
        <f t="shared" si="265"/>
        <v>1</v>
      </c>
      <c r="V2096" s="102">
        <f t="shared" si="266"/>
        <v>22.94871794871796</v>
      </c>
    </row>
    <row r="2097" spans="2:22" x14ac:dyDescent="0.25">
      <c r="B2097" s="12">
        <v>33</v>
      </c>
      <c r="C2097" s="12">
        <v>46</v>
      </c>
      <c r="D2097" s="12">
        <v>26.04395604395604</v>
      </c>
      <c r="E2097" s="12">
        <v>26.538461538461522</v>
      </c>
      <c r="F2097" s="12">
        <v>22.884615384615358</v>
      </c>
      <c r="H2097" s="103">
        <f>VLOOKUP($C2097,'Experiment Design'!$B$3:$H$66,'Experiment Results'!H$1,FALSE)</f>
        <v>8</v>
      </c>
      <c r="I2097" s="101" t="str">
        <f>VLOOKUP($C2097,'Experiment Design'!$B$3:$H$66,'Experiment Results'!I$1,FALSE)</f>
        <v>Normal</v>
      </c>
      <c r="J2097" s="101">
        <f>VLOOKUP($C2097,'Experiment Design'!$B$3:$H$66,'Experiment Results'!J$1,FALSE)</f>
        <v>100</v>
      </c>
      <c r="K2097" s="101">
        <f>VLOOKUP($C2097,'Experiment Design'!$B$3:$H$66,'Experiment Results'!K$1,FALSE)</f>
        <v>60</v>
      </c>
      <c r="L2097" s="101">
        <f>VLOOKUP($C2097,'Experiment Design'!$B$3:$H$66,'Experiment Results'!L$1,FALSE)</f>
        <v>26</v>
      </c>
      <c r="M2097" s="101">
        <f>VLOOKUP($C2097,'Experiment Design'!$B$3:$H$66,'Experiment Results'!M$1,FALSE)</f>
        <v>15</v>
      </c>
      <c r="N2097" s="102">
        <f t="shared" si="259"/>
        <v>25.155677655677639</v>
      </c>
      <c r="P2097" s="103">
        <f t="shared" si="260"/>
        <v>1</v>
      </c>
      <c r="Q2097" s="101">
        <f t="shared" si="261"/>
        <v>-1</v>
      </c>
      <c r="R2097" s="101">
        <f t="shared" si="262"/>
        <v>1</v>
      </c>
      <c r="S2097" s="101">
        <f t="shared" si="263"/>
        <v>1</v>
      </c>
      <c r="T2097" s="101">
        <f t="shared" si="264"/>
        <v>-1</v>
      </c>
      <c r="U2097" s="101">
        <f t="shared" si="265"/>
        <v>1</v>
      </c>
      <c r="V2097" s="102">
        <f t="shared" si="266"/>
        <v>25.155677655677639</v>
      </c>
    </row>
    <row r="2098" spans="2:22" x14ac:dyDescent="0.25">
      <c r="B2098" s="12">
        <v>33</v>
      </c>
      <c r="C2098" s="12">
        <v>47</v>
      </c>
      <c r="D2098" s="12">
        <v>24.230769230769241</v>
      </c>
      <c r="E2098" s="12">
        <v>23.653846153846139</v>
      </c>
      <c r="F2098" s="12">
        <v>85.078485783744597</v>
      </c>
      <c r="H2098" s="103">
        <f>VLOOKUP($C2098,'Experiment Design'!$B$3:$H$66,'Experiment Results'!H$1,FALSE)</f>
        <v>3</v>
      </c>
      <c r="I2098" s="101" t="str">
        <f>VLOOKUP($C2098,'Experiment Design'!$B$3:$H$66,'Experiment Results'!I$1,FALSE)</f>
        <v>Exponential</v>
      </c>
      <c r="J2098" s="101">
        <f>VLOOKUP($C2098,'Experiment Design'!$B$3:$H$66,'Experiment Results'!J$1,FALSE)</f>
        <v>100</v>
      </c>
      <c r="K2098" s="101">
        <f>VLOOKUP($C2098,'Experiment Design'!$B$3:$H$66,'Experiment Results'!K$1,FALSE)</f>
        <v>60</v>
      </c>
      <c r="L2098" s="101">
        <f>VLOOKUP($C2098,'Experiment Design'!$B$3:$H$66,'Experiment Results'!L$1,FALSE)</f>
        <v>26</v>
      </c>
      <c r="M2098" s="101">
        <f>VLOOKUP($C2098,'Experiment Design'!$B$3:$H$66,'Experiment Results'!M$1,FALSE)</f>
        <v>15</v>
      </c>
      <c r="N2098" s="102">
        <f t="shared" si="259"/>
        <v>44.321033722786659</v>
      </c>
      <c r="P2098" s="103">
        <f t="shared" si="260"/>
        <v>-1</v>
      </c>
      <c r="Q2098" s="101">
        <f t="shared" si="261"/>
        <v>1</v>
      </c>
      <c r="R2098" s="101">
        <f t="shared" si="262"/>
        <v>1</v>
      </c>
      <c r="S2098" s="101">
        <f t="shared" si="263"/>
        <v>1</v>
      </c>
      <c r="T2098" s="101">
        <f t="shared" si="264"/>
        <v>-1</v>
      </c>
      <c r="U2098" s="101">
        <f t="shared" si="265"/>
        <v>1</v>
      </c>
      <c r="V2098" s="102">
        <f t="shared" si="266"/>
        <v>44.321033722786659</v>
      </c>
    </row>
    <row r="2099" spans="2:22" x14ac:dyDescent="0.25">
      <c r="B2099" s="12">
        <v>33</v>
      </c>
      <c r="C2099" s="12">
        <v>48</v>
      </c>
      <c r="D2099" s="12">
        <v>22.91208791208792</v>
      </c>
      <c r="E2099" s="12">
        <v>22.307692307692317</v>
      </c>
      <c r="F2099" s="12">
        <v>22.115384615384642</v>
      </c>
      <c r="H2099" s="103">
        <f>VLOOKUP($C2099,'Experiment Design'!$B$3:$H$66,'Experiment Results'!H$1,FALSE)</f>
        <v>8</v>
      </c>
      <c r="I2099" s="101" t="str">
        <f>VLOOKUP($C2099,'Experiment Design'!$B$3:$H$66,'Experiment Results'!I$1,FALSE)</f>
        <v>Exponential</v>
      </c>
      <c r="J2099" s="101">
        <f>VLOOKUP($C2099,'Experiment Design'!$B$3:$H$66,'Experiment Results'!J$1,FALSE)</f>
        <v>100</v>
      </c>
      <c r="K2099" s="101">
        <f>VLOOKUP($C2099,'Experiment Design'!$B$3:$H$66,'Experiment Results'!K$1,FALSE)</f>
        <v>60</v>
      </c>
      <c r="L2099" s="101">
        <f>VLOOKUP($C2099,'Experiment Design'!$B$3:$H$66,'Experiment Results'!L$1,FALSE)</f>
        <v>26</v>
      </c>
      <c r="M2099" s="101">
        <f>VLOOKUP($C2099,'Experiment Design'!$B$3:$H$66,'Experiment Results'!M$1,FALSE)</f>
        <v>15</v>
      </c>
      <c r="N2099" s="102">
        <f t="shared" si="259"/>
        <v>22.445054945054959</v>
      </c>
      <c r="P2099" s="103">
        <f t="shared" si="260"/>
        <v>1</v>
      </c>
      <c r="Q2099" s="101">
        <f t="shared" si="261"/>
        <v>1</v>
      </c>
      <c r="R2099" s="101">
        <f t="shared" si="262"/>
        <v>1</v>
      </c>
      <c r="S2099" s="101">
        <f t="shared" si="263"/>
        <v>1</v>
      </c>
      <c r="T2099" s="101">
        <f t="shared" si="264"/>
        <v>-1</v>
      </c>
      <c r="U2099" s="101">
        <f t="shared" si="265"/>
        <v>1</v>
      </c>
      <c r="V2099" s="102">
        <f t="shared" si="266"/>
        <v>22.445054945054959</v>
      </c>
    </row>
    <row r="2100" spans="2:22" x14ac:dyDescent="0.25">
      <c r="B2100" s="12">
        <v>33</v>
      </c>
      <c r="C2100" s="12">
        <v>49</v>
      </c>
      <c r="D2100" s="12">
        <v>26.666666666666639</v>
      </c>
      <c r="E2100" s="12">
        <v>30.416666666666639</v>
      </c>
      <c r="F2100" s="12">
        <v>35.208333333333364</v>
      </c>
      <c r="H2100" s="103">
        <f>VLOOKUP($C2100,'Experiment Design'!$B$3:$H$66,'Experiment Results'!H$1,FALSE)</f>
        <v>3</v>
      </c>
      <c r="I2100" s="101" t="str">
        <f>VLOOKUP($C2100,'Experiment Design'!$B$3:$H$66,'Experiment Results'!I$1,FALSE)</f>
        <v>Normal</v>
      </c>
      <c r="J2100" s="101">
        <f>VLOOKUP($C2100,'Experiment Design'!$B$3:$H$66,'Experiment Results'!J$1,FALSE)</f>
        <v>40</v>
      </c>
      <c r="K2100" s="101">
        <f>VLOOKUP($C2100,'Experiment Design'!$B$3:$H$66,'Experiment Results'!K$1,FALSE)</f>
        <v>10</v>
      </c>
      <c r="L2100" s="101">
        <f>VLOOKUP($C2100,'Experiment Design'!$B$3:$H$66,'Experiment Results'!L$1,FALSE)</f>
        <v>36</v>
      </c>
      <c r="M2100" s="101">
        <f>VLOOKUP($C2100,'Experiment Design'!$B$3:$H$66,'Experiment Results'!M$1,FALSE)</f>
        <v>15</v>
      </c>
      <c r="N2100" s="102">
        <f t="shared" si="259"/>
        <v>30.763888888888882</v>
      </c>
      <c r="P2100" s="103">
        <f t="shared" si="260"/>
        <v>-1</v>
      </c>
      <c r="Q2100" s="101">
        <f t="shared" si="261"/>
        <v>-1</v>
      </c>
      <c r="R2100" s="101">
        <f t="shared" si="262"/>
        <v>-1</v>
      </c>
      <c r="S2100" s="101">
        <f t="shared" si="263"/>
        <v>-1</v>
      </c>
      <c r="T2100" s="101">
        <f t="shared" si="264"/>
        <v>1</v>
      </c>
      <c r="U2100" s="101">
        <f t="shared" si="265"/>
        <v>1</v>
      </c>
      <c r="V2100" s="102">
        <f t="shared" si="266"/>
        <v>30.763888888888882</v>
      </c>
    </row>
    <row r="2101" spans="2:22" x14ac:dyDescent="0.25">
      <c r="B2101" s="12">
        <v>33</v>
      </c>
      <c r="C2101" s="12">
        <v>50</v>
      </c>
      <c r="D2101" s="12">
        <v>25.666666666666679</v>
      </c>
      <c r="E2101" s="12">
        <v>35.166666666666664</v>
      </c>
      <c r="F2101" s="12">
        <v>39.499999999999979</v>
      </c>
      <c r="H2101" s="103">
        <f>VLOOKUP($C2101,'Experiment Design'!$B$3:$H$66,'Experiment Results'!H$1,FALSE)</f>
        <v>8</v>
      </c>
      <c r="I2101" s="101" t="str">
        <f>VLOOKUP($C2101,'Experiment Design'!$B$3:$H$66,'Experiment Results'!I$1,FALSE)</f>
        <v>Normal</v>
      </c>
      <c r="J2101" s="101">
        <f>VLOOKUP($C2101,'Experiment Design'!$B$3:$H$66,'Experiment Results'!J$1,FALSE)</f>
        <v>40</v>
      </c>
      <c r="K2101" s="101">
        <f>VLOOKUP($C2101,'Experiment Design'!$B$3:$H$66,'Experiment Results'!K$1,FALSE)</f>
        <v>10</v>
      </c>
      <c r="L2101" s="101">
        <f>VLOOKUP($C2101,'Experiment Design'!$B$3:$H$66,'Experiment Results'!L$1,FALSE)</f>
        <v>36</v>
      </c>
      <c r="M2101" s="101">
        <f>VLOOKUP($C2101,'Experiment Design'!$B$3:$H$66,'Experiment Results'!M$1,FALSE)</f>
        <v>15</v>
      </c>
      <c r="N2101" s="102">
        <f t="shared" si="259"/>
        <v>33.444444444444436</v>
      </c>
      <c r="P2101" s="103">
        <f t="shared" si="260"/>
        <v>1</v>
      </c>
      <c r="Q2101" s="101">
        <f t="shared" si="261"/>
        <v>-1</v>
      </c>
      <c r="R2101" s="101">
        <f t="shared" si="262"/>
        <v>-1</v>
      </c>
      <c r="S2101" s="101">
        <f t="shared" si="263"/>
        <v>-1</v>
      </c>
      <c r="T2101" s="101">
        <f t="shared" si="264"/>
        <v>1</v>
      </c>
      <c r="U2101" s="101">
        <f t="shared" si="265"/>
        <v>1</v>
      </c>
      <c r="V2101" s="102">
        <f t="shared" si="266"/>
        <v>33.444444444444436</v>
      </c>
    </row>
    <row r="2102" spans="2:22" x14ac:dyDescent="0.25">
      <c r="B2102" s="12">
        <v>33</v>
      </c>
      <c r="C2102" s="12">
        <v>51</v>
      </c>
      <c r="D2102" s="12">
        <v>30</v>
      </c>
      <c r="E2102" s="12">
        <v>35.833333333333321</v>
      </c>
      <c r="F2102" s="12">
        <v>28.958333333333339</v>
      </c>
      <c r="H2102" s="103">
        <f>VLOOKUP($C2102,'Experiment Design'!$B$3:$H$66,'Experiment Results'!H$1,FALSE)</f>
        <v>3</v>
      </c>
      <c r="I2102" s="101" t="str">
        <f>VLOOKUP($C2102,'Experiment Design'!$B$3:$H$66,'Experiment Results'!I$1,FALSE)</f>
        <v>Exponential</v>
      </c>
      <c r="J2102" s="101">
        <f>VLOOKUP($C2102,'Experiment Design'!$B$3:$H$66,'Experiment Results'!J$1,FALSE)</f>
        <v>40</v>
      </c>
      <c r="K2102" s="101">
        <f>VLOOKUP($C2102,'Experiment Design'!$B$3:$H$66,'Experiment Results'!K$1,FALSE)</f>
        <v>10</v>
      </c>
      <c r="L2102" s="101">
        <f>VLOOKUP($C2102,'Experiment Design'!$B$3:$H$66,'Experiment Results'!L$1,FALSE)</f>
        <v>36</v>
      </c>
      <c r="M2102" s="101">
        <f>VLOOKUP($C2102,'Experiment Design'!$B$3:$H$66,'Experiment Results'!M$1,FALSE)</f>
        <v>15</v>
      </c>
      <c r="N2102" s="102">
        <f t="shared" si="259"/>
        <v>31.597222222222218</v>
      </c>
      <c r="P2102" s="103">
        <f t="shared" si="260"/>
        <v>-1</v>
      </c>
      <c r="Q2102" s="101">
        <f t="shared" si="261"/>
        <v>1</v>
      </c>
      <c r="R2102" s="101">
        <f t="shared" si="262"/>
        <v>-1</v>
      </c>
      <c r="S2102" s="101">
        <f t="shared" si="263"/>
        <v>-1</v>
      </c>
      <c r="T2102" s="101">
        <f t="shared" si="264"/>
        <v>1</v>
      </c>
      <c r="U2102" s="101">
        <f t="shared" si="265"/>
        <v>1</v>
      </c>
      <c r="V2102" s="102">
        <f t="shared" si="266"/>
        <v>31.597222222222218</v>
      </c>
    </row>
    <row r="2103" spans="2:22" x14ac:dyDescent="0.25">
      <c r="B2103" s="12">
        <v>33</v>
      </c>
      <c r="C2103" s="12">
        <v>52</v>
      </c>
      <c r="D2103" s="12">
        <v>27.166666666666679</v>
      </c>
      <c r="E2103" s="12">
        <v>35.333333333333343</v>
      </c>
      <c r="F2103" s="12">
        <v>27.166666666666679</v>
      </c>
      <c r="H2103" s="103">
        <f>VLOOKUP($C2103,'Experiment Design'!$B$3:$H$66,'Experiment Results'!H$1,FALSE)</f>
        <v>8</v>
      </c>
      <c r="I2103" s="101" t="str">
        <f>VLOOKUP($C2103,'Experiment Design'!$B$3:$H$66,'Experiment Results'!I$1,FALSE)</f>
        <v>Exponential</v>
      </c>
      <c r="J2103" s="101">
        <f>VLOOKUP($C2103,'Experiment Design'!$B$3:$H$66,'Experiment Results'!J$1,FALSE)</f>
        <v>40</v>
      </c>
      <c r="K2103" s="101">
        <f>VLOOKUP($C2103,'Experiment Design'!$B$3:$H$66,'Experiment Results'!K$1,FALSE)</f>
        <v>10</v>
      </c>
      <c r="L2103" s="101">
        <f>VLOOKUP($C2103,'Experiment Design'!$B$3:$H$66,'Experiment Results'!L$1,FALSE)</f>
        <v>36</v>
      </c>
      <c r="M2103" s="101">
        <f>VLOOKUP($C2103,'Experiment Design'!$B$3:$H$66,'Experiment Results'!M$1,FALSE)</f>
        <v>15</v>
      </c>
      <c r="N2103" s="102">
        <f t="shared" si="259"/>
        <v>29.8888888888889</v>
      </c>
      <c r="P2103" s="103">
        <f t="shared" si="260"/>
        <v>1</v>
      </c>
      <c r="Q2103" s="101">
        <f t="shared" si="261"/>
        <v>1</v>
      </c>
      <c r="R2103" s="101">
        <f t="shared" si="262"/>
        <v>-1</v>
      </c>
      <c r="S2103" s="101">
        <f t="shared" si="263"/>
        <v>-1</v>
      </c>
      <c r="T2103" s="101">
        <f t="shared" si="264"/>
        <v>1</v>
      </c>
      <c r="U2103" s="101">
        <f t="shared" si="265"/>
        <v>1</v>
      </c>
      <c r="V2103" s="102">
        <f t="shared" si="266"/>
        <v>29.8888888888889</v>
      </c>
    </row>
    <row r="2104" spans="2:22" x14ac:dyDescent="0.25">
      <c r="B2104" s="12">
        <v>33</v>
      </c>
      <c r="C2104" s="12">
        <v>53</v>
      </c>
      <c r="D2104" s="12">
        <v>26.666666666666639</v>
      </c>
      <c r="E2104" s="12">
        <v>30.416666666666639</v>
      </c>
      <c r="F2104" s="12">
        <v>35.208333333333364</v>
      </c>
      <c r="H2104" s="103">
        <f>VLOOKUP($C2104,'Experiment Design'!$B$3:$H$66,'Experiment Results'!H$1,FALSE)</f>
        <v>3</v>
      </c>
      <c r="I2104" s="101" t="str">
        <f>VLOOKUP($C2104,'Experiment Design'!$B$3:$H$66,'Experiment Results'!I$1,FALSE)</f>
        <v>Normal</v>
      </c>
      <c r="J2104" s="101">
        <f>VLOOKUP($C2104,'Experiment Design'!$B$3:$H$66,'Experiment Results'!J$1,FALSE)</f>
        <v>100</v>
      </c>
      <c r="K2104" s="101">
        <f>VLOOKUP($C2104,'Experiment Design'!$B$3:$H$66,'Experiment Results'!K$1,FALSE)</f>
        <v>10</v>
      </c>
      <c r="L2104" s="101">
        <f>VLOOKUP($C2104,'Experiment Design'!$B$3:$H$66,'Experiment Results'!L$1,FALSE)</f>
        <v>36</v>
      </c>
      <c r="M2104" s="101">
        <f>VLOOKUP($C2104,'Experiment Design'!$B$3:$H$66,'Experiment Results'!M$1,FALSE)</f>
        <v>15</v>
      </c>
      <c r="N2104" s="102">
        <f t="shared" si="259"/>
        <v>30.763888888888882</v>
      </c>
      <c r="P2104" s="103">
        <f t="shared" si="260"/>
        <v>-1</v>
      </c>
      <c r="Q2104" s="101">
        <f t="shared" si="261"/>
        <v>-1</v>
      </c>
      <c r="R2104" s="101">
        <f t="shared" si="262"/>
        <v>1</v>
      </c>
      <c r="S2104" s="101">
        <f t="shared" si="263"/>
        <v>-1</v>
      </c>
      <c r="T2104" s="101">
        <f t="shared" si="264"/>
        <v>1</v>
      </c>
      <c r="U2104" s="101">
        <f t="shared" si="265"/>
        <v>1</v>
      </c>
      <c r="V2104" s="102">
        <f t="shared" si="266"/>
        <v>30.763888888888882</v>
      </c>
    </row>
    <row r="2105" spans="2:22" x14ac:dyDescent="0.25">
      <c r="B2105" s="12">
        <v>33</v>
      </c>
      <c r="C2105" s="12">
        <v>54</v>
      </c>
      <c r="D2105" s="12">
        <v>25.166666666666639</v>
      </c>
      <c r="E2105" s="12">
        <v>29.666666666666643</v>
      </c>
      <c r="F2105" s="12">
        <v>39.833333333333336</v>
      </c>
      <c r="H2105" s="103">
        <f>VLOOKUP($C2105,'Experiment Design'!$B$3:$H$66,'Experiment Results'!H$1,FALSE)</f>
        <v>8</v>
      </c>
      <c r="I2105" s="101" t="str">
        <f>VLOOKUP($C2105,'Experiment Design'!$B$3:$H$66,'Experiment Results'!I$1,FALSE)</f>
        <v>Normal</v>
      </c>
      <c r="J2105" s="101">
        <f>VLOOKUP($C2105,'Experiment Design'!$B$3:$H$66,'Experiment Results'!J$1,FALSE)</f>
        <v>100</v>
      </c>
      <c r="K2105" s="101">
        <f>VLOOKUP($C2105,'Experiment Design'!$B$3:$H$66,'Experiment Results'!K$1,FALSE)</f>
        <v>10</v>
      </c>
      <c r="L2105" s="101">
        <f>VLOOKUP($C2105,'Experiment Design'!$B$3:$H$66,'Experiment Results'!L$1,FALSE)</f>
        <v>36</v>
      </c>
      <c r="M2105" s="101">
        <f>VLOOKUP($C2105,'Experiment Design'!$B$3:$H$66,'Experiment Results'!M$1,FALSE)</f>
        <v>15</v>
      </c>
      <c r="N2105" s="102">
        <f t="shared" si="259"/>
        <v>31.555555555555543</v>
      </c>
      <c r="P2105" s="103">
        <f t="shared" si="260"/>
        <v>1</v>
      </c>
      <c r="Q2105" s="101">
        <f t="shared" si="261"/>
        <v>-1</v>
      </c>
      <c r="R2105" s="101">
        <f t="shared" si="262"/>
        <v>1</v>
      </c>
      <c r="S2105" s="101">
        <f t="shared" si="263"/>
        <v>-1</v>
      </c>
      <c r="T2105" s="101">
        <f t="shared" si="264"/>
        <v>1</v>
      </c>
      <c r="U2105" s="101">
        <f t="shared" si="265"/>
        <v>1</v>
      </c>
      <c r="V2105" s="102">
        <f t="shared" si="266"/>
        <v>31.555555555555543</v>
      </c>
    </row>
    <row r="2106" spans="2:22" x14ac:dyDescent="0.25">
      <c r="B2106" s="12">
        <v>33</v>
      </c>
      <c r="C2106" s="12">
        <v>55</v>
      </c>
      <c r="D2106" s="12">
        <v>30</v>
      </c>
      <c r="E2106" s="12">
        <v>35.833333333333321</v>
      </c>
      <c r="F2106" s="12">
        <v>28.958333333333339</v>
      </c>
      <c r="H2106" s="103">
        <f>VLOOKUP($C2106,'Experiment Design'!$B$3:$H$66,'Experiment Results'!H$1,FALSE)</f>
        <v>3</v>
      </c>
      <c r="I2106" s="101" t="str">
        <f>VLOOKUP($C2106,'Experiment Design'!$B$3:$H$66,'Experiment Results'!I$1,FALSE)</f>
        <v>Exponential</v>
      </c>
      <c r="J2106" s="101">
        <f>VLOOKUP($C2106,'Experiment Design'!$B$3:$H$66,'Experiment Results'!J$1,FALSE)</f>
        <v>100</v>
      </c>
      <c r="K2106" s="101">
        <f>VLOOKUP($C2106,'Experiment Design'!$B$3:$H$66,'Experiment Results'!K$1,FALSE)</f>
        <v>10</v>
      </c>
      <c r="L2106" s="101">
        <f>VLOOKUP($C2106,'Experiment Design'!$B$3:$H$66,'Experiment Results'!L$1,FALSE)</f>
        <v>36</v>
      </c>
      <c r="M2106" s="101">
        <f>VLOOKUP($C2106,'Experiment Design'!$B$3:$H$66,'Experiment Results'!M$1,FALSE)</f>
        <v>15</v>
      </c>
      <c r="N2106" s="102">
        <f t="shared" si="259"/>
        <v>31.597222222222218</v>
      </c>
      <c r="P2106" s="103">
        <f t="shared" si="260"/>
        <v>-1</v>
      </c>
      <c r="Q2106" s="101">
        <f t="shared" si="261"/>
        <v>1</v>
      </c>
      <c r="R2106" s="101">
        <f t="shared" si="262"/>
        <v>1</v>
      </c>
      <c r="S2106" s="101">
        <f t="shared" si="263"/>
        <v>-1</v>
      </c>
      <c r="T2106" s="101">
        <f t="shared" si="264"/>
        <v>1</v>
      </c>
      <c r="U2106" s="101">
        <f t="shared" si="265"/>
        <v>1</v>
      </c>
      <c r="V2106" s="102">
        <f t="shared" si="266"/>
        <v>31.597222222222218</v>
      </c>
    </row>
    <row r="2107" spans="2:22" x14ac:dyDescent="0.25">
      <c r="B2107" s="12">
        <v>33</v>
      </c>
      <c r="C2107" s="12">
        <v>56</v>
      </c>
      <c r="D2107" s="12">
        <v>27.166666666666679</v>
      </c>
      <c r="E2107" s="12">
        <v>35.333333333333343</v>
      </c>
      <c r="F2107" s="12">
        <v>27.166666666666679</v>
      </c>
      <c r="H2107" s="103">
        <f>VLOOKUP($C2107,'Experiment Design'!$B$3:$H$66,'Experiment Results'!H$1,FALSE)</f>
        <v>8</v>
      </c>
      <c r="I2107" s="101" t="str">
        <f>VLOOKUP($C2107,'Experiment Design'!$B$3:$H$66,'Experiment Results'!I$1,FALSE)</f>
        <v>Exponential</v>
      </c>
      <c r="J2107" s="101">
        <f>VLOOKUP($C2107,'Experiment Design'!$B$3:$H$66,'Experiment Results'!J$1,FALSE)</f>
        <v>100</v>
      </c>
      <c r="K2107" s="101">
        <f>VLOOKUP($C2107,'Experiment Design'!$B$3:$H$66,'Experiment Results'!K$1,FALSE)</f>
        <v>10</v>
      </c>
      <c r="L2107" s="101">
        <f>VLOOKUP($C2107,'Experiment Design'!$B$3:$H$66,'Experiment Results'!L$1,FALSE)</f>
        <v>36</v>
      </c>
      <c r="M2107" s="101">
        <f>VLOOKUP($C2107,'Experiment Design'!$B$3:$H$66,'Experiment Results'!M$1,FALSE)</f>
        <v>15</v>
      </c>
      <c r="N2107" s="102">
        <f t="shared" si="259"/>
        <v>29.8888888888889</v>
      </c>
      <c r="P2107" s="103">
        <f t="shared" si="260"/>
        <v>1</v>
      </c>
      <c r="Q2107" s="101">
        <f t="shared" si="261"/>
        <v>1</v>
      </c>
      <c r="R2107" s="101">
        <f t="shared" si="262"/>
        <v>1</v>
      </c>
      <c r="S2107" s="101">
        <f t="shared" si="263"/>
        <v>-1</v>
      </c>
      <c r="T2107" s="101">
        <f t="shared" si="264"/>
        <v>1</v>
      </c>
      <c r="U2107" s="101">
        <f t="shared" si="265"/>
        <v>1</v>
      </c>
      <c r="V2107" s="102">
        <f t="shared" si="266"/>
        <v>29.8888888888889</v>
      </c>
    </row>
    <row r="2108" spans="2:22" x14ac:dyDescent="0.25">
      <c r="B2108" s="12">
        <v>33</v>
      </c>
      <c r="C2108" s="12">
        <v>57</v>
      </c>
      <c r="D2108" s="12">
        <v>26.666666666666639</v>
      </c>
      <c r="E2108" s="12">
        <v>30.416666666666639</v>
      </c>
      <c r="F2108" s="12">
        <v>35.208333333333364</v>
      </c>
      <c r="H2108" s="103">
        <f>VLOOKUP($C2108,'Experiment Design'!$B$3:$H$66,'Experiment Results'!H$1,FALSE)</f>
        <v>3</v>
      </c>
      <c r="I2108" s="101" t="str">
        <f>VLOOKUP($C2108,'Experiment Design'!$B$3:$H$66,'Experiment Results'!I$1,FALSE)</f>
        <v>Normal</v>
      </c>
      <c r="J2108" s="101">
        <f>VLOOKUP($C2108,'Experiment Design'!$B$3:$H$66,'Experiment Results'!J$1,FALSE)</f>
        <v>40</v>
      </c>
      <c r="K2108" s="101">
        <f>VLOOKUP($C2108,'Experiment Design'!$B$3:$H$66,'Experiment Results'!K$1,FALSE)</f>
        <v>60</v>
      </c>
      <c r="L2108" s="101">
        <f>VLOOKUP($C2108,'Experiment Design'!$B$3:$H$66,'Experiment Results'!L$1,FALSE)</f>
        <v>36</v>
      </c>
      <c r="M2108" s="101">
        <f>VLOOKUP($C2108,'Experiment Design'!$B$3:$H$66,'Experiment Results'!M$1,FALSE)</f>
        <v>15</v>
      </c>
      <c r="N2108" s="102">
        <f t="shared" si="259"/>
        <v>30.763888888888882</v>
      </c>
      <c r="P2108" s="103">
        <f t="shared" si="260"/>
        <v>-1</v>
      </c>
      <c r="Q2108" s="101">
        <f t="shared" si="261"/>
        <v>-1</v>
      </c>
      <c r="R2108" s="101">
        <f t="shared" si="262"/>
        <v>-1</v>
      </c>
      <c r="S2108" s="101">
        <f t="shared" si="263"/>
        <v>1</v>
      </c>
      <c r="T2108" s="101">
        <f t="shared" si="264"/>
        <v>1</v>
      </c>
      <c r="U2108" s="101">
        <f t="shared" si="265"/>
        <v>1</v>
      </c>
      <c r="V2108" s="102">
        <f t="shared" si="266"/>
        <v>30.763888888888882</v>
      </c>
    </row>
    <row r="2109" spans="2:22" x14ac:dyDescent="0.25">
      <c r="B2109" s="12">
        <v>33</v>
      </c>
      <c r="C2109" s="12">
        <v>58</v>
      </c>
      <c r="D2109" s="12">
        <v>25.166666666666639</v>
      </c>
      <c r="E2109" s="12">
        <v>29.666666666666643</v>
      </c>
      <c r="F2109" s="12">
        <v>39.833333333333336</v>
      </c>
      <c r="H2109" s="103">
        <f>VLOOKUP($C2109,'Experiment Design'!$B$3:$H$66,'Experiment Results'!H$1,FALSE)</f>
        <v>8</v>
      </c>
      <c r="I2109" s="101" t="str">
        <f>VLOOKUP($C2109,'Experiment Design'!$B$3:$H$66,'Experiment Results'!I$1,FALSE)</f>
        <v>Normal</v>
      </c>
      <c r="J2109" s="101">
        <f>VLOOKUP($C2109,'Experiment Design'!$B$3:$H$66,'Experiment Results'!J$1,FALSE)</f>
        <v>40</v>
      </c>
      <c r="K2109" s="101">
        <f>VLOOKUP($C2109,'Experiment Design'!$B$3:$H$66,'Experiment Results'!K$1,FALSE)</f>
        <v>60</v>
      </c>
      <c r="L2109" s="101">
        <f>VLOOKUP($C2109,'Experiment Design'!$B$3:$H$66,'Experiment Results'!L$1,FALSE)</f>
        <v>36</v>
      </c>
      <c r="M2109" s="101">
        <f>VLOOKUP($C2109,'Experiment Design'!$B$3:$H$66,'Experiment Results'!M$1,FALSE)</f>
        <v>15</v>
      </c>
      <c r="N2109" s="102">
        <f t="shared" si="259"/>
        <v>31.555555555555543</v>
      </c>
      <c r="P2109" s="103">
        <f t="shared" si="260"/>
        <v>1</v>
      </c>
      <c r="Q2109" s="101">
        <f t="shared" si="261"/>
        <v>-1</v>
      </c>
      <c r="R2109" s="101">
        <f t="shared" si="262"/>
        <v>-1</v>
      </c>
      <c r="S2109" s="101">
        <f t="shared" si="263"/>
        <v>1</v>
      </c>
      <c r="T2109" s="101">
        <f t="shared" si="264"/>
        <v>1</v>
      </c>
      <c r="U2109" s="101">
        <f t="shared" si="265"/>
        <v>1</v>
      </c>
      <c r="V2109" s="102">
        <f t="shared" si="266"/>
        <v>31.555555555555543</v>
      </c>
    </row>
    <row r="2110" spans="2:22" x14ac:dyDescent="0.25">
      <c r="B2110" s="12">
        <v>33</v>
      </c>
      <c r="C2110" s="12">
        <v>59</v>
      </c>
      <c r="D2110" s="12">
        <v>30</v>
      </c>
      <c r="E2110" s="12">
        <v>35.833333333333321</v>
      </c>
      <c r="F2110" s="12">
        <v>28.958333333333339</v>
      </c>
      <c r="H2110" s="103">
        <f>VLOOKUP($C2110,'Experiment Design'!$B$3:$H$66,'Experiment Results'!H$1,FALSE)</f>
        <v>3</v>
      </c>
      <c r="I2110" s="101" t="str">
        <f>VLOOKUP($C2110,'Experiment Design'!$B$3:$H$66,'Experiment Results'!I$1,FALSE)</f>
        <v>Exponential</v>
      </c>
      <c r="J2110" s="101">
        <f>VLOOKUP($C2110,'Experiment Design'!$B$3:$H$66,'Experiment Results'!J$1,FALSE)</f>
        <v>40</v>
      </c>
      <c r="K2110" s="101">
        <f>VLOOKUP($C2110,'Experiment Design'!$B$3:$H$66,'Experiment Results'!K$1,FALSE)</f>
        <v>60</v>
      </c>
      <c r="L2110" s="101">
        <f>VLOOKUP($C2110,'Experiment Design'!$B$3:$H$66,'Experiment Results'!L$1,FALSE)</f>
        <v>36</v>
      </c>
      <c r="M2110" s="101">
        <f>VLOOKUP($C2110,'Experiment Design'!$B$3:$H$66,'Experiment Results'!M$1,FALSE)</f>
        <v>15</v>
      </c>
      <c r="N2110" s="102">
        <f t="shared" si="259"/>
        <v>31.597222222222218</v>
      </c>
      <c r="P2110" s="103">
        <f t="shared" si="260"/>
        <v>-1</v>
      </c>
      <c r="Q2110" s="101">
        <f t="shared" si="261"/>
        <v>1</v>
      </c>
      <c r="R2110" s="101">
        <f t="shared" si="262"/>
        <v>-1</v>
      </c>
      <c r="S2110" s="101">
        <f t="shared" si="263"/>
        <v>1</v>
      </c>
      <c r="T2110" s="101">
        <f t="shared" si="264"/>
        <v>1</v>
      </c>
      <c r="U2110" s="101">
        <f t="shared" si="265"/>
        <v>1</v>
      </c>
      <c r="V2110" s="102">
        <f t="shared" si="266"/>
        <v>31.597222222222218</v>
      </c>
    </row>
    <row r="2111" spans="2:22" x14ac:dyDescent="0.25">
      <c r="B2111" s="12">
        <v>33</v>
      </c>
      <c r="C2111" s="12">
        <v>60</v>
      </c>
      <c r="D2111" s="12">
        <v>27.166666666666679</v>
      </c>
      <c r="E2111" s="12">
        <v>35.333333333333343</v>
      </c>
      <c r="F2111" s="12">
        <v>27.166666666666679</v>
      </c>
      <c r="H2111" s="103">
        <f>VLOOKUP($C2111,'Experiment Design'!$B$3:$H$66,'Experiment Results'!H$1,FALSE)</f>
        <v>8</v>
      </c>
      <c r="I2111" s="101" t="str">
        <f>VLOOKUP($C2111,'Experiment Design'!$B$3:$H$66,'Experiment Results'!I$1,FALSE)</f>
        <v>Exponential</v>
      </c>
      <c r="J2111" s="101">
        <f>VLOOKUP($C2111,'Experiment Design'!$B$3:$H$66,'Experiment Results'!J$1,FALSE)</f>
        <v>40</v>
      </c>
      <c r="K2111" s="101">
        <f>VLOOKUP($C2111,'Experiment Design'!$B$3:$H$66,'Experiment Results'!K$1,FALSE)</f>
        <v>60</v>
      </c>
      <c r="L2111" s="101">
        <f>VLOOKUP($C2111,'Experiment Design'!$B$3:$H$66,'Experiment Results'!L$1,FALSE)</f>
        <v>36</v>
      </c>
      <c r="M2111" s="101">
        <f>VLOOKUP($C2111,'Experiment Design'!$B$3:$H$66,'Experiment Results'!M$1,FALSE)</f>
        <v>15</v>
      </c>
      <c r="N2111" s="102">
        <f t="shared" si="259"/>
        <v>29.8888888888889</v>
      </c>
      <c r="P2111" s="103">
        <f t="shared" si="260"/>
        <v>1</v>
      </c>
      <c r="Q2111" s="101">
        <f t="shared" si="261"/>
        <v>1</v>
      </c>
      <c r="R2111" s="101">
        <f t="shared" si="262"/>
        <v>-1</v>
      </c>
      <c r="S2111" s="101">
        <f t="shared" si="263"/>
        <v>1</v>
      </c>
      <c r="T2111" s="101">
        <f t="shared" si="264"/>
        <v>1</v>
      </c>
      <c r="U2111" s="101">
        <f t="shared" si="265"/>
        <v>1</v>
      </c>
      <c r="V2111" s="102">
        <f t="shared" si="266"/>
        <v>29.8888888888889</v>
      </c>
    </row>
    <row r="2112" spans="2:22" x14ac:dyDescent="0.25">
      <c r="B2112" s="12">
        <v>33</v>
      </c>
      <c r="C2112" s="12">
        <v>61</v>
      </c>
      <c r="D2112" s="12">
        <v>26.666666666666639</v>
      </c>
      <c r="E2112" s="12">
        <v>30.416666666666639</v>
      </c>
      <c r="F2112" s="12">
        <v>35.208333333333364</v>
      </c>
      <c r="H2112" s="103">
        <f>VLOOKUP($C2112,'Experiment Design'!$B$3:$H$66,'Experiment Results'!H$1,FALSE)</f>
        <v>3</v>
      </c>
      <c r="I2112" s="101" t="str">
        <f>VLOOKUP($C2112,'Experiment Design'!$B$3:$H$66,'Experiment Results'!I$1,FALSE)</f>
        <v>Normal</v>
      </c>
      <c r="J2112" s="101">
        <f>VLOOKUP($C2112,'Experiment Design'!$B$3:$H$66,'Experiment Results'!J$1,FALSE)</f>
        <v>100</v>
      </c>
      <c r="K2112" s="101">
        <f>VLOOKUP($C2112,'Experiment Design'!$B$3:$H$66,'Experiment Results'!K$1,FALSE)</f>
        <v>60</v>
      </c>
      <c r="L2112" s="101">
        <f>VLOOKUP($C2112,'Experiment Design'!$B$3:$H$66,'Experiment Results'!L$1,FALSE)</f>
        <v>36</v>
      </c>
      <c r="M2112" s="101">
        <f>VLOOKUP($C2112,'Experiment Design'!$B$3:$H$66,'Experiment Results'!M$1,FALSE)</f>
        <v>15</v>
      </c>
      <c r="N2112" s="102">
        <f t="shared" si="259"/>
        <v>30.763888888888882</v>
      </c>
      <c r="P2112" s="103">
        <f t="shared" si="260"/>
        <v>-1</v>
      </c>
      <c r="Q2112" s="101">
        <f t="shared" si="261"/>
        <v>-1</v>
      </c>
      <c r="R2112" s="101">
        <f t="shared" si="262"/>
        <v>1</v>
      </c>
      <c r="S2112" s="101">
        <f t="shared" si="263"/>
        <v>1</v>
      </c>
      <c r="T2112" s="101">
        <f t="shared" si="264"/>
        <v>1</v>
      </c>
      <c r="U2112" s="101">
        <f t="shared" si="265"/>
        <v>1</v>
      </c>
      <c r="V2112" s="102">
        <f t="shared" si="266"/>
        <v>30.763888888888882</v>
      </c>
    </row>
    <row r="2113" spans="2:22" x14ac:dyDescent="0.25">
      <c r="B2113" s="12">
        <v>33</v>
      </c>
      <c r="C2113" s="12">
        <v>62</v>
      </c>
      <c r="D2113" s="12">
        <v>25.166666666666639</v>
      </c>
      <c r="E2113" s="12">
        <v>35.166666666666664</v>
      </c>
      <c r="F2113" s="12">
        <v>40.833333333333364</v>
      </c>
      <c r="H2113" s="103">
        <f>VLOOKUP($C2113,'Experiment Design'!$B$3:$H$66,'Experiment Results'!H$1,FALSE)</f>
        <v>8</v>
      </c>
      <c r="I2113" s="101" t="str">
        <f>VLOOKUP($C2113,'Experiment Design'!$B$3:$H$66,'Experiment Results'!I$1,FALSE)</f>
        <v>Normal</v>
      </c>
      <c r="J2113" s="101">
        <f>VLOOKUP($C2113,'Experiment Design'!$B$3:$H$66,'Experiment Results'!J$1,FALSE)</f>
        <v>100</v>
      </c>
      <c r="K2113" s="101">
        <f>VLOOKUP($C2113,'Experiment Design'!$B$3:$H$66,'Experiment Results'!K$1,FALSE)</f>
        <v>60</v>
      </c>
      <c r="L2113" s="101">
        <f>VLOOKUP($C2113,'Experiment Design'!$B$3:$H$66,'Experiment Results'!L$1,FALSE)</f>
        <v>36</v>
      </c>
      <c r="M2113" s="101">
        <f>VLOOKUP($C2113,'Experiment Design'!$B$3:$H$66,'Experiment Results'!M$1,FALSE)</f>
        <v>15</v>
      </c>
      <c r="N2113" s="102">
        <f t="shared" si="259"/>
        <v>33.722222222222221</v>
      </c>
      <c r="P2113" s="103">
        <f t="shared" si="260"/>
        <v>1</v>
      </c>
      <c r="Q2113" s="101">
        <f t="shared" si="261"/>
        <v>-1</v>
      </c>
      <c r="R2113" s="101">
        <f t="shared" si="262"/>
        <v>1</v>
      </c>
      <c r="S2113" s="101">
        <f t="shared" si="263"/>
        <v>1</v>
      </c>
      <c r="T2113" s="101">
        <f t="shared" si="264"/>
        <v>1</v>
      </c>
      <c r="U2113" s="101">
        <f t="shared" si="265"/>
        <v>1</v>
      </c>
      <c r="V2113" s="102">
        <f t="shared" si="266"/>
        <v>33.722222222222221</v>
      </c>
    </row>
    <row r="2114" spans="2:22" x14ac:dyDescent="0.25">
      <c r="B2114" s="12">
        <v>33</v>
      </c>
      <c r="C2114" s="12">
        <v>63</v>
      </c>
      <c r="D2114" s="12">
        <v>30</v>
      </c>
      <c r="E2114" s="12">
        <v>35.833333333333321</v>
      </c>
      <c r="F2114" s="12">
        <v>28.958333333333339</v>
      </c>
      <c r="H2114" s="103">
        <f>VLOOKUP($C2114,'Experiment Design'!$B$3:$H$66,'Experiment Results'!H$1,FALSE)</f>
        <v>3</v>
      </c>
      <c r="I2114" s="101" t="str">
        <f>VLOOKUP($C2114,'Experiment Design'!$B$3:$H$66,'Experiment Results'!I$1,FALSE)</f>
        <v>Exponential</v>
      </c>
      <c r="J2114" s="101">
        <f>VLOOKUP($C2114,'Experiment Design'!$B$3:$H$66,'Experiment Results'!J$1,FALSE)</f>
        <v>100</v>
      </c>
      <c r="K2114" s="101">
        <f>VLOOKUP($C2114,'Experiment Design'!$B$3:$H$66,'Experiment Results'!K$1,FALSE)</f>
        <v>60</v>
      </c>
      <c r="L2114" s="101">
        <f>VLOOKUP($C2114,'Experiment Design'!$B$3:$H$66,'Experiment Results'!L$1,FALSE)</f>
        <v>36</v>
      </c>
      <c r="M2114" s="101">
        <f>VLOOKUP($C2114,'Experiment Design'!$B$3:$H$66,'Experiment Results'!M$1,FALSE)</f>
        <v>15</v>
      </c>
      <c r="N2114" s="102">
        <f t="shared" si="259"/>
        <v>31.597222222222218</v>
      </c>
      <c r="P2114" s="103">
        <f t="shared" si="260"/>
        <v>-1</v>
      </c>
      <c r="Q2114" s="101">
        <f t="shared" si="261"/>
        <v>1</v>
      </c>
      <c r="R2114" s="101">
        <f t="shared" si="262"/>
        <v>1</v>
      </c>
      <c r="S2114" s="101">
        <f t="shared" si="263"/>
        <v>1</v>
      </c>
      <c r="T2114" s="101">
        <f t="shared" si="264"/>
        <v>1</v>
      </c>
      <c r="U2114" s="101">
        <f t="shared" si="265"/>
        <v>1</v>
      </c>
      <c r="V2114" s="102">
        <f t="shared" si="266"/>
        <v>31.597222222222218</v>
      </c>
    </row>
    <row r="2115" spans="2:22" x14ac:dyDescent="0.25">
      <c r="B2115" s="12">
        <v>33</v>
      </c>
      <c r="C2115" s="12">
        <v>64</v>
      </c>
      <c r="D2115" s="12">
        <v>27.166666666666679</v>
      </c>
      <c r="E2115" s="12">
        <v>35.333333333333343</v>
      </c>
      <c r="F2115" s="12">
        <v>27.166666666666679</v>
      </c>
      <c r="H2115" s="103">
        <f>VLOOKUP($C2115,'Experiment Design'!$B$3:$H$66,'Experiment Results'!H$1,FALSE)</f>
        <v>8</v>
      </c>
      <c r="I2115" s="101" t="str">
        <f>VLOOKUP($C2115,'Experiment Design'!$B$3:$H$66,'Experiment Results'!I$1,FALSE)</f>
        <v>Exponential</v>
      </c>
      <c r="J2115" s="101">
        <f>VLOOKUP($C2115,'Experiment Design'!$B$3:$H$66,'Experiment Results'!J$1,FALSE)</f>
        <v>100</v>
      </c>
      <c r="K2115" s="101">
        <f>VLOOKUP($C2115,'Experiment Design'!$B$3:$H$66,'Experiment Results'!K$1,FALSE)</f>
        <v>60</v>
      </c>
      <c r="L2115" s="101">
        <f>VLOOKUP($C2115,'Experiment Design'!$B$3:$H$66,'Experiment Results'!L$1,FALSE)</f>
        <v>36</v>
      </c>
      <c r="M2115" s="101">
        <f>VLOOKUP($C2115,'Experiment Design'!$B$3:$H$66,'Experiment Results'!M$1,FALSE)</f>
        <v>15</v>
      </c>
      <c r="N2115" s="102">
        <f t="shared" si="259"/>
        <v>29.8888888888889</v>
      </c>
      <c r="P2115" s="103">
        <f t="shared" si="260"/>
        <v>1</v>
      </c>
      <c r="Q2115" s="101">
        <f t="shared" si="261"/>
        <v>1</v>
      </c>
      <c r="R2115" s="101">
        <f t="shared" si="262"/>
        <v>1</v>
      </c>
      <c r="S2115" s="101">
        <f t="shared" si="263"/>
        <v>1</v>
      </c>
      <c r="T2115" s="101">
        <f t="shared" si="264"/>
        <v>1</v>
      </c>
      <c r="U2115" s="101">
        <f t="shared" si="265"/>
        <v>1</v>
      </c>
      <c r="V2115" s="102">
        <f t="shared" si="266"/>
        <v>29.8888888888889</v>
      </c>
    </row>
    <row r="2116" spans="2:22" x14ac:dyDescent="0.25">
      <c r="B2116" s="12">
        <v>34</v>
      </c>
      <c r="C2116" s="12">
        <v>1</v>
      </c>
      <c r="D2116" s="12">
        <v>42.692307692307722</v>
      </c>
      <c r="E2116" s="12">
        <v>33.461538461538481</v>
      </c>
      <c r="F2116" s="12">
        <v>43.07692307692308</v>
      </c>
      <c r="H2116" s="103">
        <f>VLOOKUP($C2116,'Experiment Design'!$B$3:$H$66,'Experiment Results'!H$1,FALSE)</f>
        <v>3</v>
      </c>
      <c r="I2116" s="101" t="str">
        <f>VLOOKUP($C2116,'Experiment Design'!$B$3:$H$66,'Experiment Results'!I$1,FALSE)</f>
        <v>Normal</v>
      </c>
      <c r="J2116" s="101">
        <f>VLOOKUP($C2116,'Experiment Design'!$B$3:$H$66,'Experiment Results'!J$1,FALSE)</f>
        <v>40</v>
      </c>
      <c r="K2116" s="101">
        <f>VLOOKUP($C2116,'Experiment Design'!$B$3:$H$66,'Experiment Results'!K$1,FALSE)</f>
        <v>10</v>
      </c>
      <c r="L2116" s="101">
        <f>VLOOKUP($C2116,'Experiment Design'!$B$3:$H$66,'Experiment Results'!L$1,FALSE)</f>
        <v>26</v>
      </c>
      <c r="M2116" s="101">
        <f>VLOOKUP($C2116,'Experiment Design'!$B$3:$H$66,'Experiment Results'!M$1,FALSE)</f>
        <v>10</v>
      </c>
      <c r="N2116" s="102">
        <f t="shared" si="259"/>
        <v>39.743589743589759</v>
      </c>
      <c r="P2116" s="103">
        <f t="shared" si="260"/>
        <v>-1</v>
      </c>
      <c r="Q2116" s="101">
        <f t="shared" si="261"/>
        <v>-1</v>
      </c>
      <c r="R2116" s="101">
        <f t="shared" si="262"/>
        <v>-1</v>
      </c>
      <c r="S2116" s="101">
        <f t="shared" si="263"/>
        <v>-1</v>
      </c>
      <c r="T2116" s="101">
        <f t="shared" si="264"/>
        <v>-1</v>
      </c>
      <c r="U2116" s="101">
        <f t="shared" si="265"/>
        <v>-1</v>
      </c>
      <c r="V2116" s="102">
        <f t="shared" si="266"/>
        <v>39.743589743589759</v>
      </c>
    </row>
    <row r="2117" spans="2:22" x14ac:dyDescent="0.25">
      <c r="B2117" s="12">
        <v>34</v>
      </c>
      <c r="C2117" s="12">
        <v>2</v>
      </c>
      <c r="D2117" s="12">
        <v>27.403846153846139</v>
      </c>
      <c r="E2117" s="12">
        <v>39.807692307692278</v>
      </c>
      <c r="F2117" s="12">
        <v>36.923076923076898</v>
      </c>
      <c r="H2117" s="103">
        <f>VLOOKUP($C2117,'Experiment Design'!$B$3:$H$66,'Experiment Results'!H$1,FALSE)</f>
        <v>8</v>
      </c>
      <c r="I2117" s="101" t="str">
        <f>VLOOKUP($C2117,'Experiment Design'!$B$3:$H$66,'Experiment Results'!I$1,FALSE)</f>
        <v>Normal</v>
      </c>
      <c r="J2117" s="101">
        <f>VLOOKUP($C2117,'Experiment Design'!$B$3:$H$66,'Experiment Results'!J$1,FALSE)</f>
        <v>40</v>
      </c>
      <c r="K2117" s="101">
        <f>VLOOKUP($C2117,'Experiment Design'!$B$3:$H$66,'Experiment Results'!K$1,FALSE)</f>
        <v>10</v>
      </c>
      <c r="L2117" s="101">
        <f>VLOOKUP($C2117,'Experiment Design'!$B$3:$H$66,'Experiment Results'!L$1,FALSE)</f>
        <v>26</v>
      </c>
      <c r="M2117" s="101">
        <f>VLOOKUP($C2117,'Experiment Design'!$B$3:$H$66,'Experiment Results'!M$1,FALSE)</f>
        <v>10</v>
      </c>
      <c r="N2117" s="102">
        <f t="shared" ref="N2117:N2180" si="267">AVERAGE(D2117:F2117)</f>
        <v>34.711538461538446</v>
      </c>
      <c r="P2117" s="103">
        <f t="shared" ref="P2117:P2180" si="268">IF(H2117=H$4,-1,1)</f>
        <v>1</v>
      </c>
      <c r="Q2117" s="101">
        <f t="shared" ref="Q2117:Q2180" si="269">IF(I2117=I$4,-1,1)</f>
        <v>-1</v>
      </c>
      <c r="R2117" s="101">
        <f t="shared" ref="R2117:R2180" si="270">IF(J2117=J$4,-1,1)</f>
        <v>-1</v>
      </c>
      <c r="S2117" s="101">
        <f t="shared" ref="S2117:S2180" si="271">IF(K2117=K$4,-1,1)</f>
        <v>-1</v>
      </c>
      <c r="T2117" s="101">
        <f t="shared" ref="T2117:T2180" si="272">IF(L2117=L$4,-1,1)</f>
        <v>-1</v>
      </c>
      <c r="U2117" s="101">
        <f t="shared" ref="U2117:U2180" si="273">IF(M2117=M$4,-1,1)</f>
        <v>-1</v>
      </c>
      <c r="V2117" s="102">
        <f t="shared" ref="V2117:V2180" si="274">N2117</f>
        <v>34.711538461538446</v>
      </c>
    </row>
    <row r="2118" spans="2:22" x14ac:dyDescent="0.25">
      <c r="B2118" s="12">
        <v>34</v>
      </c>
      <c r="C2118" s="12">
        <v>3</v>
      </c>
      <c r="D2118" s="12">
        <v>40.096153846153854</v>
      </c>
      <c r="E2118" s="12">
        <v>30.288461538461519</v>
      </c>
      <c r="F2118" s="12">
        <v>48.461538461538481</v>
      </c>
      <c r="H2118" s="103">
        <f>VLOOKUP($C2118,'Experiment Design'!$B$3:$H$66,'Experiment Results'!H$1,FALSE)</f>
        <v>3</v>
      </c>
      <c r="I2118" s="101" t="str">
        <f>VLOOKUP($C2118,'Experiment Design'!$B$3:$H$66,'Experiment Results'!I$1,FALSE)</f>
        <v>Exponential</v>
      </c>
      <c r="J2118" s="101">
        <f>VLOOKUP($C2118,'Experiment Design'!$B$3:$H$66,'Experiment Results'!J$1,FALSE)</f>
        <v>40</v>
      </c>
      <c r="K2118" s="101">
        <f>VLOOKUP($C2118,'Experiment Design'!$B$3:$H$66,'Experiment Results'!K$1,FALSE)</f>
        <v>10</v>
      </c>
      <c r="L2118" s="101">
        <f>VLOOKUP($C2118,'Experiment Design'!$B$3:$H$66,'Experiment Results'!L$1,FALSE)</f>
        <v>26</v>
      </c>
      <c r="M2118" s="101">
        <f>VLOOKUP($C2118,'Experiment Design'!$B$3:$H$66,'Experiment Results'!M$1,FALSE)</f>
        <v>10</v>
      </c>
      <c r="N2118" s="102">
        <f t="shared" si="267"/>
        <v>39.61538461538462</v>
      </c>
      <c r="P2118" s="103">
        <f t="shared" si="268"/>
        <v>-1</v>
      </c>
      <c r="Q2118" s="101">
        <f t="shared" si="269"/>
        <v>1</v>
      </c>
      <c r="R2118" s="101">
        <f t="shared" si="270"/>
        <v>-1</v>
      </c>
      <c r="S2118" s="101">
        <f t="shared" si="271"/>
        <v>-1</v>
      </c>
      <c r="T2118" s="101">
        <f t="shared" si="272"/>
        <v>-1</v>
      </c>
      <c r="U2118" s="101">
        <f t="shared" si="273"/>
        <v>-1</v>
      </c>
      <c r="V2118" s="102">
        <f t="shared" si="274"/>
        <v>39.61538461538462</v>
      </c>
    </row>
    <row r="2119" spans="2:22" x14ac:dyDescent="0.25">
      <c r="B2119" s="12">
        <v>34</v>
      </c>
      <c r="C2119" s="12">
        <v>4</v>
      </c>
      <c r="D2119" s="12">
        <v>27.980769230769241</v>
      </c>
      <c r="E2119" s="12">
        <v>36.057692307692278</v>
      </c>
      <c r="F2119" s="12">
        <v>42.11538461538462</v>
      </c>
      <c r="H2119" s="103">
        <f>VLOOKUP($C2119,'Experiment Design'!$B$3:$H$66,'Experiment Results'!H$1,FALSE)</f>
        <v>8</v>
      </c>
      <c r="I2119" s="101" t="str">
        <f>VLOOKUP($C2119,'Experiment Design'!$B$3:$H$66,'Experiment Results'!I$1,FALSE)</f>
        <v>Exponential</v>
      </c>
      <c r="J2119" s="101">
        <f>VLOOKUP($C2119,'Experiment Design'!$B$3:$H$66,'Experiment Results'!J$1,FALSE)</f>
        <v>40</v>
      </c>
      <c r="K2119" s="101">
        <f>VLOOKUP($C2119,'Experiment Design'!$B$3:$H$66,'Experiment Results'!K$1,FALSE)</f>
        <v>10</v>
      </c>
      <c r="L2119" s="101">
        <f>VLOOKUP($C2119,'Experiment Design'!$B$3:$H$66,'Experiment Results'!L$1,FALSE)</f>
        <v>26</v>
      </c>
      <c r="M2119" s="101">
        <f>VLOOKUP($C2119,'Experiment Design'!$B$3:$H$66,'Experiment Results'!M$1,FALSE)</f>
        <v>10</v>
      </c>
      <c r="N2119" s="102">
        <f t="shared" si="267"/>
        <v>35.38461538461538</v>
      </c>
      <c r="P2119" s="103">
        <f t="shared" si="268"/>
        <v>1</v>
      </c>
      <c r="Q2119" s="101">
        <f t="shared" si="269"/>
        <v>1</v>
      </c>
      <c r="R2119" s="101">
        <f t="shared" si="270"/>
        <v>-1</v>
      </c>
      <c r="S2119" s="101">
        <f t="shared" si="271"/>
        <v>-1</v>
      </c>
      <c r="T2119" s="101">
        <f t="shared" si="272"/>
        <v>-1</v>
      </c>
      <c r="U2119" s="101">
        <f t="shared" si="273"/>
        <v>-1</v>
      </c>
      <c r="V2119" s="102">
        <f t="shared" si="274"/>
        <v>35.38461538461538</v>
      </c>
    </row>
    <row r="2120" spans="2:22" x14ac:dyDescent="0.25">
      <c r="B2120" s="12">
        <v>34</v>
      </c>
      <c r="C2120" s="12">
        <v>5</v>
      </c>
      <c r="D2120" s="12">
        <v>42.692307692307722</v>
      </c>
      <c r="E2120" s="12">
        <v>33.461538461538481</v>
      </c>
      <c r="F2120" s="12">
        <v>43.07692307692308</v>
      </c>
      <c r="H2120" s="103">
        <f>VLOOKUP($C2120,'Experiment Design'!$B$3:$H$66,'Experiment Results'!H$1,FALSE)</f>
        <v>3</v>
      </c>
      <c r="I2120" s="101" t="str">
        <f>VLOOKUP($C2120,'Experiment Design'!$B$3:$H$66,'Experiment Results'!I$1,FALSE)</f>
        <v>Normal</v>
      </c>
      <c r="J2120" s="101">
        <f>VLOOKUP($C2120,'Experiment Design'!$B$3:$H$66,'Experiment Results'!J$1,FALSE)</f>
        <v>100</v>
      </c>
      <c r="K2120" s="101">
        <f>VLOOKUP($C2120,'Experiment Design'!$B$3:$H$66,'Experiment Results'!K$1,FALSE)</f>
        <v>10</v>
      </c>
      <c r="L2120" s="101">
        <f>VLOOKUP($C2120,'Experiment Design'!$B$3:$H$66,'Experiment Results'!L$1,FALSE)</f>
        <v>26</v>
      </c>
      <c r="M2120" s="101">
        <f>VLOOKUP($C2120,'Experiment Design'!$B$3:$H$66,'Experiment Results'!M$1,FALSE)</f>
        <v>10</v>
      </c>
      <c r="N2120" s="102">
        <f t="shared" si="267"/>
        <v>39.743589743589759</v>
      </c>
      <c r="P2120" s="103">
        <f t="shared" si="268"/>
        <v>-1</v>
      </c>
      <c r="Q2120" s="101">
        <f t="shared" si="269"/>
        <v>-1</v>
      </c>
      <c r="R2120" s="101">
        <f t="shared" si="270"/>
        <v>1</v>
      </c>
      <c r="S2120" s="101">
        <f t="shared" si="271"/>
        <v>-1</v>
      </c>
      <c r="T2120" s="101">
        <f t="shared" si="272"/>
        <v>-1</v>
      </c>
      <c r="U2120" s="101">
        <f t="shared" si="273"/>
        <v>-1</v>
      </c>
      <c r="V2120" s="102">
        <f t="shared" si="274"/>
        <v>39.743589743589759</v>
      </c>
    </row>
    <row r="2121" spans="2:22" x14ac:dyDescent="0.25">
      <c r="B2121" s="12">
        <v>34</v>
      </c>
      <c r="C2121" s="12">
        <v>6</v>
      </c>
      <c r="D2121" s="12">
        <v>27.403846153846139</v>
      </c>
      <c r="E2121" s="12">
        <v>39.807692307692278</v>
      </c>
      <c r="F2121" s="12">
        <v>36.923076923076898</v>
      </c>
      <c r="H2121" s="103">
        <f>VLOOKUP($C2121,'Experiment Design'!$B$3:$H$66,'Experiment Results'!H$1,FALSE)</f>
        <v>8</v>
      </c>
      <c r="I2121" s="101" t="str">
        <f>VLOOKUP($C2121,'Experiment Design'!$B$3:$H$66,'Experiment Results'!I$1,FALSE)</f>
        <v>Normal</v>
      </c>
      <c r="J2121" s="101">
        <f>VLOOKUP($C2121,'Experiment Design'!$B$3:$H$66,'Experiment Results'!J$1,FALSE)</f>
        <v>100</v>
      </c>
      <c r="K2121" s="101">
        <f>VLOOKUP($C2121,'Experiment Design'!$B$3:$H$66,'Experiment Results'!K$1,FALSE)</f>
        <v>10</v>
      </c>
      <c r="L2121" s="101">
        <f>VLOOKUP($C2121,'Experiment Design'!$B$3:$H$66,'Experiment Results'!L$1,FALSE)</f>
        <v>26</v>
      </c>
      <c r="M2121" s="101">
        <f>VLOOKUP($C2121,'Experiment Design'!$B$3:$H$66,'Experiment Results'!M$1,FALSE)</f>
        <v>10</v>
      </c>
      <c r="N2121" s="102">
        <f t="shared" si="267"/>
        <v>34.711538461538446</v>
      </c>
      <c r="P2121" s="103">
        <f t="shared" si="268"/>
        <v>1</v>
      </c>
      <c r="Q2121" s="101">
        <f t="shared" si="269"/>
        <v>-1</v>
      </c>
      <c r="R2121" s="101">
        <f t="shared" si="270"/>
        <v>1</v>
      </c>
      <c r="S2121" s="101">
        <f t="shared" si="271"/>
        <v>-1</v>
      </c>
      <c r="T2121" s="101">
        <f t="shared" si="272"/>
        <v>-1</v>
      </c>
      <c r="U2121" s="101">
        <f t="shared" si="273"/>
        <v>-1</v>
      </c>
      <c r="V2121" s="102">
        <f t="shared" si="274"/>
        <v>34.711538461538446</v>
      </c>
    </row>
    <row r="2122" spans="2:22" x14ac:dyDescent="0.25">
      <c r="B2122" s="12">
        <v>34</v>
      </c>
      <c r="C2122" s="12">
        <v>7</v>
      </c>
      <c r="D2122" s="12">
        <v>29.615384615384642</v>
      </c>
      <c r="E2122" s="12">
        <v>30.288461538461519</v>
      </c>
      <c r="F2122" s="12">
        <v>48.461538461538481</v>
      </c>
      <c r="H2122" s="103">
        <f>VLOOKUP($C2122,'Experiment Design'!$B$3:$H$66,'Experiment Results'!H$1,FALSE)</f>
        <v>3</v>
      </c>
      <c r="I2122" s="101" t="str">
        <f>VLOOKUP($C2122,'Experiment Design'!$B$3:$H$66,'Experiment Results'!I$1,FALSE)</f>
        <v>Exponential</v>
      </c>
      <c r="J2122" s="101">
        <f>VLOOKUP($C2122,'Experiment Design'!$B$3:$H$66,'Experiment Results'!J$1,FALSE)</f>
        <v>100</v>
      </c>
      <c r="K2122" s="101">
        <f>VLOOKUP($C2122,'Experiment Design'!$B$3:$H$66,'Experiment Results'!K$1,FALSE)</f>
        <v>10</v>
      </c>
      <c r="L2122" s="101">
        <f>VLOOKUP($C2122,'Experiment Design'!$B$3:$H$66,'Experiment Results'!L$1,FALSE)</f>
        <v>26</v>
      </c>
      <c r="M2122" s="101">
        <f>VLOOKUP($C2122,'Experiment Design'!$B$3:$H$66,'Experiment Results'!M$1,FALSE)</f>
        <v>10</v>
      </c>
      <c r="N2122" s="102">
        <f t="shared" si="267"/>
        <v>36.121794871794883</v>
      </c>
      <c r="P2122" s="103">
        <f t="shared" si="268"/>
        <v>-1</v>
      </c>
      <c r="Q2122" s="101">
        <f t="shared" si="269"/>
        <v>1</v>
      </c>
      <c r="R2122" s="101">
        <f t="shared" si="270"/>
        <v>1</v>
      </c>
      <c r="S2122" s="101">
        <f t="shared" si="271"/>
        <v>-1</v>
      </c>
      <c r="T2122" s="101">
        <f t="shared" si="272"/>
        <v>-1</v>
      </c>
      <c r="U2122" s="101">
        <f t="shared" si="273"/>
        <v>-1</v>
      </c>
      <c r="V2122" s="102">
        <f t="shared" si="274"/>
        <v>36.121794871794883</v>
      </c>
    </row>
    <row r="2123" spans="2:22" x14ac:dyDescent="0.25">
      <c r="B2123" s="12">
        <v>34</v>
      </c>
      <c r="C2123" s="12">
        <v>8</v>
      </c>
      <c r="D2123" s="12">
        <v>27.980769230769241</v>
      </c>
      <c r="E2123" s="12">
        <v>36.057692307692278</v>
      </c>
      <c r="F2123" s="12">
        <v>42.11538461538462</v>
      </c>
      <c r="H2123" s="103">
        <f>VLOOKUP($C2123,'Experiment Design'!$B$3:$H$66,'Experiment Results'!H$1,FALSE)</f>
        <v>8</v>
      </c>
      <c r="I2123" s="101" t="str">
        <f>VLOOKUP($C2123,'Experiment Design'!$B$3:$H$66,'Experiment Results'!I$1,FALSE)</f>
        <v>Exponential</v>
      </c>
      <c r="J2123" s="101">
        <f>VLOOKUP($C2123,'Experiment Design'!$B$3:$H$66,'Experiment Results'!J$1,FALSE)</f>
        <v>100</v>
      </c>
      <c r="K2123" s="101">
        <f>VLOOKUP($C2123,'Experiment Design'!$B$3:$H$66,'Experiment Results'!K$1,FALSE)</f>
        <v>10</v>
      </c>
      <c r="L2123" s="101">
        <f>VLOOKUP($C2123,'Experiment Design'!$B$3:$H$66,'Experiment Results'!L$1,FALSE)</f>
        <v>26</v>
      </c>
      <c r="M2123" s="101">
        <f>VLOOKUP($C2123,'Experiment Design'!$B$3:$H$66,'Experiment Results'!M$1,FALSE)</f>
        <v>10</v>
      </c>
      <c r="N2123" s="102">
        <f t="shared" si="267"/>
        <v>35.38461538461538</v>
      </c>
      <c r="P2123" s="103">
        <f t="shared" si="268"/>
        <v>1</v>
      </c>
      <c r="Q2123" s="101">
        <f t="shared" si="269"/>
        <v>1</v>
      </c>
      <c r="R2123" s="101">
        <f t="shared" si="270"/>
        <v>1</v>
      </c>
      <c r="S2123" s="101">
        <f t="shared" si="271"/>
        <v>-1</v>
      </c>
      <c r="T2123" s="101">
        <f t="shared" si="272"/>
        <v>-1</v>
      </c>
      <c r="U2123" s="101">
        <f t="shared" si="273"/>
        <v>-1</v>
      </c>
      <c r="V2123" s="102">
        <f t="shared" si="274"/>
        <v>35.38461538461538</v>
      </c>
    </row>
    <row r="2124" spans="2:22" x14ac:dyDescent="0.25">
      <c r="B2124" s="12">
        <v>34</v>
      </c>
      <c r="C2124" s="12">
        <v>9</v>
      </c>
      <c r="D2124" s="12">
        <v>42.692307692307722</v>
      </c>
      <c r="E2124" s="12">
        <v>33.461538461538481</v>
      </c>
      <c r="F2124" s="12">
        <v>43.07692307692308</v>
      </c>
      <c r="H2124" s="103">
        <f>VLOOKUP($C2124,'Experiment Design'!$B$3:$H$66,'Experiment Results'!H$1,FALSE)</f>
        <v>3</v>
      </c>
      <c r="I2124" s="101" t="str">
        <f>VLOOKUP($C2124,'Experiment Design'!$B$3:$H$66,'Experiment Results'!I$1,FALSE)</f>
        <v>Normal</v>
      </c>
      <c r="J2124" s="101">
        <f>VLOOKUP($C2124,'Experiment Design'!$B$3:$H$66,'Experiment Results'!J$1,FALSE)</f>
        <v>40</v>
      </c>
      <c r="K2124" s="101">
        <f>VLOOKUP($C2124,'Experiment Design'!$B$3:$H$66,'Experiment Results'!K$1,FALSE)</f>
        <v>60</v>
      </c>
      <c r="L2124" s="101">
        <f>VLOOKUP($C2124,'Experiment Design'!$B$3:$H$66,'Experiment Results'!L$1,FALSE)</f>
        <v>26</v>
      </c>
      <c r="M2124" s="101">
        <f>VLOOKUP($C2124,'Experiment Design'!$B$3:$H$66,'Experiment Results'!M$1,FALSE)</f>
        <v>10</v>
      </c>
      <c r="N2124" s="102">
        <f t="shared" si="267"/>
        <v>39.743589743589759</v>
      </c>
      <c r="P2124" s="103">
        <f t="shared" si="268"/>
        <v>-1</v>
      </c>
      <c r="Q2124" s="101">
        <f t="shared" si="269"/>
        <v>-1</v>
      </c>
      <c r="R2124" s="101">
        <f t="shared" si="270"/>
        <v>-1</v>
      </c>
      <c r="S2124" s="101">
        <f t="shared" si="271"/>
        <v>1</v>
      </c>
      <c r="T2124" s="101">
        <f t="shared" si="272"/>
        <v>-1</v>
      </c>
      <c r="U2124" s="101">
        <f t="shared" si="273"/>
        <v>-1</v>
      </c>
      <c r="V2124" s="102">
        <f t="shared" si="274"/>
        <v>39.743589743589759</v>
      </c>
    </row>
    <row r="2125" spans="2:22" x14ac:dyDescent="0.25">
      <c r="B2125" s="12">
        <v>34</v>
      </c>
      <c r="C2125" s="12">
        <v>10</v>
      </c>
      <c r="D2125" s="12">
        <v>27.403846153846139</v>
      </c>
      <c r="E2125" s="12">
        <v>39.807692307692278</v>
      </c>
      <c r="F2125" s="12">
        <v>36.923076923076898</v>
      </c>
      <c r="H2125" s="103">
        <f>VLOOKUP($C2125,'Experiment Design'!$B$3:$H$66,'Experiment Results'!H$1,FALSE)</f>
        <v>8</v>
      </c>
      <c r="I2125" s="101" t="str">
        <f>VLOOKUP($C2125,'Experiment Design'!$B$3:$H$66,'Experiment Results'!I$1,FALSE)</f>
        <v>Normal</v>
      </c>
      <c r="J2125" s="101">
        <f>VLOOKUP($C2125,'Experiment Design'!$B$3:$H$66,'Experiment Results'!J$1,FALSE)</f>
        <v>40</v>
      </c>
      <c r="K2125" s="101">
        <f>VLOOKUP($C2125,'Experiment Design'!$B$3:$H$66,'Experiment Results'!K$1,FALSE)</f>
        <v>60</v>
      </c>
      <c r="L2125" s="101">
        <f>VLOOKUP($C2125,'Experiment Design'!$B$3:$H$66,'Experiment Results'!L$1,FALSE)</f>
        <v>26</v>
      </c>
      <c r="M2125" s="101">
        <f>VLOOKUP($C2125,'Experiment Design'!$B$3:$H$66,'Experiment Results'!M$1,FALSE)</f>
        <v>10</v>
      </c>
      <c r="N2125" s="102">
        <f t="shared" si="267"/>
        <v>34.711538461538446</v>
      </c>
      <c r="P2125" s="103">
        <f t="shared" si="268"/>
        <v>1</v>
      </c>
      <c r="Q2125" s="101">
        <f t="shared" si="269"/>
        <v>-1</v>
      </c>
      <c r="R2125" s="101">
        <f t="shared" si="270"/>
        <v>-1</v>
      </c>
      <c r="S2125" s="101">
        <f t="shared" si="271"/>
        <v>1</v>
      </c>
      <c r="T2125" s="101">
        <f t="shared" si="272"/>
        <v>-1</v>
      </c>
      <c r="U2125" s="101">
        <f t="shared" si="273"/>
        <v>-1</v>
      </c>
      <c r="V2125" s="102">
        <f t="shared" si="274"/>
        <v>34.711538461538446</v>
      </c>
    </row>
    <row r="2126" spans="2:22" x14ac:dyDescent="0.25">
      <c r="B2126" s="12">
        <v>34</v>
      </c>
      <c r="C2126" s="12">
        <v>11</v>
      </c>
      <c r="D2126" s="12">
        <v>40.096153846153854</v>
      </c>
      <c r="E2126" s="12">
        <v>30.288461538461519</v>
      </c>
      <c r="F2126" s="12">
        <v>48.461538461538481</v>
      </c>
      <c r="H2126" s="103">
        <f>VLOOKUP($C2126,'Experiment Design'!$B$3:$H$66,'Experiment Results'!H$1,FALSE)</f>
        <v>3</v>
      </c>
      <c r="I2126" s="101" t="str">
        <f>VLOOKUP($C2126,'Experiment Design'!$B$3:$H$66,'Experiment Results'!I$1,FALSE)</f>
        <v>Exponential</v>
      </c>
      <c r="J2126" s="101">
        <f>VLOOKUP($C2126,'Experiment Design'!$B$3:$H$66,'Experiment Results'!J$1,FALSE)</f>
        <v>40</v>
      </c>
      <c r="K2126" s="101">
        <f>VLOOKUP($C2126,'Experiment Design'!$B$3:$H$66,'Experiment Results'!K$1,FALSE)</f>
        <v>60</v>
      </c>
      <c r="L2126" s="101">
        <f>VLOOKUP($C2126,'Experiment Design'!$B$3:$H$66,'Experiment Results'!L$1,FALSE)</f>
        <v>26</v>
      </c>
      <c r="M2126" s="101">
        <f>VLOOKUP($C2126,'Experiment Design'!$B$3:$H$66,'Experiment Results'!M$1,FALSE)</f>
        <v>10</v>
      </c>
      <c r="N2126" s="102">
        <f t="shared" si="267"/>
        <v>39.61538461538462</v>
      </c>
      <c r="P2126" s="103">
        <f t="shared" si="268"/>
        <v>-1</v>
      </c>
      <c r="Q2126" s="101">
        <f t="shared" si="269"/>
        <v>1</v>
      </c>
      <c r="R2126" s="101">
        <f t="shared" si="270"/>
        <v>-1</v>
      </c>
      <c r="S2126" s="101">
        <f t="shared" si="271"/>
        <v>1</v>
      </c>
      <c r="T2126" s="101">
        <f t="shared" si="272"/>
        <v>-1</v>
      </c>
      <c r="U2126" s="101">
        <f t="shared" si="273"/>
        <v>-1</v>
      </c>
      <c r="V2126" s="102">
        <f t="shared" si="274"/>
        <v>39.61538461538462</v>
      </c>
    </row>
    <row r="2127" spans="2:22" x14ac:dyDescent="0.25">
      <c r="B2127" s="12">
        <v>34</v>
      </c>
      <c r="C2127" s="12">
        <v>12</v>
      </c>
      <c r="D2127" s="12">
        <v>27.980769230769241</v>
      </c>
      <c r="E2127" s="12">
        <v>36.057692307692278</v>
      </c>
      <c r="F2127" s="12">
        <v>42.11538461538462</v>
      </c>
      <c r="H2127" s="103">
        <f>VLOOKUP($C2127,'Experiment Design'!$B$3:$H$66,'Experiment Results'!H$1,FALSE)</f>
        <v>8</v>
      </c>
      <c r="I2127" s="101" t="str">
        <f>VLOOKUP($C2127,'Experiment Design'!$B$3:$H$66,'Experiment Results'!I$1,FALSE)</f>
        <v>Exponential</v>
      </c>
      <c r="J2127" s="101">
        <f>VLOOKUP($C2127,'Experiment Design'!$B$3:$H$66,'Experiment Results'!J$1,FALSE)</f>
        <v>40</v>
      </c>
      <c r="K2127" s="101">
        <f>VLOOKUP($C2127,'Experiment Design'!$B$3:$H$66,'Experiment Results'!K$1,FALSE)</f>
        <v>60</v>
      </c>
      <c r="L2127" s="101">
        <f>VLOOKUP($C2127,'Experiment Design'!$B$3:$H$66,'Experiment Results'!L$1,FALSE)</f>
        <v>26</v>
      </c>
      <c r="M2127" s="101">
        <f>VLOOKUP($C2127,'Experiment Design'!$B$3:$H$66,'Experiment Results'!M$1,FALSE)</f>
        <v>10</v>
      </c>
      <c r="N2127" s="102">
        <f t="shared" si="267"/>
        <v>35.38461538461538</v>
      </c>
      <c r="P2127" s="103">
        <f t="shared" si="268"/>
        <v>1</v>
      </c>
      <c r="Q2127" s="101">
        <f t="shared" si="269"/>
        <v>1</v>
      </c>
      <c r="R2127" s="101">
        <f t="shared" si="270"/>
        <v>-1</v>
      </c>
      <c r="S2127" s="101">
        <f t="shared" si="271"/>
        <v>1</v>
      </c>
      <c r="T2127" s="101">
        <f t="shared" si="272"/>
        <v>-1</v>
      </c>
      <c r="U2127" s="101">
        <f t="shared" si="273"/>
        <v>-1</v>
      </c>
      <c r="V2127" s="102">
        <f t="shared" si="274"/>
        <v>35.38461538461538</v>
      </c>
    </row>
    <row r="2128" spans="2:22" x14ac:dyDescent="0.25">
      <c r="B2128" s="12">
        <v>34</v>
      </c>
      <c r="C2128" s="12">
        <v>13</v>
      </c>
      <c r="D2128" s="12">
        <v>42.692307692307722</v>
      </c>
      <c r="E2128" s="12">
        <v>33.461538461538481</v>
      </c>
      <c r="F2128" s="12">
        <v>43.07692307692308</v>
      </c>
      <c r="H2128" s="103">
        <f>VLOOKUP($C2128,'Experiment Design'!$B$3:$H$66,'Experiment Results'!H$1,FALSE)</f>
        <v>3</v>
      </c>
      <c r="I2128" s="101" t="str">
        <f>VLOOKUP($C2128,'Experiment Design'!$B$3:$H$66,'Experiment Results'!I$1,FALSE)</f>
        <v>Normal</v>
      </c>
      <c r="J2128" s="101">
        <f>VLOOKUP($C2128,'Experiment Design'!$B$3:$H$66,'Experiment Results'!J$1,FALSE)</f>
        <v>100</v>
      </c>
      <c r="K2128" s="101">
        <f>VLOOKUP($C2128,'Experiment Design'!$B$3:$H$66,'Experiment Results'!K$1,FALSE)</f>
        <v>60</v>
      </c>
      <c r="L2128" s="101">
        <f>VLOOKUP($C2128,'Experiment Design'!$B$3:$H$66,'Experiment Results'!L$1,FALSE)</f>
        <v>26</v>
      </c>
      <c r="M2128" s="101">
        <f>VLOOKUP($C2128,'Experiment Design'!$B$3:$H$66,'Experiment Results'!M$1,FALSE)</f>
        <v>10</v>
      </c>
      <c r="N2128" s="102">
        <f t="shared" si="267"/>
        <v>39.743589743589759</v>
      </c>
      <c r="P2128" s="103">
        <f t="shared" si="268"/>
        <v>-1</v>
      </c>
      <c r="Q2128" s="101">
        <f t="shared" si="269"/>
        <v>-1</v>
      </c>
      <c r="R2128" s="101">
        <f t="shared" si="270"/>
        <v>1</v>
      </c>
      <c r="S2128" s="101">
        <f t="shared" si="271"/>
        <v>1</v>
      </c>
      <c r="T2128" s="101">
        <f t="shared" si="272"/>
        <v>-1</v>
      </c>
      <c r="U2128" s="101">
        <f t="shared" si="273"/>
        <v>-1</v>
      </c>
      <c r="V2128" s="102">
        <f t="shared" si="274"/>
        <v>39.743589743589759</v>
      </c>
    </row>
    <row r="2129" spans="2:22" x14ac:dyDescent="0.25">
      <c r="B2129" s="12">
        <v>34</v>
      </c>
      <c r="C2129" s="12">
        <v>14</v>
      </c>
      <c r="D2129" s="12">
        <v>27.403846153846139</v>
      </c>
      <c r="E2129" s="12">
        <v>39.807692307692278</v>
      </c>
      <c r="F2129" s="12">
        <v>36.923076923076898</v>
      </c>
      <c r="H2129" s="103">
        <f>VLOOKUP($C2129,'Experiment Design'!$B$3:$H$66,'Experiment Results'!H$1,FALSE)</f>
        <v>8</v>
      </c>
      <c r="I2129" s="101" t="str">
        <f>VLOOKUP($C2129,'Experiment Design'!$B$3:$H$66,'Experiment Results'!I$1,FALSE)</f>
        <v>Normal</v>
      </c>
      <c r="J2129" s="101">
        <f>VLOOKUP($C2129,'Experiment Design'!$B$3:$H$66,'Experiment Results'!J$1,FALSE)</f>
        <v>100</v>
      </c>
      <c r="K2129" s="101">
        <f>VLOOKUP($C2129,'Experiment Design'!$B$3:$H$66,'Experiment Results'!K$1,FALSE)</f>
        <v>60</v>
      </c>
      <c r="L2129" s="101">
        <f>VLOOKUP($C2129,'Experiment Design'!$B$3:$H$66,'Experiment Results'!L$1,FALSE)</f>
        <v>26</v>
      </c>
      <c r="M2129" s="101">
        <f>VLOOKUP($C2129,'Experiment Design'!$B$3:$H$66,'Experiment Results'!M$1,FALSE)</f>
        <v>10</v>
      </c>
      <c r="N2129" s="102">
        <f t="shared" si="267"/>
        <v>34.711538461538446</v>
      </c>
      <c r="P2129" s="103">
        <f t="shared" si="268"/>
        <v>1</v>
      </c>
      <c r="Q2129" s="101">
        <f t="shared" si="269"/>
        <v>-1</v>
      </c>
      <c r="R2129" s="101">
        <f t="shared" si="270"/>
        <v>1</v>
      </c>
      <c r="S2129" s="101">
        <f t="shared" si="271"/>
        <v>1</v>
      </c>
      <c r="T2129" s="101">
        <f t="shared" si="272"/>
        <v>-1</v>
      </c>
      <c r="U2129" s="101">
        <f t="shared" si="273"/>
        <v>-1</v>
      </c>
      <c r="V2129" s="102">
        <f t="shared" si="274"/>
        <v>34.711538461538446</v>
      </c>
    </row>
    <row r="2130" spans="2:22" x14ac:dyDescent="0.25">
      <c r="B2130" s="12">
        <v>34</v>
      </c>
      <c r="C2130" s="12">
        <v>15</v>
      </c>
      <c r="D2130" s="12">
        <v>29.615384615384642</v>
      </c>
      <c r="E2130" s="12">
        <v>30.288461538461519</v>
      </c>
      <c r="F2130" s="12">
        <v>48.461538461538481</v>
      </c>
      <c r="H2130" s="103">
        <f>VLOOKUP($C2130,'Experiment Design'!$B$3:$H$66,'Experiment Results'!H$1,FALSE)</f>
        <v>3</v>
      </c>
      <c r="I2130" s="101" t="str">
        <f>VLOOKUP($C2130,'Experiment Design'!$B$3:$H$66,'Experiment Results'!I$1,FALSE)</f>
        <v>Exponential</v>
      </c>
      <c r="J2130" s="101">
        <f>VLOOKUP($C2130,'Experiment Design'!$B$3:$H$66,'Experiment Results'!J$1,FALSE)</f>
        <v>100</v>
      </c>
      <c r="K2130" s="101">
        <f>VLOOKUP($C2130,'Experiment Design'!$B$3:$H$66,'Experiment Results'!K$1,FALSE)</f>
        <v>60</v>
      </c>
      <c r="L2130" s="101">
        <f>VLOOKUP($C2130,'Experiment Design'!$B$3:$H$66,'Experiment Results'!L$1,FALSE)</f>
        <v>26</v>
      </c>
      <c r="M2130" s="101">
        <f>VLOOKUP($C2130,'Experiment Design'!$B$3:$H$66,'Experiment Results'!M$1,FALSE)</f>
        <v>10</v>
      </c>
      <c r="N2130" s="102">
        <f t="shared" si="267"/>
        <v>36.121794871794883</v>
      </c>
      <c r="P2130" s="103">
        <f t="shared" si="268"/>
        <v>-1</v>
      </c>
      <c r="Q2130" s="101">
        <f t="shared" si="269"/>
        <v>1</v>
      </c>
      <c r="R2130" s="101">
        <f t="shared" si="270"/>
        <v>1</v>
      </c>
      <c r="S2130" s="101">
        <f t="shared" si="271"/>
        <v>1</v>
      </c>
      <c r="T2130" s="101">
        <f t="shared" si="272"/>
        <v>-1</v>
      </c>
      <c r="U2130" s="101">
        <f t="shared" si="273"/>
        <v>-1</v>
      </c>
      <c r="V2130" s="102">
        <f t="shared" si="274"/>
        <v>36.121794871794883</v>
      </c>
    </row>
    <row r="2131" spans="2:22" x14ac:dyDescent="0.25">
      <c r="B2131" s="12">
        <v>34</v>
      </c>
      <c r="C2131" s="12">
        <v>16</v>
      </c>
      <c r="D2131" s="12">
        <v>27.980769230769241</v>
      </c>
      <c r="E2131" s="12">
        <v>36.057692307692278</v>
      </c>
      <c r="F2131" s="12">
        <v>42.11538461538462</v>
      </c>
      <c r="H2131" s="103">
        <f>VLOOKUP($C2131,'Experiment Design'!$B$3:$H$66,'Experiment Results'!H$1,FALSE)</f>
        <v>8</v>
      </c>
      <c r="I2131" s="101" t="str">
        <f>VLOOKUP($C2131,'Experiment Design'!$B$3:$H$66,'Experiment Results'!I$1,FALSE)</f>
        <v>Exponential</v>
      </c>
      <c r="J2131" s="101">
        <f>VLOOKUP($C2131,'Experiment Design'!$B$3:$H$66,'Experiment Results'!J$1,FALSE)</f>
        <v>100</v>
      </c>
      <c r="K2131" s="101">
        <f>VLOOKUP($C2131,'Experiment Design'!$B$3:$H$66,'Experiment Results'!K$1,FALSE)</f>
        <v>60</v>
      </c>
      <c r="L2131" s="101">
        <f>VLOOKUP($C2131,'Experiment Design'!$B$3:$H$66,'Experiment Results'!L$1,FALSE)</f>
        <v>26</v>
      </c>
      <c r="M2131" s="101">
        <f>VLOOKUP($C2131,'Experiment Design'!$B$3:$H$66,'Experiment Results'!M$1,FALSE)</f>
        <v>10</v>
      </c>
      <c r="N2131" s="102">
        <f t="shared" si="267"/>
        <v>35.38461538461538</v>
      </c>
      <c r="P2131" s="103">
        <f t="shared" si="268"/>
        <v>1</v>
      </c>
      <c r="Q2131" s="101">
        <f t="shared" si="269"/>
        <v>1</v>
      </c>
      <c r="R2131" s="101">
        <f t="shared" si="270"/>
        <v>1</v>
      </c>
      <c r="S2131" s="101">
        <f t="shared" si="271"/>
        <v>1</v>
      </c>
      <c r="T2131" s="101">
        <f t="shared" si="272"/>
        <v>-1</v>
      </c>
      <c r="U2131" s="101">
        <f t="shared" si="273"/>
        <v>-1</v>
      </c>
      <c r="V2131" s="102">
        <f t="shared" si="274"/>
        <v>35.38461538461538</v>
      </c>
    </row>
    <row r="2132" spans="2:22" x14ac:dyDescent="0.25">
      <c r="B2132" s="12">
        <v>34</v>
      </c>
      <c r="C2132" s="12">
        <v>17</v>
      </c>
      <c r="D2132" s="12">
        <v>48.6111111111111</v>
      </c>
      <c r="E2132" s="12">
        <v>51.944444444444464</v>
      </c>
      <c r="F2132" s="12">
        <v>70.833333333333599</v>
      </c>
      <c r="H2132" s="103">
        <f>VLOOKUP($C2132,'Experiment Design'!$B$3:$H$66,'Experiment Results'!H$1,FALSE)</f>
        <v>3</v>
      </c>
      <c r="I2132" s="101" t="str">
        <f>VLOOKUP($C2132,'Experiment Design'!$B$3:$H$66,'Experiment Results'!I$1,FALSE)</f>
        <v>Normal</v>
      </c>
      <c r="J2132" s="101">
        <f>VLOOKUP($C2132,'Experiment Design'!$B$3:$H$66,'Experiment Results'!J$1,FALSE)</f>
        <v>40</v>
      </c>
      <c r="K2132" s="101">
        <f>VLOOKUP($C2132,'Experiment Design'!$B$3:$H$66,'Experiment Results'!K$1,FALSE)</f>
        <v>10</v>
      </c>
      <c r="L2132" s="101">
        <f>VLOOKUP($C2132,'Experiment Design'!$B$3:$H$66,'Experiment Results'!L$1,FALSE)</f>
        <v>36</v>
      </c>
      <c r="M2132" s="101">
        <f>VLOOKUP($C2132,'Experiment Design'!$B$3:$H$66,'Experiment Results'!M$1,FALSE)</f>
        <v>10</v>
      </c>
      <c r="N2132" s="102">
        <f t="shared" si="267"/>
        <v>57.129629629629726</v>
      </c>
      <c r="P2132" s="103">
        <f t="shared" si="268"/>
        <v>-1</v>
      </c>
      <c r="Q2132" s="101">
        <f t="shared" si="269"/>
        <v>-1</v>
      </c>
      <c r="R2132" s="101">
        <f t="shared" si="270"/>
        <v>-1</v>
      </c>
      <c r="S2132" s="101">
        <f t="shared" si="271"/>
        <v>-1</v>
      </c>
      <c r="T2132" s="101">
        <f t="shared" si="272"/>
        <v>1</v>
      </c>
      <c r="U2132" s="101">
        <f t="shared" si="273"/>
        <v>-1</v>
      </c>
      <c r="V2132" s="102">
        <f t="shared" si="274"/>
        <v>57.129629629629726</v>
      </c>
    </row>
    <row r="2133" spans="2:22" x14ac:dyDescent="0.25">
      <c r="B2133" s="12">
        <v>34</v>
      </c>
      <c r="C2133" s="12">
        <v>18</v>
      </c>
      <c r="D2133" s="12">
        <v>48.6111111111111</v>
      </c>
      <c r="E2133" s="12">
        <v>53.611111111111086</v>
      </c>
      <c r="F2133" s="12">
        <v>61.944444444444606</v>
      </c>
      <c r="H2133" s="103">
        <f>VLOOKUP($C2133,'Experiment Design'!$B$3:$H$66,'Experiment Results'!H$1,FALSE)</f>
        <v>8</v>
      </c>
      <c r="I2133" s="101" t="str">
        <f>VLOOKUP($C2133,'Experiment Design'!$B$3:$H$66,'Experiment Results'!I$1,FALSE)</f>
        <v>Normal</v>
      </c>
      <c r="J2133" s="101">
        <f>VLOOKUP($C2133,'Experiment Design'!$B$3:$H$66,'Experiment Results'!J$1,FALSE)</f>
        <v>40</v>
      </c>
      <c r="K2133" s="101">
        <f>VLOOKUP($C2133,'Experiment Design'!$B$3:$H$66,'Experiment Results'!K$1,FALSE)</f>
        <v>10</v>
      </c>
      <c r="L2133" s="101">
        <f>VLOOKUP($C2133,'Experiment Design'!$B$3:$H$66,'Experiment Results'!L$1,FALSE)</f>
        <v>36</v>
      </c>
      <c r="M2133" s="101">
        <f>VLOOKUP($C2133,'Experiment Design'!$B$3:$H$66,'Experiment Results'!M$1,FALSE)</f>
        <v>10</v>
      </c>
      <c r="N2133" s="102">
        <f t="shared" si="267"/>
        <v>54.722222222222264</v>
      </c>
      <c r="P2133" s="103">
        <f t="shared" si="268"/>
        <v>1</v>
      </c>
      <c r="Q2133" s="101">
        <f t="shared" si="269"/>
        <v>-1</v>
      </c>
      <c r="R2133" s="101">
        <f t="shared" si="270"/>
        <v>-1</v>
      </c>
      <c r="S2133" s="101">
        <f t="shared" si="271"/>
        <v>-1</v>
      </c>
      <c r="T2133" s="101">
        <f t="shared" si="272"/>
        <v>1</v>
      </c>
      <c r="U2133" s="101">
        <f t="shared" si="273"/>
        <v>-1</v>
      </c>
      <c r="V2133" s="102">
        <f t="shared" si="274"/>
        <v>54.722222222222264</v>
      </c>
    </row>
    <row r="2134" spans="2:22" x14ac:dyDescent="0.25">
      <c r="B2134" s="12">
        <v>34</v>
      </c>
      <c r="C2134" s="12">
        <v>19</v>
      </c>
      <c r="D2134" s="12">
        <v>64.444444444444201</v>
      </c>
      <c r="E2134" s="12">
        <v>46.666666666666679</v>
      </c>
      <c r="F2134" s="12">
        <v>51.388888888888914</v>
      </c>
      <c r="H2134" s="103">
        <f>VLOOKUP($C2134,'Experiment Design'!$B$3:$H$66,'Experiment Results'!H$1,FALSE)</f>
        <v>3</v>
      </c>
      <c r="I2134" s="101" t="str">
        <f>VLOOKUP($C2134,'Experiment Design'!$B$3:$H$66,'Experiment Results'!I$1,FALSE)</f>
        <v>Exponential</v>
      </c>
      <c r="J2134" s="101">
        <f>VLOOKUP($C2134,'Experiment Design'!$B$3:$H$66,'Experiment Results'!J$1,FALSE)</f>
        <v>40</v>
      </c>
      <c r="K2134" s="101">
        <f>VLOOKUP($C2134,'Experiment Design'!$B$3:$H$66,'Experiment Results'!K$1,FALSE)</f>
        <v>10</v>
      </c>
      <c r="L2134" s="101">
        <f>VLOOKUP($C2134,'Experiment Design'!$B$3:$H$66,'Experiment Results'!L$1,FALSE)</f>
        <v>36</v>
      </c>
      <c r="M2134" s="101">
        <f>VLOOKUP($C2134,'Experiment Design'!$B$3:$H$66,'Experiment Results'!M$1,FALSE)</f>
        <v>10</v>
      </c>
      <c r="N2134" s="102">
        <f t="shared" si="267"/>
        <v>54.1666666666666</v>
      </c>
      <c r="P2134" s="103">
        <f t="shared" si="268"/>
        <v>-1</v>
      </c>
      <c r="Q2134" s="101">
        <f t="shared" si="269"/>
        <v>1</v>
      </c>
      <c r="R2134" s="101">
        <f t="shared" si="270"/>
        <v>-1</v>
      </c>
      <c r="S2134" s="101">
        <f t="shared" si="271"/>
        <v>-1</v>
      </c>
      <c r="T2134" s="101">
        <f t="shared" si="272"/>
        <v>1</v>
      </c>
      <c r="U2134" s="101">
        <f t="shared" si="273"/>
        <v>-1</v>
      </c>
      <c r="V2134" s="102">
        <f t="shared" si="274"/>
        <v>54.1666666666666</v>
      </c>
    </row>
    <row r="2135" spans="2:22" x14ac:dyDescent="0.25">
      <c r="B2135" s="12">
        <v>34</v>
      </c>
      <c r="C2135" s="12">
        <v>20</v>
      </c>
      <c r="D2135" s="12">
        <v>64.166666666666401</v>
      </c>
      <c r="E2135" s="12">
        <v>46.666666666666679</v>
      </c>
      <c r="F2135" s="12">
        <v>51.388888888888914</v>
      </c>
      <c r="H2135" s="103">
        <f>VLOOKUP($C2135,'Experiment Design'!$B$3:$H$66,'Experiment Results'!H$1,FALSE)</f>
        <v>8</v>
      </c>
      <c r="I2135" s="101" t="str">
        <f>VLOOKUP($C2135,'Experiment Design'!$B$3:$H$66,'Experiment Results'!I$1,FALSE)</f>
        <v>Exponential</v>
      </c>
      <c r="J2135" s="101">
        <f>VLOOKUP($C2135,'Experiment Design'!$B$3:$H$66,'Experiment Results'!J$1,FALSE)</f>
        <v>40</v>
      </c>
      <c r="K2135" s="101">
        <f>VLOOKUP($C2135,'Experiment Design'!$B$3:$H$66,'Experiment Results'!K$1,FALSE)</f>
        <v>10</v>
      </c>
      <c r="L2135" s="101">
        <f>VLOOKUP($C2135,'Experiment Design'!$B$3:$H$66,'Experiment Results'!L$1,FALSE)</f>
        <v>36</v>
      </c>
      <c r="M2135" s="101">
        <f>VLOOKUP($C2135,'Experiment Design'!$B$3:$H$66,'Experiment Results'!M$1,FALSE)</f>
        <v>10</v>
      </c>
      <c r="N2135" s="102">
        <f t="shared" si="267"/>
        <v>54.074074074073998</v>
      </c>
      <c r="P2135" s="103">
        <f t="shared" si="268"/>
        <v>1</v>
      </c>
      <c r="Q2135" s="101">
        <f t="shared" si="269"/>
        <v>1</v>
      </c>
      <c r="R2135" s="101">
        <f t="shared" si="270"/>
        <v>-1</v>
      </c>
      <c r="S2135" s="101">
        <f t="shared" si="271"/>
        <v>-1</v>
      </c>
      <c r="T2135" s="101">
        <f t="shared" si="272"/>
        <v>1</v>
      </c>
      <c r="U2135" s="101">
        <f t="shared" si="273"/>
        <v>-1</v>
      </c>
      <c r="V2135" s="102">
        <f t="shared" si="274"/>
        <v>54.074074074073998</v>
      </c>
    </row>
    <row r="2136" spans="2:22" x14ac:dyDescent="0.25">
      <c r="B2136" s="12">
        <v>34</v>
      </c>
      <c r="C2136" s="12">
        <v>21</v>
      </c>
      <c r="D2136" s="12">
        <v>48.6111111111111</v>
      </c>
      <c r="E2136" s="12">
        <v>51.944444444444464</v>
      </c>
      <c r="F2136" s="12">
        <v>70.833333333333599</v>
      </c>
      <c r="H2136" s="103">
        <f>VLOOKUP($C2136,'Experiment Design'!$B$3:$H$66,'Experiment Results'!H$1,FALSE)</f>
        <v>3</v>
      </c>
      <c r="I2136" s="101" t="str">
        <f>VLOOKUP($C2136,'Experiment Design'!$B$3:$H$66,'Experiment Results'!I$1,FALSE)</f>
        <v>Normal</v>
      </c>
      <c r="J2136" s="101">
        <f>VLOOKUP($C2136,'Experiment Design'!$B$3:$H$66,'Experiment Results'!J$1,FALSE)</f>
        <v>100</v>
      </c>
      <c r="K2136" s="101">
        <f>VLOOKUP($C2136,'Experiment Design'!$B$3:$H$66,'Experiment Results'!K$1,FALSE)</f>
        <v>10</v>
      </c>
      <c r="L2136" s="101">
        <f>VLOOKUP($C2136,'Experiment Design'!$B$3:$H$66,'Experiment Results'!L$1,FALSE)</f>
        <v>36</v>
      </c>
      <c r="M2136" s="101">
        <f>VLOOKUP($C2136,'Experiment Design'!$B$3:$H$66,'Experiment Results'!M$1,FALSE)</f>
        <v>10</v>
      </c>
      <c r="N2136" s="102">
        <f t="shared" si="267"/>
        <v>57.129629629629726</v>
      </c>
      <c r="P2136" s="103">
        <f t="shared" si="268"/>
        <v>-1</v>
      </c>
      <c r="Q2136" s="101">
        <f t="shared" si="269"/>
        <v>-1</v>
      </c>
      <c r="R2136" s="101">
        <f t="shared" si="270"/>
        <v>1</v>
      </c>
      <c r="S2136" s="101">
        <f t="shared" si="271"/>
        <v>-1</v>
      </c>
      <c r="T2136" s="101">
        <f t="shared" si="272"/>
        <v>1</v>
      </c>
      <c r="U2136" s="101">
        <f t="shared" si="273"/>
        <v>-1</v>
      </c>
      <c r="V2136" s="102">
        <f t="shared" si="274"/>
        <v>57.129629629629726</v>
      </c>
    </row>
    <row r="2137" spans="2:22" x14ac:dyDescent="0.25">
      <c r="B2137" s="12">
        <v>34</v>
      </c>
      <c r="C2137" s="12">
        <v>22</v>
      </c>
      <c r="D2137" s="12">
        <v>48.6111111111111</v>
      </c>
      <c r="E2137" s="12">
        <v>53.611111111111086</v>
      </c>
      <c r="F2137" s="12">
        <v>61.944444444444606</v>
      </c>
      <c r="H2137" s="103">
        <f>VLOOKUP($C2137,'Experiment Design'!$B$3:$H$66,'Experiment Results'!H$1,FALSE)</f>
        <v>8</v>
      </c>
      <c r="I2137" s="101" t="str">
        <f>VLOOKUP($C2137,'Experiment Design'!$B$3:$H$66,'Experiment Results'!I$1,FALSE)</f>
        <v>Normal</v>
      </c>
      <c r="J2137" s="101">
        <f>VLOOKUP($C2137,'Experiment Design'!$B$3:$H$66,'Experiment Results'!J$1,FALSE)</f>
        <v>100</v>
      </c>
      <c r="K2137" s="101">
        <f>VLOOKUP($C2137,'Experiment Design'!$B$3:$H$66,'Experiment Results'!K$1,FALSE)</f>
        <v>10</v>
      </c>
      <c r="L2137" s="101">
        <f>VLOOKUP($C2137,'Experiment Design'!$B$3:$H$66,'Experiment Results'!L$1,FALSE)</f>
        <v>36</v>
      </c>
      <c r="M2137" s="101">
        <f>VLOOKUP($C2137,'Experiment Design'!$B$3:$H$66,'Experiment Results'!M$1,FALSE)</f>
        <v>10</v>
      </c>
      <c r="N2137" s="102">
        <f t="shared" si="267"/>
        <v>54.722222222222264</v>
      </c>
      <c r="P2137" s="103">
        <f t="shared" si="268"/>
        <v>1</v>
      </c>
      <c r="Q2137" s="101">
        <f t="shared" si="269"/>
        <v>-1</v>
      </c>
      <c r="R2137" s="101">
        <f t="shared" si="270"/>
        <v>1</v>
      </c>
      <c r="S2137" s="101">
        <f t="shared" si="271"/>
        <v>-1</v>
      </c>
      <c r="T2137" s="101">
        <f t="shared" si="272"/>
        <v>1</v>
      </c>
      <c r="U2137" s="101">
        <f t="shared" si="273"/>
        <v>-1</v>
      </c>
      <c r="V2137" s="102">
        <f t="shared" si="274"/>
        <v>54.722222222222264</v>
      </c>
    </row>
    <row r="2138" spans="2:22" x14ac:dyDescent="0.25">
      <c r="B2138" s="12">
        <v>34</v>
      </c>
      <c r="C2138" s="12">
        <v>23</v>
      </c>
      <c r="D2138" s="12">
        <v>64.444444444444201</v>
      </c>
      <c r="E2138" s="12">
        <v>46.666666666666679</v>
      </c>
      <c r="F2138" s="12">
        <v>51.388888888888914</v>
      </c>
      <c r="H2138" s="103">
        <f>VLOOKUP($C2138,'Experiment Design'!$B$3:$H$66,'Experiment Results'!H$1,FALSE)</f>
        <v>3</v>
      </c>
      <c r="I2138" s="101" t="str">
        <f>VLOOKUP($C2138,'Experiment Design'!$B$3:$H$66,'Experiment Results'!I$1,FALSE)</f>
        <v>Exponential</v>
      </c>
      <c r="J2138" s="101">
        <f>VLOOKUP($C2138,'Experiment Design'!$B$3:$H$66,'Experiment Results'!J$1,FALSE)</f>
        <v>100</v>
      </c>
      <c r="K2138" s="101">
        <f>VLOOKUP($C2138,'Experiment Design'!$B$3:$H$66,'Experiment Results'!K$1,FALSE)</f>
        <v>10</v>
      </c>
      <c r="L2138" s="101">
        <f>VLOOKUP($C2138,'Experiment Design'!$B$3:$H$66,'Experiment Results'!L$1,FALSE)</f>
        <v>36</v>
      </c>
      <c r="M2138" s="101">
        <f>VLOOKUP($C2138,'Experiment Design'!$B$3:$H$66,'Experiment Results'!M$1,FALSE)</f>
        <v>10</v>
      </c>
      <c r="N2138" s="102">
        <f t="shared" si="267"/>
        <v>54.1666666666666</v>
      </c>
      <c r="P2138" s="103">
        <f t="shared" si="268"/>
        <v>-1</v>
      </c>
      <c r="Q2138" s="101">
        <f t="shared" si="269"/>
        <v>1</v>
      </c>
      <c r="R2138" s="101">
        <f t="shared" si="270"/>
        <v>1</v>
      </c>
      <c r="S2138" s="101">
        <f t="shared" si="271"/>
        <v>-1</v>
      </c>
      <c r="T2138" s="101">
        <f t="shared" si="272"/>
        <v>1</v>
      </c>
      <c r="U2138" s="101">
        <f t="shared" si="273"/>
        <v>-1</v>
      </c>
      <c r="V2138" s="102">
        <f t="shared" si="274"/>
        <v>54.1666666666666</v>
      </c>
    </row>
    <row r="2139" spans="2:22" x14ac:dyDescent="0.25">
      <c r="B2139" s="12">
        <v>34</v>
      </c>
      <c r="C2139" s="12">
        <v>24</v>
      </c>
      <c r="D2139" s="12">
        <v>64.166666666666401</v>
      </c>
      <c r="E2139" s="12">
        <v>46.666666666666679</v>
      </c>
      <c r="F2139" s="12">
        <v>51.388888888888914</v>
      </c>
      <c r="H2139" s="103">
        <f>VLOOKUP($C2139,'Experiment Design'!$B$3:$H$66,'Experiment Results'!H$1,FALSE)</f>
        <v>8</v>
      </c>
      <c r="I2139" s="101" t="str">
        <f>VLOOKUP($C2139,'Experiment Design'!$B$3:$H$66,'Experiment Results'!I$1,FALSE)</f>
        <v>Exponential</v>
      </c>
      <c r="J2139" s="101">
        <f>VLOOKUP($C2139,'Experiment Design'!$B$3:$H$66,'Experiment Results'!J$1,FALSE)</f>
        <v>100</v>
      </c>
      <c r="K2139" s="101">
        <f>VLOOKUP($C2139,'Experiment Design'!$B$3:$H$66,'Experiment Results'!K$1,FALSE)</f>
        <v>10</v>
      </c>
      <c r="L2139" s="101">
        <f>VLOOKUP($C2139,'Experiment Design'!$B$3:$H$66,'Experiment Results'!L$1,FALSE)</f>
        <v>36</v>
      </c>
      <c r="M2139" s="101">
        <f>VLOOKUP($C2139,'Experiment Design'!$B$3:$H$66,'Experiment Results'!M$1,FALSE)</f>
        <v>10</v>
      </c>
      <c r="N2139" s="102">
        <f t="shared" si="267"/>
        <v>54.074074074073998</v>
      </c>
      <c r="P2139" s="103">
        <f t="shared" si="268"/>
        <v>1</v>
      </c>
      <c r="Q2139" s="101">
        <f t="shared" si="269"/>
        <v>1</v>
      </c>
      <c r="R2139" s="101">
        <f t="shared" si="270"/>
        <v>1</v>
      </c>
      <c r="S2139" s="101">
        <f t="shared" si="271"/>
        <v>-1</v>
      </c>
      <c r="T2139" s="101">
        <f t="shared" si="272"/>
        <v>1</v>
      </c>
      <c r="U2139" s="101">
        <f t="shared" si="273"/>
        <v>-1</v>
      </c>
      <c r="V2139" s="102">
        <f t="shared" si="274"/>
        <v>54.074074074073998</v>
      </c>
    </row>
    <row r="2140" spans="2:22" x14ac:dyDescent="0.25">
      <c r="B2140" s="12">
        <v>34</v>
      </c>
      <c r="C2140" s="12">
        <v>25</v>
      </c>
      <c r="D2140" s="12">
        <v>48.6111111111111</v>
      </c>
      <c r="E2140" s="12">
        <v>51.944444444444464</v>
      </c>
      <c r="F2140" s="12">
        <v>70.833333333333599</v>
      </c>
      <c r="H2140" s="103">
        <f>VLOOKUP($C2140,'Experiment Design'!$B$3:$H$66,'Experiment Results'!H$1,FALSE)</f>
        <v>3</v>
      </c>
      <c r="I2140" s="101" t="str">
        <f>VLOOKUP($C2140,'Experiment Design'!$B$3:$H$66,'Experiment Results'!I$1,FALSE)</f>
        <v>Normal</v>
      </c>
      <c r="J2140" s="101">
        <f>VLOOKUP($C2140,'Experiment Design'!$B$3:$H$66,'Experiment Results'!J$1,FALSE)</f>
        <v>40</v>
      </c>
      <c r="K2140" s="101">
        <f>VLOOKUP($C2140,'Experiment Design'!$B$3:$H$66,'Experiment Results'!K$1,FALSE)</f>
        <v>60</v>
      </c>
      <c r="L2140" s="101">
        <f>VLOOKUP($C2140,'Experiment Design'!$B$3:$H$66,'Experiment Results'!L$1,FALSE)</f>
        <v>36</v>
      </c>
      <c r="M2140" s="101">
        <f>VLOOKUP($C2140,'Experiment Design'!$B$3:$H$66,'Experiment Results'!M$1,FALSE)</f>
        <v>10</v>
      </c>
      <c r="N2140" s="102">
        <f t="shared" si="267"/>
        <v>57.129629629629726</v>
      </c>
      <c r="P2140" s="103">
        <f t="shared" si="268"/>
        <v>-1</v>
      </c>
      <c r="Q2140" s="101">
        <f t="shared" si="269"/>
        <v>-1</v>
      </c>
      <c r="R2140" s="101">
        <f t="shared" si="270"/>
        <v>-1</v>
      </c>
      <c r="S2140" s="101">
        <f t="shared" si="271"/>
        <v>1</v>
      </c>
      <c r="T2140" s="101">
        <f t="shared" si="272"/>
        <v>1</v>
      </c>
      <c r="U2140" s="101">
        <f t="shared" si="273"/>
        <v>-1</v>
      </c>
      <c r="V2140" s="102">
        <f t="shared" si="274"/>
        <v>57.129629629629726</v>
      </c>
    </row>
    <row r="2141" spans="2:22" x14ac:dyDescent="0.25">
      <c r="B2141" s="12">
        <v>34</v>
      </c>
      <c r="C2141" s="12">
        <v>26</v>
      </c>
      <c r="D2141" s="12">
        <v>48.6111111111111</v>
      </c>
      <c r="E2141" s="12">
        <v>53.611111111111086</v>
      </c>
      <c r="F2141" s="12">
        <v>61.944444444444606</v>
      </c>
      <c r="H2141" s="103">
        <f>VLOOKUP($C2141,'Experiment Design'!$B$3:$H$66,'Experiment Results'!H$1,FALSE)</f>
        <v>8</v>
      </c>
      <c r="I2141" s="101" t="str">
        <f>VLOOKUP($C2141,'Experiment Design'!$B$3:$H$66,'Experiment Results'!I$1,FALSE)</f>
        <v>Normal</v>
      </c>
      <c r="J2141" s="101">
        <f>VLOOKUP($C2141,'Experiment Design'!$B$3:$H$66,'Experiment Results'!J$1,FALSE)</f>
        <v>40</v>
      </c>
      <c r="K2141" s="101">
        <f>VLOOKUP($C2141,'Experiment Design'!$B$3:$H$66,'Experiment Results'!K$1,FALSE)</f>
        <v>60</v>
      </c>
      <c r="L2141" s="101">
        <f>VLOOKUP($C2141,'Experiment Design'!$B$3:$H$66,'Experiment Results'!L$1,FALSE)</f>
        <v>36</v>
      </c>
      <c r="M2141" s="101">
        <f>VLOOKUP($C2141,'Experiment Design'!$B$3:$H$66,'Experiment Results'!M$1,FALSE)</f>
        <v>10</v>
      </c>
      <c r="N2141" s="102">
        <f t="shared" si="267"/>
        <v>54.722222222222264</v>
      </c>
      <c r="P2141" s="103">
        <f t="shared" si="268"/>
        <v>1</v>
      </c>
      <c r="Q2141" s="101">
        <f t="shared" si="269"/>
        <v>-1</v>
      </c>
      <c r="R2141" s="101">
        <f t="shared" si="270"/>
        <v>-1</v>
      </c>
      <c r="S2141" s="101">
        <f t="shared" si="271"/>
        <v>1</v>
      </c>
      <c r="T2141" s="101">
        <f t="shared" si="272"/>
        <v>1</v>
      </c>
      <c r="U2141" s="101">
        <f t="shared" si="273"/>
        <v>-1</v>
      </c>
      <c r="V2141" s="102">
        <f t="shared" si="274"/>
        <v>54.722222222222264</v>
      </c>
    </row>
    <row r="2142" spans="2:22" x14ac:dyDescent="0.25">
      <c r="B2142" s="12">
        <v>34</v>
      </c>
      <c r="C2142" s="12">
        <v>27</v>
      </c>
      <c r="D2142" s="12">
        <v>64.444444444444201</v>
      </c>
      <c r="E2142" s="12">
        <v>46.666666666666679</v>
      </c>
      <c r="F2142" s="12">
        <v>51.388888888888914</v>
      </c>
      <c r="H2142" s="103">
        <f>VLOOKUP($C2142,'Experiment Design'!$B$3:$H$66,'Experiment Results'!H$1,FALSE)</f>
        <v>3</v>
      </c>
      <c r="I2142" s="101" t="str">
        <f>VLOOKUP($C2142,'Experiment Design'!$B$3:$H$66,'Experiment Results'!I$1,FALSE)</f>
        <v>Exponential</v>
      </c>
      <c r="J2142" s="101">
        <f>VLOOKUP($C2142,'Experiment Design'!$B$3:$H$66,'Experiment Results'!J$1,FALSE)</f>
        <v>40</v>
      </c>
      <c r="K2142" s="101">
        <f>VLOOKUP($C2142,'Experiment Design'!$B$3:$H$66,'Experiment Results'!K$1,FALSE)</f>
        <v>60</v>
      </c>
      <c r="L2142" s="101">
        <f>VLOOKUP($C2142,'Experiment Design'!$B$3:$H$66,'Experiment Results'!L$1,FALSE)</f>
        <v>36</v>
      </c>
      <c r="M2142" s="101">
        <f>VLOOKUP($C2142,'Experiment Design'!$B$3:$H$66,'Experiment Results'!M$1,FALSE)</f>
        <v>10</v>
      </c>
      <c r="N2142" s="102">
        <f t="shared" si="267"/>
        <v>54.1666666666666</v>
      </c>
      <c r="P2142" s="103">
        <f t="shared" si="268"/>
        <v>-1</v>
      </c>
      <c r="Q2142" s="101">
        <f t="shared" si="269"/>
        <v>1</v>
      </c>
      <c r="R2142" s="101">
        <f t="shared" si="270"/>
        <v>-1</v>
      </c>
      <c r="S2142" s="101">
        <f t="shared" si="271"/>
        <v>1</v>
      </c>
      <c r="T2142" s="101">
        <f t="shared" si="272"/>
        <v>1</v>
      </c>
      <c r="U2142" s="101">
        <f t="shared" si="273"/>
        <v>-1</v>
      </c>
      <c r="V2142" s="102">
        <f t="shared" si="274"/>
        <v>54.1666666666666</v>
      </c>
    </row>
    <row r="2143" spans="2:22" x14ac:dyDescent="0.25">
      <c r="B2143" s="12">
        <v>34</v>
      </c>
      <c r="C2143" s="12">
        <v>28</v>
      </c>
      <c r="D2143" s="12">
        <v>64.166666666666401</v>
      </c>
      <c r="E2143" s="12">
        <v>46.666666666666679</v>
      </c>
      <c r="F2143" s="12">
        <v>51.388888888888914</v>
      </c>
      <c r="H2143" s="103">
        <f>VLOOKUP($C2143,'Experiment Design'!$B$3:$H$66,'Experiment Results'!H$1,FALSE)</f>
        <v>8</v>
      </c>
      <c r="I2143" s="101" t="str">
        <f>VLOOKUP($C2143,'Experiment Design'!$B$3:$H$66,'Experiment Results'!I$1,FALSE)</f>
        <v>Exponential</v>
      </c>
      <c r="J2143" s="101">
        <f>VLOOKUP($C2143,'Experiment Design'!$B$3:$H$66,'Experiment Results'!J$1,FALSE)</f>
        <v>40</v>
      </c>
      <c r="K2143" s="101">
        <f>VLOOKUP($C2143,'Experiment Design'!$B$3:$H$66,'Experiment Results'!K$1,FALSE)</f>
        <v>60</v>
      </c>
      <c r="L2143" s="101">
        <f>VLOOKUP($C2143,'Experiment Design'!$B$3:$H$66,'Experiment Results'!L$1,FALSE)</f>
        <v>36</v>
      </c>
      <c r="M2143" s="101">
        <f>VLOOKUP($C2143,'Experiment Design'!$B$3:$H$66,'Experiment Results'!M$1,FALSE)</f>
        <v>10</v>
      </c>
      <c r="N2143" s="102">
        <f t="shared" si="267"/>
        <v>54.074074074073998</v>
      </c>
      <c r="P2143" s="103">
        <f t="shared" si="268"/>
        <v>1</v>
      </c>
      <c r="Q2143" s="101">
        <f t="shared" si="269"/>
        <v>1</v>
      </c>
      <c r="R2143" s="101">
        <f t="shared" si="270"/>
        <v>-1</v>
      </c>
      <c r="S2143" s="101">
        <f t="shared" si="271"/>
        <v>1</v>
      </c>
      <c r="T2143" s="101">
        <f t="shared" si="272"/>
        <v>1</v>
      </c>
      <c r="U2143" s="101">
        <f t="shared" si="273"/>
        <v>-1</v>
      </c>
      <c r="V2143" s="102">
        <f t="shared" si="274"/>
        <v>54.074074074073998</v>
      </c>
    </row>
    <row r="2144" spans="2:22" x14ac:dyDescent="0.25">
      <c r="B2144" s="12">
        <v>34</v>
      </c>
      <c r="C2144" s="12">
        <v>29</v>
      </c>
      <c r="D2144" s="12">
        <v>48.6111111111111</v>
      </c>
      <c r="E2144" s="12">
        <v>51.944444444444464</v>
      </c>
      <c r="F2144" s="12">
        <v>70.833333333333599</v>
      </c>
      <c r="H2144" s="103">
        <f>VLOOKUP($C2144,'Experiment Design'!$B$3:$H$66,'Experiment Results'!H$1,FALSE)</f>
        <v>3</v>
      </c>
      <c r="I2144" s="101" t="str">
        <f>VLOOKUP($C2144,'Experiment Design'!$B$3:$H$66,'Experiment Results'!I$1,FALSE)</f>
        <v>Normal</v>
      </c>
      <c r="J2144" s="101">
        <f>VLOOKUP($C2144,'Experiment Design'!$B$3:$H$66,'Experiment Results'!J$1,FALSE)</f>
        <v>100</v>
      </c>
      <c r="K2144" s="101">
        <f>VLOOKUP($C2144,'Experiment Design'!$B$3:$H$66,'Experiment Results'!K$1,FALSE)</f>
        <v>60</v>
      </c>
      <c r="L2144" s="101">
        <f>VLOOKUP($C2144,'Experiment Design'!$B$3:$H$66,'Experiment Results'!L$1,FALSE)</f>
        <v>36</v>
      </c>
      <c r="M2144" s="101">
        <f>VLOOKUP($C2144,'Experiment Design'!$B$3:$H$66,'Experiment Results'!M$1,FALSE)</f>
        <v>10</v>
      </c>
      <c r="N2144" s="102">
        <f t="shared" si="267"/>
        <v>57.129629629629726</v>
      </c>
      <c r="P2144" s="103">
        <f t="shared" si="268"/>
        <v>-1</v>
      </c>
      <c r="Q2144" s="101">
        <f t="shared" si="269"/>
        <v>-1</v>
      </c>
      <c r="R2144" s="101">
        <f t="shared" si="270"/>
        <v>1</v>
      </c>
      <c r="S2144" s="101">
        <f t="shared" si="271"/>
        <v>1</v>
      </c>
      <c r="T2144" s="101">
        <f t="shared" si="272"/>
        <v>1</v>
      </c>
      <c r="U2144" s="101">
        <f t="shared" si="273"/>
        <v>-1</v>
      </c>
      <c r="V2144" s="102">
        <f t="shared" si="274"/>
        <v>57.129629629629726</v>
      </c>
    </row>
    <row r="2145" spans="2:22" x14ac:dyDescent="0.25">
      <c r="B2145" s="12">
        <v>34</v>
      </c>
      <c r="C2145" s="12">
        <v>30</v>
      </c>
      <c r="D2145" s="12">
        <v>48.6111111111111</v>
      </c>
      <c r="E2145" s="12">
        <v>53.611111111111086</v>
      </c>
      <c r="F2145" s="12">
        <v>61.944444444444606</v>
      </c>
      <c r="H2145" s="103">
        <f>VLOOKUP($C2145,'Experiment Design'!$B$3:$H$66,'Experiment Results'!H$1,FALSE)</f>
        <v>8</v>
      </c>
      <c r="I2145" s="101" t="str">
        <f>VLOOKUP($C2145,'Experiment Design'!$B$3:$H$66,'Experiment Results'!I$1,FALSE)</f>
        <v>Normal</v>
      </c>
      <c r="J2145" s="101">
        <f>VLOOKUP($C2145,'Experiment Design'!$B$3:$H$66,'Experiment Results'!J$1,FALSE)</f>
        <v>100</v>
      </c>
      <c r="K2145" s="101">
        <f>VLOOKUP($C2145,'Experiment Design'!$B$3:$H$66,'Experiment Results'!K$1,FALSE)</f>
        <v>60</v>
      </c>
      <c r="L2145" s="101">
        <f>VLOOKUP($C2145,'Experiment Design'!$B$3:$H$66,'Experiment Results'!L$1,FALSE)</f>
        <v>36</v>
      </c>
      <c r="M2145" s="101">
        <f>VLOOKUP($C2145,'Experiment Design'!$B$3:$H$66,'Experiment Results'!M$1,FALSE)</f>
        <v>10</v>
      </c>
      <c r="N2145" s="102">
        <f t="shared" si="267"/>
        <v>54.722222222222264</v>
      </c>
      <c r="P2145" s="103">
        <f t="shared" si="268"/>
        <v>1</v>
      </c>
      <c r="Q2145" s="101">
        <f t="shared" si="269"/>
        <v>-1</v>
      </c>
      <c r="R2145" s="101">
        <f t="shared" si="270"/>
        <v>1</v>
      </c>
      <c r="S2145" s="101">
        <f t="shared" si="271"/>
        <v>1</v>
      </c>
      <c r="T2145" s="101">
        <f t="shared" si="272"/>
        <v>1</v>
      </c>
      <c r="U2145" s="101">
        <f t="shared" si="273"/>
        <v>-1</v>
      </c>
      <c r="V2145" s="102">
        <f t="shared" si="274"/>
        <v>54.722222222222264</v>
      </c>
    </row>
    <row r="2146" spans="2:22" x14ac:dyDescent="0.25">
      <c r="B2146" s="12">
        <v>34</v>
      </c>
      <c r="C2146" s="12">
        <v>31</v>
      </c>
      <c r="D2146" s="12">
        <v>64.444444444444201</v>
      </c>
      <c r="E2146" s="12">
        <v>46.666666666666679</v>
      </c>
      <c r="F2146" s="12">
        <v>51.388888888888914</v>
      </c>
      <c r="H2146" s="103">
        <f>VLOOKUP($C2146,'Experiment Design'!$B$3:$H$66,'Experiment Results'!H$1,FALSE)</f>
        <v>3</v>
      </c>
      <c r="I2146" s="101" t="str">
        <f>VLOOKUP($C2146,'Experiment Design'!$B$3:$H$66,'Experiment Results'!I$1,FALSE)</f>
        <v>Exponential</v>
      </c>
      <c r="J2146" s="101">
        <f>VLOOKUP($C2146,'Experiment Design'!$B$3:$H$66,'Experiment Results'!J$1,FALSE)</f>
        <v>100</v>
      </c>
      <c r="K2146" s="101">
        <f>VLOOKUP($C2146,'Experiment Design'!$B$3:$H$66,'Experiment Results'!K$1,FALSE)</f>
        <v>60</v>
      </c>
      <c r="L2146" s="101">
        <f>VLOOKUP($C2146,'Experiment Design'!$B$3:$H$66,'Experiment Results'!L$1,FALSE)</f>
        <v>36</v>
      </c>
      <c r="M2146" s="101">
        <f>VLOOKUP($C2146,'Experiment Design'!$B$3:$H$66,'Experiment Results'!M$1,FALSE)</f>
        <v>10</v>
      </c>
      <c r="N2146" s="102">
        <f t="shared" si="267"/>
        <v>54.1666666666666</v>
      </c>
      <c r="P2146" s="103">
        <f t="shared" si="268"/>
        <v>-1</v>
      </c>
      <c r="Q2146" s="101">
        <f t="shared" si="269"/>
        <v>1</v>
      </c>
      <c r="R2146" s="101">
        <f t="shared" si="270"/>
        <v>1</v>
      </c>
      <c r="S2146" s="101">
        <f t="shared" si="271"/>
        <v>1</v>
      </c>
      <c r="T2146" s="101">
        <f t="shared" si="272"/>
        <v>1</v>
      </c>
      <c r="U2146" s="101">
        <f t="shared" si="273"/>
        <v>-1</v>
      </c>
      <c r="V2146" s="102">
        <f t="shared" si="274"/>
        <v>54.1666666666666</v>
      </c>
    </row>
    <row r="2147" spans="2:22" x14ac:dyDescent="0.25">
      <c r="B2147" s="12">
        <v>34</v>
      </c>
      <c r="C2147" s="12">
        <v>32</v>
      </c>
      <c r="D2147" s="12">
        <v>64.166666666666401</v>
      </c>
      <c r="E2147" s="12">
        <v>46.666666666666679</v>
      </c>
      <c r="F2147" s="12">
        <v>51.388888888888914</v>
      </c>
      <c r="H2147" s="103">
        <f>VLOOKUP($C2147,'Experiment Design'!$B$3:$H$66,'Experiment Results'!H$1,FALSE)</f>
        <v>8</v>
      </c>
      <c r="I2147" s="101" t="str">
        <f>VLOOKUP($C2147,'Experiment Design'!$B$3:$H$66,'Experiment Results'!I$1,FALSE)</f>
        <v>Exponential</v>
      </c>
      <c r="J2147" s="101">
        <f>VLOOKUP($C2147,'Experiment Design'!$B$3:$H$66,'Experiment Results'!J$1,FALSE)</f>
        <v>100</v>
      </c>
      <c r="K2147" s="101">
        <f>VLOOKUP($C2147,'Experiment Design'!$B$3:$H$66,'Experiment Results'!K$1,FALSE)</f>
        <v>60</v>
      </c>
      <c r="L2147" s="101">
        <f>VLOOKUP($C2147,'Experiment Design'!$B$3:$H$66,'Experiment Results'!L$1,FALSE)</f>
        <v>36</v>
      </c>
      <c r="M2147" s="101">
        <f>VLOOKUP($C2147,'Experiment Design'!$B$3:$H$66,'Experiment Results'!M$1,FALSE)</f>
        <v>10</v>
      </c>
      <c r="N2147" s="102">
        <f t="shared" si="267"/>
        <v>54.074074074073998</v>
      </c>
      <c r="P2147" s="103">
        <f t="shared" si="268"/>
        <v>1</v>
      </c>
      <c r="Q2147" s="101">
        <f t="shared" si="269"/>
        <v>1</v>
      </c>
      <c r="R2147" s="101">
        <f t="shared" si="270"/>
        <v>1</v>
      </c>
      <c r="S2147" s="101">
        <f t="shared" si="271"/>
        <v>1</v>
      </c>
      <c r="T2147" s="101">
        <f t="shared" si="272"/>
        <v>1</v>
      </c>
      <c r="U2147" s="101">
        <f t="shared" si="273"/>
        <v>-1</v>
      </c>
      <c r="V2147" s="102">
        <f t="shared" si="274"/>
        <v>54.074074074073998</v>
      </c>
    </row>
    <row r="2148" spans="2:22" x14ac:dyDescent="0.25">
      <c r="B2148" s="12">
        <v>34</v>
      </c>
      <c r="C2148" s="12">
        <v>33</v>
      </c>
      <c r="D2148" s="12">
        <v>26.15384615384616</v>
      </c>
      <c r="E2148" s="12">
        <v>17.307692307692278</v>
      </c>
      <c r="F2148" s="12">
        <v>33.461538461538481</v>
      </c>
      <c r="H2148" s="103">
        <f>VLOOKUP($C2148,'Experiment Design'!$B$3:$H$66,'Experiment Results'!H$1,FALSE)</f>
        <v>3</v>
      </c>
      <c r="I2148" s="101" t="str">
        <f>VLOOKUP($C2148,'Experiment Design'!$B$3:$H$66,'Experiment Results'!I$1,FALSE)</f>
        <v>Normal</v>
      </c>
      <c r="J2148" s="101">
        <f>VLOOKUP($C2148,'Experiment Design'!$B$3:$H$66,'Experiment Results'!J$1,FALSE)</f>
        <v>40</v>
      </c>
      <c r="K2148" s="101">
        <f>VLOOKUP($C2148,'Experiment Design'!$B$3:$H$66,'Experiment Results'!K$1,FALSE)</f>
        <v>10</v>
      </c>
      <c r="L2148" s="101">
        <f>VLOOKUP($C2148,'Experiment Design'!$B$3:$H$66,'Experiment Results'!L$1,FALSE)</f>
        <v>26</v>
      </c>
      <c r="M2148" s="101">
        <f>VLOOKUP($C2148,'Experiment Design'!$B$3:$H$66,'Experiment Results'!M$1,FALSE)</f>
        <v>15</v>
      </c>
      <c r="N2148" s="102">
        <f t="shared" si="267"/>
        <v>25.641025641025639</v>
      </c>
      <c r="P2148" s="103">
        <f t="shared" si="268"/>
        <v>-1</v>
      </c>
      <c r="Q2148" s="101">
        <f t="shared" si="269"/>
        <v>-1</v>
      </c>
      <c r="R2148" s="101">
        <f t="shared" si="270"/>
        <v>-1</v>
      </c>
      <c r="S2148" s="101">
        <f t="shared" si="271"/>
        <v>-1</v>
      </c>
      <c r="T2148" s="101">
        <f t="shared" si="272"/>
        <v>-1</v>
      </c>
      <c r="U2148" s="101">
        <f t="shared" si="273"/>
        <v>1</v>
      </c>
      <c r="V2148" s="102">
        <f t="shared" si="274"/>
        <v>25.641025641025639</v>
      </c>
    </row>
    <row r="2149" spans="2:22" x14ac:dyDescent="0.25">
      <c r="B2149" s="12">
        <v>34</v>
      </c>
      <c r="C2149" s="12">
        <v>34</v>
      </c>
      <c r="D2149" s="12">
        <v>24.230769230769241</v>
      </c>
      <c r="E2149" s="12">
        <v>23.46153846153846</v>
      </c>
      <c r="F2149" s="12">
        <v>29.807692307692317</v>
      </c>
      <c r="H2149" s="103">
        <f>VLOOKUP($C2149,'Experiment Design'!$B$3:$H$66,'Experiment Results'!H$1,FALSE)</f>
        <v>8</v>
      </c>
      <c r="I2149" s="101" t="str">
        <f>VLOOKUP($C2149,'Experiment Design'!$B$3:$H$66,'Experiment Results'!I$1,FALSE)</f>
        <v>Normal</v>
      </c>
      <c r="J2149" s="101">
        <f>VLOOKUP($C2149,'Experiment Design'!$B$3:$H$66,'Experiment Results'!J$1,FALSE)</f>
        <v>40</v>
      </c>
      <c r="K2149" s="101">
        <f>VLOOKUP($C2149,'Experiment Design'!$B$3:$H$66,'Experiment Results'!K$1,FALSE)</f>
        <v>10</v>
      </c>
      <c r="L2149" s="101">
        <f>VLOOKUP($C2149,'Experiment Design'!$B$3:$H$66,'Experiment Results'!L$1,FALSE)</f>
        <v>26</v>
      </c>
      <c r="M2149" s="101">
        <f>VLOOKUP($C2149,'Experiment Design'!$B$3:$H$66,'Experiment Results'!M$1,FALSE)</f>
        <v>15</v>
      </c>
      <c r="N2149" s="102">
        <f t="shared" si="267"/>
        <v>25.833333333333339</v>
      </c>
      <c r="P2149" s="103">
        <f t="shared" si="268"/>
        <v>1</v>
      </c>
      <c r="Q2149" s="101">
        <f t="shared" si="269"/>
        <v>-1</v>
      </c>
      <c r="R2149" s="101">
        <f t="shared" si="270"/>
        <v>-1</v>
      </c>
      <c r="S2149" s="101">
        <f t="shared" si="271"/>
        <v>-1</v>
      </c>
      <c r="T2149" s="101">
        <f t="shared" si="272"/>
        <v>-1</v>
      </c>
      <c r="U2149" s="101">
        <f t="shared" si="273"/>
        <v>1</v>
      </c>
      <c r="V2149" s="102">
        <f t="shared" si="274"/>
        <v>25.833333333333339</v>
      </c>
    </row>
    <row r="2150" spans="2:22" x14ac:dyDescent="0.25">
      <c r="B2150" s="12">
        <v>34</v>
      </c>
      <c r="C2150" s="12">
        <v>35</v>
      </c>
      <c r="D2150" s="12">
        <v>19.230769230769258</v>
      </c>
      <c r="E2150" s="12">
        <v>12.69230769230772</v>
      </c>
      <c r="F2150" s="12">
        <v>16.153846153846139</v>
      </c>
      <c r="H2150" s="103">
        <f>VLOOKUP($C2150,'Experiment Design'!$B$3:$H$66,'Experiment Results'!H$1,FALSE)</f>
        <v>3</v>
      </c>
      <c r="I2150" s="101" t="str">
        <f>VLOOKUP($C2150,'Experiment Design'!$B$3:$H$66,'Experiment Results'!I$1,FALSE)</f>
        <v>Exponential</v>
      </c>
      <c r="J2150" s="101">
        <f>VLOOKUP($C2150,'Experiment Design'!$B$3:$H$66,'Experiment Results'!J$1,FALSE)</f>
        <v>40</v>
      </c>
      <c r="K2150" s="101">
        <f>VLOOKUP($C2150,'Experiment Design'!$B$3:$H$66,'Experiment Results'!K$1,FALSE)</f>
        <v>10</v>
      </c>
      <c r="L2150" s="101">
        <f>VLOOKUP($C2150,'Experiment Design'!$B$3:$H$66,'Experiment Results'!L$1,FALSE)</f>
        <v>26</v>
      </c>
      <c r="M2150" s="101">
        <f>VLOOKUP($C2150,'Experiment Design'!$B$3:$H$66,'Experiment Results'!M$1,FALSE)</f>
        <v>15</v>
      </c>
      <c r="N2150" s="102">
        <f t="shared" si="267"/>
        <v>16.02564102564104</v>
      </c>
      <c r="P2150" s="103">
        <f t="shared" si="268"/>
        <v>-1</v>
      </c>
      <c r="Q2150" s="101">
        <f t="shared" si="269"/>
        <v>1</v>
      </c>
      <c r="R2150" s="101">
        <f t="shared" si="270"/>
        <v>-1</v>
      </c>
      <c r="S2150" s="101">
        <f t="shared" si="271"/>
        <v>-1</v>
      </c>
      <c r="T2150" s="101">
        <f t="shared" si="272"/>
        <v>-1</v>
      </c>
      <c r="U2150" s="101">
        <f t="shared" si="273"/>
        <v>1</v>
      </c>
      <c r="V2150" s="102">
        <f t="shared" si="274"/>
        <v>16.02564102564104</v>
      </c>
    </row>
    <row r="2151" spans="2:22" x14ac:dyDescent="0.25">
      <c r="B2151" s="12">
        <v>34</v>
      </c>
      <c r="C2151" s="12">
        <v>36</v>
      </c>
      <c r="D2151" s="12">
        <v>20.109890109890099</v>
      </c>
      <c r="E2151" s="12">
        <v>22.692307692307683</v>
      </c>
      <c r="F2151" s="12">
        <v>27.923076923076902</v>
      </c>
      <c r="H2151" s="103">
        <f>VLOOKUP($C2151,'Experiment Design'!$B$3:$H$66,'Experiment Results'!H$1,FALSE)</f>
        <v>8</v>
      </c>
      <c r="I2151" s="101" t="str">
        <f>VLOOKUP($C2151,'Experiment Design'!$B$3:$H$66,'Experiment Results'!I$1,FALSE)</f>
        <v>Exponential</v>
      </c>
      <c r="J2151" s="101">
        <f>VLOOKUP($C2151,'Experiment Design'!$B$3:$H$66,'Experiment Results'!J$1,FALSE)</f>
        <v>40</v>
      </c>
      <c r="K2151" s="101">
        <f>VLOOKUP($C2151,'Experiment Design'!$B$3:$H$66,'Experiment Results'!K$1,FALSE)</f>
        <v>10</v>
      </c>
      <c r="L2151" s="101">
        <f>VLOOKUP($C2151,'Experiment Design'!$B$3:$H$66,'Experiment Results'!L$1,FALSE)</f>
        <v>26</v>
      </c>
      <c r="M2151" s="101">
        <f>VLOOKUP($C2151,'Experiment Design'!$B$3:$H$66,'Experiment Results'!M$1,FALSE)</f>
        <v>15</v>
      </c>
      <c r="N2151" s="102">
        <f t="shared" si="267"/>
        <v>23.575091575091562</v>
      </c>
      <c r="P2151" s="103">
        <f t="shared" si="268"/>
        <v>1</v>
      </c>
      <c r="Q2151" s="101">
        <f t="shared" si="269"/>
        <v>1</v>
      </c>
      <c r="R2151" s="101">
        <f t="shared" si="270"/>
        <v>-1</v>
      </c>
      <c r="S2151" s="101">
        <f t="shared" si="271"/>
        <v>-1</v>
      </c>
      <c r="T2151" s="101">
        <f t="shared" si="272"/>
        <v>-1</v>
      </c>
      <c r="U2151" s="101">
        <f t="shared" si="273"/>
        <v>1</v>
      </c>
      <c r="V2151" s="102">
        <f t="shared" si="274"/>
        <v>23.575091575091562</v>
      </c>
    </row>
    <row r="2152" spans="2:22" x14ac:dyDescent="0.25">
      <c r="B2152" s="12">
        <v>34</v>
      </c>
      <c r="C2152" s="12">
        <v>37</v>
      </c>
      <c r="D2152" s="12">
        <v>26.15384615384616</v>
      </c>
      <c r="E2152" s="12">
        <v>17.307692307692278</v>
      </c>
      <c r="F2152" s="12">
        <v>33.461538461538481</v>
      </c>
      <c r="H2152" s="103">
        <f>VLOOKUP($C2152,'Experiment Design'!$B$3:$H$66,'Experiment Results'!H$1,FALSE)</f>
        <v>3</v>
      </c>
      <c r="I2152" s="101" t="str">
        <f>VLOOKUP($C2152,'Experiment Design'!$B$3:$H$66,'Experiment Results'!I$1,FALSE)</f>
        <v>Normal</v>
      </c>
      <c r="J2152" s="101">
        <f>VLOOKUP($C2152,'Experiment Design'!$B$3:$H$66,'Experiment Results'!J$1,FALSE)</f>
        <v>100</v>
      </c>
      <c r="K2152" s="101">
        <f>VLOOKUP($C2152,'Experiment Design'!$B$3:$H$66,'Experiment Results'!K$1,FALSE)</f>
        <v>10</v>
      </c>
      <c r="L2152" s="101">
        <f>VLOOKUP($C2152,'Experiment Design'!$B$3:$H$66,'Experiment Results'!L$1,FALSE)</f>
        <v>26</v>
      </c>
      <c r="M2152" s="101">
        <f>VLOOKUP($C2152,'Experiment Design'!$B$3:$H$66,'Experiment Results'!M$1,FALSE)</f>
        <v>15</v>
      </c>
      <c r="N2152" s="102">
        <f t="shared" si="267"/>
        <v>25.641025641025639</v>
      </c>
      <c r="P2152" s="103">
        <f t="shared" si="268"/>
        <v>-1</v>
      </c>
      <c r="Q2152" s="101">
        <f t="shared" si="269"/>
        <v>-1</v>
      </c>
      <c r="R2152" s="101">
        <f t="shared" si="270"/>
        <v>1</v>
      </c>
      <c r="S2152" s="101">
        <f t="shared" si="271"/>
        <v>-1</v>
      </c>
      <c r="T2152" s="101">
        <f t="shared" si="272"/>
        <v>-1</v>
      </c>
      <c r="U2152" s="101">
        <f t="shared" si="273"/>
        <v>1</v>
      </c>
      <c r="V2152" s="102">
        <f t="shared" si="274"/>
        <v>25.641025641025639</v>
      </c>
    </row>
    <row r="2153" spans="2:22" x14ac:dyDescent="0.25">
      <c r="B2153" s="12">
        <v>34</v>
      </c>
      <c r="C2153" s="12">
        <v>38</v>
      </c>
      <c r="D2153" s="12">
        <v>24.230769230769241</v>
      </c>
      <c r="E2153" s="12">
        <v>23.46153846153846</v>
      </c>
      <c r="F2153" s="12">
        <v>29.807692307692317</v>
      </c>
      <c r="H2153" s="103">
        <f>VLOOKUP($C2153,'Experiment Design'!$B$3:$H$66,'Experiment Results'!H$1,FALSE)</f>
        <v>8</v>
      </c>
      <c r="I2153" s="101" t="str">
        <f>VLOOKUP($C2153,'Experiment Design'!$B$3:$H$66,'Experiment Results'!I$1,FALSE)</f>
        <v>Normal</v>
      </c>
      <c r="J2153" s="101">
        <f>VLOOKUP($C2153,'Experiment Design'!$B$3:$H$66,'Experiment Results'!J$1,FALSE)</f>
        <v>100</v>
      </c>
      <c r="K2153" s="101">
        <f>VLOOKUP($C2153,'Experiment Design'!$B$3:$H$66,'Experiment Results'!K$1,FALSE)</f>
        <v>10</v>
      </c>
      <c r="L2153" s="101">
        <f>VLOOKUP($C2153,'Experiment Design'!$B$3:$H$66,'Experiment Results'!L$1,FALSE)</f>
        <v>26</v>
      </c>
      <c r="M2153" s="101">
        <f>VLOOKUP($C2153,'Experiment Design'!$B$3:$H$66,'Experiment Results'!M$1,FALSE)</f>
        <v>15</v>
      </c>
      <c r="N2153" s="102">
        <f t="shared" si="267"/>
        <v>25.833333333333339</v>
      </c>
      <c r="P2153" s="103">
        <f t="shared" si="268"/>
        <v>1</v>
      </c>
      <c r="Q2153" s="101">
        <f t="shared" si="269"/>
        <v>-1</v>
      </c>
      <c r="R2153" s="101">
        <f t="shared" si="270"/>
        <v>1</v>
      </c>
      <c r="S2153" s="101">
        <f t="shared" si="271"/>
        <v>-1</v>
      </c>
      <c r="T2153" s="101">
        <f t="shared" si="272"/>
        <v>-1</v>
      </c>
      <c r="U2153" s="101">
        <f t="shared" si="273"/>
        <v>1</v>
      </c>
      <c r="V2153" s="102">
        <f t="shared" si="274"/>
        <v>25.833333333333339</v>
      </c>
    </row>
    <row r="2154" spans="2:22" x14ac:dyDescent="0.25">
      <c r="B2154" s="12">
        <v>34</v>
      </c>
      <c r="C2154" s="12">
        <v>39</v>
      </c>
      <c r="D2154" s="12">
        <v>75.291501462779394</v>
      </c>
      <c r="E2154" s="12">
        <v>46.574496458404496</v>
      </c>
      <c r="F2154" s="12">
        <v>16.153846153846139</v>
      </c>
      <c r="H2154" s="103">
        <f>VLOOKUP($C2154,'Experiment Design'!$B$3:$H$66,'Experiment Results'!H$1,FALSE)</f>
        <v>3</v>
      </c>
      <c r="I2154" s="101" t="str">
        <f>VLOOKUP($C2154,'Experiment Design'!$B$3:$H$66,'Experiment Results'!I$1,FALSE)</f>
        <v>Exponential</v>
      </c>
      <c r="J2154" s="101">
        <f>VLOOKUP($C2154,'Experiment Design'!$B$3:$H$66,'Experiment Results'!J$1,FALSE)</f>
        <v>100</v>
      </c>
      <c r="K2154" s="101">
        <f>VLOOKUP($C2154,'Experiment Design'!$B$3:$H$66,'Experiment Results'!K$1,FALSE)</f>
        <v>10</v>
      </c>
      <c r="L2154" s="101">
        <f>VLOOKUP($C2154,'Experiment Design'!$B$3:$H$66,'Experiment Results'!L$1,FALSE)</f>
        <v>26</v>
      </c>
      <c r="M2154" s="101">
        <f>VLOOKUP($C2154,'Experiment Design'!$B$3:$H$66,'Experiment Results'!M$1,FALSE)</f>
        <v>15</v>
      </c>
      <c r="N2154" s="102">
        <f t="shared" si="267"/>
        <v>46.006614691676674</v>
      </c>
      <c r="P2154" s="103">
        <f t="shared" si="268"/>
        <v>-1</v>
      </c>
      <c r="Q2154" s="101">
        <f t="shared" si="269"/>
        <v>1</v>
      </c>
      <c r="R2154" s="101">
        <f t="shared" si="270"/>
        <v>1</v>
      </c>
      <c r="S2154" s="101">
        <f t="shared" si="271"/>
        <v>-1</v>
      </c>
      <c r="T2154" s="101">
        <f t="shared" si="272"/>
        <v>-1</v>
      </c>
      <c r="U2154" s="101">
        <f t="shared" si="273"/>
        <v>1</v>
      </c>
      <c r="V2154" s="102">
        <f t="shared" si="274"/>
        <v>46.006614691676674</v>
      </c>
    </row>
    <row r="2155" spans="2:22" x14ac:dyDescent="0.25">
      <c r="B2155" s="12">
        <v>34</v>
      </c>
      <c r="C2155" s="12">
        <v>40</v>
      </c>
      <c r="D2155" s="12">
        <v>20.109890109890099</v>
      </c>
      <c r="E2155" s="12">
        <v>22.692307692307683</v>
      </c>
      <c r="F2155" s="12">
        <v>27.923076923076902</v>
      </c>
      <c r="H2155" s="103">
        <f>VLOOKUP($C2155,'Experiment Design'!$B$3:$H$66,'Experiment Results'!H$1,FALSE)</f>
        <v>8</v>
      </c>
      <c r="I2155" s="101" t="str">
        <f>VLOOKUP($C2155,'Experiment Design'!$B$3:$H$66,'Experiment Results'!I$1,FALSE)</f>
        <v>Exponential</v>
      </c>
      <c r="J2155" s="101">
        <f>VLOOKUP($C2155,'Experiment Design'!$B$3:$H$66,'Experiment Results'!J$1,FALSE)</f>
        <v>100</v>
      </c>
      <c r="K2155" s="101">
        <f>VLOOKUP($C2155,'Experiment Design'!$B$3:$H$66,'Experiment Results'!K$1,FALSE)</f>
        <v>10</v>
      </c>
      <c r="L2155" s="101">
        <f>VLOOKUP($C2155,'Experiment Design'!$B$3:$H$66,'Experiment Results'!L$1,FALSE)</f>
        <v>26</v>
      </c>
      <c r="M2155" s="101">
        <f>VLOOKUP($C2155,'Experiment Design'!$B$3:$H$66,'Experiment Results'!M$1,FALSE)</f>
        <v>15</v>
      </c>
      <c r="N2155" s="102">
        <f t="shared" si="267"/>
        <v>23.575091575091562</v>
      </c>
      <c r="P2155" s="103">
        <f t="shared" si="268"/>
        <v>1</v>
      </c>
      <c r="Q2155" s="101">
        <f t="shared" si="269"/>
        <v>1</v>
      </c>
      <c r="R2155" s="101">
        <f t="shared" si="270"/>
        <v>1</v>
      </c>
      <c r="S2155" s="101">
        <f t="shared" si="271"/>
        <v>-1</v>
      </c>
      <c r="T2155" s="101">
        <f t="shared" si="272"/>
        <v>-1</v>
      </c>
      <c r="U2155" s="101">
        <f t="shared" si="273"/>
        <v>1</v>
      </c>
      <c r="V2155" s="102">
        <f t="shared" si="274"/>
        <v>23.575091575091562</v>
      </c>
    </row>
    <row r="2156" spans="2:22" x14ac:dyDescent="0.25">
      <c r="B2156" s="12">
        <v>34</v>
      </c>
      <c r="C2156" s="12">
        <v>41</v>
      </c>
      <c r="D2156" s="12">
        <v>26.15384615384616</v>
      </c>
      <c r="E2156" s="12">
        <v>17.307692307692278</v>
      </c>
      <c r="F2156" s="12">
        <v>33.461538461538481</v>
      </c>
      <c r="H2156" s="103">
        <f>VLOOKUP($C2156,'Experiment Design'!$B$3:$H$66,'Experiment Results'!H$1,FALSE)</f>
        <v>3</v>
      </c>
      <c r="I2156" s="101" t="str">
        <f>VLOOKUP($C2156,'Experiment Design'!$B$3:$H$66,'Experiment Results'!I$1,FALSE)</f>
        <v>Normal</v>
      </c>
      <c r="J2156" s="101">
        <f>VLOOKUP($C2156,'Experiment Design'!$B$3:$H$66,'Experiment Results'!J$1,FALSE)</f>
        <v>40</v>
      </c>
      <c r="K2156" s="101">
        <f>VLOOKUP($C2156,'Experiment Design'!$B$3:$H$66,'Experiment Results'!K$1,FALSE)</f>
        <v>60</v>
      </c>
      <c r="L2156" s="101">
        <f>VLOOKUP($C2156,'Experiment Design'!$B$3:$H$66,'Experiment Results'!L$1,FALSE)</f>
        <v>26</v>
      </c>
      <c r="M2156" s="101">
        <f>VLOOKUP($C2156,'Experiment Design'!$B$3:$H$66,'Experiment Results'!M$1,FALSE)</f>
        <v>15</v>
      </c>
      <c r="N2156" s="102">
        <f t="shared" si="267"/>
        <v>25.641025641025639</v>
      </c>
      <c r="P2156" s="103">
        <f t="shared" si="268"/>
        <v>-1</v>
      </c>
      <c r="Q2156" s="101">
        <f t="shared" si="269"/>
        <v>-1</v>
      </c>
      <c r="R2156" s="101">
        <f t="shared" si="270"/>
        <v>-1</v>
      </c>
      <c r="S2156" s="101">
        <f t="shared" si="271"/>
        <v>1</v>
      </c>
      <c r="T2156" s="101">
        <f t="shared" si="272"/>
        <v>-1</v>
      </c>
      <c r="U2156" s="101">
        <f t="shared" si="273"/>
        <v>1</v>
      </c>
      <c r="V2156" s="102">
        <f t="shared" si="274"/>
        <v>25.641025641025639</v>
      </c>
    </row>
    <row r="2157" spans="2:22" x14ac:dyDescent="0.25">
      <c r="B2157" s="12">
        <v>34</v>
      </c>
      <c r="C2157" s="12">
        <v>42</v>
      </c>
      <c r="D2157" s="12">
        <v>24.230769230769241</v>
      </c>
      <c r="E2157" s="12">
        <v>23.46153846153846</v>
      </c>
      <c r="F2157" s="12">
        <v>29.807692307692317</v>
      </c>
      <c r="H2157" s="103">
        <f>VLOOKUP($C2157,'Experiment Design'!$B$3:$H$66,'Experiment Results'!H$1,FALSE)</f>
        <v>8</v>
      </c>
      <c r="I2157" s="101" t="str">
        <f>VLOOKUP($C2157,'Experiment Design'!$B$3:$H$66,'Experiment Results'!I$1,FALSE)</f>
        <v>Normal</v>
      </c>
      <c r="J2157" s="101">
        <f>VLOOKUP($C2157,'Experiment Design'!$B$3:$H$66,'Experiment Results'!J$1,FALSE)</f>
        <v>40</v>
      </c>
      <c r="K2157" s="101">
        <f>VLOOKUP($C2157,'Experiment Design'!$B$3:$H$66,'Experiment Results'!K$1,FALSE)</f>
        <v>60</v>
      </c>
      <c r="L2157" s="101">
        <f>VLOOKUP($C2157,'Experiment Design'!$B$3:$H$66,'Experiment Results'!L$1,FALSE)</f>
        <v>26</v>
      </c>
      <c r="M2157" s="101">
        <f>VLOOKUP($C2157,'Experiment Design'!$B$3:$H$66,'Experiment Results'!M$1,FALSE)</f>
        <v>15</v>
      </c>
      <c r="N2157" s="102">
        <f t="shared" si="267"/>
        <v>25.833333333333339</v>
      </c>
      <c r="P2157" s="103">
        <f t="shared" si="268"/>
        <v>1</v>
      </c>
      <c r="Q2157" s="101">
        <f t="shared" si="269"/>
        <v>-1</v>
      </c>
      <c r="R2157" s="101">
        <f t="shared" si="270"/>
        <v>-1</v>
      </c>
      <c r="S2157" s="101">
        <f t="shared" si="271"/>
        <v>1</v>
      </c>
      <c r="T2157" s="101">
        <f t="shared" si="272"/>
        <v>-1</v>
      </c>
      <c r="U2157" s="101">
        <f t="shared" si="273"/>
        <v>1</v>
      </c>
      <c r="V2157" s="102">
        <f t="shared" si="274"/>
        <v>25.833333333333339</v>
      </c>
    </row>
    <row r="2158" spans="2:22" x14ac:dyDescent="0.25">
      <c r="B2158" s="12">
        <v>34</v>
      </c>
      <c r="C2158" s="12">
        <v>43</v>
      </c>
      <c r="D2158" s="12">
        <v>19.230769230769258</v>
      </c>
      <c r="E2158" s="12">
        <v>12.69230769230772</v>
      </c>
      <c r="F2158" s="12">
        <v>16.153846153846139</v>
      </c>
      <c r="H2158" s="103">
        <f>VLOOKUP($C2158,'Experiment Design'!$B$3:$H$66,'Experiment Results'!H$1,FALSE)</f>
        <v>3</v>
      </c>
      <c r="I2158" s="101" t="str">
        <f>VLOOKUP($C2158,'Experiment Design'!$B$3:$H$66,'Experiment Results'!I$1,FALSE)</f>
        <v>Exponential</v>
      </c>
      <c r="J2158" s="101">
        <f>VLOOKUP($C2158,'Experiment Design'!$B$3:$H$66,'Experiment Results'!J$1,FALSE)</f>
        <v>40</v>
      </c>
      <c r="K2158" s="101">
        <f>VLOOKUP($C2158,'Experiment Design'!$B$3:$H$66,'Experiment Results'!K$1,FALSE)</f>
        <v>60</v>
      </c>
      <c r="L2158" s="101">
        <f>VLOOKUP($C2158,'Experiment Design'!$B$3:$H$66,'Experiment Results'!L$1,FALSE)</f>
        <v>26</v>
      </c>
      <c r="M2158" s="101">
        <f>VLOOKUP($C2158,'Experiment Design'!$B$3:$H$66,'Experiment Results'!M$1,FALSE)</f>
        <v>15</v>
      </c>
      <c r="N2158" s="102">
        <f t="shared" si="267"/>
        <v>16.02564102564104</v>
      </c>
      <c r="P2158" s="103">
        <f t="shared" si="268"/>
        <v>-1</v>
      </c>
      <c r="Q2158" s="101">
        <f t="shared" si="269"/>
        <v>1</v>
      </c>
      <c r="R2158" s="101">
        <f t="shared" si="270"/>
        <v>-1</v>
      </c>
      <c r="S2158" s="101">
        <f t="shared" si="271"/>
        <v>1</v>
      </c>
      <c r="T2158" s="101">
        <f t="shared" si="272"/>
        <v>-1</v>
      </c>
      <c r="U2158" s="101">
        <f t="shared" si="273"/>
        <v>1</v>
      </c>
      <c r="V2158" s="102">
        <f t="shared" si="274"/>
        <v>16.02564102564104</v>
      </c>
    </row>
    <row r="2159" spans="2:22" x14ac:dyDescent="0.25">
      <c r="B2159" s="12">
        <v>34</v>
      </c>
      <c r="C2159" s="12">
        <v>44</v>
      </c>
      <c r="D2159" s="12">
        <v>20.109890109890099</v>
      </c>
      <c r="E2159" s="12">
        <v>22.692307692307683</v>
      </c>
      <c r="F2159" s="12">
        <v>27.923076923076902</v>
      </c>
      <c r="H2159" s="103">
        <f>VLOOKUP($C2159,'Experiment Design'!$B$3:$H$66,'Experiment Results'!H$1,FALSE)</f>
        <v>8</v>
      </c>
      <c r="I2159" s="101" t="str">
        <f>VLOOKUP($C2159,'Experiment Design'!$B$3:$H$66,'Experiment Results'!I$1,FALSE)</f>
        <v>Exponential</v>
      </c>
      <c r="J2159" s="101">
        <f>VLOOKUP($C2159,'Experiment Design'!$B$3:$H$66,'Experiment Results'!J$1,FALSE)</f>
        <v>40</v>
      </c>
      <c r="K2159" s="101">
        <f>VLOOKUP($C2159,'Experiment Design'!$B$3:$H$66,'Experiment Results'!K$1,FALSE)</f>
        <v>60</v>
      </c>
      <c r="L2159" s="101">
        <f>VLOOKUP($C2159,'Experiment Design'!$B$3:$H$66,'Experiment Results'!L$1,FALSE)</f>
        <v>26</v>
      </c>
      <c r="M2159" s="101">
        <f>VLOOKUP($C2159,'Experiment Design'!$B$3:$H$66,'Experiment Results'!M$1,FALSE)</f>
        <v>15</v>
      </c>
      <c r="N2159" s="102">
        <f t="shared" si="267"/>
        <v>23.575091575091562</v>
      </c>
      <c r="P2159" s="103">
        <f t="shared" si="268"/>
        <v>1</v>
      </c>
      <c r="Q2159" s="101">
        <f t="shared" si="269"/>
        <v>1</v>
      </c>
      <c r="R2159" s="101">
        <f t="shared" si="270"/>
        <v>-1</v>
      </c>
      <c r="S2159" s="101">
        <f t="shared" si="271"/>
        <v>1</v>
      </c>
      <c r="T2159" s="101">
        <f t="shared" si="272"/>
        <v>-1</v>
      </c>
      <c r="U2159" s="101">
        <f t="shared" si="273"/>
        <v>1</v>
      </c>
      <c r="V2159" s="102">
        <f t="shared" si="274"/>
        <v>23.575091575091562</v>
      </c>
    </row>
    <row r="2160" spans="2:22" x14ac:dyDescent="0.25">
      <c r="B2160" s="12">
        <v>34</v>
      </c>
      <c r="C2160" s="12">
        <v>45</v>
      </c>
      <c r="D2160" s="12">
        <v>26.15384615384616</v>
      </c>
      <c r="E2160" s="12">
        <v>17.307692307692278</v>
      </c>
      <c r="F2160" s="12">
        <v>33.461538461538481</v>
      </c>
      <c r="H2160" s="103">
        <f>VLOOKUP($C2160,'Experiment Design'!$B$3:$H$66,'Experiment Results'!H$1,FALSE)</f>
        <v>3</v>
      </c>
      <c r="I2160" s="101" t="str">
        <f>VLOOKUP($C2160,'Experiment Design'!$B$3:$H$66,'Experiment Results'!I$1,FALSE)</f>
        <v>Normal</v>
      </c>
      <c r="J2160" s="101">
        <f>VLOOKUP($C2160,'Experiment Design'!$B$3:$H$66,'Experiment Results'!J$1,FALSE)</f>
        <v>100</v>
      </c>
      <c r="K2160" s="101">
        <f>VLOOKUP($C2160,'Experiment Design'!$B$3:$H$66,'Experiment Results'!K$1,FALSE)</f>
        <v>60</v>
      </c>
      <c r="L2160" s="101">
        <f>VLOOKUP($C2160,'Experiment Design'!$B$3:$H$66,'Experiment Results'!L$1,FALSE)</f>
        <v>26</v>
      </c>
      <c r="M2160" s="101">
        <f>VLOOKUP($C2160,'Experiment Design'!$B$3:$H$66,'Experiment Results'!M$1,FALSE)</f>
        <v>15</v>
      </c>
      <c r="N2160" s="102">
        <f t="shared" si="267"/>
        <v>25.641025641025639</v>
      </c>
      <c r="P2160" s="103">
        <f t="shared" si="268"/>
        <v>-1</v>
      </c>
      <c r="Q2160" s="101">
        <f t="shared" si="269"/>
        <v>-1</v>
      </c>
      <c r="R2160" s="101">
        <f t="shared" si="270"/>
        <v>1</v>
      </c>
      <c r="S2160" s="101">
        <f t="shared" si="271"/>
        <v>1</v>
      </c>
      <c r="T2160" s="101">
        <f t="shared" si="272"/>
        <v>-1</v>
      </c>
      <c r="U2160" s="101">
        <f t="shared" si="273"/>
        <v>1</v>
      </c>
      <c r="V2160" s="102">
        <f t="shared" si="274"/>
        <v>25.641025641025639</v>
      </c>
    </row>
    <row r="2161" spans="2:22" x14ac:dyDescent="0.25">
      <c r="B2161" s="12">
        <v>34</v>
      </c>
      <c r="C2161" s="12">
        <v>46</v>
      </c>
      <c r="D2161" s="12">
        <v>24.230769230769241</v>
      </c>
      <c r="E2161" s="12">
        <v>23.46153846153846</v>
      </c>
      <c r="F2161" s="12">
        <v>29.807692307692317</v>
      </c>
      <c r="H2161" s="103">
        <f>VLOOKUP($C2161,'Experiment Design'!$B$3:$H$66,'Experiment Results'!H$1,FALSE)</f>
        <v>8</v>
      </c>
      <c r="I2161" s="101" t="str">
        <f>VLOOKUP($C2161,'Experiment Design'!$B$3:$H$66,'Experiment Results'!I$1,FALSE)</f>
        <v>Normal</v>
      </c>
      <c r="J2161" s="101">
        <f>VLOOKUP($C2161,'Experiment Design'!$B$3:$H$66,'Experiment Results'!J$1,FALSE)</f>
        <v>100</v>
      </c>
      <c r="K2161" s="101">
        <f>VLOOKUP($C2161,'Experiment Design'!$B$3:$H$66,'Experiment Results'!K$1,FALSE)</f>
        <v>60</v>
      </c>
      <c r="L2161" s="101">
        <f>VLOOKUP($C2161,'Experiment Design'!$B$3:$H$66,'Experiment Results'!L$1,FALSE)</f>
        <v>26</v>
      </c>
      <c r="M2161" s="101">
        <f>VLOOKUP($C2161,'Experiment Design'!$B$3:$H$66,'Experiment Results'!M$1,FALSE)</f>
        <v>15</v>
      </c>
      <c r="N2161" s="102">
        <f t="shared" si="267"/>
        <v>25.833333333333339</v>
      </c>
      <c r="P2161" s="103">
        <f t="shared" si="268"/>
        <v>1</v>
      </c>
      <c r="Q2161" s="101">
        <f t="shared" si="269"/>
        <v>-1</v>
      </c>
      <c r="R2161" s="101">
        <f t="shared" si="270"/>
        <v>1</v>
      </c>
      <c r="S2161" s="101">
        <f t="shared" si="271"/>
        <v>1</v>
      </c>
      <c r="T2161" s="101">
        <f t="shared" si="272"/>
        <v>-1</v>
      </c>
      <c r="U2161" s="101">
        <f t="shared" si="273"/>
        <v>1</v>
      </c>
      <c r="V2161" s="102">
        <f t="shared" si="274"/>
        <v>25.833333333333339</v>
      </c>
    </row>
    <row r="2162" spans="2:22" x14ac:dyDescent="0.25">
      <c r="B2162" s="12">
        <v>34</v>
      </c>
      <c r="C2162" s="12">
        <v>47</v>
      </c>
      <c r="D2162" s="12">
        <v>75.291501462779394</v>
      </c>
      <c r="E2162" s="12">
        <v>46.574496458404496</v>
      </c>
      <c r="F2162" s="12">
        <v>16.153846153846139</v>
      </c>
      <c r="H2162" s="103">
        <f>VLOOKUP($C2162,'Experiment Design'!$B$3:$H$66,'Experiment Results'!H$1,FALSE)</f>
        <v>3</v>
      </c>
      <c r="I2162" s="101" t="str">
        <f>VLOOKUP($C2162,'Experiment Design'!$B$3:$H$66,'Experiment Results'!I$1,FALSE)</f>
        <v>Exponential</v>
      </c>
      <c r="J2162" s="101">
        <f>VLOOKUP($C2162,'Experiment Design'!$B$3:$H$66,'Experiment Results'!J$1,FALSE)</f>
        <v>100</v>
      </c>
      <c r="K2162" s="101">
        <f>VLOOKUP($C2162,'Experiment Design'!$B$3:$H$66,'Experiment Results'!K$1,FALSE)</f>
        <v>60</v>
      </c>
      <c r="L2162" s="101">
        <f>VLOOKUP($C2162,'Experiment Design'!$B$3:$H$66,'Experiment Results'!L$1,FALSE)</f>
        <v>26</v>
      </c>
      <c r="M2162" s="101">
        <f>VLOOKUP($C2162,'Experiment Design'!$B$3:$H$66,'Experiment Results'!M$1,FALSE)</f>
        <v>15</v>
      </c>
      <c r="N2162" s="102">
        <f t="shared" si="267"/>
        <v>46.006614691676674</v>
      </c>
      <c r="P2162" s="103">
        <f t="shared" si="268"/>
        <v>-1</v>
      </c>
      <c r="Q2162" s="101">
        <f t="shared" si="269"/>
        <v>1</v>
      </c>
      <c r="R2162" s="101">
        <f t="shared" si="270"/>
        <v>1</v>
      </c>
      <c r="S2162" s="101">
        <f t="shared" si="271"/>
        <v>1</v>
      </c>
      <c r="T2162" s="101">
        <f t="shared" si="272"/>
        <v>-1</v>
      </c>
      <c r="U2162" s="101">
        <f t="shared" si="273"/>
        <v>1</v>
      </c>
      <c r="V2162" s="102">
        <f t="shared" si="274"/>
        <v>46.006614691676674</v>
      </c>
    </row>
    <row r="2163" spans="2:22" x14ac:dyDescent="0.25">
      <c r="B2163" s="12">
        <v>34</v>
      </c>
      <c r="C2163" s="12">
        <v>48</v>
      </c>
      <c r="D2163" s="12">
        <v>20.109890109890099</v>
      </c>
      <c r="E2163" s="12">
        <v>22.692307692307683</v>
      </c>
      <c r="F2163" s="12">
        <v>27.923076923076902</v>
      </c>
      <c r="H2163" s="103">
        <f>VLOOKUP($C2163,'Experiment Design'!$B$3:$H$66,'Experiment Results'!H$1,FALSE)</f>
        <v>8</v>
      </c>
      <c r="I2163" s="101" t="str">
        <f>VLOOKUP($C2163,'Experiment Design'!$B$3:$H$66,'Experiment Results'!I$1,FALSE)</f>
        <v>Exponential</v>
      </c>
      <c r="J2163" s="101">
        <f>VLOOKUP($C2163,'Experiment Design'!$B$3:$H$66,'Experiment Results'!J$1,FALSE)</f>
        <v>100</v>
      </c>
      <c r="K2163" s="101">
        <f>VLOOKUP($C2163,'Experiment Design'!$B$3:$H$66,'Experiment Results'!K$1,FALSE)</f>
        <v>60</v>
      </c>
      <c r="L2163" s="101">
        <f>VLOOKUP($C2163,'Experiment Design'!$B$3:$H$66,'Experiment Results'!L$1,FALSE)</f>
        <v>26</v>
      </c>
      <c r="M2163" s="101">
        <f>VLOOKUP($C2163,'Experiment Design'!$B$3:$H$66,'Experiment Results'!M$1,FALSE)</f>
        <v>15</v>
      </c>
      <c r="N2163" s="102">
        <f t="shared" si="267"/>
        <v>23.575091575091562</v>
      </c>
      <c r="P2163" s="103">
        <f t="shared" si="268"/>
        <v>1</v>
      </c>
      <c r="Q2163" s="101">
        <f t="shared" si="269"/>
        <v>1</v>
      </c>
      <c r="R2163" s="101">
        <f t="shared" si="270"/>
        <v>1</v>
      </c>
      <c r="S2163" s="101">
        <f t="shared" si="271"/>
        <v>1</v>
      </c>
      <c r="T2163" s="101">
        <f t="shared" si="272"/>
        <v>-1</v>
      </c>
      <c r="U2163" s="101">
        <f t="shared" si="273"/>
        <v>1</v>
      </c>
      <c r="V2163" s="102">
        <f t="shared" si="274"/>
        <v>23.575091575091562</v>
      </c>
    </row>
    <row r="2164" spans="2:22" x14ac:dyDescent="0.25">
      <c r="B2164" s="12">
        <v>34</v>
      </c>
      <c r="C2164" s="12">
        <v>49</v>
      </c>
      <c r="D2164" s="12">
        <v>26.041666666666682</v>
      </c>
      <c r="E2164" s="12">
        <v>36.666666666666664</v>
      </c>
      <c r="F2164" s="12">
        <v>31.458333333333361</v>
      </c>
      <c r="H2164" s="103">
        <f>VLOOKUP($C2164,'Experiment Design'!$B$3:$H$66,'Experiment Results'!H$1,FALSE)</f>
        <v>3</v>
      </c>
      <c r="I2164" s="101" t="str">
        <f>VLOOKUP($C2164,'Experiment Design'!$B$3:$H$66,'Experiment Results'!I$1,FALSE)</f>
        <v>Normal</v>
      </c>
      <c r="J2164" s="101">
        <f>VLOOKUP($C2164,'Experiment Design'!$B$3:$H$66,'Experiment Results'!J$1,FALSE)</f>
        <v>40</v>
      </c>
      <c r="K2164" s="101">
        <f>VLOOKUP($C2164,'Experiment Design'!$B$3:$H$66,'Experiment Results'!K$1,FALSE)</f>
        <v>10</v>
      </c>
      <c r="L2164" s="101">
        <f>VLOOKUP($C2164,'Experiment Design'!$B$3:$H$66,'Experiment Results'!L$1,FALSE)</f>
        <v>36</v>
      </c>
      <c r="M2164" s="101">
        <f>VLOOKUP($C2164,'Experiment Design'!$B$3:$H$66,'Experiment Results'!M$1,FALSE)</f>
        <v>15</v>
      </c>
      <c r="N2164" s="102">
        <f t="shared" si="267"/>
        <v>31.3888888888889</v>
      </c>
      <c r="P2164" s="103">
        <f t="shared" si="268"/>
        <v>-1</v>
      </c>
      <c r="Q2164" s="101">
        <f t="shared" si="269"/>
        <v>-1</v>
      </c>
      <c r="R2164" s="101">
        <f t="shared" si="270"/>
        <v>-1</v>
      </c>
      <c r="S2164" s="101">
        <f t="shared" si="271"/>
        <v>-1</v>
      </c>
      <c r="T2164" s="101">
        <f t="shared" si="272"/>
        <v>1</v>
      </c>
      <c r="U2164" s="101">
        <f t="shared" si="273"/>
        <v>1</v>
      </c>
      <c r="V2164" s="102">
        <f t="shared" si="274"/>
        <v>31.3888888888889</v>
      </c>
    </row>
    <row r="2165" spans="2:22" x14ac:dyDescent="0.25">
      <c r="B2165" s="12">
        <v>34</v>
      </c>
      <c r="C2165" s="12">
        <v>50</v>
      </c>
      <c r="D2165" s="12">
        <v>34.583333333333336</v>
      </c>
      <c r="E2165" s="12">
        <v>36.333333333333357</v>
      </c>
      <c r="F2165" s="12">
        <v>32.708333333333336</v>
      </c>
      <c r="H2165" s="103">
        <f>VLOOKUP($C2165,'Experiment Design'!$B$3:$H$66,'Experiment Results'!H$1,FALSE)</f>
        <v>8</v>
      </c>
      <c r="I2165" s="101" t="str">
        <f>VLOOKUP($C2165,'Experiment Design'!$B$3:$H$66,'Experiment Results'!I$1,FALSE)</f>
        <v>Normal</v>
      </c>
      <c r="J2165" s="101">
        <f>VLOOKUP($C2165,'Experiment Design'!$B$3:$H$66,'Experiment Results'!J$1,FALSE)</f>
        <v>40</v>
      </c>
      <c r="K2165" s="101">
        <f>VLOOKUP($C2165,'Experiment Design'!$B$3:$H$66,'Experiment Results'!K$1,FALSE)</f>
        <v>10</v>
      </c>
      <c r="L2165" s="101">
        <f>VLOOKUP($C2165,'Experiment Design'!$B$3:$H$66,'Experiment Results'!L$1,FALSE)</f>
        <v>36</v>
      </c>
      <c r="M2165" s="101">
        <f>VLOOKUP($C2165,'Experiment Design'!$B$3:$H$66,'Experiment Results'!M$1,FALSE)</f>
        <v>15</v>
      </c>
      <c r="N2165" s="102">
        <f t="shared" si="267"/>
        <v>34.541666666666679</v>
      </c>
      <c r="P2165" s="103">
        <f t="shared" si="268"/>
        <v>1</v>
      </c>
      <c r="Q2165" s="101">
        <f t="shared" si="269"/>
        <v>-1</v>
      </c>
      <c r="R2165" s="101">
        <f t="shared" si="270"/>
        <v>-1</v>
      </c>
      <c r="S2165" s="101">
        <f t="shared" si="271"/>
        <v>-1</v>
      </c>
      <c r="T2165" s="101">
        <f t="shared" si="272"/>
        <v>1</v>
      </c>
      <c r="U2165" s="101">
        <f t="shared" si="273"/>
        <v>1</v>
      </c>
      <c r="V2165" s="102">
        <f t="shared" si="274"/>
        <v>34.541666666666679</v>
      </c>
    </row>
    <row r="2166" spans="2:22" x14ac:dyDescent="0.25">
      <c r="B2166" s="12">
        <v>34</v>
      </c>
      <c r="C2166" s="12">
        <v>51</v>
      </c>
      <c r="D2166" s="12">
        <v>33.75</v>
      </c>
      <c r="E2166" s="12">
        <v>29.166666666666661</v>
      </c>
      <c r="F2166" s="12">
        <v>28.541666666666639</v>
      </c>
      <c r="H2166" s="103">
        <f>VLOOKUP($C2166,'Experiment Design'!$B$3:$H$66,'Experiment Results'!H$1,FALSE)</f>
        <v>3</v>
      </c>
      <c r="I2166" s="101" t="str">
        <f>VLOOKUP($C2166,'Experiment Design'!$B$3:$H$66,'Experiment Results'!I$1,FALSE)</f>
        <v>Exponential</v>
      </c>
      <c r="J2166" s="101">
        <f>VLOOKUP($C2166,'Experiment Design'!$B$3:$H$66,'Experiment Results'!J$1,FALSE)</f>
        <v>40</v>
      </c>
      <c r="K2166" s="101">
        <f>VLOOKUP($C2166,'Experiment Design'!$B$3:$H$66,'Experiment Results'!K$1,FALSE)</f>
        <v>10</v>
      </c>
      <c r="L2166" s="101">
        <f>VLOOKUP($C2166,'Experiment Design'!$B$3:$H$66,'Experiment Results'!L$1,FALSE)</f>
        <v>36</v>
      </c>
      <c r="M2166" s="101">
        <f>VLOOKUP($C2166,'Experiment Design'!$B$3:$H$66,'Experiment Results'!M$1,FALSE)</f>
        <v>15</v>
      </c>
      <c r="N2166" s="102">
        <f t="shared" si="267"/>
        <v>30.4861111111111</v>
      </c>
      <c r="P2166" s="103">
        <f t="shared" si="268"/>
        <v>-1</v>
      </c>
      <c r="Q2166" s="101">
        <f t="shared" si="269"/>
        <v>1</v>
      </c>
      <c r="R2166" s="101">
        <f t="shared" si="270"/>
        <v>-1</v>
      </c>
      <c r="S2166" s="101">
        <f t="shared" si="271"/>
        <v>-1</v>
      </c>
      <c r="T2166" s="101">
        <f t="shared" si="272"/>
        <v>1</v>
      </c>
      <c r="U2166" s="101">
        <f t="shared" si="273"/>
        <v>1</v>
      </c>
      <c r="V2166" s="102">
        <f t="shared" si="274"/>
        <v>30.4861111111111</v>
      </c>
    </row>
    <row r="2167" spans="2:22" x14ac:dyDescent="0.25">
      <c r="B2167" s="12">
        <v>34</v>
      </c>
      <c r="C2167" s="12">
        <v>52</v>
      </c>
      <c r="D2167" s="12">
        <v>33.333333333333364</v>
      </c>
      <c r="E2167" s="12">
        <v>27.833333333333343</v>
      </c>
      <c r="F2167" s="12">
        <v>43.125</v>
      </c>
      <c r="H2167" s="103">
        <f>VLOOKUP($C2167,'Experiment Design'!$B$3:$H$66,'Experiment Results'!H$1,FALSE)</f>
        <v>8</v>
      </c>
      <c r="I2167" s="101" t="str">
        <f>VLOOKUP($C2167,'Experiment Design'!$B$3:$H$66,'Experiment Results'!I$1,FALSE)</f>
        <v>Exponential</v>
      </c>
      <c r="J2167" s="101">
        <f>VLOOKUP($C2167,'Experiment Design'!$B$3:$H$66,'Experiment Results'!J$1,FALSE)</f>
        <v>40</v>
      </c>
      <c r="K2167" s="101">
        <f>VLOOKUP($C2167,'Experiment Design'!$B$3:$H$66,'Experiment Results'!K$1,FALSE)</f>
        <v>10</v>
      </c>
      <c r="L2167" s="101">
        <f>VLOOKUP($C2167,'Experiment Design'!$B$3:$H$66,'Experiment Results'!L$1,FALSE)</f>
        <v>36</v>
      </c>
      <c r="M2167" s="101">
        <f>VLOOKUP($C2167,'Experiment Design'!$B$3:$H$66,'Experiment Results'!M$1,FALSE)</f>
        <v>15</v>
      </c>
      <c r="N2167" s="102">
        <f t="shared" si="267"/>
        <v>34.763888888888907</v>
      </c>
      <c r="P2167" s="103">
        <f t="shared" si="268"/>
        <v>1</v>
      </c>
      <c r="Q2167" s="101">
        <f t="shared" si="269"/>
        <v>1</v>
      </c>
      <c r="R2167" s="101">
        <f t="shared" si="270"/>
        <v>-1</v>
      </c>
      <c r="S2167" s="101">
        <f t="shared" si="271"/>
        <v>-1</v>
      </c>
      <c r="T2167" s="101">
        <f t="shared" si="272"/>
        <v>1</v>
      </c>
      <c r="U2167" s="101">
        <f t="shared" si="273"/>
        <v>1</v>
      </c>
      <c r="V2167" s="102">
        <f t="shared" si="274"/>
        <v>34.763888888888907</v>
      </c>
    </row>
    <row r="2168" spans="2:22" x14ac:dyDescent="0.25">
      <c r="B2168" s="12">
        <v>34</v>
      </c>
      <c r="C2168" s="12">
        <v>53</v>
      </c>
      <c r="D2168" s="12">
        <v>26.041666666666682</v>
      </c>
      <c r="E2168" s="12">
        <v>36.666666666666664</v>
      </c>
      <c r="F2168" s="12">
        <v>31.458333333333361</v>
      </c>
      <c r="H2168" s="103">
        <f>VLOOKUP($C2168,'Experiment Design'!$B$3:$H$66,'Experiment Results'!H$1,FALSE)</f>
        <v>3</v>
      </c>
      <c r="I2168" s="101" t="str">
        <f>VLOOKUP($C2168,'Experiment Design'!$B$3:$H$66,'Experiment Results'!I$1,FALSE)</f>
        <v>Normal</v>
      </c>
      <c r="J2168" s="101">
        <f>VLOOKUP($C2168,'Experiment Design'!$B$3:$H$66,'Experiment Results'!J$1,FALSE)</f>
        <v>100</v>
      </c>
      <c r="K2168" s="101">
        <f>VLOOKUP($C2168,'Experiment Design'!$B$3:$H$66,'Experiment Results'!K$1,FALSE)</f>
        <v>10</v>
      </c>
      <c r="L2168" s="101">
        <f>VLOOKUP($C2168,'Experiment Design'!$B$3:$H$66,'Experiment Results'!L$1,FALSE)</f>
        <v>36</v>
      </c>
      <c r="M2168" s="101">
        <f>VLOOKUP($C2168,'Experiment Design'!$B$3:$H$66,'Experiment Results'!M$1,FALSE)</f>
        <v>15</v>
      </c>
      <c r="N2168" s="102">
        <f t="shared" si="267"/>
        <v>31.3888888888889</v>
      </c>
      <c r="P2168" s="103">
        <f t="shared" si="268"/>
        <v>-1</v>
      </c>
      <c r="Q2168" s="101">
        <f t="shared" si="269"/>
        <v>-1</v>
      </c>
      <c r="R2168" s="101">
        <f t="shared" si="270"/>
        <v>1</v>
      </c>
      <c r="S2168" s="101">
        <f t="shared" si="271"/>
        <v>-1</v>
      </c>
      <c r="T2168" s="101">
        <f t="shared" si="272"/>
        <v>1</v>
      </c>
      <c r="U2168" s="101">
        <f t="shared" si="273"/>
        <v>1</v>
      </c>
      <c r="V2168" s="102">
        <f t="shared" si="274"/>
        <v>31.3888888888889</v>
      </c>
    </row>
    <row r="2169" spans="2:22" x14ac:dyDescent="0.25">
      <c r="B2169" s="12">
        <v>34</v>
      </c>
      <c r="C2169" s="12">
        <v>54</v>
      </c>
      <c r="D2169" s="12">
        <v>34.583333333333336</v>
      </c>
      <c r="E2169" s="12">
        <v>36.333333333333357</v>
      </c>
      <c r="F2169" s="12">
        <v>32.708333333333336</v>
      </c>
      <c r="H2169" s="103">
        <f>VLOOKUP($C2169,'Experiment Design'!$B$3:$H$66,'Experiment Results'!H$1,FALSE)</f>
        <v>8</v>
      </c>
      <c r="I2169" s="101" t="str">
        <f>VLOOKUP($C2169,'Experiment Design'!$B$3:$H$66,'Experiment Results'!I$1,FALSE)</f>
        <v>Normal</v>
      </c>
      <c r="J2169" s="101">
        <f>VLOOKUP($C2169,'Experiment Design'!$B$3:$H$66,'Experiment Results'!J$1,FALSE)</f>
        <v>100</v>
      </c>
      <c r="K2169" s="101">
        <f>VLOOKUP($C2169,'Experiment Design'!$B$3:$H$66,'Experiment Results'!K$1,FALSE)</f>
        <v>10</v>
      </c>
      <c r="L2169" s="101">
        <f>VLOOKUP($C2169,'Experiment Design'!$B$3:$H$66,'Experiment Results'!L$1,FALSE)</f>
        <v>36</v>
      </c>
      <c r="M2169" s="101">
        <f>VLOOKUP($C2169,'Experiment Design'!$B$3:$H$66,'Experiment Results'!M$1,FALSE)</f>
        <v>15</v>
      </c>
      <c r="N2169" s="102">
        <f t="shared" si="267"/>
        <v>34.541666666666679</v>
      </c>
      <c r="P2169" s="103">
        <f t="shared" si="268"/>
        <v>1</v>
      </c>
      <c r="Q2169" s="101">
        <f t="shared" si="269"/>
        <v>-1</v>
      </c>
      <c r="R2169" s="101">
        <f t="shared" si="270"/>
        <v>1</v>
      </c>
      <c r="S2169" s="101">
        <f t="shared" si="271"/>
        <v>-1</v>
      </c>
      <c r="T2169" s="101">
        <f t="shared" si="272"/>
        <v>1</v>
      </c>
      <c r="U2169" s="101">
        <f t="shared" si="273"/>
        <v>1</v>
      </c>
      <c r="V2169" s="102">
        <f t="shared" si="274"/>
        <v>34.541666666666679</v>
      </c>
    </row>
    <row r="2170" spans="2:22" x14ac:dyDescent="0.25">
      <c r="B2170" s="12">
        <v>34</v>
      </c>
      <c r="C2170" s="12">
        <v>55</v>
      </c>
      <c r="D2170" s="12">
        <v>33.75</v>
      </c>
      <c r="E2170" s="12">
        <v>29.166666666666661</v>
      </c>
      <c r="F2170" s="12">
        <v>26.666666666666639</v>
      </c>
      <c r="H2170" s="103">
        <f>VLOOKUP($C2170,'Experiment Design'!$B$3:$H$66,'Experiment Results'!H$1,FALSE)</f>
        <v>3</v>
      </c>
      <c r="I2170" s="101" t="str">
        <f>VLOOKUP($C2170,'Experiment Design'!$B$3:$H$66,'Experiment Results'!I$1,FALSE)</f>
        <v>Exponential</v>
      </c>
      <c r="J2170" s="101">
        <f>VLOOKUP($C2170,'Experiment Design'!$B$3:$H$66,'Experiment Results'!J$1,FALSE)</f>
        <v>100</v>
      </c>
      <c r="K2170" s="101">
        <f>VLOOKUP($C2170,'Experiment Design'!$B$3:$H$66,'Experiment Results'!K$1,FALSE)</f>
        <v>10</v>
      </c>
      <c r="L2170" s="101">
        <f>VLOOKUP($C2170,'Experiment Design'!$B$3:$H$66,'Experiment Results'!L$1,FALSE)</f>
        <v>36</v>
      </c>
      <c r="M2170" s="101">
        <f>VLOOKUP($C2170,'Experiment Design'!$B$3:$H$66,'Experiment Results'!M$1,FALSE)</f>
        <v>15</v>
      </c>
      <c r="N2170" s="102">
        <f t="shared" si="267"/>
        <v>29.8611111111111</v>
      </c>
      <c r="P2170" s="103">
        <f t="shared" si="268"/>
        <v>-1</v>
      </c>
      <c r="Q2170" s="101">
        <f t="shared" si="269"/>
        <v>1</v>
      </c>
      <c r="R2170" s="101">
        <f t="shared" si="270"/>
        <v>1</v>
      </c>
      <c r="S2170" s="101">
        <f t="shared" si="271"/>
        <v>-1</v>
      </c>
      <c r="T2170" s="101">
        <f t="shared" si="272"/>
        <v>1</v>
      </c>
      <c r="U2170" s="101">
        <f t="shared" si="273"/>
        <v>1</v>
      </c>
      <c r="V2170" s="102">
        <f t="shared" si="274"/>
        <v>29.8611111111111</v>
      </c>
    </row>
    <row r="2171" spans="2:22" x14ac:dyDescent="0.25">
      <c r="B2171" s="12">
        <v>34</v>
      </c>
      <c r="C2171" s="12">
        <v>56</v>
      </c>
      <c r="D2171" s="12">
        <v>33.333333333333364</v>
      </c>
      <c r="E2171" s="12">
        <v>27.833333333333343</v>
      </c>
      <c r="F2171" s="12">
        <v>43.125</v>
      </c>
      <c r="H2171" s="103">
        <f>VLOOKUP($C2171,'Experiment Design'!$B$3:$H$66,'Experiment Results'!H$1,FALSE)</f>
        <v>8</v>
      </c>
      <c r="I2171" s="101" t="str">
        <f>VLOOKUP($C2171,'Experiment Design'!$B$3:$H$66,'Experiment Results'!I$1,FALSE)</f>
        <v>Exponential</v>
      </c>
      <c r="J2171" s="101">
        <f>VLOOKUP($C2171,'Experiment Design'!$B$3:$H$66,'Experiment Results'!J$1,FALSE)</f>
        <v>100</v>
      </c>
      <c r="K2171" s="101">
        <f>VLOOKUP($C2171,'Experiment Design'!$B$3:$H$66,'Experiment Results'!K$1,FALSE)</f>
        <v>10</v>
      </c>
      <c r="L2171" s="101">
        <f>VLOOKUP($C2171,'Experiment Design'!$B$3:$H$66,'Experiment Results'!L$1,FALSE)</f>
        <v>36</v>
      </c>
      <c r="M2171" s="101">
        <f>VLOOKUP($C2171,'Experiment Design'!$B$3:$H$66,'Experiment Results'!M$1,FALSE)</f>
        <v>15</v>
      </c>
      <c r="N2171" s="102">
        <f t="shared" si="267"/>
        <v>34.763888888888907</v>
      </c>
      <c r="P2171" s="103">
        <f t="shared" si="268"/>
        <v>1</v>
      </c>
      <c r="Q2171" s="101">
        <f t="shared" si="269"/>
        <v>1</v>
      </c>
      <c r="R2171" s="101">
        <f t="shared" si="270"/>
        <v>1</v>
      </c>
      <c r="S2171" s="101">
        <f t="shared" si="271"/>
        <v>-1</v>
      </c>
      <c r="T2171" s="101">
        <f t="shared" si="272"/>
        <v>1</v>
      </c>
      <c r="U2171" s="101">
        <f t="shared" si="273"/>
        <v>1</v>
      </c>
      <c r="V2171" s="102">
        <f t="shared" si="274"/>
        <v>34.763888888888907</v>
      </c>
    </row>
    <row r="2172" spans="2:22" x14ac:dyDescent="0.25">
      <c r="B2172" s="12">
        <v>34</v>
      </c>
      <c r="C2172" s="12">
        <v>57</v>
      </c>
      <c r="D2172" s="12">
        <v>26.041666666666682</v>
      </c>
      <c r="E2172" s="12">
        <v>36.666666666666664</v>
      </c>
      <c r="F2172" s="12">
        <v>31.458333333333361</v>
      </c>
      <c r="H2172" s="103">
        <f>VLOOKUP($C2172,'Experiment Design'!$B$3:$H$66,'Experiment Results'!H$1,FALSE)</f>
        <v>3</v>
      </c>
      <c r="I2172" s="101" t="str">
        <f>VLOOKUP($C2172,'Experiment Design'!$B$3:$H$66,'Experiment Results'!I$1,FALSE)</f>
        <v>Normal</v>
      </c>
      <c r="J2172" s="101">
        <f>VLOOKUP($C2172,'Experiment Design'!$B$3:$H$66,'Experiment Results'!J$1,FALSE)</f>
        <v>40</v>
      </c>
      <c r="K2172" s="101">
        <f>VLOOKUP($C2172,'Experiment Design'!$B$3:$H$66,'Experiment Results'!K$1,FALSE)</f>
        <v>60</v>
      </c>
      <c r="L2172" s="101">
        <f>VLOOKUP($C2172,'Experiment Design'!$B$3:$H$66,'Experiment Results'!L$1,FALSE)</f>
        <v>36</v>
      </c>
      <c r="M2172" s="101">
        <f>VLOOKUP($C2172,'Experiment Design'!$B$3:$H$66,'Experiment Results'!M$1,FALSE)</f>
        <v>15</v>
      </c>
      <c r="N2172" s="102">
        <f t="shared" si="267"/>
        <v>31.3888888888889</v>
      </c>
      <c r="P2172" s="103">
        <f t="shared" si="268"/>
        <v>-1</v>
      </c>
      <c r="Q2172" s="101">
        <f t="shared" si="269"/>
        <v>-1</v>
      </c>
      <c r="R2172" s="101">
        <f t="shared" si="270"/>
        <v>-1</v>
      </c>
      <c r="S2172" s="101">
        <f t="shared" si="271"/>
        <v>1</v>
      </c>
      <c r="T2172" s="101">
        <f t="shared" si="272"/>
        <v>1</v>
      </c>
      <c r="U2172" s="101">
        <f t="shared" si="273"/>
        <v>1</v>
      </c>
      <c r="V2172" s="102">
        <f t="shared" si="274"/>
        <v>31.3888888888889</v>
      </c>
    </row>
    <row r="2173" spans="2:22" x14ac:dyDescent="0.25">
      <c r="B2173" s="12">
        <v>34</v>
      </c>
      <c r="C2173" s="12">
        <v>58</v>
      </c>
      <c r="D2173" s="12">
        <v>34.583333333333336</v>
      </c>
      <c r="E2173" s="12">
        <v>36.333333333333357</v>
      </c>
      <c r="F2173" s="12">
        <v>32.708333333333336</v>
      </c>
      <c r="H2173" s="103">
        <f>VLOOKUP($C2173,'Experiment Design'!$B$3:$H$66,'Experiment Results'!H$1,FALSE)</f>
        <v>8</v>
      </c>
      <c r="I2173" s="101" t="str">
        <f>VLOOKUP($C2173,'Experiment Design'!$B$3:$H$66,'Experiment Results'!I$1,FALSE)</f>
        <v>Normal</v>
      </c>
      <c r="J2173" s="101">
        <f>VLOOKUP($C2173,'Experiment Design'!$B$3:$H$66,'Experiment Results'!J$1,FALSE)</f>
        <v>40</v>
      </c>
      <c r="K2173" s="101">
        <f>VLOOKUP($C2173,'Experiment Design'!$B$3:$H$66,'Experiment Results'!K$1,FALSE)</f>
        <v>60</v>
      </c>
      <c r="L2173" s="101">
        <f>VLOOKUP($C2173,'Experiment Design'!$B$3:$H$66,'Experiment Results'!L$1,FALSE)</f>
        <v>36</v>
      </c>
      <c r="M2173" s="101">
        <f>VLOOKUP($C2173,'Experiment Design'!$B$3:$H$66,'Experiment Results'!M$1,FALSE)</f>
        <v>15</v>
      </c>
      <c r="N2173" s="102">
        <f t="shared" si="267"/>
        <v>34.541666666666679</v>
      </c>
      <c r="P2173" s="103">
        <f t="shared" si="268"/>
        <v>1</v>
      </c>
      <c r="Q2173" s="101">
        <f t="shared" si="269"/>
        <v>-1</v>
      </c>
      <c r="R2173" s="101">
        <f t="shared" si="270"/>
        <v>-1</v>
      </c>
      <c r="S2173" s="101">
        <f t="shared" si="271"/>
        <v>1</v>
      </c>
      <c r="T2173" s="101">
        <f t="shared" si="272"/>
        <v>1</v>
      </c>
      <c r="U2173" s="101">
        <f t="shared" si="273"/>
        <v>1</v>
      </c>
      <c r="V2173" s="102">
        <f t="shared" si="274"/>
        <v>34.541666666666679</v>
      </c>
    </row>
    <row r="2174" spans="2:22" x14ac:dyDescent="0.25">
      <c r="B2174" s="12">
        <v>34</v>
      </c>
      <c r="C2174" s="12">
        <v>59</v>
      </c>
      <c r="D2174" s="12">
        <v>33.75</v>
      </c>
      <c r="E2174" s="12">
        <v>29.166666666666661</v>
      </c>
      <c r="F2174" s="12">
        <v>28.541666666666639</v>
      </c>
      <c r="H2174" s="103">
        <f>VLOOKUP($C2174,'Experiment Design'!$B$3:$H$66,'Experiment Results'!H$1,FALSE)</f>
        <v>3</v>
      </c>
      <c r="I2174" s="101" t="str">
        <f>VLOOKUP($C2174,'Experiment Design'!$B$3:$H$66,'Experiment Results'!I$1,FALSE)</f>
        <v>Exponential</v>
      </c>
      <c r="J2174" s="101">
        <f>VLOOKUP($C2174,'Experiment Design'!$B$3:$H$66,'Experiment Results'!J$1,FALSE)</f>
        <v>40</v>
      </c>
      <c r="K2174" s="101">
        <f>VLOOKUP($C2174,'Experiment Design'!$B$3:$H$66,'Experiment Results'!K$1,FALSE)</f>
        <v>60</v>
      </c>
      <c r="L2174" s="101">
        <f>VLOOKUP($C2174,'Experiment Design'!$B$3:$H$66,'Experiment Results'!L$1,FALSE)</f>
        <v>36</v>
      </c>
      <c r="M2174" s="101">
        <f>VLOOKUP($C2174,'Experiment Design'!$B$3:$H$66,'Experiment Results'!M$1,FALSE)</f>
        <v>15</v>
      </c>
      <c r="N2174" s="102">
        <f t="shared" si="267"/>
        <v>30.4861111111111</v>
      </c>
      <c r="P2174" s="103">
        <f t="shared" si="268"/>
        <v>-1</v>
      </c>
      <c r="Q2174" s="101">
        <f t="shared" si="269"/>
        <v>1</v>
      </c>
      <c r="R2174" s="101">
        <f t="shared" si="270"/>
        <v>-1</v>
      </c>
      <c r="S2174" s="101">
        <f t="shared" si="271"/>
        <v>1</v>
      </c>
      <c r="T2174" s="101">
        <f t="shared" si="272"/>
        <v>1</v>
      </c>
      <c r="U2174" s="101">
        <f t="shared" si="273"/>
        <v>1</v>
      </c>
      <c r="V2174" s="102">
        <f t="shared" si="274"/>
        <v>30.4861111111111</v>
      </c>
    </row>
    <row r="2175" spans="2:22" x14ac:dyDescent="0.25">
      <c r="B2175" s="12">
        <v>34</v>
      </c>
      <c r="C2175" s="12">
        <v>60</v>
      </c>
      <c r="D2175" s="12">
        <v>33.333333333333364</v>
      </c>
      <c r="E2175" s="12">
        <v>27.833333333333343</v>
      </c>
      <c r="F2175" s="12">
        <v>43.125</v>
      </c>
      <c r="H2175" s="103">
        <f>VLOOKUP($C2175,'Experiment Design'!$B$3:$H$66,'Experiment Results'!H$1,FALSE)</f>
        <v>8</v>
      </c>
      <c r="I2175" s="101" t="str">
        <f>VLOOKUP($C2175,'Experiment Design'!$B$3:$H$66,'Experiment Results'!I$1,FALSE)</f>
        <v>Exponential</v>
      </c>
      <c r="J2175" s="101">
        <f>VLOOKUP($C2175,'Experiment Design'!$B$3:$H$66,'Experiment Results'!J$1,FALSE)</f>
        <v>40</v>
      </c>
      <c r="K2175" s="101">
        <f>VLOOKUP($C2175,'Experiment Design'!$B$3:$H$66,'Experiment Results'!K$1,FALSE)</f>
        <v>60</v>
      </c>
      <c r="L2175" s="101">
        <f>VLOOKUP($C2175,'Experiment Design'!$B$3:$H$66,'Experiment Results'!L$1,FALSE)</f>
        <v>36</v>
      </c>
      <c r="M2175" s="101">
        <f>VLOOKUP($C2175,'Experiment Design'!$B$3:$H$66,'Experiment Results'!M$1,FALSE)</f>
        <v>15</v>
      </c>
      <c r="N2175" s="102">
        <f t="shared" si="267"/>
        <v>34.763888888888907</v>
      </c>
      <c r="P2175" s="103">
        <f t="shared" si="268"/>
        <v>1</v>
      </c>
      <c r="Q2175" s="101">
        <f t="shared" si="269"/>
        <v>1</v>
      </c>
      <c r="R2175" s="101">
        <f t="shared" si="270"/>
        <v>-1</v>
      </c>
      <c r="S2175" s="101">
        <f t="shared" si="271"/>
        <v>1</v>
      </c>
      <c r="T2175" s="101">
        <f t="shared" si="272"/>
        <v>1</v>
      </c>
      <c r="U2175" s="101">
        <f t="shared" si="273"/>
        <v>1</v>
      </c>
      <c r="V2175" s="102">
        <f t="shared" si="274"/>
        <v>34.763888888888907</v>
      </c>
    </row>
    <row r="2176" spans="2:22" x14ac:dyDescent="0.25">
      <c r="B2176" s="12">
        <v>34</v>
      </c>
      <c r="C2176" s="12">
        <v>61</v>
      </c>
      <c r="D2176" s="12">
        <v>26.041666666666682</v>
      </c>
      <c r="E2176" s="12">
        <v>36.666666666666664</v>
      </c>
      <c r="F2176" s="12">
        <v>31.458333333333361</v>
      </c>
      <c r="H2176" s="103">
        <f>VLOOKUP($C2176,'Experiment Design'!$B$3:$H$66,'Experiment Results'!H$1,FALSE)</f>
        <v>3</v>
      </c>
      <c r="I2176" s="101" t="str">
        <f>VLOOKUP($C2176,'Experiment Design'!$B$3:$H$66,'Experiment Results'!I$1,FALSE)</f>
        <v>Normal</v>
      </c>
      <c r="J2176" s="101">
        <f>VLOOKUP($C2176,'Experiment Design'!$B$3:$H$66,'Experiment Results'!J$1,FALSE)</f>
        <v>100</v>
      </c>
      <c r="K2176" s="101">
        <f>VLOOKUP($C2176,'Experiment Design'!$B$3:$H$66,'Experiment Results'!K$1,FALSE)</f>
        <v>60</v>
      </c>
      <c r="L2176" s="101">
        <f>VLOOKUP($C2176,'Experiment Design'!$B$3:$H$66,'Experiment Results'!L$1,FALSE)</f>
        <v>36</v>
      </c>
      <c r="M2176" s="101">
        <f>VLOOKUP($C2176,'Experiment Design'!$B$3:$H$66,'Experiment Results'!M$1,FALSE)</f>
        <v>15</v>
      </c>
      <c r="N2176" s="102">
        <f t="shared" si="267"/>
        <v>31.3888888888889</v>
      </c>
      <c r="P2176" s="103">
        <f t="shared" si="268"/>
        <v>-1</v>
      </c>
      <c r="Q2176" s="101">
        <f t="shared" si="269"/>
        <v>-1</v>
      </c>
      <c r="R2176" s="101">
        <f t="shared" si="270"/>
        <v>1</v>
      </c>
      <c r="S2176" s="101">
        <f t="shared" si="271"/>
        <v>1</v>
      </c>
      <c r="T2176" s="101">
        <f t="shared" si="272"/>
        <v>1</v>
      </c>
      <c r="U2176" s="101">
        <f t="shared" si="273"/>
        <v>1</v>
      </c>
      <c r="V2176" s="102">
        <f t="shared" si="274"/>
        <v>31.3888888888889</v>
      </c>
    </row>
    <row r="2177" spans="2:22" x14ac:dyDescent="0.25">
      <c r="B2177" s="12">
        <v>34</v>
      </c>
      <c r="C2177" s="12">
        <v>62</v>
      </c>
      <c r="D2177" s="12">
        <v>34.583333333333336</v>
      </c>
      <c r="E2177" s="12">
        <v>36.333333333333357</v>
      </c>
      <c r="F2177" s="12">
        <v>32.708333333333336</v>
      </c>
      <c r="H2177" s="103">
        <f>VLOOKUP($C2177,'Experiment Design'!$B$3:$H$66,'Experiment Results'!H$1,FALSE)</f>
        <v>8</v>
      </c>
      <c r="I2177" s="101" t="str">
        <f>VLOOKUP($C2177,'Experiment Design'!$B$3:$H$66,'Experiment Results'!I$1,FALSE)</f>
        <v>Normal</v>
      </c>
      <c r="J2177" s="101">
        <f>VLOOKUP($C2177,'Experiment Design'!$B$3:$H$66,'Experiment Results'!J$1,FALSE)</f>
        <v>100</v>
      </c>
      <c r="K2177" s="101">
        <f>VLOOKUP($C2177,'Experiment Design'!$B$3:$H$66,'Experiment Results'!K$1,FALSE)</f>
        <v>60</v>
      </c>
      <c r="L2177" s="101">
        <f>VLOOKUP($C2177,'Experiment Design'!$B$3:$H$66,'Experiment Results'!L$1,FALSE)</f>
        <v>36</v>
      </c>
      <c r="M2177" s="101">
        <f>VLOOKUP($C2177,'Experiment Design'!$B$3:$H$66,'Experiment Results'!M$1,FALSE)</f>
        <v>15</v>
      </c>
      <c r="N2177" s="102">
        <f t="shared" si="267"/>
        <v>34.541666666666679</v>
      </c>
      <c r="P2177" s="103">
        <f t="shared" si="268"/>
        <v>1</v>
      </c>
      <c r="Q2177" s="101">
        <f t="shared" si="269"/>
        <v>-1</v>
      </c>
      <c r="R2177" s="101">
        <f t="shared" si="270"/>
        <v>1</v>
      </c>
      <c r="S2177" s="101">
        <f t="shared" si="271"/>
        <v>1</v>
      </c>
      <c r="T2177" s="101">
        <f t="shared" si="272"/>
        <v>1</v>
      </c>
      <c r="U2177" s="101">
        <f t="shared" si="273"/>
        <v>1</v>
      </c>
      <c r="V2177" s="102">
        <f t="shared" si="274"/>
        <v>34.541666666666679</v>
      </c>
    </row>
    <row r="2178" spans="2:22" x14ac:dyDescent="0.25">
      <c r="B2178" s="12">
        <v>34</v>
      </c>
      <c r="C2178" s="12">
        <v>63</v>
      </c>
      <c r="D2178" s="12">
        <v>33.75</v>
      </c>
      <c r="E2178" s="12">
        <v>29.166666666666661</v>
      </c>
      <c r="F2178" s="12">
        <v>26.666666666666639</v>
      </c>
      <c r="H2178" s="103">
        <f>VLOOKUP($C2178,'Experiment Design'!$B$3:$H$66,'Experiment Results'!H$1,FALSE)</f>
        <v>3</v>
      </c>
      <c r="I2178" s="101" t="str">
        <f>VLOOKUP($C2178,'Experiment Design'!$B$3:$H$66,'Experiment Results'!I$1,FALSE)</f>
        <v>Exponential</v>
      </c>
      <c r="J2178" s="101">
        <f>VLOOKUP($C2178,'Experiment Design'!$B$3:$H$66,'Experiment Results'!J$1,FALSE)</f>
        <v>100</v>
      </c>
      <c r="K2178" s="101">
        <f>VLOOKUP($C2178,'Experiment Design'!$B$3:$H$66,'Experiment Results'!K$1,FALSE)</f>
        <v>60</v>
      </c>
      <c r="L2178" s="101">
        <f>VLOOKUP($C2178,'Experiment Design'!$B$3:$H$66,'Experiment Results'!L$1,FALSE)</f>
        <v>36</v>
      </c>
      <c r="M2178" s="101">
        <f>VLOOKUP($C2178,'Experiment Design'!$B$3:$H$66,'Experiment Results'!M$1,FALSE)</f>
        <v>15</v>
      </c>
      <c r="N2178" s="102">
        <f t="shared" si="267"/>
        <v>29.8611111111111</v>
      </c>
      <c r="P2178" s="103">
        <f t="shared" si="268"/>
        <v>-1</v>
      </c>
      <c r="Q2178" s="101">
        <f t="shared" si="269"/>
        <v>1</v>
      </c>
      <c r="R2178" s="101">
        <f t="shared" si="270"/>
        <v>1</v>
      </c>
      <c r="S2178" s="101">
        <f t="shared" si="271"/>
        <v>1</v>
      </c>
      <c r="T2178" s="101">
        <f t="shared" si="272"/>
        <v>1</v>
      </c>
      <c r="U2178" s="101">
        <f t="shared" si="273"/>
        <v>1</v>
      </c>
      <c r="V2178" s="102">
        <f t="shared" si="274"/>
        <v>29.8611111111111</v>
      </c>
    </row>
    <row r="2179" spans="2:22" x14ac:dyDescent="0.25">
      <c r="B2179" s="12">
        <v>34</v>
      </c>
      <c r="C2179" s="12">
        <v>64</v>
      </c>
      <c r="D2179" s="12">
        <v>33.333333333333364</v>
      </c>
      <c r="E2179" s="12">
        <v>27.833333333333343</v>
      </c>
      <c r="F2179" s="12">
        <v>43.125</v>
      </c>
      <c r="H2179" s="103">
        <f>VLOOKUP($C2179,'Experiment Design'!$B$3:$H$66,'Experiment Results'!H$1,FALSE)</f>
        <v>8</v>
      </c>
      <c r="I2179" s="101" t="str">
        <f>VLOOKUP($C2179,'Experiment Design'!$B$3:$H$66,'Experiment Results'!I$1,FALSE)</f>
        <v>Exponential</v>
      </c>
      <c r="J2179" s="101">
        <f>VLOOKUP($C2179,'Experiment Design'!$B$3:$H$66,'Experiment Results'!J$1,FALSE)</f>
        <v>100</v>
      </c>
      <c r="K2179" s="101">
        <f>VLOOKUP($C2179,'Experiment Design'!$B$3:$H$66,'Experiment Results'!K$1,FALSE)</f>
        <v>60</v>
      </c>
      <c r="L2179" s="101">
        <f>VLOOKUP($C2179,'Experiment Design'!$B$3:$H$66,'Experiment Results'!L$1,FALSE)</f>
        <v>36</v>
      </c>
      <c r="M2179" s="101">
        <f>VLOOKUP($C2179,'Experiment Design'!$B$3:$H$66,'Experiment Results'!M$1,FALSE)</f>
        <v>15</v>
      </c>
      <c r="N2179" s="102">
        <f t="shared" si="267"/>
        <v>34.763888888888907</v>
      </c>
      <c r="P2179" s="103">
        <f t="shared" si="268"/>
        <v>1</v>
      </c>
      <c r="Q2179" s="101">
        <f t="shared" si="269"/>
        <v>1</v>
      </c>
      <c r="R2179" s="101">
        <f t="shared" si="270"/>
        <v>1</v>
      </c>
      <c r="S2179" s="101">
        <f t="shared" si="271"/>
        <v>1</v>
      </c>
      <c r="T2179" s="101">
        <f t="shared" si="272"/>
        <v>1</v>
      </c>
      <c r="U2179" s="101">
        <f t="shared" si="273"/>
        <v>1</v>
      </c>
      <c r="V2179" s="102">
        <f t="shared" si="274"/>
        <v>34.763888888888907</v>
      </c>
    </row>
    <row r="2180" spans="2:22" x14ac:dyDescent="0.25">
      <c r="B2180" s="12">
        <v>35</v>
      </c>
      <c r="C2180" s="12">
        <v>1</v>
      </c>
      <c r="D2180" s="12">
        <v>44.711538461538481</v>
      </c>
      <c r="E2180" s="12">
        <v>35.192307692307722</v>
      </c>
      <c r="F2180" s="12">
        <v>34.038461538461519</v>
      </c>
      <c r="H2180" s="103">
        <f>VLOOKUP($C2180,'Experiment Design'!$B$3:$H$66,'Experiment Results'!H$1,FALSE)</f>
        <v>3</v>
      </c>
      <c r="I2180" s="101" t="str">
        <f>VLOOKUP($C2180,'Experiment Design'!$B$3:$H$66,'Experiment Results'!I$1,FALSE)</f>
        <v>Normal</v>
      </c>
      <c r="J2180" s="101">
        <f>VLOOKUP($C2180,'Experiment Design'!$B$3:$H$66,'Experiment Results'!J$1,FALSE)</f>
        <v>40</v>
      </c>
      <c r="K2180" s="101">
        <f>VLOOKUP($C2180,'Experiment Design'!$B$3:$H$66,'Experiment Results'!K$1,FALSE)</f>
        <v>10</v>
      </c>
      <c r="L2180" s="101">
        <f>VLOOKUP($C2180,'Experiment Design'!$B$3:$H$66,'Experiment Results'!L$1,FALSE)</f>
        <v>26</v>
      </c>
      <c r="M2180" s="101">
        <f>VLOOKUP($C2180,'Experiment Design'!$B$3:$H$66,'Experiment Results'!M$1,FALSE)</f>
        <v>10</v>
      </c>
      <c r="N2180" s="102">
        <f t="shared" si="267"/>
        <v>37.980769230769241</v>
      </c>
      <c r="P2180" s="103">
        <f t="shared" si="268"/>
        <v>-1</v>
      </c>
      <c r="Q2180" s="101">
        <f t="shared" si="269"/>
        <v>-1</v>
      </c>
      <c r="R2180" s="101">
        <f t="shared" si="270"/>
        <v>-1</v>
      </c>
      <c r="S2180" s="101">
        <f t="shared" si="271"/>
        <v>-1</v>
      </c>
      <c r="T2180" s="101">
        <f t="shared" si="272"/>
        <v>-1</v>
      </c>
      <c r="U2180" s="101">
        <f t="shared" si="273"/>
        <v>-1</v>
      </c>
      <c r="V2180" s="102">
        <f t="shared" si="274"/>
        <v>37.980769230769241</v>
      </c>
    </row>
    <row r="2181" spans="2:22" x14ac:dyDescent="0.25">
      <c r="B2181" s="12">
        <v>35</v>
      </c>
      <c r="C2181" s="12">
        <v>2</v>
      </c>
      <c r="D2181" s="12">
        <v>40.961538461538481</v>
      </c>
      <c r="E2181" s="12">
        <v>33.923076923076906</v>
      </c>
      <c r="F2181" s="12">
        <v>43.461538461538439</v>
      </c>
      <c r="H2181" s="103">
        <f>VLOOKUP($C2181,'Experiment Design'!$B$3:$H$66,'Experiment Results'!H$1,FALSE)</f>
        <v>8</v>
      </c>
      <c r="I2181" s="101" t="str">
        <f>VLOOKUP($C2181,'Experiment Design'!$B$3:$H$66,'Experiment Results'!I$1,FALSE)</f>
        <v>Normal</v>
      </c>
      <c r="J2181" s="101">
        <f>VLOOKUP($C2181,'Experiment Design'!$B$3:$H$66,'Experiment Results'!J$1,FALSE)</f>
        <v>40</v>
      </c>
      <c r="K2181" s="101">
        <f>VLOOKUP($C2181,'Experiment Design'!$B$3:$H$66,'Experiment Results'!K$1,FALSE)</f>
        <v>10</v>
      </c>
      <c r="L2181" s="101">
        <f>VLOOKUP($C2181,'Experiment Design'!$B$3:$H$66,'Experiment Results'!L$1,FALSE)</f>
        <v>26</v>
      </c>
      <c r="M2181" s="101">
        <f>VLOOKUP($C2181,'Experiment Design'!$B$3:$H$66,'Experiment Results'!M$1,FALSE)</f>
        <v>10</v>
      </c>
      <c r="N2181" s="102">
        <f t="shared" ref="N2181:N2244" si="275">AVERAGE(D2181:F2181)</f>
        <v>39.448717948717942</v>
      </c>
      <c r="P2181" s="103">
        <f t="shared" ref="P2181:P2244" si="276">IF(H2181=H$4,-1,1)</f>
        <v>1</v>
      </c>
      <c r="Q2181" s="101">
        <f t="shared" ref="Q2181:Q2244" si="277">IF(I2181=I$4,-1,1)</f>
        <v>-1</v>
      </c>
      <c r="R2181" s="101">
        <f t="shared" ref="R2181:R2244" si="278">IF(J2181=J$4,-1,1)</f>
        <v>-1</v>
      </c>
      <c r="S2181" s="101">
        <f t="shared" ref="S2181:S2244" si="279">IF(K2181=K$4,-1,1)</f>
        <v>-1</v>
      </c>
      <c r="T2181" s="101">
        <f t="shared" ref="T2181:T2244" si="280">IF(L2181=L$4,-1,1)</f>
        <v>-1</v>
      </c>
      <c r="U2181" s="101">
        <f t="shared" ref="U2181:U2244" si="281">IF(M2181=M$4,-1,1)</f>
        <v>-1</v>
      </c>
      <c r="V2181" s="102">
        <f t="shared" ref="V2181:V2244" si="282">N2181</f>
        <v>39.448717948717942</v>
      </c>
    </row>
    <row r="2182" spans="2:22" x14ac:dyDescent="0.25">
      <c r="B2182" s="12">
        <v>35</v>
      </c>
      <c r="C2182" s="12">
        <v>3</v>
      </c>
      <c r="D2182" s="12">
        <v>37.211538461538481</v>
      </c>
      <c r="E2182" s="12">
        <v>41.826923076923102</v>
      </c>
      <c r="F2182" s="12">
        <v>36.346153846153854</v>
      </c>
      <c r="H2182" s="103">
        <f>VLOOKUP($C2182,'Experiment Design'!$B$3:$H$66,'Experiment Results'!H$1,FALSE)</f>
        <v>3</v>
      </c>
      <c r="I2182" s="101" t="str">
        <f>VLOOKUP($C2182,'Experiment Design'!$B$3:$H$66,'Experiment Results'!I$1,FALSE)</f>
        <v>Exponential</v>
      </c>
      <c r="J2182" s="101">
        <f>VLOOKUP($C2182,'Experiment Design'!$B$3:$H$66,'Experiment Results'!J$1,FALSE)</f>
        <v>40</v>
      </c>
      <c r="K2182" s="101">
        <f>VLOOKUP($C2182,'Experiment Design'!$B$3:$H$66,'Experiment Results'!K$1,FALSE)</f>
        <v>10</v>
      </c>
      <c r="L2182" s="101">
        <f>VLOOKUP($C2182,'Experiment Design'!$B$3:$H$66,'Experiment Results'!L$1,FALSE)</f>
        <v>26</v>
      </c>
      <c r="M2182" s="101">
        <f>VLOOKUP($C2182,'Experiment Design'!$B$3:$H$66,'Experiment Results'!M$1,FALSE)</f>
        <v>10</v>
      </c>
      <c r="N2182" s="102">
        <f t="shared" si="275"/>
        <v>38.461538461538474</v>
      </c>
      <c r="P2182" s="103">
        <f t="shared" si="276"/>
        <v>-1</v>
      </c>
      <c r="Q2182" s="101">
        <f t="shared" si="277"/>
        <v>1</v>
      </c>
      <c r="R2182" s="101">
        <f t="shared" si="278"/>
        <v>-1</v>
      </c>
      <c r="S2182" s="101">
        <f t="shared" si="279"/>
        <v>-1</v>
      </c>
      <c r="T2182" s="101">
        <f t="shared" si="280"/>
        <v>-1</v>
      </c>
      <c r="U2182" s="101">
        <f t="shared" si="281"/>
        <v>-1</v>
      </c>
      <c r="V2182" s="102">
        <f t="shared" si="282"/>
        <v>38.461538461538474</v>
      </c>
    </row>
    <row r="2183" spans="2:22" x14ac:dyDescent="0.25">
      <c r="B2183" s="12">
        <v>35</v>
      </c>
      <c r="C2183" s="12">
        <v>4</v>
      </c>
      <c r="D2183" s="12">
        <v>34.903846153846146</v>
      </c>
      <c r="E2183" s="12">
        <v>34.38461538461538</v>
      </c>
      <c r="F2183" s="12">
        <v>35.480769230769241</v>
      </c>
      <c r="H2183" s="103">
        <f>VLOOKUP($C2183,'Experiment Design'!$B$3:$H$66,'Experiment Results'!H$1,FALSE)</f>
        <v>8</v>
      </c>
      <c r="I2183" s="101" t="str">
        <f>VLOOKUP($C2183,'Experiment Design'!$B$3:$H$66,'Experiment Results'!I$1,FALSE)</f>
        <v>Exponential</v>
      </c>
      <c r="J2183" s="101">
        <f>VLOOKUP($C2183,'Experiment Design'!$B$3:$H$66,'Experiment Results'!J$1,FALSE)</f>
        <v>40</v>
      </c>
      <c r="K2183" s="101">
        <f>VLOOKUP($C2183,'Experiment Design'!$B$3:$H$66,'Experiment Results'!K$1,FALSE)</f>
        <v>10</v>
      </c>
      <c r="L2183" s="101">
        <f>VLOOKUP($C2183,'Experiment Design'!$B$3:$H$66,'Experiment Results'!L$1,FALSE)</f>
        <v>26</v>
      </c>
      <c r="M2183" s="101">
        <f>VLOOKUP($C2183,'Experiment Design'!$B$3:$H$66,'Experiment Results'!M$1,FALSE)</f>
        <v>10</v>
      </c>
      <c r="N2183" s="102">
        <f t="shared" si="275"/>
        <v>34.92307692307692</v>
      </c>
      <c r="P2183" s="103">
        <f t="shared" si="276"/>
        <v>1</v>
      </c>
      <c r="Q2183" s="101">
        <f t="shared" si="277"/>
        <v>1</v>
      </c>
      <c r="R2183" s="101">
        <f t="shared" si="278"/>
        <v>-1</v>
      </c>
      <c r="S2183" s="101">
        <f t="shared" si="279"/>
        <v>-1</v>
      </c>
      <c r="T2183" s="101">
        <f t="shared" si="280"/>
        <v>-1</v>
      </c>
      <c r="U2183" s="101">
        <f t="shared" si="281"/>
        <v>-1</v>
      </c>
      <c r="V2183" s="102">
        <f t="shared" si="282"/>
        <v>34.92307692307692</v>
      </c>
    </row>
    <row r="2184" spans="2:22" x14ac:dyDescent="0.25">
      <c r="B2184" s="12">
        <v>35</v>
      </c>
      <c r="C2184" s="12">
        <v>5</v>
      </c>
      <c r="D2184" s="12">
        <v>44.711538461538481</v>
      </c>
      <c r="E2184" s="12">
        <v>35.192307692307722</v>
      </c>
      <c r="F2184" s="12">
        <v>34.038461538461519</v>
      </c>
      <c r="H2184" s="103">
        <f>VLOOKUP($C2184,'Experiment Design'!$B$3:$H$66,'Experiment Results'!H$1,FALSE)</f>
        <v>3</v>
      </c>
      <c r="I2184" s="101" t="str">
        <f>VLOOKUP($C2184,'Experiment Design'!$B$3:$H$66,'Experiment Results'!I$1,FALSE)</f>
        <v>Normal</v>
      </c>
      <c r="J2184" s="101">
        <f>VLOOKUP($C2184,'Experiment Design'!$B$3:$H$66,'Experiment Results'!J$1,FALSE)</f>
        <v>100</v>
      </c>
      <c r="K2184" s="101">
        <f>VLOOKUP($C2184,'Experiment Design'!$B$3:$H$66,'Experiment Results'!K$1,FALSE)</f>
        <v>10</v>
      </c>
      <c r="L2184" s="101">
        <f>VLOOKUP($C2184,'Experiment Design'!$B$3:$H$66,'Experiment Results'!L$1,FALSE)</f>
        <v>26</v>
      </c>
      <c r="M2184" s="101">
        <f>VLOOKUP($C2184,'Experiment Design'!$B$3:$H$66,'Experiment Results'!M$1,FALSE)</f>
        <v>10</v>
      </c>
      <c r="N2184" s="102">
        <f t="shared" si="275"/>
        <v>37.980769230769241</v>
      </c>
      <c r="P2184" s="103">
        <f t="shared" si="276"/>
        <v>-1</v>
      </c>
      <c r="Q2184" s="101">
        <f t="shared" si="277"/>
        <v>-1</v>
      </c>
      <c r="R2184" s="101">
        <f t="shared" si="278"/>
        <v>1</v>
      </c>
      <c r="S2184" s="101">
        <f t="shared" si="279"/>
        <v>-1</v>
      </c>
      <c r="T2184" s="101">
        <f t="shared" si="280"/>
        <v>-1</v>
      </c>
      <c r="U2184" s="101">
        <f t="shared" si="281"/>
        <v>-1</v>
      </c>
      <c r="V2184" s="102">
        <f t="shared" si="282"/>
        <v>37.980769230769241</v>
      </c>
    </row>
    <row r="2185" spans="2:22" x14ac:dyDescent="0.25">
      <c r="B2185" s="12">
        <v>35</v>
      </c>
      <c r="C2185" s="12">
        <v>6</v>
      </c>
      <c r="D2185" s="12">
        <v>40.961538461538481</v>
      </c>
      <c r="E2185" s="12">
        <v>33.923076923076906</v>
      </c>
      <c r="F2185" s="12">
        <v>43.461538461538439</v>
      </c>
      <c r="H2185" s="103">
        <f>VLOOKUP($C2185,'Experiment Design'!$B$3:$H$66,'Experiment Results'!H$1,FALSE)</f>
        <v>8</v>
      </c>
      <c r="I2185" s="101" t="str">
        <f>VLOOKUP($C2185,'Experiment Design'!$B$3:$H$66,'Experiment Results'!I$1,FALSE)</f>
        <v>Normal</v>
      </c>
      <c r="J2185" s="101">
        <f>VLOOKUP($C2185,'Experiment Design'!$B$3:$H$66,'Experiment Results'!J$1,FALSE)</f>
        <v>100</v>
      </c>
      <c r="K2185" s="101">
        <f>VLOOKUP($C2185,'Experiment Design'!$B$3:$H$66,'Experiment Results'!K$1,FALSE)</f>
        <v>10</v>
      </c>
      <c r="L2185" s="101">
        <f>VLOOKUP($C2185,'Experiment Design'!$B$3:$H$66,'Experiment Results'!L$1,FALSE)</f>
        <v>26</v>
      </c>
      <c r="M2185" s="101">
        <f>VLOOKUP($C2185,'Experiment Design'!$B$3:$H$66,'Experiment Results'!M$1,FALSE)</f>
        <v>10</v>
      </c>
      <c r="N2185" s="102">
        <f t="shared" si="275"/>
        <v>39.448717948717942</v>
      </c>
      <c r="P2185" s="103">
        <f t="shared" si="276"/>
        <v>1</v>
      </c>
      <c r="Q2185" s="101">
        <f t="shared" si="277"/>
        <v>-1</v>
      </c>
      <c r="R2185" s="101">
        <f t="shared" si="278"/>
        <v>1</v>
      </c>
      <c r="S2185" s="101">
        <f t="shared" si="279"/>
        <v>-1</v>
      </c>
      <c r="T2185" s="101">
        <f t="shared" si="280"/>
        <v>-1</v>
      </c>
      <c r="U2185" s="101">
        <f t="shared" si="281"/>
        <v>-1</v>
      </c>
      <c r="V2185" s="102">
        <f t="shared" si="282"/>
        <v>39.448717948717942</v>
      </c>
    </row>
    <row r="2186" spans="2:22" x14ac:dyDescent="0.25">
      <c r="B2186" s="12">
        <v>35</v>
      </c>
      <c r="C2186" s="12">
        <v>7</v>
      </c>
      <c r="D2186" s="12">
        <v>54.516684570937741</v>
      </c>
      <c r="E2186" s="12">
        <v>41.826923076923102</v>
      </c>
      <c r="F2186" s="12">
        <v>36.346153846153854</v>
      </c>
      <c r="H2186" s="103">
        <f>VLOOKUP($C2186,'Experiment Design'!$B$3:$H$66,'Experiment Results'!H$1,FALSE)</f>
        <v>3</v>
      </c>
      <c r="I2186" s="101" t="str">
        <f>VLOOKUP($C2186,'Experiment Design'!$B$3:$H$66,'Experiment Results'!I$1,FALSE)</f>
        <v>Exponential</v>
      </c>
      <c r="J2186" s="101">
        <f>VLOOKUP($C2186,'Experiment Design'!$B$3:$H$66,'Experiment Results'!J$1,FALSE)</f>
        <v>100</v>
      </c>
      <c r="K2186" s="101">
        <f>VLOOKUP($C2186,'Experiment Design'!$B$3:$H$66,'Experiment Results'!K$1,FALSE)</f>
        <v>10</v>
      </c>
      <c r="L2186" s="101">
        <f>VLOOKUP($C2186,'Experiment Design'!$B$3:$H$66,'Experiment Results'!L$1,FALSE)</f>
        <v>26</v>
      </c>
      <c r="M2186" s="101">
        <f>VLOOKUP($C2186,'Experiment Design'!$B$3:$H$66,'Experiment Results'!M$1,FALSE)</f>
        <v>10</v>
      </c>
      <c r="N2186" s="102">
        <f t="shared" si="275"/>
        <v>44.229920498004901</v>
      </c>
      <c r="P2186" s="103">
        <f t="shared" si="276"/>
        <v>-1</v>
      </c>
      <c r="Q2186" s="101">
        <f t="shared" si="277"/>
        <v>1</v>
      </c>
      <c r="R2186" s="101">
        <f t="shared" si="278"/>
        <v>1</v>
      </c>
      <c r="S2186" s="101">
        <f t="shared" si="279"/>
        <v>-1</v>
      </c>
      <c r="T2186" s="101">
        <f t="shared" si="280"/>
        <v>-1</v>
      </c>
      <c r="U2186" s="101">
        <f t="shared" si="281"/>
        <v>-1</v>
      </c>
      <c r="V2186" s="102">
        <f t="shared" si="282"/>
        <v>44.229920498004901</v>
      </c>
    </row>
    <row r="2187" spans="2:22" x14ac:dyDescent="0.25">
      <c r="B2187" s="12">
        <v>35</v>
      </c>
      <c r="C2187" s="12">
        <v>8</v>
      </c>
      <c r="D2187" s="12">
        <v>34.903846153846146</v>
      </c>
      <c r="E2187" s="12">
        <v>34.38461538461538</v>
      </c>
      <c r="F2187" s="12">
        <v>35.480769230769241</v>
      </c>
      <c r="H2187" s="103">
        <f>VLOOKUP($C2187,'Experiment Design'!$B$3:$H$66,'Experiment Results'!H$1,FALSE)</f>
        <v>8</v>
      </c>
      <c r="I2187" s="101" t="str">
        <f>VLOOKUP($C2187,'Experiment Design'!$B$3:$H$66,'Experiment Results'!I$1,FALSE)</f>
        <v>Exponential</v>
      </c>
      <c r="J2187" s="101">
        <f>VLOOKUP($C2187,'Experiment Design'!$B$3:$H$66,'Experiment Results'!J$1,FALSE)</f>
        <v>100</v>
      </c>
      <c r="K2187" s="101">
        <f>VLOOKUP($C2187,'Experiment Design'!$B$3:$H$66,'Experiment Results'!K$1,FALSE)</f>
        <v>10</v>
      </c>
      <c r="L2187" s="101">
        <f>VLOOKUP($C2187,'Experiment Design'!$B$3:$H$66,'Experiment Results'!L$1,FALSE)</f>
        <v>26</v>
      </c>
      <c r="M2187" s="101">
        <f>VLOOKUP($C2187,'Experiment Design'!$B$3:$H$66,'Experiment Results'!M$1,FALSE)</f>
        <v>10</v>
      </c>
      <c r="N2187" s="102">
        <f t="shared" si="275"/>
        <v>34.92307692307692</v>
      </c>
      <c r="P2187" s="103">
        <f t="shared" si="276"/>
        <v>1</v>
      </c>
      <c r="Q2187" s="101">
        <f t="shared" si="277"/>
        <v>1</v>
      </c>
      <c r="R2187" s="101">
        <f t="shared" si="278"/>
        <v>1</v>
      </c>
      <c r="S2187" s="101">
        <f t="shared" si="279"/>
        <v>-1</v>
      </c>
      <c r="T2187" s="101">
        <f t="shared" si="280"/>
        <v>-1</v>
      </c>
      <c r="U2187" s="101">
        <f t="shared" si="281"/>
        <v>-1</v>
      </c>
      <c r="V2187" s="102">
        <f t="shared" si="282"/>
        <v>34.92307692307692</v>
      </c>
    </row>
    <row r="2188" spans="2:22" x14ac:dyDescent="0.25">
      <c r="B2188" s="12">
        <v>35</v>
      </c>
      <c r="C2188" s="12">
        <v>9</v>
      </c>
      <c r="D2188" s="12">
        <v>44.711538461538481</v>
      </c>
      <c r="E2188" s="12">
        <v>35.192307692307722</v>
      </c>
      <c r="F2188" s="12">
        <v>34.038461538461519</v>
      </c>
      <c r="H2188" s="103">
        <f>VLOOKUP($C2188,'Experiment Design'!$B$3:$H$66,'Experiment Results'!H$1,FALSE)</f>
        <v>3</v>
      </c>
      <c r="I2188" s="101" t="str">
        <f>VLOOKUP($C2188,'Experiment Design'!$B$3:$H$66,'Experiment Results'!I$1,FALSE)</f>
        <v>Normal</v>
      </c>
      <c r="J2188" s="101">
        <f>VLOOKUP($C2188,'Experiment Design'!$B$3:$H$66,'Experiment Results'!J$1,FALSE)</f>
        <v>40</v>
      </c>
      <c r="K2188" s="101">
        <f>VLOOKUP($C2188,'Experiment Design'!$B$3:$H$66,'Experiment Results'!K$1,FALSE)</f>
        <v>60</v>
      </c>
      <c r="L2188" s="101">
        <f>VLOOKUP($C2188,'Experiment Design'!$B$3:$H$66,'Experiment Results'!L$1,FALSE)</f>
        <v>26</v>
      </c>
      <c r="M2188" s="101">
        <f>VLOOKUP($C2188,'Experiment Design'!$B$3:$H$66,'Experiment Results'!M$1,FALSE)</f>
        <v>10</v>
      </c>
      <c r="N2188" s="102">
        <f t="shared" si="275"/>
        <v>37.980769230769241</v>
      </c>
      <c r="P2188" s="103">
        <f t="shared" si="276"/>
        <v>-1</v>
      </c>
      <c r="Q2188" s="101">
        <f t="shared" si="277"/>
        <v>-1</v>
      </c>
      <c r="R2188" s="101">
        <f t="shared" si="278"/>
        <v>-1</v>
      </c>
      <c r="S2188" s="101">
        <f t="shared" si="279"/>
        <v>1</v>
      </c>
      <c r="T2188" s="101">
        <f t="shared" si="280"/>
        <v>-1</v>
      </c>
      <c r="U2188" s="101">
        <f t="shared" si="281"/>
        <v>-1</v>
      </c>
      <c r="V2188" s="102">
        <f t="shared" si="282"/>
        <v>37.980769230769241</v>
      </c>
    </row>
    <row r="2189" spans="2:22" x14ac:dyDescent="0.25">
      <c r="B2189" s="12">
        <v>35</v>
      </c>
      <c r="C2189" s="12">
        <v>10</v>
      </c>
      <c r="D2189" s="12">
        <v>40.961538461538481</v>
      </c>
      <c r="E2189" s="12">
        <v>33.923076923076906</v>
      </c>
      <c r="F2189" s="12">
        <v>43.461538461538439</v>
      </c>
      <c r="H2189" s="103">
        <f>VLOOKUP($C2189,'Experiment Design'!$B$3:$H$66,'Experiment Results'!H$1,FALSE)</f>
        <v>8</v>
      </c>
      <c r="I2189" s="101" t="str">
        <f>VLOOKUP($C2189,'Experiment Design'!$B$3:$H$66,'Experiment Results'!I$1,FALSE)</f>
        <v>Normal</v>
      </c>
      <c r="J2189" s="101">
        <f>VLOOKUP($C2189,'Experiment Design'!$B$3:$H$66,'Experiment Results'!J$1,FALSE)</f>
        <v>40</v>
      </c>
      <c r="K2189" s="101">
        <f>VLOOKUP($C2189,'Experiment Design'!$B$3:$H$66,'Experiment Results'!K$1,FALSE)</f>
        <v>60</v>
      </c>
      <c r="L2189" s="101">
        <f>VLOOKUP($C2189,'Experiment Design'!$B$3:$H$66,'Experiment Results'!L$1,FALSE)</f>
        <v>26</v>
      </c>
      <c r="M2189" s="101">
        <f>VLOOKUP($C2189,'Experiment Design'!$B$3:$H$66,'Experiment Results'!M$1,FALSE)</f>
        <v>10</v>
      </c>
      <c r="N2189" s="102">
        <f t="shared" si="275"/>
        <v>39.448717948717942</v>
      </c>
      <c r="P2189" s="103">
        <f t="shared" si="276"/>
        <v>1</v>
      </c>
      <c r="Q2189" s="101">
        <f t="shared" si="277"/>
        <v>-1</v>
      </c>
      <c r="R2189" s="101">
        <f t="shared" si="278"/>
        <v>-1</v>
      </c>
      <c r="S2189" s="101">
        <f t="shared" si="279"/>
        <v>1</v>
      </c>
      <c r="T2189" s="101">
        <f t="shared" si="280"/>
        <v>-1</v>
      </c>
      <c r="U2189" s="101">
        <f t="shared" si="281"/>
        <v>-1</v>
      </c>
      <c r="V2189" s="102">
        <f t="shared" si="282"/>
        <v>39.448717948717942</v>
      </c>
    </row>
    <row r="2190" spans="2:22" x14ac:dyDescent="0.25">
      <c r="B2190" s="12">
        <v>35</v>
      </c>
      <c r="C2190" s="12">
        <v>11</v>
      </c>
      <c r="D2190" s="12">
        <v>37.211538461538481</v>
      </c>
      <c r="E2190" s="12">
        <v>41.826923076923102</v>
      </c>
      <c r="F2190" s="12">
        <v>36.346153846153854</v>
      </c>
      <c r="H2190" s="103">
        <f>VLOOKUP($C2190,'Experiment Design'!$B$3:$H$66,'Experiment Results'!H$1,FALSE)</f>
        <v>3</v>
      </c>
      <c r="I2190" s="101" t="str">
        <f>VLOOKUP($C2190,'Experiment Design'!$B$3:$H$66,'Experiment Results'!I$1,FALSE)</f>
        <v>Exponential</v>
      </c>
      <c r="J2190" s="101">
        <f>VLOOKUP($C2190,'Experiment Design'!$B$3:$H$66,'Experiment Results'!J$1,FALSE)</f>
        <v>40</v>
      </c>
      <c r="K2190" s="101">
        <f>VLOOKUP($C2190,'Experiment Design'!$B$3:$H$66,'Experiment Results'!K$1,FALSE)</f>
        <v>60</v>
      </c>
      <c r="L2190" s="101">
        <f>VLOOKUP($C2190,'Experiment Design'!$B$3:$H$66,'Experiment Results'!L$1,FALSE)</f>
        <v>26</v>
      </c>
      <c r="M2190" s="101">
        <f>VLOOKUP($C2190,'Experiment Design'!$B$3:$H$66,'Experiment Results'!M$1,FALSE)</f>
        <v>10</v>
      </c>
      <c r="N2190" s="102">
        <f t="shared" si="275"/>
        <v>38.461538461538474</v>
      </c>
      <c r="P2190" s="103">
        <f t="shared" si="276"/>
        <v>-1</v>
      </c>
      <c r="Q2190" s="101">
        <f t="shared" si="277"/>
        <v>1</v>
      </c>
      <c r="R2190" s="101">
        <f t="shared" si="278"/>
        <v>-1</v>
      </c>
      <c r="S2190" s="101">
        <f t="shared" si="279"/>
        <v>1</v>
      </c>
      <c r="T2190" s="101">
        <f t="shared" si="280"/>
        <v>-1</v>
      </c>
      <c r="U2190" s="101">
        <f t="shared" si="281"/>
        <v>-1</v>
      </c>
      <c r="V2190" s="102">
        <f t="shared" si="282"/>
        <v>38.461538461538474</v>
      </c>
    </row>
    <row r="2191" spans="2:22" x14ac:dyDescent="0.25">
      <c r="B2191" s="12">
        <v>35</v>
      </c>
      <c r="C2191" s="12">
        <v>12</v>
      </c>
      <c r="D2191" s="12">
        <v>34.903846153846146</v>
      </c>
      <c r="E2191" s="12">
        <v>34.38461538461538</v>
      </c>
      <c r="F2191" s="12">
        <v>35.480769230769241</v>
      </c>
      <c r="H2191" s="103">
        <f>VLOOKUP($C2191,'Experiment Design'!$B$3:$H$66,'Experiment Results'!H$1,FALSE)</f>
        <v>8</v>
      </c>
      <c r="I2191" s="101" t="str">
        <f>VLOOKUP($C2191,'Experiment Design'!$B$3:$H$66,'Experiment Results'!I$1,FALSE)</f>
        <v>Exponential</v>
      </c>
      <c r="J2191" s="101">
        <f>VLOOKUP($C2191,'Experiment Design'!$B$3:$H$66,'Experiment Results'!J$1,FALSE)</f>
        <v>40</v>
      </c>
      <c r="K2191" s="101">
        <f>VLOOKUP($C2191,'Experiment Design'!$B$3:$H$66,'Experiment Results'!K$1,FALSE)</f>
        <v>60</v>
      </c>
      <c r="L2191" s="101">
        <f>VLOOKUP($C2191,'Experiment Design'!$B$3:$H$66,'Experiment Results'!L$1,FALSE)</f>
        <v>26</v>
      </c>
      <c r="M2191" s="101">
        <f>VLOOKUP($C2191,'Experiment Design'!$B$3:$H$66,'Experiment Results'!M$1,FALSE)</f>
        <v>10</v>
      </c>
      <c r="N2191" s="102">
        <f t="shared" si="275"/>
        <v>34.92307692307692</v>
      </c>
      <c r="P2191" s="103">
        <f t="shared" si="276"/>
        <v>1</v>
      </c>
      <c r="Q2191" s="101">
        <f t="shared" si="277"/>
        <v>1</v>
      </c>
      <c r="R2191" s="101">
        <f t="shared" si="278"/>
        <v>-1</v>
      </c>
      <c r="S2191" s="101">
        <f t="shared" si="279"/>
        <v>1</v>
      </c>
      <c r="T2191" s="101">
        <f t="shared" si="280"/>
        <v>-1</v>
      </c>
      <c r="U2191" s="101">
        <f t="shared" si="281"/>
        <v>-1</v>
      </c>
      <c r="V2191" s="102">
        <f t="shared" si="282"/>
        <v>34.92307692307692</v>
      </c>
    </row>
    <row r="2192" spans="2:22" x14ac:dyDescent="0.25">
      <c r="B2192" s="12">
        <v>35</v>
      </c>
      <c r="C2192" s="12">
        <v>13</v>
      </c>
      <c r="D2192" s="12">
        <v>44.711538461538481</v>
      </c>
      <c r="E2192" s="12">
        <v>35.192307692307722</v>
      </c>
      <c r="F2192" s="12">
        <v>34.038461538461519</v>
      </c>
      <c r="H2192" s="103">
        <f>VLOOKUP($C2192,'Experiment Design'!$B$3:$H$66,'Experiment Results'!H$1,FALSE)</f>
        <v>3</v>
      </c>
      <c r="I2192" s="101" t="str">
        <f>VLOOKUP($C2192,'Experiment Design'!$B$3:$H$66,'Experiment Results'!I$1,FALSE)</f>
        <v>Normal</v>
      </c>
      <c r="J2192" s="101">
        <f>VLOOKUP($C2192,'Experiment Design'!$B$3:$H$66,'Experiment Results'!J$1,FALSE)</f>
        <v>100</v>
      </c>
      <c r="K2192" s="101">
        <f>VLOOKUP($C2192,'Experiment Design'!$B$3:$H$66,'Experiment Results'!K$1,FALSE)</f>
        <v>60</v>
      </c>
      <c r="L2192" s="101">
        <f>VLOOKUP($C2192,'Experiment Design'!$B$3:$H$66,'Experiment Results'!L$1,FALSE)</f>
        <v>26</v>
      </c>
      <c r="M2192" s="101">
        <f>VLOOKUP($C2192,'Experiment Design'!$B$3:$H$66,'Experiment Results'!M$1,FALSE)</f>
        <v>10</v>
      </c>
      <c r="N2192" s="102">
        <f t="shared" si="275"/>
        <v>37.980769230769241</v>
      </c>
      <c r="P2192" s="103">
        <f t="shared" si="276"/>
        <v>-1</v>
      </c>
      <c r="Q2192" s="101">
        <f t="shared" si="277"/>
        <v>-1</v>
      </c>
      <c r="R2192" s="101">
        <f t="shared" si="278"/>
        <v>1</v>
      </c>
      <c r="S2192" s="101">
        <f t="shared" si="279"/>
        <v>1</v>
      </c>
      <c r="T2192" s="101">
        <f t="shared" si="280"/>
        <v>-1</v>
      </c>
      <c r="U2192" s="101">
        <f t="shared" si="281"/>
        <v>-1</v>
      </c>
      <c r="V2192" s="102">
        <f t="shared" si="282"/>
        <v>37.980769230769241</v>
      </c>
    </row>
    <row r="2193" spans="2:22" x14ac:dyDescent="0.25">
      <c r="B2193" s="12">
        <v>35</v>
      </c>
      <c r="C2193" s="12">
        <v>14</v>
      </c>
      <c r="D2193" s="12">
        <v>40.961538461538481</v>
      </c>
      <c r="E2193" s="12">
        <v>33.923076923076906</v>
      </c>
      <c r="F2193" s="12">
        <v>43.461538461538439</v>
      </c>
      <c r="H2193" s="103">
        <f>VLOOKUP($C2193,'Experiment Design'!$B$3:$H$66,'Experiment Results'!H$1,FALSE)</f>
        <v>8</v>
      </c>
      <c r="I2193" s="101" t="str">
        <f>VLOOKUP($C2193,'Experiment Design'!$B$3:$H$66,'Experiment Results'!I$1,FALSE)</f>
        <v>Normal</v>
      </c>
      <c r="J2193" s="101">
        <f>VLOOKUP($C2193,'Experiment Design'!$B$3:$H$66,'Experiment Results'!J$1,FALSE)</f>
        <v>100</v>
      </c>
      <c r="K2193" s="101">
        <f>VLOOKUP($C2193,'Experiment Design'!$B$3:$H$66,'Experiment Results'!K$1,FALSE)</f>
        <v>60</v>
      </c>
      <c r="L2193" s="101">
        <f>VLOOKUP($C2193,'Experiment Design'!$B$3:$H$66,'Experiment Results'!L$1,FALSE)</f>
        <v>26</v>
      </c>
      <c r="M2193" s="101">
        <f>VLOOKUP($C2193,'Experiment Design'!$B$3:$H$66,'Experiment Results'!M$1,FALSE)</f>
        <v>10</v>
      </c>
      <c r="N2193" s="102">
        <f t="shared" si="275"/>
        <v>39.448717948717942</v>
      </c>
      <c r="P2193" s="103">
        <f t="shared" si="276"/>
        <v>1</v>
      </c>
      <c r="Q2193" s="101">
        <f t="shared" si="277"/>
        <v>-1</v>
      </c>
      <c r="R2193" s="101">
        <f t="shared" si="278"/>
        <v>1</v>
      </c>
      <c r="S2193" s="101">
        <f t="shared" si="279"/>
        <v>1</v>
      </c>
      <c r="T2193" s="101">
        <f t="shared" si="280"/>
        <v>-1</v>
      </c>
      <c r="U2193" s="101">
        <f t="shared" si="281"/>
        <v>-1</v>
      </c>
      <c r="V2193" s="102">
        <f t="shared" si="282"/>
        <v>39.448717948717942</v>
      </c>
    </row>
    <row r="2194" spans="2:22" x14ac:dyDescent="0.25">
      <c r="B2194" s="12">
        <v>35</v>
      </c>
      <c r="C2194" s="12">
        <v>15</v>
      </c>
      <c r="D2194" s="12">
        <v>54.516684570937741</v>
      </c>
      <c r="E2194" s="12">
        <v>41.826923076923102</v>
      </c>
      <c r="F2194" s="12">
        <v>36.346153846153854</v>
      </c>
      <c r="H2194" s="103">
        <f>VLOOKUP($C2194,'Experiment Design'!$B$3:$H$66,'Experiment Results'!H$1,FALSE)</f>
        <v>3</v>
      </c>
      <c r="I2194" s="101" t="str">
        <f>VLOOKUP($C2194,'Experiment Design'!$B$3:$H$66,'Experiment Results'!I$1,FALSE)</f>
        <v>Exponential</v>
      </c>
      <c r="J2194" s="101">
        <f>VLOOKUP($C2194,'Experiment Design'!$B$3:$H$66,'Experiment Results'!J$1,FALSE)</f>
        <v>100</v>
      </c>
      <c r="K2194" s="101">
        <f>VLOOKUP($C2194,'Experiment Design'!$B$3:$H$66,'Experiment Results'!K$1,FALSE)</f>
        <v>60</v>
      </c>
      <c r="L2194" s="101">
        <f>VLOOKUP($C2194,'Experiment Design'!$B$3:$H$66,'Experiment Results'!L$1,FALSE)</f>
        <v>26</v>
      </c>
      <c r="M2194" s="101">
        <f>VLOOKUP($C2194,'Experiment Design'!$B$3:$H$66,'Experiment Results'!M$1,FALSE)</f>
        <v>10</v>
      </c>
      <c r="N2194" s="102">
        <f t="shared" si="275"/>
        <v>44.229920498004901</v>
      </c>
      <c r="P2194" s="103">
        <f t="shared" si="276"/>
        <v>-1</v>
      </c>
      <c r="Q2194" s="101">
        <f t="shared" si="277"/>
        <v>1</v>
      </c>
      <c r="R2194" s="101">
        <f t="shared" si="278"/>
        <v>1</v>
      </c>
      <c r="S2194" s="101">
        <f t="shared" si="279"/>
        <v>1</v>
      </c>
      <c r="T2194" s="101">
        <f t="shared" si="280"/>
        <v>-1</v>
      </c>
      <c r="U2194" s="101">
        <f t="shared" si="281"/>
        <v>-1</v>
      </c>
      <c r="V2194" s="102">
        <f t="shared" si="282"/>
        <v>44.229920498004901</v>
      </c>
    </row>
    <row r="2195" spans="2:22" x14ac:dyDescent="0.25">
      <c r="B2195" s="12">
        <v>35</v>
      </c>
      <c r="C2195" s="12">
        <v>16</v>
      </c>
      <c r="D2195" s="12">
        <v>34.903846153846146</v>
      </c>
      <c r="E2195" s="12">
        <v>34.38461538461538</v>
      </c>
      <c r="F2195" s="12">
        <v>35.480769230769241</v>
      </c>
      <c r="H2195" s="103">
        <f>VLOOKUP($C2195,'Experiment Design'!$B$3:$H$66,'Experiment Results'!H$1,FALSE)</f>
        <v>8</v>
      </c>
      <c r="I2195" s="101" t="str">
        <f>VLOOKUP($C2195,'Experiment Design'!$B$3:$H$66,'Experiment Results'!I$1,FALSE)</f>
        <v>Exponential</v>
      </c>
      <c r="J2195" s="101">
        <f>VLOOKUP($C2195,'Experiment Design'!$B$3:$H$66,'Experiment Results'!J$1,FALSE)</f>
        <v>100</v>
      </c>
      <c r="K2195" s="101">
        <f>VLOOKUP($C2195,'Experiment Design'!$B$3:$H$66,'Experiment Results'!K$1,FALSE)</f>
        <v>60</v>
      </c>
      <c r="L2195" s="101">
        <f>VLOOKUP($C2195,'Experiment Design'!$B$3:$H$66,'Experiment Results'!L$1,FALSE)</f>
        <v>26</v>
      </c>
      <c r="M2195" s="101">
        <f>VLOOKUP($C2195,'Experiment Design'!$B$3:$H$66,'Experiment Results'!M$1,FALSE)</f>
        <v>10</v>
      </c>
      <c r="N2195" s="102">
        <f t="shared" si="275"/>
        <v>34.92307692307692</v>
      </c>
      <c r="P2195" s="103">
        <f t="shared" si="276"/>
        <v>1</v>
      </c>
      <c r="Q2195" s="101">
        <f t="shared" si="277"/>
        <v>1</v>
      </c>
      <c r="R2195" s="101">
        <f t="shared" si="278"/>
        <v>1</v>
      </c>
      <c r="S2195" s="101">
        <f t="shared" si="279"/>
        <v>1</v>
      </c>
      <c r="T2195" s="101">
        <f t="shared" si="280"/>
        <v>-1</v>
      </c>
      <c r="U2195" s="101">
        <f t="shared" si="281"/>
        <v>-1</v>
      </c>
      <c r="V2195" s="102">
        <f t="shared" si="282"/>
        <v>34.92307692307692</v>
      </c>
    </row>
    <row r="2196" spans="2:22" x14ac:dyDescent="0.25">
      <c r="B2196" s="12">
        <v>35</v>
      </c>
      <c r="C2196" s="12">
        <v>17</v>
      </c>
      <c r="D2196" s="12">
        <v>49.999999999999986</v>
      </c>
      <c r="E2196" s="12">
        <v>50.555555555555578</v>
      </c>
      <c r="F2196" s="12">
        <v>60.8333333333334</v>
      </c>
      <c r="H2196" s="103">
        <f>VLOOKUP($C2196,'Experiment Design'!$B$3:$H$66,'Experiment Results'!H$1,FALSE)</f>
        <v>3</v>
      </c>
      <c r="I2196" s="101" t="str">
        <f>VLOOKUP($C2196,'Experiment Design'!$B$3:$H$66,'Experiment Results'!I$1,FALSE)</f>
        <v>Normal</v>
      </c>
      <c r="J2196" s="101">
        <f>VLOOKUP($C2196,'Experiment Design'!$B$3:$H$66,'Experiment Results'!J$1,FALSE)</f>
        <v>40</v>
      </c>
      <c r="K2196" s="101">
        <f>VLOOKUP($C2196,'Experiment Design'!$B$3:$H$66,'Experiment Results'!K$1,FALSE)</f>
        <v>10</v>
      </c>
      <c r="L2196" s="101">
        <f>VLOOKUP($C2196,'Experiment Design'!$B$3:$H$66,'Experiment Results'!L$1,FALSE)</f>
        <v>36</v>
      </c>
      <c r="M2196" s="101">
        <f>VLOOKUP($C2196,'Experiment Design'!$B$3:$H$66,'Experiment Results'!M$1,FALSE)</f>
        <v>10</v>
      </c>
      <c r="N2196" s="102">
        <f t="shared" si="275"/>
        <v>53.796296296296326</v>
      </c>
      <c r="P2196" s="103">
        <f t="shared" si="276"/>
        <v>-1</v>
      </c>
      <c r="Q2196" s="101">
        <f t="shared" si="277"/>
        <v>-1</v>
      </c>
      <c r="R2196" s="101">
        <f t="shared" si="278"/>
        <v>-1</v>
      </c>
      <c r="S2196" s="101">
        <f t="shared" si="279"/>
        <v>-1</v>
      </c>
      <c r="T2196" s="101">
        <f t="shared" si="280"/>
        <v>1</v>
      </c>
      <c r="U2196" s="101">
        <f t="shared" si="281"/>
        <v>-1</v>
      </c>
      <c r="V2196" s="102">
        <f t="shared" si="282"/>
        <v>53.796296296296326</v>
      </c>
    </row>
    <row r="2197" spans="2:22" x14ac:dyDescent="0.25">
      <c r="B2197" s="12">
        <v>35</v>
      </c>
      <c r="C2197" s="12">
        <v>18</v>
      </c>
      <c r="D2197" s="12">
        <v>49.791666666666664</v>
      </c>
      <c r="E2197" s="12">
        <v>50.555555555555578</v>
      </c>
      <c r="F2197" s="12">
        <v>60.8333333333334</v>
      </c>
      <c r="H2197" s="103">
        <f>VLOOKUP($C2197,'Experiment Design'!$B$3:$H$66,'Experiment Results'!H$1,FALSE)</f>
        <v>8</v>
      </c>
      <c r="I2197" s="101" t="str">
        <f>VLOOKUP($C2197,'Experiment Design'!$B$3:$H$66,'Experiment Results'!I$1,FALSE)</f>
        <v>Normal</v>
      </c>
      <c r="J2197" s="101">
        <f>VLOOKUP($C2197,'Experiment Design'!$B$3:$H$66,'Experiment Results'!J$1,FALSE)</f>
        <v>40</v>
      </c>
      <c r="K2197" s="101">
        <f>VLOOKUP($C2197,'Experiment Design'!$B$3:$H$66,'Experiment Results'!K$1,FALSE)</f>
        <v>10</v>
      </c>
      <c r="L2197" s="101">
        <f>VLOOKUP($C2197,'Experiment Design'!$B$3:$H$66,'Experiment Results'!L$1,FALSE)</f>
        <v>36</v>
      </c>
      <c r="M2197" s="101">
        <f>VLOOKUP($C2197,'Experiment Design'!$B$3:$H$66,'Experiment Results'!M$1,FALSE)</f>
        <v>10</v>
      </c>
      <c r="N2197" s="102">
        <f t="shared" si="275"/>
        <v>53.726851851851883</v>
      </c>
      <c r="P2197" s="103">
        <f t="shared" si="276"/>
        <v>1</v>
      </c>
      <c r="Q2197" s="101">
        <f t="shared" si="277"/>
        <v>-1</v>
      </c>
      <c r="R2197" s="101">
        <f t="shared" si="278"/>
        <v>-1</v>
      </c>
      <c r="S2197" s="101">
        <f t="shared" si="279"/>
        <v>-1</v>
      </c>
      <c r="T2197" s="101">
        <f t="shared" si="280"/>
        <v>1</v>
      </c>
      <c r="U2197" s="101">
        <f t="shared" si="281"/>
        <v>-1</v>
      </c>
      <c r="V2197" s="102">
        <f t="shared" si="282"/>
        <v>53.726851851851883</v>
      </c>
    </row>
    <row r="2198" spans="2:22" x14ac:dyDescent="0.25">
      <c r="B2198" s="12">
        <v>35</v>
      </c>
      <c r="C2198" s="12">
        <v>19</v>
      </c>
      <c r="D2198" s="12">
        <v>60.8333333333334</v>
      </c>
      <c r="E2198" s="12">
        <v>51.041666666666636</v>
      </c>
      <c r="F2198" s="12">
        <v>49.375000000000014</v>
      </c>
      <c r="H2198" s="103">
        <f>VLOOKUP($C2198,'Experiment Design'!$B$3:$H$66,'Experiment Results'!H$1,FALSE)</f>
        <v>3</v>
      </c>
      <c r="I2198" s="101" t="str">
        <f>VLOOKUP($C2198,'Experiment Design'!$B$3:$H$66,'Experiment Results'!I$1,FALSE)</f>
        <v>Exponential</v>
      </c>
      <c r="J2198" s="101">
        <f>VLOOKUP($C2198,'Experiment Design'!$B$3:$H$66,'Experiment Results'!J$1,FALSE)</f>
        <v>40</v>
      </c>
      <c r="K2198" s="101">
        <f>VLOOKUP($C2198,'Experiment Design'!$B$3:$H$66,'Experiment Results'!K$1,FALSE)</f>
        <v>10</v>
      </c>
      <c r="L2198" s="101">
        <f>VLOOKUP($C2198,'Experiment Design'!$B$3:$H$66,'Experiment Results'!L$1,FALSE)</f>
        <v>36</v>
      </c>
      <c r="M2198" s="101">
        <f>VLOOKUP($C2198,'Experiment Design'!$B$3:$H$66,'Experiment Results'!M$1,FALSE)</f>
        <v>10</v>
      </c>
      <c r="N2198" s="102">
        <f t="shared" si="275"/>
        <v>53.750000000000021</v>
      </c>
      <c r="P2198" s="103">
        <f t="shared" si="276"/>
        <v>-1</v>
      </c>
      <c r="Q2198" s="101">
        <f t="shared" si="277"/>
        <v>1</v>
      </c>
      <c r="R2198" s="101">
        <f t="shared" si="278"/>
        <v>-1</v>
      </c>
      <c r="S2198" s="101">
        <f t="shared" si="279"/>
        <v>-1</v>
      </c>
      <c r="T2198" s="101">
        <f t="shared" si="280"/>
        <v>1</v>
      </c>
      <c r="U2198" s="101">
        <f t="shared" si="281"/>
        <v>-1</v>
      </c>
      <c r="V2198" s="102">
        <f t="shared" si="282"/>
        <v>53.750000000000021</v>
      </c>
    </row>
    <row r="2199" spans="2:22" x14ac:dyDescent="0.25">
      <c r="B2199" s="12">
        <v>35</v>
      </c>
      <c r="C2199" s="12">
        <v>20</v>
      </c>
      <c r="D2199" s="12">
        <v>60</v>
      </c>
      <c r="E2199" s="12">
        <v>53.333333333333336</v>
      </c>
      <c r="F2199" s="12">
        <v>49.375000000000014</v>
      </c>
      <c r="H2199" s="103">
        <f>VLOOKUP($C2199,'Experiment Design'!$B$3:$H$66,'Experiment Results'!H$1,FALSE)</f>
        <v>8</v>
      </c>
      <c r="I2199" s="101" t="str">
        <f>VLOOKUP($C2199,'Experiment Design'!$B$3:$H$66,'Experiment Results'!I$1,FALSE)</f>
        <v>Exponential</v>
      </c>
      <c r="J2199" s="101">
        <f>VLOOKUP($C2199,'Experiment Design'!$B$3:$H$66,'Experiment Results'!J$1,FALSE)</f>
        <v>40</v>
      </c>
      <c r="K2199" s="101">
        <f>VLOOKUP($C2199,'Experiment Design'!$B$3:$H$66,'Experiment Results'!K$1,FALSE)</f>
        <v>10</v>
      </c>
      <c r="L2199" s="101">
        <f>VLOOKUP($C2199,'Experiment Design'!$B$3:$H$66,'Experiment Results'!L$1,FALSE)</f>
        <v>36</v>
      </c>
      <c r="M2199" s="101">
        <f>VLOOKUP($C2199,'Experiment Design'!$B$3:$H$66,'Experiment Results'!M$1,FALSE)</f>
        <v>10</v>
      </c>
      <c r="N2199" s="102">
        <f t="shared" si="275"/>
        <v>54.236111111111121</v>
      </c>
      <c r="P2199" s="103">
        <f t="shared" si="276"/>
        <v>1</v>
      </c>
      <c r="Q2199" s="101">
        <f t="shared" si="277"/>
        <v>1</v>
      </c>
      <c r="R2199" s="101">
        <f t="shared" si="278"/>
        <v>-1</v>
      </c>
      <c r="S2199" s="101">
        <f t="shared" si="279"/>
        <v>-1</v>
      </c>
      <c r="T2199" s="101">
        <f t="shared" si="280"/>
        <v>1</v>
      </c>
      <c r="U2199" s="101">
        <f t="shared" si="281"/>
        <v>-1</v>
      </c>
      <c r="V2199" s="102">
        <f t="shared" si="282"/>
        <v>54.236111111111121</v>
      </c>
    </row>
    <row r="2200" spans="2:22" x14ac:dyDescent="0.25">
      <c r="B2200" s="12">
        <v>35</v>
      </c>
      <c r="C2200" s="12">
        <v>21</v>
      </c>
      <c r="D2200" s="12">
        <v>49.999999999999986</v>
      </c>
      <c r="E2200" s="12">
        <v>50.555555555555578</v>
      </c>
      <c r="F2200" s="12">
        <v>60.8333333333334</v>
      </c>
      <c r="H2200" s="103">
        <f>VLOOKUP($C2200,'Experiment Design'!$B$3:$H$66,'Experiment Results'!H$1,FALSE)</f>
        <v>3</v>
      </c>
      <c r="I2200" s="101" t="str">
        <f>VLOOKUP($C2200,'Experiment Design'!$B$3:$H$66,'Experiment Results'!I$1,FALSE)</f>
        <v>Normal</v>
      </c>
      <c r="J2200" s="101">
        <f>VLOOKUP($C2200,'Experiment Design'!$B$3:$H$66,'Experiment Results'!J$1,FALSE)</f>
        <v>100</v>
      </c>
      <c r="K2200" s="101">
        <f>VLOOKUP($C2200,'Experiment Design'!$B$3:$H$66,'Experiment Results'!K$1,FALSE)</f>
        <v>10</v>
      </c>
      <c r="L2200" s="101">
        <f>VLOOKUP($C2200,'Experiment Design'!$B$3:$H$66,'Experiment Results'!L$1,FALSE)</f>
        <v>36</v>
      </c>
      <c r="M2200" s="101">
        <f>VLOOKUP($C2200,'Experiment Design'!$B$3:$H$66,'Experiment Results'!M$1,FALSE)</f>
        <v>10</v>
      </c>
      <c r="N2200" s="102">
        <f t="shared" si="275"/>
        <v>53.796296296296326</v>
      </c>
      <c r="P2200" s="103">
        <f t="shared" si="276"/>
        <v>-1</v>
      </c>
      <c r="Q2200" s="101">
        <f t="shared" si="277"/>
        <v>-1</v>
      </c>
      <c r="R2200" s="101">
        <f t="shared" si="278"/>
        <v>1</v>
      </c>
      <c r="S2200" s="101">
        <f t="shared" si="279"/>
        <v>-1</v>
      </c>
      <c r="T2200" s="101">
        <f t="shared" si="280"/>
        <v>1</v>
      </c>
      <c r="U2200" s="101">
        <f t="shared" si="281"/>
        <v>-1</v>
      </c>
      <c r="V2200" s="102">
        <f t="shared" si="282"/>
        <v>53.796296296296326</v>
      </c>
    </row>
    <row r="2201" spans="2:22" x14ac:dyDescent="0.25">
      <c r="B2201" s="12">
        <v>35</v>
      </c>
      <c r="C2201" s="12">
        <v>22</v>
      </c>
      <c r="D2201" s="12">
        <v>49.791666666666664</v>
      </c>
      <c r="E2201" s="12">
        <v>50.555555555555578</v>
      </c>
      <c r="F2201" s="12">
        <v>60.8333333333334</v>
      </c>
      <c r="H2201" s="103">
        <f>VLOOKUP($C2201,'Experiment Design'!$B$3:$H$66,'Experiment Results'!H$1,FALSE)</f>
        <v>8</v>
      </c>
      <c r="I2201" s="101" t="str">
        <f>VLOOKUP($C2201,'Experiment Design'!$B$3:$H$66,'Experiment Results'!I$1,FALSE)</f>
        <v>Normal</v>
      </c>
      <c r="J2201" s="101">
        <f>VLOOKUP($C2201,'Experiment Design'!$B$3:$H$66,'Experiment Results'!J$1,FALSE)</f>
        <v>100</v>
      </c>
      <c r="K2201" s="101">
        <f>VLOOKUP($C2201,'Experiment Design'!$B$3:$H$66,'Experiment Results'!K$1,FALSE)</f>
        <v>10</v>
      </c>
      <c r="L2201" s="101">
        <f>VLOOKUP($C2201,'Experiment Design'!$B$3:$H$66,'Experiment Results'!L$1,FALSE)</f>
        <v>36</v>
      </c>
      <c r="M2201" s="101">
        <f>VLOOKUP($C2201,'Experiment Design'!$B$3:$H$66,'Experiment Results'!M$1,FALSE)</f>
        <v>10</v>
      </c>
      <c r="N2201" s="102">
        <f t="shared" si="275"/>
        <v>53.726851851851883</v>
      </c>
      <c r="P2201" s="103">
        <f t="shared" si="276"/>
        <v>1</v>
      </c>
      <c r="Q2201" s="101">
        <f t="shared" si="277"/>
        <v>-1</v>
      </c>
      <c r="R2201" s="101">
        <f t="shared" si="278"/>
        <v>1</v>
      </c>
      <c r="S2201" s="101">
        <f t="shared" si="279"/>
        <v>-1</v>
      </c>
      <c r="T2201" s="101">
        <f t="shared" si="280"/>
        <v>1</v>
      </c>
      <c r="U2201" s="101">
        <f t="shared" si="281"/>
        <v>-1</v>
      </c>
      <c r="V2201" s="102">
        <f t="shared" si="282"/>
        <v>53.726851851851883</v>
      </c>
    </row>
    <row r="2202" spans="2:22" x14ac:dyDescent="0.25">
      <c r="B2202" s="12">
        <v>35</v>
      </c>
      <c r="C2202" s="12">
        <v>23</v>
      </c>
      <c r="D2202" s="12">
        <v>60.8333333333334</v>
      </c>
      <c r="E2202" s="12">
        <v>51.041666666666636</v>
      </c>
      <c r="F2202" s="12">
        <v>49.375000000000014</v>
      </c>
      <c r="H2202" s="103">
        <f>VLOOKUP($C2202,'Experiment Design'!$B$3:$H$66,'Experiment Results'!H$1,FALSE)</f>
        <v>3</v>
      </c>
      <c r="I2202" s="101" t="str">
        <f>VLOOKUP($C2202,'Experiment Design'!$B$3:$H$66,'Experiment Results'!I$1,FALSE)</f>
        <v>Exponential</v>
      </c>
      <c r="J2202" s="101">
        <f>VLOOKUP($C2202,'Experiment Design'!$B$3:$H$66,'Experiment Results'!J$1,FALSE)</f>
        <v>100</v>
      </c>
      <c r="K2202" s="101">
        <f>VLOOKUP($C2202,'Experiment Design'!$B$3:$H$66,'Experiment Results'!K$1,FALSE)</f>
        <v>10</v>
      </c>
      <c r="L2202" s="101">
        <f>VLOOKUP($C2202,'Experiment Design'!$B$3:$H$66,'Experiment Results'!L$1,FALSE)</f>
        <v>36</v>
      </c>
      <c r="M2202" s="101">
        <f>VLOOKUP($C2202,'Experiment Design'!$B$3:$H$66,'Experiment Results'!M$1,FALSE)</f>
        <v>10</v>
      </c>
      <c r="N2202" s="102">
        <f t="shared" si="275"/>
        <v>53.750000000000021</v>
      </c>
      <c r="P2202" s="103">
        <f t="shared" si="276"/>
        <v>-1</v>
      </c>
      <c r="Q2202" s="101">
        <f t="shared" si="277"/>
        <v>1</v>
      </c>
      <c r="R2202" s="101">
        <f t="shared" si="278"/>
        <v>1</v>
      </c>
      <c r="S2202" s="101">
        <f t="shared" si="279"/>
        <v>-1</v>
      </c>
      <c r="T2202" s="101">
        <f t="shared" si="280"/>
        <v>1</v>
      </c>
      <c r="U2202" s="101">
        <f t="shared" si="281"/>
        <v>-1</v>
      </c>
      <c r="V2202" s="102">
        <f t="shared" si="282"/>
        <v>53.750000000000021</v>
      </c>
    </row>
    <row r="2203" spans="2:22" x14ac:dyDescent="0.25">
      <c r="B2203" s="12">
        <v>35</v>
      </c>
      <c r="C2203" s="12">
        <v>24</v>
      </c>
      <c r="D2203" s="12">
        <v>60</v>
      </c>
      <c r="E2203" s="12">
        <v>53.333333333333336</v>
      </c>
      <c r="F2203" s="12">
        <v>49.375000000000014</v>
      </c>
      <c r="H2203" s="103">
        <f>VLOOKUP($C2203,'Experiment Design'!$B$3:$H$66,'Experiment Results'!H$1,FALSE)</f>
        <v>8</v>
      </c>
      <c r="I2203" s="101" t="str">
        <f>VLOOKUP($C2203,'Experiment Design'!$B$3:$H$66,'Experiment Results'!I$1,FALSE)</f>
        <v>Exponential</v>
      </c>
      <c r="J2203" s="101">
        <f>VLOOKUP($C2203,'Experiment Design'!$B$3:$H$66,'Experiment Results'!J$1,FALSE)</f>
        <v>100</v>
      </c>
      <c r="K2203" s="101">
        <f>VLOOKUP($C2203,'Experiment Design'!$B$3:$H$66,'Experiment Results'!K$1,FALSE)</f>
        <v>10</v>
      </c>
      <c r="L2203" s="101">
        <f>VLOOKUP($C2203,'Experiment Design'!$B$3:$H$66,'Experiment Results'!L$1,FALSE)</f>
        <v>36</v>
      </c>
      <c r="M2203" s="101">
        <f>VLOOKUP($C2203,'Experiment Design'!$B$3:$H$66,'Experiment Results'!M$1,FALSE)</f>
        <v>10</v>
      </c>
      <c r="N2203" s="102">
        <f t="shared" si="275"/>
        <v>54.236111111111121</v>
      </c>
      <c r="P2203" s="103">
        <f t="shared" si="276"/>
        <v>1</v>
      </c>
      <c r="Q2203" s="101">
        <f t="shared" si="277"/>
        <v>1</v>
      </c>
      <c r="R2203" s="101">
        <f t="shared" si="278"/>
        <v>1</v>
      </c>
      <c r="S2203" s="101">
        <f t="shared" si="279"/>
        <v>-1</v>
      </c>
      <c r="T2203" s="101">
        <f t="shared" si="280"/>
        <v>1</v>
      </c>
      <c r="U2203" s="101">
        <f t="shared" si="281"/>
        <v>-1</v>
      </c>
      <c r="V2203" s="102">
        <f t="shared" si="282"/>
        <v>54.236111111111121</v>
      </c>
    </row>
    <row r="2204" spans="2:22" x14ac:dyDescent="0.25">
      <c r="B2204" s="12">
        <v>35</v>
      </c>
      <c r="C2204" s="12">
        <v>25</v>
      </c>
      <c r="D2204" s="12">
        <v>49.999999999999986</v>
      </c>
      <c r="E2204" s="12">
        <v>50.555555555555578</v>
      </c>
      <c r="F2204" s="12">
        <v>60.8333333333334</v>
      </c>
      <c r="H2204" s="103">
        <f>VLOOKUP($C2204,'Experiment Design'!$B$3:$H$66,'Experiment Results'!H$1,FALSE)</f>
        <v>3</v>
      </c>
      <c r="I2204" s="101" t="str">
        <f>VLOOKUP($C2204,'Experiment Design'!$B$3:$H$66,'Experiment Results'!I$1,FALSE)</f>
        <v>Normal</v>
      </c>
      <c r="J2204" s="101">
        <f>VLOOKUP($C2204,'Experiment Design'!$B$3:$H$66,'Experiment Results'!J$1,FALSE)</f>
        <v>40</v>
      </c>
      <c r="K2204" s="101">
        <f>VLOOKUP($C2204,'Experiment Design'!$B$3:$H$66,'Experiment Results'!K$1,FALSE)</f>
        <v>60</v>
      </c>
      <c r="L2204" s="101">
        <f>VLOOKUP($C2204,'Experiment Design'!$B$3:$H$66,'Experiment Results'!L$1,FALSE)</f>
        <v>36</v>
      </c>
      <c r="M2204" s="101">
        <f>VLOOKUP($C2204,'Experiment Design'!$B$3:$H$66,'Experiment Results'!M$1,FALSE)</f>
        <v>10</v>
      </c>
      <c r="N2204" s="102">
        <f t="shared" si="275"/>
        <v>53.796296296296326</v>
      </c>
      <c r="P2204" s="103">
        <f t="shared" si="276"/>
        <v>-1</v>
      </c>
      <c r="Q2204" s="101">
        <f t="shared" si="277"/>
        <v>-1</v>
      </c>
      <c r="R2204" s="101">
        <f t="shared" si="278"/>
        <v>-1</v>
      </c>
      <c r="S2204" s="101">
        <f t="shared" si="279"/>
        <v>1</v>
      </c>
      <c r="T2204" s="101">
        <f t="shared" si="280"/>
        <v>1</v>
      </c>
      <c r="U2204" s="101">
        <f t="shared" si="281"/>
        <v>-1</v>
      </c>
      <c r="V2204" s="102">
        <f t="shared" si="282"/>
        <v>53.796296296296326</v>
      </c>
    </row>
    <row r="2205" spans="2:22" x14ac:dyDescent="0.25">
      <c r="B2205" s="12">
        <v>35</v>
      </c>
      <c r="C2205" s="12">
        <v>26</v>
      </c>
      <c r="D2205" s="12">
        <v>49.791666666666664</v>
      </c>
      <c r="E2205" s="12">
        <v>50.555555555555578</v>
      </c>
      <c r="F2205" s="12">
        <v>60.8333333333334</v>
      </c>
      <c r="H2205" s="103">
        <f>VLOOKUP($C2205,'Experiment Design'!$B$3:$H$66,'Experiment Results'!H$1,FALSE)</f>
        <v>8</v>
      </c>
      <c r="I2205" s="101" t="str">
        <f>VLOOKUP($C2205,'Experiment Design'!$B$3:$H$66,'Experiment Results'!I$1,FALSE)</f>
        <v>Normal</v>
      </c>
      <c r="J2205" s="101">
        <f>VLOOKUP($C2205,'Experiment Design'!$B$3:$H$66,'Experiment Results'!J$1,FALSE)</f>
        <v>40</v>
      </c>
      <c r="K2205" s="101">
        <f>VLOOKUP($C2205,'Experiment Design'!$B$3:$H$66,'Experiment Results'!K$1,FALSE)</f>
        <v>60</v>
      </c>
      <c r="L2205" s="101">
        <f>VLOOKUP($C2205,'Experiment Design'!$B$3:$H$66,'Experiment Results'!L$1,FALSE)</f>
        <v>36</v>
      </c>
      <c r="M2205" s="101">
        <f>VLOOKUP($C2205,'Experiment Design'!$B$3:$H$66,'Experiment Results'!M$1,FALSE)</f>
        <v>10</v>
      </c>
      <c r="N2205" s="102">
        <f t="shared" si="275"/>
        <v>53.726851851851883</v>
      </c>
      <c r="P2205" s="103">
        <f t="shared" si="276"/>
        <v>1</v>
      </c>
      <c r="Q2205" s="101">
        <f t="shared" si="277"/>
        <v>-1</v>
      </c>
      <c r="R2205" s="101">
        <f t="shared" si="278"/>
        <v>-1</v>
      </c>
      <c r="S2205" s="101">
        <f t="shared" si="279"/>
        <v>1</v>
      </c>
      <c r="T2205" s="101">
        <f t="shared" si="280"/>
        <v>1</v>
      </c>
      <c r="U2205" s="101">
        <f t="shared" si="281"/>
        <v>-1</v>
      </c>
      <c r="V2205" s="102">
        <f t="shared" si="282"/>
        <v>53.726851851851883</v>
      </c>
    </row>
    <row r="2206" spans="2:22" x14ac:dyDescent="0.25">
      <c r="B2206" s="12">
        <v>35</v>
      </c>
      <c r="C2206" s="12">
        <v>27</v>
      </c>
      <c r="D2206" s="12">
        <v>60.8333333333334</v>
      </c>
      <c r="E2206" s="12">
        <v>51.041666666666636</v>
      </c>
      <c r="F2206" s="12">
        <v>49.375000000000014</v>
      </c>
      <c r="H2206" s="103">
        <f>VLOOKUP($C2206,'Experiment Design'!$B$3:$H$66,'Experiment Results'!H$1,FALSE)</f>
        <v>3</v>
      </c>
      <c r="I2206" s="101" t="str">
        <f>VLOOKUP($C2206,'Experiment Design'!$B$3:$H$66,'Experiment Results'!I$1,FALSE)</f>
        <v>Exponential</v>
      </c>
      <c r="J2206" s="101">
        <f>VLOOKUP($C2206,'Experiment Design'!$B$3:$H$66,'Experiment Results'!J$1,FALSE)</f>
        <v>40</v>
      </c>
      <c r="K2206" s="101">
        <f>VLOOKUP($C2206,'Experiment Design'!$B$3:$H$66,'Experiment Results'!K$1,FALSE)</f>
        <v>60</v>
      </c>
      <c r="L2206" s="101">
        <f>VLOOKUP($C2206,'Experiment Design'!$B$3:$H$66,'Experiment Results'!L$1,FALSE)</f>
        <v>36</v>
      </c>
      <c r="M2206" s="101">
        <f>VLOOKUP($C2206,'Experiment Design'!$B$3:$H$66,'Experiment Results'!M$1,FALSE)</f>
        <v>10</v>
      </c>
      <c r="N2206" s="102">
        <f t="shared" si="275"/>
        <v>53.750000000000021</v>
      </c>
      <c r="P2206" s="103">
        <f t="shared" si="276"/>
        <v>-1</v>
      </c>
      <c r="Q2206" s="101">
        <f t="shared" si="277"/>
        <v>1</v>
      </c>
      <c r="R2206" s="101">
        <f t="shared" si="278"/>
        <v>-1</v>
      </c>
      <c r="S2206" s="101">
        <f t="shared" si="279"/>
        <v>1</v>
      </c>
      <c r="T2206" s="101">
        <f t="shared" si="280"/>
        <v>1</v>
      </c>
      <c r="U2206" s="101">
        <f t="shared" si="281"/>
        <v>-1</v>
      </c>
      <c r="V2206" s="102">
        <f t="shared" si="282"/>
        <v>53.750000000000021</v>
      </c>
    </row>
    <row r="2207" spans="2:22" x14ac:dyDescent="0.25">
      <c r="B2207" s="12">
        <v>35</v>
      </c>
      <c r="C2207" s="12">
        <v>28</v>
      </c>
      <c r="D2207" s="12">
        <v>60</v>
      </c>
      <c r="E2207" s="12">
        <v>53.333333333333336</v>
      </c>
      <c r="F2207" s="12">
        <v>49.375000000000014</v>
      </c>
      <c r="H2207" s="103">
        <f>VLOOKUP($C2207,'Experiment Design'!$B$3:$H$66,'Experiment Results'!H$1,FALSE)</f>
        <v>8</v>
      </c>
      <c r="I2207" s="101" t="str">
        <f>VLOOKUP($C2207,'Experiment Design'!$B$3:$H$66,'Experiment Results'!I$1,FALSE)</f>
        <v>Exponential</v>
      </c>
      <c r="J2207" s="101">
        <f>VLOOKUP($C2207,'Experiment Design'!$B$3:$H$66,'Experiment Results'!J$1,FALSE)</f>
        <v>40</v>
      </c>
      <c r="K2207" s="101">
        <f>VLOOKUP($C2207,'Experiment Design'!$B$3:$H$66,'Experiment Results'!K$1,FALSE)</f>
        <v>60</v>
      </c>
      <c r="L2207" s="101">
        <f>VLOOKUP($C2207,'Experiment Design'!$B$3:$H$66,'Experiment Results'!L$1,FALSE)</f>
        <v>36</v>
      </c>
      <c r="M2207" s="101">
        <f>VLOOKUP($C2207,'Experiment Design'!$B$3:$H$66,'Experiment Results'!M$1,FALSE)</f>
        <v>10</v>
      </c>
      <c r="N2207" s="102">
        <f t="shared" si="275"/>
        <v>54.236111111111121</v>
      </c>
      <c r="P2207" s="103">
        <f t="shared" si="276"/>
        <v>1</v>
      </c>
      <c r="Q2207" s="101">
        <f t="shared" si="277"/>
        <v>1</v>
      </c>
      <c r="R2207" s="101">
        <f t="shared" si="278"/>
        <v>-1</v>
      </c>
      <c r="S2207" s="101">
        <f t="shared" si="279"/>
        <v>1</v>
      </c>
      <c r="T2207" s="101">
        <f t="shared" si="280"/>
        <v>1</v>
      </c>
      <c r="U2207" s="101">
        <f t="shared" si="281"/>
        <v>-1</v>
      </c>
      <c r="V2207" s="102">
        <f t="shared" si="282"/>
        <v>54.236111111111121</v>
      </c>
    </row>
    <row r="2208" spans="2:22" x14ac:dyDescent="0.25">
      <c r="B2208" s="12">
        <v>35</v>
      </c>
      <c r="C2208" s="12">
        <v>29</v>
      </c>
      <c r="D2208" s="12">
        <v>49.999999999999986</v>
      </c>
      <c r="E2208" s="12">
        <v>50.555555555555578</v>
      </c>
      <c r="F2208" s="12">
        <v>60.8333333333334</v>
      </c>
      <c r="H2208" s="103">
        <f>VLOOKUP($C2208,'Experiment Design'!$B$3:$H$66,'Experiment Results'!H$1,FALSE)</f>
        <v>3</v>
      </c>
      <c r="I2208" s="101" t="str">
        <f>VLOOKUP($C2208,'Experiment Design'!$B$3:$H$66,'Experiment Results'!I$1,FALSE)</f>
        <v>Normal</v>
      </c>
      <c r="J2208" s="101">
        <f>VLOOKUP($C2208,'Experiment Design'!$B$3:$H$66,'Experiment Results'!J$1,FALSE)</f>
        <v>100</v>
      </c>
      <c r="K2208" s="101">
        <f>VLOOKUP($C2208,'Experiment Design'!$B$3:$H$66,'Experiment Results'!K$1,FALSE)</f>
        <v>60</v>
      </c>
      <c r="L2208" s="101">
        <f>VLOOKUP($C2208,'Experiment Design'!$B$3:$H$66,'Experiment Results'!L$1,FALSE)</f>
        <v>36</v>
      </c>
      <c r="M2208" s="101">
        <f>VLOOKUP($C2208,'Experiment Design'!$B$3:$H$66,'Experiment Results'!M$1,FALSE)</f>
        <v>10</v>
      </c>
      <c r="N2208" s="102">
        <f t="shared" si="275"/>
        <v>53.796296296296326</v>
      </c>
      <c r="P2208" s="103">
        <f t="shared" si="276"/>
        <v>-1</v>
      </c>
      <c r="Q2208" s="101">
        <f t="shared" si="277"/>
        <v>-1</v>
      </c>
      <c r="R2208" s="101">
        <f t="shared" si="278"/>
        <v>1</v>
      </c>
      <c r="S2208" s="101">
        <f t="shared" si="279"/>
        <v>1</v>
      </c>
      <c r="T2208" s="101">
        <f t="shared" si="280"/>
        <v>1</v>
      </c>
      <c r="U2208" s="101">
        <f t="shared" si="281"/>
        <v>-1</v>
      </c>
      <c r="V2208" s="102">
        <f t="shared" si="282"/>
        <v>53.796296296296326</v>
      </c>
    </row>
    <row r="2209" spans="2:22" x14ac:dyDescent="0.25">
      <c r="B2209" s="12">
        <v>35</v>
      </c>
      <c r="C2209" s="12">
        <v>30</v>
      </c>
      <c r="D2209" s="12">
        <v>49.791666666666664</v>
      </c>
      <c r="E2209" s="12">
        <v>50.555555555555578</v>
      </c>
      <c r="F2209" s="12">
        <v>60.8333333333334</v>
      </c>
      <c r="H2209" s="103">
        <f>VLOOKUP($C2209,'Experiment Design'!$B$3:$H$66,'Experiment Results'!H$1,FALSE)</f>
        <v>8</v>
      </c>
      <c r="I2209" s="101" t="str">
        <f>VLOOKUP($C2209,'Experiment Design'!$B$3:$H$66,'Experiment Results'!I$1,FALSE)</f>
        <v>Normal</v>
      </c>
      <c r="J2209" s="101">
        <f>VLOOKUP($C2209,'Experiment Design'!$B$3:$H$66,'Experiment Results'!J$1,FALSE)</f>
        <v>100</v>
      </c>
      <c r="K2209" s="101">
        <f>VLOOKUP($C2209,'Experiment Design'!$B$3:$H$66,'Experiment Results'!K$1,FALSE)</f>
        <v>60</v>
      </c>
      <c r="L2209" s="101">
        <f>VLOOKUP($C2209,'Experiment Design'!$B$3:$H$66,'Experiment Results'!L$1,FALSE)</f>
        <v>36</v>
      </c>
      <c r="M2209" s="101">
        <f>VLOOKUP($C2209,'Experiment Design'!$B$3:$H$66,'Experiment Results'!M$1,FALSE)</f>
        <v>10</v>
      </c>
      <c r="N2209" s="102">
        <f t="shared" si="275"/>
        <v>53.726851851851883</v>
      </c>
      <c r="P2209" s="103">
        <f t="shared" si="276"/>
        <v>1</v>
      </c>
      <c r="Q2209" s="101">
        <f t="shared" si="277"/>
        <v>-1</v>
      </c>
      <c r="R2209" s="101">
        <f t="shared" si="278"/>
        <v>1</v>
      </c>
      <c r="S2209" s="101">
        <f t="shared" si="279"/>
        <v>1</v>
      </c>
      <c r="T2209" s="101">
        <f t="shared" si="280"/>
        <v>1</v>
      </c>
      <c r="U2209" s="101">
        <f t="shared" si="281"/>
        <v>-1</v>
      </c>
      <c r="V2209" s="102">
        <f t="shared" si="282"/>
        <v>53.726851851851883</v>
      </c>
    </row>
    <row r="2210" spans="2:22" x14ac:dyDescent="0.25">
      <c r="B2210" s="12">
        <v>35</v>
      </c>
      <c r="C2210" s="12">
        <v>31</v>
      </c>
      <c r="D2210" s="12">
        <v>60.8333333333334</v>
      </c>
      <c r="E2210" s="12">
        <v>51.041666666666636</v>
      </c>
      <c r="F2210" s="12">
        <v>49.375000000000014</v>
      </c>
      <c r="H2210" s="103">
        <f>VLOOKUP($C2210,'Experiment Design'!$B$3:$H$66,'Experiment Results'!H$1,FALSE)</f>
        <v>3</v>
      </c>
      <c r="I2210" s="101" t="str">
        <f>VLOOKUP($C2210,'Experiment Design'!$B$3:$H$66,'Experiment Results'!I$1,FALSE)</f>
        <v>Exponential</v>
      </c>
      <c r="J2210" s="101">
        <f>VLOOKUP($C2210,'Experiment Design'!$B$3:$H$66,'Experiment Results'!J$1,FALSE)</f>
        <v>100</v>
      </c>
      <c r="K2210" s="101">
        <f>VLOOKUP($C2210,'Experiment Design'!$B$3:$H$66,'Experiment Results'!K$1,FALSE)</f>
        <v>60</v>
      </c>
      <c r="L2210" s="101">
        <f>VLOOKUP($C2210,'Experiment Design'!$B$3:$H$66,'Experiment Results'!L$1,FALSE)</f>
        <v>36</v>
      </c>
      <c r="M2210" s="101">
        <f>VLOOKUP($C2210,'Experiment Design'!$B$3:$H$66,'Experiment Results'!M$1,FALSE)</f>
        <v>10</v>
      </c>
      <c r="N2210" s="102">
        <f t="shared" si="275"/>
        <v>53.750000000000021</v>
      </c>
      <c r="P2210" s="103">
        <f t="shared" si="276"/>
        <v>-1</v>
      </c>
      <c r="Q2210" s="101">
        <f t="shared" si="277"/>
        <v>1</v>
      </c>
      <c r="R2210" s="101">
        <f t="shared" si="278"/>
        <v>1</v>
      </c>
      <c r="S2210" s="101">
        <f t="shared" si="279"/>
        <v>1</v>
      </c>
      <c r="T2210" s="101">
        <f t="shared" si="280"/>
        <v>1</v>
      </c>
      <c r="U2210" s="101">
        <f t="shared" si="281"/>
        <v>-1</v>
      </c>
      <c r="V2210" s="102">
        <f t="shared" si="282"/>
        <v>53.750000000000021</v>
      </c>
    </row>
    <row r="2211" spans="2:22" x14ac:dyDescent="0.25">
      <c r="B2211" s="12">
        <v>35</v>
      </c>
      <c r="C2211" s="12">
        <v>32</v>
      </c>
      <c r="D2211" s="12">
        <v>60</v>
      </c>
      <c r="E2211" s="12">
        <v>53.333333333333336</v>
      </c>
      <c r="F2211" s="12">
        <v>49.375000000000014</v>
      </c>
      <c r="H2211" s="103">
        <f>VLOOKUP($C2211,'Experiment Design'!$B$3:$H$66,'Experiment Results'!H$1,FALSE)</f>
        <v>8</v>
      </c>
      <c r="I2211" s="101" t="str">
        <f>VLOOKUP($C2211,'Experiment Design'!$B$3:$H$66,'Experiment Results'!I$1,FALSE)</f>
        <v>Exponential</v>
      </c>
      <c r="J2211" s="101">
        <f>VLOOKUP($C2211,'Experiment Design'!$B$3:$H$66,'Experiment Results'!J$1,FALSE)</f>
        <v>100</v>
      </c>
      <c r="K2211" s="101">
        <f>VLOOKUP($C2211,'Experiment Design'!$B$3:$H$66,'Experiment Results'!K$1,FALSE)</f>
        <v>60</v>
      </c>
      <c r="L2211" s="101">
        <f>VLOOKUP($C2211,'Experiment Design'!$B$3:$H$66,'Experiment Results'!L$1,FALSE)</f>
        <v>36</v>
      </c>
      <c r="M2211" s="101">
        <f>VLOOKUP($C2211,'Experiment Design'!$B$3:$H$66,'Experiment Results'!M$1,FALSE)</f>
        <v>10</v>
      </c>
      <c r="N2211" s="102">
        <f t="shared" si="275"/>
        <v>54.236111111111121</v>
      </c>
      <c r="P2211" s="103">
        <f t="shared" si="276"/>
        <v>1</v>
      </c>
      <c r="Q2211" s="101">
        <f t="shared" si="277"/>
        <v>1</v>
      </c>
      <c r="R2211" s="101">
        <f t="shared" si="278"/>
        <v>1</v>
      </c>
      <c r="S2211" s="101">
        <f t="shared" si="279"/>
        <v>1</v>
      </c>
      <c r="T2211" s="101">
        <f t="shared" si="280"/>
        <v>1</v>
      </c>
      <c r="U2211" s="101">
        <f t="shared" si="281"/>
        <v>-1</v>
      </c>
      <c r="V2211" s="102">
        <f t="shared" si="282"/>
        <v>54.236111111111121</v>
      </c>
    </row>
    <row r="2212" spans="2:22" x14ac:dyDescent="0.25">
      <c r="B2212" s="12">
        <v>35</v>
      </c>
      <c r="C2212" s="12">
        <v>33</v>
      </c>
      <c r="D2212" s="12">
        <v>28.846153846153861</v>
      </c>
      <c r="E2212" s="12">
        <v>21.53846153846154</v>
      </c>
      <c r="F2212" s="12">
        <v>23.076923076923102</v>
      </c>
      <c r="H2212" s="103">
        <f>VLOOKUP($C2212,'Experiment Design'!$B$3:$H$66,'Experiment Results'!H$1,FALSE)</f>
        <v>3</v>
      </c>
      <c r="I2212" s="101" t="str">
        <f>VLOOKUP($C2212,'Experiment Design'!$B$3:$H$66,'Experiment Results'!I$1,FALSE)</f>
        <v>Normal</v>
      </c>
      <c r="J2212" s="101">
        <f>VLOOKUP($C2212,'Experiment Design'!$B$3:$H$66,'Experiment Results'!J$1,FALSE)</f>
        <v>40</v>
      </c>
      <c r="K2212" s="101">
        <f>VLOOKUP($C2212,'Experiment Design'!$B$3:$H$66,'Experiment Results'!K$1,FALSE)</f>
        <v>10</v>
      </c>
      <c r="L2212" s="101">
        <f>VLOOKUP($C2212,'Experiment Design'!$B$3:$H$66,'Experiment Results'!L$1,FALSE)</f>
        <v>26</v>
      </c>
      <c r="M2212" s="101">
        <f>VLOOKUP($C2212,'Experiment Design'!$B$3:$H$66,'Experiment Results'!M$1,FALSE)</f>
        <v>15</v>
      </c>
      <c r="N2212" s="102">
        <f t="shared" si="275"/>
        <v>24.487179487179503</v>
      </c>
      <c r="P2212" s="103">
        <f t="shared" si="276"/>
        <v>-1</v>
      </c>
      <c r="Q2212" s="101">
        <f t="shared" si="277"/>
        <v>-1</v>
      </c>
      <c r="R2212" s="101">
        <f t="shared" si="278"/>
        <v>-1</v>
      </c>
      <c r="S2212" s="101">
        <f t="shared" si="279"/>
        <v>-1</v>
      </c>
      <c r="T2212" s="101">
        <f t="shared" si="280"/>
        <v>-1</v>
      </c>
      <c r="U2212" s="101">
        <f t="shared" si="281"/>
        <v>1</v>
      </c>
      <c r="V2212" s="102">
        <f t="shared" si="282"/>
        <v>24.487179487179503</v>
      </c>
    </row>
    <row r="2213" spans="2:22" x14ac:dyDescent="0.25">
      <c r="B2213" s="12">
        <v>35</v>
      </c>
      <c r="C2213" s="12">
        <v>34</v>
      </c>
      <c r="D2213" s="12">
        <v>25.576923076923059</v>
      </c>
      <c r="E2213" s="12">
        <v>36.730769230769219</v>
      </c>
      <c r="F2213" s="12">
        <v>35.384615384615401</v>
      </c>
      <c r="H2213" s="103">
        <f>VLOOKUP($C2213,'Experiment Design'!$B$3:$H$66,'Experiment Results'!H$1,FALSE)</f>
        <v>8</v>
      </c>
      <c r="I2213" s="101" t="str">
        <f>VLOOKUP($C2213,'Experiment Design'!$B$3:$H$66,'Experiment Results'!I$1,FALSE)</f>
        <v>Normal</v>
      </c>
      <c r="J2213" s="101">
        <f>VLOOKUP($C2213,'Experiment Design'!$B$3:$H$66,'Experiment Results'!J$1,FALSE)</f>
        <v>40</v>
      </c>
      <c r="K2213" s="101">
        <f>VLOOKUP($C2213,'Experiment Design'!$B$3:$H$66,'Experiment Results'!K$1,FALSE)</f>
        <v>10</v>
      </c>
      <c r="L2213" s="101">
        <f>VLOOKUP($C2213,'Experiment Design'!$B$3:$H$66,'Experiment Results'!L$1,FALSE)</f>
        <v>26</v>
      </c>
      <c r="M2213" s="101">
        <f>VLOOKUP($C2213,'Experiment Design'!$B$3:$H$66,'Experiment Results'!M$1,FALSE)</f>
        <v>15</v>
      </c>
      <c r="N2213" s="102">
        <f t="shared" si="275"/>
        <v>32.564102564102562</v>
      </c>
      <c r="P2213" s="103">
        <f t="shared" si="276"/>
        <v>1</v>
      </c>
      <c r="Q2213" s="101">
        <f t="shared" si="277"/>
        <v>-1</v>
      </c>
      <c r="R2213" s="101">
        <f t="shared" si="278"/>
        <v>-1</v>
      </c>
      <c r="S2213" s="101">
        <f t="shared" si="279"/>
        <v>-1</v>
      </c>
      <c r="T2213" s="101">
        <f t="shared" si="280"/>
        <v>-1</v>
      </c>
      <c r="U2213" s="101">
        <f t="shared" si="281"/>
        <v>1</v>
      </c>
      <c r="V2213" s="102">
        <f t="shared" si="282"/>
        <v>32.564102564102562</v>
      </c>
    </row>
    <row r="2214" spans="2:22" x14ac:dyDescent="0.25">
      <c r="B2214" s="12">
        <v>35</v>
      </c>
      <c r="C2214" s="12">
        <v>35</v>
      </c>
      <c r="D2214" s="12">
        <v>25.096153846153861</v>
      </c>
      <c r="E2214" s="12">
        <v>33.461538461538481</v>
      </c>
      <c r="F2214" s="12">
        <v>30.769230769230781</v>
      </c>
      <c r="H2214" s="103">
        <f>VLOOKUP($C2214,'Experiment Design'!$B$3:$H$66,'Experiment Results'!H$1,FALSE)</f>
        <v>3</v>
      </c>
      <c r="I2214" s="101" t="str">
        <f>VLOOKUP($C2214,'Experiment Design'!$B$3:$H$66,'Experiment Results'!I$1,FALSE)</f>
        <v>Exponential</v>
      </c>
      <c r="J2214" s="101">
        <f>VLOOKUP($C2214,'Experiment Design'!$B$3:$H$66,'Experiment Results'!J$1,FALSE)</f>
        <v>40</v>
      </c>
      <c r="K2214" s="101">
        <f>VLOOKUP($C2214,'Experiment Design'!$B$3:$H$66,'Experiment Results'!K$1,FALSE)</f>
        <v>10</v>
      </c>
      <c r="L2214" s="101">
        <f>VLOOKUP($C2214,'Experiment Design'!$B$3:$H$66,'Experiment Results'!L$1,FALSE)</f>
        <v>26</v>
      </c>
      <c r="M2214" s="101">
        <f>VLOOKUP($C2214,'Experiment Design'!$B$3:$H$66,'Experiment Results'!M$1,FALSE)</f>
        <v>15</v>
      </c>
      <c r="N2214" s="102">
        <f t="shared" si="275"/>
        <v>29.77564102564104</v>
      </c>
      <c r="P2214" s="103">
        <f t="shared" si="276"/>
        <v>-1</v>
      </c>
      <c r="Q2214" s="101">
        <f t="shared" si="277"/>
        <v>1</v>
      </c>
      <c r="R2214" s="101">
        <f t="shared" si="278"/>
        <v>-1</v>
      </c>
      <c r="S2214" s="101">
        <f t="shared" si="279"/>
        <v>-1</v>
      </c>
      <c r="T2214" s="101">
        <f t="shared" si="280"/>
        <v>-1</v>
      </c>
      <c r="U2214" s="101">
        <f t="shared" si="281"/>
        <v>1</v>
      </c>
      <c r="V2214" s="102">
        <f t="shared" si="282"/>
        <v>29.77564102564104</v>
      </c>
    </row>
    <row r="2215" spans="2:22" x14ac:dyDescent="0.25">
      <c r="B2215" s="12">
        <v>35</v>
      </c>
      <c r="C2215" s="12">
        <v>36</v>
      </c>
      <c r="D2215" s="12">
        <v>26.703296703296697</v>
      </c>
      <c r="E2215" s="12">
        <v>25.61538461538462</v>
      </c>
      <c r="F2215" s="12">
        <v>25.576923076923059</v>
      </c>
      <c r="H2215" s="103">
        <f>VLOOKUP($C2215,'Experiment Design'!$B$3:$H$66,'Experiment Results'!H$1,FALSE)</f>
        <v>8</v>
      </c>
      <c r="I2215" s="101" t="str">
        <f>VLOOKUP($C2215,'Experiment Design'!$B$3:$H$66,'Experiment Results'!I$1,FALSE)</f>
        <v>Exponential</v>
      </c>
      <c r="J2215" s="101">
        <f>VLOOKUP($C2215,'Experiment Design'!$B$3:$H$66,'Experiment Results'!J$1,FALSE)</f>
        <v>40</v>
      </c>
      <c r="K2215" s="101">
        <f>VLOOKUP($C2215,'Experiment Design'!$B$3:$H$66,'Experiment Results'!K$1,FALSE)</f>
        <v>10</v>
      </c>
      <c r="L2215" s="101">
        <f>VLOOKUP($C2215,'Experiment Design'!$B$3:$H$66,'Experiment Results'!L$1,FALSE)</f>
        <v>26</v>
      </c>
      <c r="M2215" s="101">
        <f>VLOOKUP($C2215,'Experiment Design'!$B$3:$H$66,'Experiment Results'!M$1,FALSE)</f>
        <v>15</v>
      </c>
      <c r="N2215" s="102">
        <f t="shared" si="275"/>
        <v>25.96520146520146</v>
      </c>
      <c r="P2215" s="103">
        <f t="shared" si="276"/>
        <v>1</v>
      </c>
      <c r="Q2215" s="101">
        <f t="shared" si="277"/>
        <v>1</v>
      </c>
      <c r="R2215" s="101">
        <f t="shared" si="278"/>
        <v>-1</v>
      </c>
      <c r="S2215" s="101">
        <f t="shared" si="279"/>
        <v>-1</v>
      </c>
      <c r="T2215" s="101">
        <f t="shared" si="280"/>
        <v>-1</v>
      </c>
      <c r="U2215" s="101">
        <f t="shared" si="281"/>
        <v>1</v>
      </c>
      <c r="V2215" s="102">
        <f t="shared" si="282"/>
        <v>25.96520146520146</v>
      </c>
    </row>
    <row r="2216" spans="2:22" x14ac:dyDescent="0.25">
      <c r="B2216" s="12">
        <v>35</v>
      </c>
      <c r="C2216" s="12">
        <v>37</v>
      </c>
      <c r="D2216" s="12">
        <v>28.846153846153861</v>
      </c>
      <c r="E2216" s="12">
        <v>21.53846153846154</v>
      </c>
      <c r="F2216" s="12">
        <v>23.076923076923102</v>
      </c>
      <c r="H2216" s="103">
        <f>VLOOKUP($C2216,'Experiment Design'!$B$3:$H$66,'Experiment Results'!H$1,FALSE)</f>
        <v>3</v>
      </c>
      <c r="I2216" s="101" t="str">
        <f>VLOOKUP($C2216,'Experiment Design'!$B$3:$H$66,'Experiment Results'!I$1,FALSE)</f>
        <v>Normal</v>
      </c>
      <c r="J2216" s="101">
        <f>VLOOKUP($C2216,'Experiment Design'!$B$3:$H$66,'Experiment Results'!J$1,FALSE)</f>
        <v>100</v>
      </c>
      <c r="K2216" s="101">
        <f>VLOOKUP($C2216,'Experiment Design'!$B$3:$H$66,'Experiment Results'!K$1,FALSE)</f>
        <v>10</v>
      </c>
      <c r="L2216" s="101">
        <f>VLOOKUP($C2216,'Experiment Design'!$B$3:$H$66,'Experiment Results'!L$1,FALSE)</f>
        <v>26</v>
      </c>
      <c r="M2216" s="101">
        <f>VLOOKUP($C2216,'Experiment Design'!$B$3:$H$66,'Experiment Results'!M$1,FALSE)</f>
        <v>15</v>
      </c>
      <c r="N2216" s="102">
        <f t="shared" si="275"/>
        <v>24.487179487179503</v>
      </c>
      <c r="P2216" s="103">
        <f t="shared" si="276"/>
        <v>-1</v>
      </c>
      <c r="Q2216" s="101">
        <f t="shared" si="277"/>
        <v>-1</v>
      </c>
      <c r="R2216" s="101">
        <f t="shared" si="278"/>
        <v>1</v>
      </c>
      <c r="S2216" s="101">
        <f t="shared" si="279"/>
        <v>-1</v>
      </c>
      <c r="T2216" s="101">
        <f t="shared" si="280"/>
        <v>-1</v>
      </c>
      <c r="U2216" s="101">
        <f t="shared" si="281"/>
        <v>1</v>
      </c>
      <c r="V2216" s="102">
        <f t="shared" si="282"/>
        <v>24.487179487179503</v>
      </c>
    </row>
    <row r="2217" spans="2:22" x14ac:dyDescent="0.25">
      <c r="B2217" s="12">
        <v>35</v>
      </c>
      <c r="C2217" s="12">
        <v>38</v>
      </c>
      <c r="D2217" s="12">
        <v>25.576923076923059</v>
      </c>
      <c r="E2217" s="12">
        <v>36.730769230769219</v>
      </c>
      <c r="F2217" s="12">
        <v>35.384615384615401</v>
      </c>
      <c r="H2217" s="103">
        <f>VLOOKUP($C2217,'Experiment Design'!$B$3:$H$66,'Experiment Results'!H$1,FALSE)</f>
        <v>8</v>
      </c>
      <c r="I2217" s="101" t="str">
        <f>VLOOKUP($C2217,'Experiment Design'!$B$3:$H$66,'Experiment Results'!I$1,FALSE)</f>
        <v>Normal</v>
      </c>
      <c r="J2217" s="101">
        <f>VLOOKUP($C2217,'Experiment Design'!$B$3:$H$66,'Experiment Results'!J$1,FALSE)</f>
        <v>100</v>
      </c>
      <c r="K2217" s="101">
        <f>VLOOKUP($C2217,'Experiment Design'!$B$3:$H$66,'Experiment Results'!K$1,FALSE)</f>
        <v>10</v>
      </c>
      <c r="L2217" s="101">
        <f>VLOOKUP($C2217,'Experiment Design'!$B$3:$H$66,'Experiment Results'!L$1,FALSE)</f>
        <v>26</v>
      </c>
      <c r="M2217" s="101">
        <f>VLOOKUP($C2217,'Experiment Design'!$B$3:$H$66,'Experiment Results'!M$1,FALSE)</f>
        <v>15</v>
      </c>
      <c r="N2217" s="102">
        <f t="shared" si="275"/>
        <v>32.564102564102562</v>
      </c>
      <c r="P2217" s="103">
        <f t="shared" si="276"/>
        <v>1</v>
      </c>
      <c r="Q2217" s="101">
        <f t="shared" si="277"/>
        <v>-1</v>
      </c>
      <c r="R2217" s="101">
        <f t="shared" si="278"/>
        <v>1</v>
      </c>
      <c r="S2217" s="101">
        <f t="shared" si="279"/>
        <v>-1</v>
      </c>
      <c r="T2217" s="101">
        <f t="shared" si="280"/>
        <v>-1</v>
      </c>
      <c r="U2217" s="101">
        <f t="shared" si="281"/>
        <v>1</v>
      </c>
      <c r="V2217" s="102">
        <f t="shared" si="282"/>
        <v>32.564102564102562</v>
      </c>
    </row>
    <row r="2218" spans="2:22" x14ac:dyDescent="0.25">
      <c r="B2218" s="12">
        <v>35</v>
      </c>
      <c r="C2218" s="12">
        <v>39</v>
      </c>
      <c r="D2218" s="12">
        <v>26.052408878672882</v>
      </c>
      <c r="E2218" s="12">
        <v>33.461538461538481</v>
      </c>
      <c r="F2218" s="12">
        <v>30.769230769230781</v>
      </c>
      <c r="H2218" s="103">
        <f>VLOOKUP($C2218,'Experiment Design'!$B$3:$H$66,'Experiment Results'!H$1,FALSE)</f>
        <v>3</v>
      </c>
      <c r="I2218" s="101" t="str">
        <f>VLOOKUP($C2218,'Experiment Design'!$B$3:$H$66,'Experiment Results'!I$1,FALSE)</f>
        <v>Exponential</v>
      </c>
      <c r="J2218" s="101">
        <f>VLOOKUP($C2218,'Experiment Design'!$B$3:$H$66,'Experiment Results'!J$1,FALSE)</f>
        <v>100</v>
      </c>
      <c r="K2218" s="101">
        <f>VLOOKUP($C2218,'Experiment Design'!$B$3:$H$66,'Experiment Results'!K$1,FALSE)</f>
        <v>10</v>
      </c>
      <c r="L2218" s="101">
        <f>VLOOKUP($C2218,'Experiment Design'!$B$3:$H$66,'Experiment Results'!L$1,FALSE)</f>
        <v>26</v>
      </c>
      <c r="M2218" s="101">
        <f>VLOOKUP($C2218,'Experiment Design'!$B$3:$H$66,'Experiment Results'!M$1,FALSE)</f>
        <v>15</v>
      </c>
      <c r="N2218" s="102">
        <f t="shared" si="275"/>
        <v>30.094392703147378</v>
      </c>
      <c r="P2218" s="103">
        <f t="shared" si="276"/>
        <v>-1</v>
      </c>
      <c r="Q2218" s="101">
        <f t="shared" si="277"/>
        <v>1</v>
      </c>
      <c r="R2218" s="101">
        <f t="shared" si="278"/>
        <v>1</v>
      </c>
      <c r="S2218" s="101">
        <f t="shared" si="279"/>
        <v>-1</v>
      </c>
      <c r="T2218" s="101">
        <f t="shared" si="280"/>
        <v>-1</v>
      </c>
      <c r="U2218" s="101">
        <f t="shared" si="281"/>
        <v>1</v>
      </c>
      <c r="V2218" s="102">
        <f t="shared" si="282"/>
        <v>30.094392703147378</v>
      </c>
    </row>
    <row r="2219" spans="2:22" x14ac:dyDescent="0.25">
      <c r="B2219" s="12">
        <v>35</v>
      </c>
      <c r="C2219" s="12">
        <v>40</v>
      </c>
      <c r="D2219" s="12">
        <v>26.703296703296697</v>
      </c>
      <c r="E2219" s="12">
        <v>25.61538461538462</v>
      </c>
      <c r="F2219" s="12">
        <v>25.576923076923059</v>
      </c>
      <c r="H2219" s="103">
        <f>VLOOKUP($C2219,'Experiment Design'!$B$3:$H$66,'Experiment Results'!H$1,FALSE)</f>
        <v>8</v>
      </c>
      <c r="I2219" s="101" t="str">
        <f>VLOOKUP($C2219,'Experiment Design'!$B$3:$H$66,'Experiment Results'!I$1,FALSE)</f>
        <v>Exponential</v>
      </c>
      <c r="J2219" s="101">
        <f>VLOOKUP($C2219,'Experiment Design'!$B$3:$H$66,'Experiment Results'!J$1,FALSE)</f>
        <v>100</v>
      </c>
      <c r="K2219" s="101">
        <f>VLOOKUP($C2219,'Experiment Design'!$B$3:$H$66,'Experiment Results'!K$1,FALSE)</f>
        <v>10</v>
      </c>
      <c r="L2219" s="101">
        <f>VLOOKUP($C2219,'Experiment Design'!$B$3:$H$66,'Experiment Results'!L$1,FALSE)</f>
        <v>26</v>
      </c>
      <c r="M2219" s="101">
        <f>VLOOKUP($C2219,'Experiment Design'!$B$3:$H$66,'Experiment Results'!M$1,FALSE)</f>
        <v>15</v>
      </c>
      <c r="N2219" s="102">
        <f t="shared" si="275"/>
        <v>25.96520146520146</v>
      </c>
      <c r="P2219" s="103">
        <f t="shared" si="276"/>
        <v>1</v>
      </c>
      <c r="Q2219" s="101">
        <f t="shared" si="277"/>
        <v>1</v>
      </c>
      <c r="R2219" s="101">
        <f t="shared" si="278"/>
        <v>1</v>
      </c>
      <c r="S2219" s="101">
        <f t="shared" si="279"/>
        <v>-1</v>
      </c>
      <c r="T2219" s="101">
        <f t="shared" si="280"/>
        <v>-1</v>
      </c>
      <c r="U2219" s="101">
        <f t="shared" si="281"/>
        <v>1</v>
      </c>
      <c r="V2219" s="102">
        <f t="shared" si="282"/>
        <v>25.96520146520146</v>
      </c>
    </row>
    <row r="2220" spans="2:22" x14ac:dyDescent="0.25">
      <c r="B2220" s="12">
        <v>35</v>
      </c>
      <c r="C2220" s="12">
        <v>41</v>
      </c>
      <c r="D2220" s="12">
        <v>28.846153846153861</v>
      </c>
      <c r="E2220" s="12">
        <v>21.53846153846154</v>
      </c>
      <c r="F2220" s="12">
        <v>23.076923076923102</v>
      </c>
      <c r="H2220" s="103">
        <f>VLOOKUP($C2220,'Experiment Design'!$B$3:$H$66,'Experiment Results'!H$1,FALSE)</f>
        <v>3</v>
      </c>
      <c r="I2220" s="101" t="str">
        <f>VLOOKUP($C2220,'Experiment Design'!$B$3:$H$66,'Experiment Results'!I$1,FALSE)</f>
        <v>Normal</v>
      </c>
      <c r="J2220" s="101">
        <f>VLOOKUP($C2220,'Experiment Design'!$B$3:$H$66,'Experiment Results'!J$1,FALSE)</f>
        <v>40</v>
      </c>
      <c r="K2220" s="101">
        <f>VLOOKUP($C2220,'Experiment Design'!$B$3:$H$66,'Experiment Results'!K$1,FALSE)</f>
        <v>60</v>
      </c>
      <c r="L2220" s="101">
        <f>VLOOKUP($C2220,'Experiment Design'!$B$3:$H$66,'Experiment Results'!L$1,FALSE)</f>
        <v>26</v>
      </c>
      <c r="M2220" s="101">
        <f>VLOOKUP($C2220,'Experiment Design'!$B$3:$H$66,'Experiment Results'!M$1,FALSE)</f>
        <v>15</v>
      </c>
      <c r="N2220" s="102">
        <f t="shared" si="275"/>
        <v>24.487179487179503</v>
      </c>
      <c r="P2220" s="103">
        <f t="shared" si="276"/>
        <v>-1</v>
      </c>
      <c r="Q2220" s="101">
        <f t="shared" si="277"/>
        <v>-1</v>
      </c>
      <c r="R2220" s="101">
        <f t="shared" si="278"/>
        <v>-1</v>
      </c>
      <c r="S2220" s="101">
        <f t="shared" si="279"/>
        <v>1</v>
      </c>
      <c r="T2220" s="101">
        <f t="shared" si="280"/>
        <v>-1</v>
      </c>
      <c r="U2220" s="101">
        <f t="shared" si="281"/>
        <v>1</v>
      </c>
      <c r="V2220" s="102">
        <f t="shared" si="282"/>
        <v>24.487179487179503</v>
      </c>
    </row>
    <row r="2221" spans="2:22" x14ac:dyDescent="0.25">
      <c r="B2221" s="12">
        <v>35</v>
      </c>
      <c r="C2221" s="12">
        <v>42</v>
      </c>
      <c r="D2221" s="12">
        <v>25.576923076923059</v>
      </c>
      <c r="E2221" s="12">
        <v>36.730769230769219</v>
      </c>
      <c r="F2221" s="12">
        <v>35.384615384615401</v>
      </c>
      <c r="H2221" s="103">
        <f>VLOOKUP($C2221,'Experiment Design'!$B$3:$H$66,'Experiment Results'!H$1,FALSE)</f>
        <v>8</v>
      </c>
      <c r="I2221" s="101" t="str">
        <f>VLOOKUP($C2221,'Experiment Design'!$B$3:$H$66,'Experiment Results'!I$1,FALSE)</f>
        <v>Normal</v>
      </c>
      <c r="J2221" s="101">
        <f>VLOOKUP($C2221,'Experiment Design'!$B$3:$H$66,'Experiment Results'!J$1,FALSE)</f>
        <v>40</v>
      </c>
      <c r="K2221" s="101">
        <f>VLOOKUP($C2221,'Experiment Design'!$B$3:$H$66,'Experiment Results'!K$1,FALSE)</f>
        <v>60</v>
      </c>
      <c r="L2221" s="101">
        <f>VLOOKUP($C2221,'Experiment Design'!$B$3:$H$66,'Experiment Results'!L$1,FALSE)</f>
        <v>26</v>
      </c>
      <c r="M2221" s="101">
        <f>VLOOKUP($C2221,'Experiment Design'!$B$3:$H$66,'Experiment Results'!M$1,FALSE)</f>
        <v>15</v>
      </c>
      <c r="N2221" s="102">
        <f t="shared" si="275"/>
        <v>32.564102564102562</v>
      </c>
      <c r="P2221" s="103">
        <f t="shared" si="276"/>
        <v>1</v>
      </c>
      <c r="Q2221" s="101">
        <f t="shared" si="277"/>
        <v>-1</v>
      </c>
      <c r="R2221" s="101">
        <f t="shared" si="278"/>
        <v>-1</v>
      </c>
      <c r="S2221" s="101">
        <f t="shared" si="279"/>
        <v>1</v>
      </c>
      <c r="T2221" s="101">
        <f t="shared" si="280"/>
        <v>-1</v>
      </c>
      <c r="U2221" s="101">
        <f t="shared" si="281"/>
        <v>1</v>
      </c>
      <c r="V2221" s="102">
        <f t="shared" si="282"/>
        <v>32.564102564102562</v>
      </c>
    </row>
    <row r="2222" spans="2:22" x14ac:dyDescent="0.25">
      <c r="B2222" s="12">
        <v>35</v>
      </c>
      <c r="C2222" s="12">
        <v>43</v>
      </c>
      <c r="D2222" s="12">
        <v>25.096153846153861</v>
      </c>
      <c r="E2222" s="12">
        <v>33.461538461538481</v>
      </c>
      <c r="F2222" s="12">
        <v>30.769230769230781</v>
      </c>
      <c r="H2222" s="103">
        <f>VLOOKUP($C2222,'Experiment Design'!$B$3:$H$66,'Experiment Results'!H$1,FALSE)</f>
        <v>3</v>
      </c>
      <c r="I2222" s="101" t="str">
        <f>VLOOKUP($C2222,'Experiment Design'!$B$3:$H$66,'Experiment Results'!I$1,FALSE)</f>
        <v>Exponential</v>
      </c>
      <c r="J2222" s="101">
        <f>VLOOKUP($C2222,'Experiment Design'!$B$3:$H$66,'Experiment Results'!J$1,FALSE)</f>
        <v>40</v>
      </c>
      <c r="K2222" s="101">
        <f>VLOOKUP($C2222,'Experiment Design'!$B$3:$H$66,'Experiment Results'!K$1,FALSE)</f>
        <v>60</v>
      </c>
      <c r="L2222" s="101">
        <f>VLOOKUP($C2222,'Experiment Design'!$B$3:$H$66,'Experiment Results'!L$1,FALSE)</f>
        <v>26</v>
      </c>
      <c r="M2222" s="101">
        <f>VLOOKUP($C2222,'Experiment Design'!$B$3:$H$66,'Experiment Results'!M$1,FALSE)</f>
        <v>15</v>
      </c>
      <c r="N2222" s="102">
        <f t="shared" si="275"/>
        <v>29.77564102564104</v>
      </c>
      <c r="P2222" s="103">
        <f t="shared" si="276"/>
        <v>-1</v>
      </c>
      <c r="Q2222" s="101">
        <f t="shared" si="277"/>
        <v>1</v>
      </c>
      <c r="R2222" s="101">
        <f t="shared" si="278"/>
        <v>-1</v>
      </c>
      <c r="S2222" s="101">
        <f t="shared" si="279"/>
        <v>1</v>
      </c>
      <c r="T2222" s="101">
        <f t="shared" si="280"/>
        <v>-1</v>
      </c>
      <c r="U2222" s="101">
        <f t="shared" si="281"/>
        <v>1</v>
      </c>
      <c r="V2222" s="102">
        <f t="shared" si="282"/>
        <v>29.77564102564104</v>
      </c>
    </row>
    <row r="2223" spans="2:22" x14ac:dyDescent="0.25">
      <c r="B2223" s="12">
        <v>35</v>
      </c>
      <c r="C2223" s="12">
        <v>44</v>
      </c>
      <c r="D2223" s="12">
        <v>26.703296703296697</v>
      </c>
      <c r="E2223" s="12">
        <v>25.61538461538462</v>
      </c>
      <c r="F2223" s="12">
        <v>25.576923076923059</v>
      </c>
      <c r="H2223" s="103">
        <f>VLOOKUP($C2223,'Experiment Design'!$B$3:$H$66,'Experiment Results'!H$1,FALSE)</f>
        <v>8</v>
      </c>
      <c r="I2223" s="101" t="str">
        <f>VLOOKUP($C2223,'Experiment Design'!$B$3:$H$66,'Experiment Results'!I$1,FALSE)</f>
        <v>Exponential</v>
      </c>
      <c r="J2223" s="101">
        <f>VLOOKUP($C2223,'Experiment Design'!$B$3:$H$66,'Experiment Results'!J$1,FALSE)</f>
        <v>40</v>
      </c>
      <c r="K2223" s="101">
        <f>VLOOKUP($C2223,'Experiment Design'!$B$3:$H$66,'Experiment Results'!K$1,FALSE)</f>
        <v>60</v>
      </c>
      <c r="L2223" s="101">
        <f>VLOOKUP($C2223,'Experiment Design'!$B$3:$H$66,'Experiment Results'!L$1,FALSE)</f>
        <v>26</v>
      </c>
      <c r="M2223" s="101">
        <f>VLOOKUP($C2223,'Experiment Design'!$B$3:$H$66,'Experiment Results'!M$1,FALSE)</f>
        <v>15</v>
      </c>
      <c r="N2223" s="102">
        <f t="shared" si="275"/>
        <v>25.96520146520146</v>
      </c>
      <c r="P2223" s="103">
        <f t="shared" si="276"/>
        <v>1</v>
      </c>
      <c r="Q2223" s="101">
        <f t="shared" si="277"/>
        <v>1</v>
      </c>
      <c r="R2223" s="101">
        <f t="shared" si="278"/>
        <v>-1</v>
      </c>
      <c r="S2223" s="101">
        <f t="shared" si="279"/>
        <v>1</v>
      </c>
      <c r="T2223" s="101">
        <f t="shared" si="280"/>
        <v>-1</v>
      </c>
      <c r="U2223" s="101">
        <f t="shared" si="281"/>
        <v>1</v>
      </c>
      <c r="V2223" s="102">
        <f t="shared" si="282"/>
        <v>25.96520146520146</v>
      </c>
    </row>
    <row r="2224" spans="2:22" x14ac:dyDescent="0.25">
      <c r="B2224" s="12">
        <v>35</v>
      </c>
      <c r="C2224" s="12">
        <v>45</v>
      </c>
      <c r="D2224" s="12">
        <v>28.846153846153861</v>
      </c>
      <c r="E2224" s="12">
        <v>21.53846153846154</v>
      </c>
      <c r="F2224" s="12">
        <v>23.076923076923102</v>
      </c>
      <c r="H2224" s="103">
        <f>VLOOKUP($C2224,'Experiment Design'!$B$3:$H$66,'Experiment Results'!H$1,FALSE)</f>
        <v>3</v>
      </c>
      <c r="I2224" s="101" t="str">
        <f>VLOOKUP($C2224,'Experiment Design'!$B$3:$H$66,'Experiment Results'!I$1,FALSE)</f>
        <v>Normal</v>
      </c>
      <c r="J2224" s="101">
        <f>VLOOKUP($C2224,'Experiment Design'!$B$3:$H$66,'Experiment Results'!J$1,FALSE)</f>
        <v>100</v>
      </c>
      <c r="K2224" s="101">
        <f>VLOOKUP($C2224,'Experiment Design'!$B$3:$H$66,'Experiment Results'!K$1,FALSE)</f>
        <v>60</v>
      </c>
      <c r="L2224" s="101">
        <f>VLOOKUP($C2224,'Experiment Design'!$B$3:$H$66,'Experiment Results'!L$1,FALSE)</f>
        <v>26</v>
      </c>
      <c r="M2224" s="101">
        <f>VLOOKUP($C2224,'Experiment Design'!$B$3:$H$66,'Experiment Results'!M$1,FALSE)</f>
        <v>15</v>
      </c>
      <c r="N2224" s="102">
        <f t="shared" si="275"/>
        <v>24.487179487179503</v>
      </c>
      <c r="P2224" s="103">
        <f t="shared" si="276"/>
        <v>-1</v>
      </c>
      <c r="Q2224" s="101">
        <f t="shared" si="277"/>
        <v>-1</v>
      </c>
      <c r="R2224" s="101">
        <f t="shared" si="278"/>
        <v>1</v>
      </c>
      <c r="S2224" s="101">
        <f t="shared" si="279"/>
        <v>1</v>
      </c>
      <c r="T2224" s="101">
        <f t="shared" si="280"/>
        <v>-1</v>
      </c>
      <c r="U2224" s="101">
        <f t="shared" si="281"/>
        <v>1</v>
      </c>
      <c r="V2224" s="102">
        <f t="shared" si="282"/>
        <v>24.487179487179503</v>
      </c>
    </row>
    <row r="2225" spans="2:22" x14ac:dyDescent="0.25">
      <c r="B2225" s="12">
        <v>35</v>
      </c>
      <c r="C2225" s="12">
        <v>46</v>
      </c>
      <c r="D2225" s="12">
        <v>25.576923076923059</v>
      </c>
      <c r="E2225" s="12">
        <v>36.730769230769219</v>
      </c>
      <c r="F2225" s="12">
        <v>35.384615384615401</v>
      </c>
      <c r="H2225" s="103">
        <f>VLOOKUP($C2225,'Experiment Design'!$B$3:$H$66,'Experiment Results'!H$1,FALSE)</f>
        <v>8</v>
      </c>
      <c r="I2225" s="101" t="str">
        <f>VLOOKUP($C2225,'Experiment Design'!$B$3:$H$66,'Experiment Results'!I$1,FALSE)</f>
        <v>Normal</v>
      </c>
      <c r="J2225" s="101">
        <f>VLOOKUP($C2225,'Experiment Design'!$B$3:$H$66,'Experiment Results'!J$1,FALSE)</f>
        <v>100</v>
      </c>
      <c r="K2225" s="101">
        <f>VLOOKUP($C2225,'Experiment Design'!$B$3:$H$66,'Experiment Results'!K$1,FALSE)</f>
        <v>60</v>
      </c>
      <c r="L2225" s="101">
        <f>VLOOKUP($C2225,'Experiment Design'!$B$3:$H$66,'Experiment Results'!L$1,FALSE)</f>
        <v>26</v>
      </c>
      <c r="M2225" s="101">
        <f>VLOOKUP($C2225,'Experiment Design'!$B$3:$H$66,'Experiment Results'!M$1,FALSE)</f>
        <v>15</v>
      </c>
      <c r="N2225" s="102">
        <f t="shared" si="275"/>
        <v>32.564102564102562</v>
      </c>
      <c r="P2225" s="103">
        <f t="shared" si="276"/>
        <v>1</v>
      </c>
      <c r="Q2225" s="101">
        <f t="shared" si="277"/>
        <v>-1</v>
      </c>
      <c r="R2225" s="101">
        <f t="shared" si="278"/>
        <v>1</v>
      </c>
      <c r="S2225" s="101">
        <f t="shared" si="279"/>
        <v>1</v>
      </c>
      <c r="T2225" s="101">
        <f t="shared" si="280"/>
        <v>-1</v>
      </c>
      <c r="U2225" s="101">
        <f t="shared" si="281"/>
        <v>1</v>
      </c>
      <c r="V2225" s="102">
        <f t="shared" si="282"/>
        <v>32.564102564102562</v>
      </c>
    </row>
    <row r="2226" spans="2:22" x14ac:dyDescent="0.25">
      <c r="B2226" s="12">
        <v>35</v>
      </c>
      <c r="C2226" s="12">
        <v>47</v>
      </c>
      <c r="D2226" s="12">
        <v>26.052408878672882</v>
      </c>
      <c r="E2226" s="12">
        <v>33.461538461538481</v>
      </c>
      <c r="F2226" s="12">
        <v>30.769230769230781</v>
      </c>
      <c r="H2226" s="103">
        <f>VLOOKUP($C2226,'Experiment Design'!$B$3:$H$66,'Experiment Results'!H$1,FALSE)</f>
        <v>3</v>
      </c>
      <c r="I2226" s="101" t="str">
        <f>VLOOKUP($C2226,'Experiment Design'!$B$3:$H$66,'Experiment Results'!I$1,FALSE)</f>
        <v>Exponential</v>
      </c>
      <c r="J2226" s="101">
        <f>VLOOKUP($C2226,'Experiment Design'!$B$3:$H$66,'Experiment Results'!J$1,FALSE)</f>
        <v>100</v>
      </c>
      <c r="K2226" s="101">
        <f>VLOOKUP($C2226,'Experiment Design'!$B$3:$H$66,'Experiment Results'!K$1,FALSE)</f>
        <v>60</v>
      </c>
      <c r="L2226" s="101">
        <f>VLOOKUP($C2226,'Experiment Design'!$B$3:$H$66,'Experiment Results'!L$1,FALSE)</f>
        <v>26</v>
      </c>
      <c r="M2226" s="101">
        <f>VLOOKUP($C2226,'Experiment Design'!$B$3:$H$66,'Experiment Results'!M$1,FALSE)</f>
        <v>15</v>
      </c>
      <c r="N2226" s="102">
        <f t="shared" si="275"/>
        <v>30.094392703147378</v>
      </c>
      <c r="P2226" s="103">
        <f t="shared" si="276"/>
        <v>-1</v>
      </c>
      <c r="Q2226" s="101">
        <f t="shared" si="277"/>
        <v>1</v>
      </c>
      <c r="R2226" s="101">
        <f t="shared" si="278"/>
        <v>1</v>
      </c>
      <c r="S2226" s="101">
        <f t="shared" si="279"/>
        <v>1</v>
      </c>
      <c r="T2226" s="101">
        <f t="shared" si="280"/>
        <v>-1</v>
      </c>
      <c r="U2226" s="101">
        <f t="shared" si="281"/>
        <v>1</v>
      </c>
      <c r="V2226" s="102">
        <f t="shared" si="282"/>
        <v>30.094392703147378</v>
      </c>
    </row>
    <row r="2227" spans="2:22" x14ac:dyDescent="0.25">
      <c r="B2227" s="12">
        <v>35</v>
      </c>
      <c r="C2227" s="12">
        <v>48</v>
      </c>
      <c r="D2227" s="12">
        <v>26.703296703296697</v>
      </c>
      <c r="E2227" s="12">
        <v>25.61538461538462</v>
      </c>
      <c r="F2227" s="12">
        <v>25.576923076923059</v>
      </c>
      <c r="H2227" s="103">
        <f>VLOOKUP($C2227,'Experiment Design'!$B$3:$H$66,'Experiment Results'!H$1,FALSE)</f>
        <v>8</v>
      </c>
      <c r="I2227" s="101" t="str">
        <f>VLOOKUP($C2227,'Experiment Design'!$B$3:$H$66,'Experiment Results'!I$1,FALSE)</f>
        <v>Exponential</v>
      </c>
      <c r="J2227" s="101">
        <f>VLOOKUP($C2227,'Experiment Design'!$B$3:$H$66,'Experiment Results'!J$1,FALSE)</f>
        <v>100</v>
      </c>
      <c r="K2227" s="101">
        <f>VLOOKUP($C2227,'Experiment Design'!$B$3:$H$66,'Experiment Results'!K$1,FALSE)</f>
        <v>60</v>
      </c>
      <c r="L2227" s="101">
        <f>VLOOKUP($C2227,'Experiment Design'!$B$3:$H$66,'Experiment Results'!L$1,FALSE)</f>
        <v>26</v>
      </c>
      <c r="M2227" s="101">
        <f>VLOOKUP($C2227,'Experiment Design'!$B$3:$H$66,'Experiment Results'!M$1,FALSE)</f>
        <v>15</v>
      </c>
      <c r="N2227" s="102">
        <f t="shared" si="275"/>
        <v>25.96520146520146</v>
      </c>
      <c r="P2227" s="103">
        <f t="shared" si="276"/>
        <v>1</v>
      </c>
      <c r="Q2227" s="101">
        <f t="shared" si="277"/>
        <v>1</v>
      </c>
      <c r="R2227" s="101">
        <f t="shared" si="278"/>
        <v>1</v>
      </c>
      <c r="S2227" s="101">
        <f t="shared" si="279"/>
        <v>1</v>
      </c>
      <c r="T2227" s="101">
        <f t="shared" si="280"/>
        <v>-1</v>
      </c>
      <c r="U2227" s="101">
        <f t="shared" si="281"/>
        <v>1</v>
      </c>
      <c r="V2227" s="102">
        <f t="shared" si="282"/>
        <v>25.96520146520146</v>
      </c>
    </row>
    <row r="2228" spans="2:22" x14ac:dyDescent="0.25">
      <c r="B2228" s="12">
        <v>35</v>
      </c>
      <c r="C2228" s="12">
        <v>49</v>
      </c>
      <c r="D2228" s="12">
        <v>29.791666666666682</v>
      </c>
      <c r="E2228" s="12">
        <v>46.249999999999986</v>
      </c>
      <c r="F2228" s="12">
        <v>43.750000000000014</v>
      </c>
      <c r="H2228" s="103">
        <f>VLOOKUP($C2228,'Experiment Design'!$B$3:$H$66,'Experiment Results'!H$1,FALSE)</f>
        <v>3</v>
      </c>
      <c r="I2228" s="101" t="str">
        <f>VLOOKUP($C2228,'Experiment Design'!$B$3:$H$66,'Experiment Results'!I$1,FALSE)</f>
        <v>Normal</v>
      </c>
      <c r="J2228" s="101">
        <f>VLOOKUP($C2228,'Experiment Design'!$B$3:$H$66,'Experiment Results'!J$1,FALSE)</f>
        <v>40</v>
      </c>
      <c r="K2228" s="101">
        <f>VLOOKUP($C2228,'Experiment Design'!$B$3:$H$66,'Experiment Results'!K$1,FALSE)</f>
        <v>10</v>
      </c>
      <c r="L2228" s="101">
        <f>VLOOKUP($C2228,'Experiment Design'!$B$3:$H$66,'Experiment Results'!L$1,FALSE)</f>
        <v>36</v>
      </c>
      <c r="M2228" s="101">
        <f>VLOOKUP($C2228,'Experiment Design'!$B$3:$H$66,'Experiment Results'!M$1,FALSE)</f>
        <v>15</v>
      </c>
      <c r="N2228" s="102">
        <f t="shared" si="275"/>
        <v>39.930555555555564</v>
      </c>
      <c r="P2228" s="103">
        <f t="shared" si="276"/>
        <v>-1</v>
      </c>
      <c r="Q2228" s="101">
        <f t="shared" si="277"/>
        <v>-1</v>
      </c>
      <c r="R2228" s="101">
        <f t="shared" si="278"/>
        <v>-1</v>
      </c>
      <c r="S2228" s="101">
        <f t="shared" si="279"/>
        <v>-1</v>
      </c>
      <c r="T2228" s="101">
        <f t="shared" si="280"/>
        <v>1</v>
      </c>
      <c r="U2228" s="101">
        <f t="shared" si="281"/>
        <v>1</v>
      </c>
      <c r="V2228" s="102">
        <f t="shared" si="282"/>
        <v>39.930555555555564</v>
      </c>
    </row>
    <row r="2229" spans="2:22" x14ac:dyDescent="0.25">
      <c r="B2229" s="12">
        <v>35</v>
      </c>
      <c r="C2229" s="12">
        <v>50</v>
      </c>
      <c r="D2229" s="12">
        <v>32.291666666666636</v>
      </c>
      <c r="E2229" s="12">
        <v>39.333333333333357</v>
      </c>
      <c r="F2229" s="12">
        <v>39.791666666666636</v>
      </c>
      <c r="H2229" s="103">
        <f>VLOOKUP($C2229,'Experiment Design'!$B$3:$H$66,'Experiment Results'!H$1,FALSE)</f>
        <v>8</v>
      </c>
      <c r="I2229" s="101" t="str">
        <f>VLOOKUP($C2229,'Experiment Design'!$B$3:$H$66,'Experiment Results'!I$1,FALSE)</f>
        <v>Normal</v>
      </c>
      <c r="J2229" s="101">
        <f>VLOOKUP($C2229,'Experiment Design'!$B$3:$H$66,'Experiment Results'!J$1,FALSE)</f>
        <v>40</v>
      </c>
      <c r="K2229" s="101">
        <f>VLOOKUP($C2229,'Experiment Design'!$B$3:$H$66,'Experiment Results'!K$1,FALSE)</f>
        <v>10</v>
      </c>
      <c r="L2229" s="101">
        <f>VLOOKUP($C2229,'Experiment Design'!$B$3:$H$66,'Experiment Results'!L$1,FALSE)</f>
        <v>36</v>
      </c>
      <c r="M2229" s="101">
        <f>VLOOKUP($C2229,'Experiment Design'!$B$3:$H$66,'Experiment Results'!M$1,FALSE)</f>
        <v>15</v>
      </c>
      <c r="N2229" s="102">
        <f t="shared" si="275"/>
        <v>37.138888888888879</v>
      </c>
      <c r="P2229" s="103">
        <f t="shared" si="276"/>
        <v>1</v>
      </c>
      <c r="Q2229" s="101">
        <f t="shared" si="277"/>
        <v>-1</v>
      </c>
      <c r="R2229" s="101">
        <f t="shared" si="278"/>
        <v>-1</v>
      </c>
      <c r="S2229" s="101">
        <f t="shared" si="279"/>
        <v>-1</v>
      </c>
      <c r="T2229" s="101">
        <f t="shared" si="280"/>
        <v>1</v>
      </c>
      <c r="U2229" s="101">
        <f t="shared" si="281"/>
        <v>1</v>
      </c>
      <c r="V2229" s="102">
        <f t="shared" si="282"/>
        <v>37.138888888888879</v>
      </c>
    </row>
    <row r="2230" spans="2:22" x14ac:dyDescent="0.25">
      <c r="B2230" s="12">
        <v>35</v>
      </c>
      <c r="C2230" s="12">
        <v>51</v>
      </c>
      <c r="D2230" s="12">
        <v>38.749999999999986</v>
      </c>
      <c r="E2230" s="12">
        <v>31.111111111111082</v>
      </c>
      <c r="F2230" s="12">
        <v>31.458333333333361</v>
      </c>
      <c r="H2230" s="103">
        <f>VLOOKUP($C2230,'Experiment Design'!$B$3:$H$66,'Experiment Results'!H$1,FALSE)</f>
        <v>3</v>
      </c>
      <c r="I2230" s="101" t="str">
        <f>VLOOKUP($C2230,'Experiment Design'!$B$3:$H$66,'Experiment Results'!I$1,FALSE)</f>
        <v>Exponential</v>
      </c>
      <c r="J2230" s="101">
        <f>VLOOKUP($C2230,'Experiment Design'!$B$3:$H$66,'Experiment Results'!J$1,FALSE)</f>
        <v>40</v>
      </c>
      <c r="K2230" s="101">
        <f>VLOOKUP($C2230,'Experiment Design'!$B$3:$H$66,'Experiment Results'!K$1,FALSE)</f>
        <v>10</v>
      </c>
      <c r="L2230" s="101">
        <f>VLOOKUP($C2230,'Experiment Design'!$B$3:$H$66,'Experiment Results'!L$1,FALSE)</f>
        <v>36</v>
      </c>
      <c r="M2230" s="101">
        <f>VLOOKUP($C2230,'Experiment Design'!$B$3:$H$66,'Experiment Results'!M$1,FALSE)</f>
        <v>15</v>
      </c>
      <c r="N2230" s="102">
        <f t="shared" si="275"/>
        <v>33.773148148148145</v>
      </c>
      <c r="P2230" s="103">
        <f t="shared" si="276"/>
        <v>-1</v>
      </c>
      <c r="Q2230" s="101">
        <f t="shared" si="277"/>
        <v>1</v>
      </c>
      <c r="R2230" s="101">
        <f t="shared" si="278"/>
        <v>-1</v>
      </c>
      <c r="S2230" s="101">
        <f t="shared" si="279"/>
        <v>-1</v>
      </c>
      <c r="T2230" s="101">
        <f t="shared" si="280"/>
        <v>1</v>
      </c>
      <c r="U2230" s="101">
        <f t="shared" si="281"/>
        <v>1</v>
      </c>
      <c r="V2230" s="102">
        <f t="shared" si="282"/>
        <v>33.773148148148145</v>
      </c>
    </row>
    <row r="2231" spans="2:22" x14ac:dyDescent="0.25">
      <c r="B2231" s="12">
        <v>35</v>
      </c>
      <c r="C2231" s="12">
        <v>52</v>
      </c>
      <c r="D2231" s="12">
        <v>35.416666666666679</v>
      </c>
      <c r="E2231" s="12">
        <v>40.208333333333336</v>
      </c>
      <c r="F2231" s="12">
        <v>38.749999999999986</v>
      </c>
      <c r="H2231" s="103">
        <f>VLOOKUP($C2231,'Experiment Design'!$B$3:$H$66,'Experiment Results'!H$1,FALSE)</f>
        <v>8</v>
      </c>
      <c r="I2231" s="101" t="str">
        <f>VLOOKUP($C2231,'Experiment Design'!$B$3:$H$66,'Experiment Results'!I$1,FALSE)</f>
        <v>Exponential</v>
      </c>
      <c r="J2231" s="101">
        <f>VLOOKUP($C2231,'Experiment Design'!$B$3:$H$66,'Experiment Results'!J$1,FALSE)</f>
        <v>40</v>
      </c>
      <c r="K2231" s="101">
        <f>VLOOKUP($C2231,'Experiment Design'!$B$3:$H$66,'Experiment Results'!K$1,FALSE)</f>
        <v>10</v>
      </c>
      <c r="L2231" s="101">
        <f>VLOOKUP($C2231,'Experiment Design'!$B$3:$H$66,'Experiment Results'!L$1,FALSE)</f>
        <v>36</v>
      </c>
      <c r="M2231" s="101">
        <f>VLOOKUP($C2231,'Experiment Design'!$B$3:$H$66,'Experiment Results'!M$1,FALSE)</f>
        <v>15</v>
      </c>
      <c r="N2231" s="102">
        <f t="shared" si="275"/>
        <v>38.125</v>
      </c>
      <c r="P2231" s="103">
        <f t="shared" si="276"/>
        <v>1</v>
      </c>
      <c r="Q2231" s="101">
        <f t="shared" si="277"/>
        <v>1</v>
      </c>
      <c r="R2231" s="101">
        <f t="shared" si="278"/>
        <v>-1</v>
      </c>
      <c r="S2231" s="101">
        <f t="shared" si="279"/>
        <v>-1</v>
      </c>
      <c r="T2231" s="101">
        <f t="shared" si="280"/>
        <v>1</v>
      </c>
      <c r="U2231" s="101">
        <f t="shared" si="281"/>
        <v>1</v>
      </c>
      <c r="V2231" s="102">
        <f t="shared" si="282"/>
        <v>38.125</v>
      </c>
    </row>
    <row r="2232" spans="2:22" x14ac:dyDescent="0.25">
      <c r="B2232" s="12">
        <v>35</v>
      </c>
      <c r="C2232" s="12">
        <v>53</v>
      </c>
      <c r="D2232" s="12">
        <v>29.791666666666682</v>
      </c>
      <c r="E2232" s="12">
        <v>46.249999999999986</v>
      </c>
      <c r="F2232" s="12">
        <v>43.750000000000014</v>
      </c>
      <c r="H2232" s="103">
        <f>VLOOKUP($C2232,'Experiment Design'!$B$3:$H$66,'Experiment Results'!H$1,FALSE)</f>
        <v>3</v>
      </c>
      <c r="I2232" s="101" t="str">
        <f>VLOOKUP($C2232,'Experiment Design'!$B$3:$H$66,'Experiment Results'!I$1,FALSE)</f>
        <v>Normal</v>
      </c>
      <c r="J2232" s="101">
        <f>VLOOKUP($C2232,'Experiment Design'!$B$3:$H$66,'Experiment Results'!J$1,FALSE)</f>
        <v>100</v>
      </c>
      <c r="K2232" s="101">
        <f>VLOOKUP($C2232,'Experiment Design'!$B$3:$H$66,'Experiment Results'!K$1,FALSE)</f>
        <v>10</v>
      </c>
      <c r="L2232" s="101">
        <f>VLOOKUP($C2232,'Experiment Design'!$B$3:$H$66,'Experiment Results'!L$1,FALSE)</f>
        <v>36</v>
      </c>
      <c r="M2232" s="101">
        <f>VLOOKUP($C2232,'Experiment Design'!$B$3:$H$66,'Experiment Results'!M$1,FALSE)</f>
        <v>15</v>
      </c>
      <c r="N2232" s="102">
        <f t="shared" si="275"/>
        <v>39.930555555555564</v>
      </c>
      <c r="P2232" s="103">
        <f t="shared" si="276"/>
        <v>-1</v>
      </c>
      <c r="Q2232" s="101">
        <f t="shared" si="277"/>
        <v>-1</v>
      </c>
      <c r="R2232" s="101">
        <f t="shared" si="278"/>
        <v>1</v>
      </c>
      <c r="S2232" s="101">
        <f t="shared" si="279"/>
        <v>-1</v>
      </c>
      <c r="T2232" s="101">
        <f t="shared" si="280"/>
        <v>1</v>
      </c>
      <c r="U2232" s="101">
        <f t="shared" si="281"/>
        <v>1</v>
      </c>
      <c r="V2232" s="102">
        <f t="shared" si="282"/>
        <v>39.930555555555564</v>
      </c>
    </row>
    <row r="2233" spans="2:22" x14ac:dyDescent="0.25">
      <c r="B2233" s="12">
        <v>35</v>
      </c>
      <c r="C2233" s="12">
        <v>54</v>
      </c>
      <c r="D2233" s="12">
        <v>32.291666666666636</v>
      </c>
      <c r="E2233" s="12">
        <v>39.333333333333357</v>
      </c>
      <c r="F2233" s="12">
        <v>39.791666666666636</v>
      </c>
      <c r="H2233" s="103">
        <f>VLOOKUP($C2233,'Experiment Design'!$B$3:$H$66,'Experiment Results'!H$1,FALSE)</f>
        <v>8</v>
      </c>
      <c r="I2233" s="101" t="str">
        <f>VLOOKUP($C2233,'Experiment Design'!$B$3:$H$66,'Experiment Results'!I$1,FALSE)</f>
        <v>Normal</v>
      </c>
      <c r="J2233" s="101">
        <f>VLOOKUP($C2233,'Experiment Design'!$B$3:$H$66,'Experiment Results'!J$1,FALSE)</f>
        <v>100</v>
      </c>
      <c r="K2233" s="101">
        <f>VLOOKUP($C2233,'Experiment Design'!$B$3:$H$66,'Experiment Results'!K$1,FALSE)</f>
        <v>10</v>
      </c>
      <c r="L2233" s="101">
        <f>VLOOKUP($C2233,'Experiment Design'!$B$3:$H$66,'Experiment Results'!L$1,FALSE)</f>
        <v>36</v>
      </c>
      <c r="M2233" s="101">
        <f>VLOOKUP($C2233,'Experiment Design'!$B$3:$H$66,'Experiment Results'!M$1,FALSE)</f>
        <v>15</v>
      </c>
      <c r="N2233" s="102">
        <f t="shared" si="275"/>
        <v>37.138888888888879</v>
      </c>
      <c r="P2233" s="103">
        <f t="shared" si="276"/>
        <v>1</v>
      </c>
      <c r="Q2233" s="101">
        <f t="shared" si="277"/>
        <v>-1</v>
      </c>
      <c r="R2233" s="101">
        <f t="shared" si="278"/>
        <v>1</v>
      </c>
      <c r="S2233" s="101">
        <f t="shared" si="279"/>
        <v>-1</v>
      </c>
      <c r="T2233" s="101">
        <f t="shared" si="280"/>
        <v>1</v>
      </c>
      <c r="U2233" s="101">
        <f t="shared" si="281"/>
        <v>1</v>
      </c>
      <c r="V2233" s="102">
        <f t="shared" si="282"/>
        <v>37.138888888888879</v>
      </c>
    </row>
    <row r="2234" spans="2:22" x14ac:dyDescent="0.25">
      <c r="B2234" s="12">
        <v>35</v>
      </c>
      <c r="C2234" s="12">
        <v>55</v>
      </c>
      <c r="D2234" s="12">
        <v>38.749999999999986</v>
      </c>
      <c r="E2234" s="12">
        <v>32.727569396246935</v>
      </c>
      <c r="F2234" s="12">
        <v>31.458333333333361</v>
      </c>
      <c r="H2234" s="103">
        <f>VLOOKUP($C2234,'Experiment Design'!$B$3:$H$66,'Experiment Results'!H$1,FALSE)</f>
        <v>3</v>
      </c>
      <c r="I2234" s="101" t="str">
        <f>VLOOKUP($C2234,'Experiment Design'!$B$3:$H$66,'Experiment Results'!I$1,FALSE)</f>
        <v>Exponential</v>
      </c>
      <c r="J2234" s="101">
        <f>VLOOKUP($C2234,'Experiment Design'!$B$3:$H$66,'Experiment Results'!J$1,FALSE)</f>
        <v>100</v>
      </c>
      <c r="K2234" s="101">
        <f>VLOOKUP($C2234,'Experiment Design'!$B$3:$H$66,'Experiment Results'!K$1,FALSE)</f>
        <v>10</v>
      </c>
      <c r="L2234" s="101">
        <f>VLOOKUP($C2234,'Experiment Design'!$B$3:$H$66,'Experiment Results'!L$1,FALSE)</f>
        <v>36</v>
      </c>
      <c r="M2234" s="101">
        <f>VLOOKUP($C2234,'Experiment Design'!$B$3:$H$66,'Experiment Results'!M$1,FALSE)</f>
        <v>15</v>
      </c>
      <c r="N2234" s="102">
        <f t="shared" si="275"/>
        <v>34.311967576526762</v>
      </c>
      <c r="P2234" s="103">
        <f t="shared" si="276"/>
        <v>-1</v>
      </c>
      <c r="Q2234" s="101">
        <f t="shared" si="277"/>
        <v>1</v>
      </c>
      <c r="R2234" s="101">
        <f t="shared" si="278"/>
        <v>1</v>
      </c>
      <c r="S2234" s="101">
        <f t="shared" si="279"/>
        <v>-1</v>
      </c>
      <c r="T2234" s="101">
        <f t="shared" si="280"/>
        <v>1</v>
      </c>
      <c r="U2234" s="101">
        <f t="shared" si="281"/>
        <v>1</v>
      </c>
      <c r="V2234" s="102">
        <f t="shared" si="282"/>
        <v>34.311967576526762</v>
      </c>
    </row>
    <row r="2235" spans="2:22" x14ac:dyDescent="0.25">
      <c r="B2235" s="12">
        <v>35</v>
      </c>
      <c r="C2235" s="12">
        <v>56</v>
      </c>
      <c r="D2235" s="12">
        <v>35.416666666666679</v>
      </c>
      <c r="E2235" s="12">
        <v>40.208333333333336</v>
      </c>
      <c r="F2235" s="12">
        <v>38.749999999999986</v>
      </c>
      <c r="H2235" s="103">
        <f>VLOOKUP($C2235,'Experiment Design'!$B$3:$H$66,'Experiment Results'!H$1,FALSE)</f>
        <v>8</v>
      </c>
      <c r="I2235" s="101" t="str">
        <f>VLOOKUP($C2235,'Experiment Design'!$B$3:$H$66,'Experiment Results'!I$1,FALSE)</f>
        <v>Exponential</v>
      </c>
      <c r="J2235" s="101">
        <f>VLOOKUP($C2235,'Experiment Design'!$B$3:$H$66,'Experiment Results'!J$1,FALSE)</f>
        <v>100</v>
      </c>
      <c r="K2235" s="101">
        <f>VLOOKUP($C2235,'Experiment Design'!$B$3:$H$66,'Experiment Results'!K$1,FALSE)</f>
        <v>10</v>
      </c>
      <c r="L2235" s="101">
        <f>VLOOKUP($C2235,'Experiment Design'!$B$3:$H$66,'Experiment Results'!L$1,FALSE)</f>
        <v>36</v>
      </c>
      <c r="M2235" s="101">
        <f>VLOOKUP($C2235,'Experiment Design'!$B$3:$H$66,'Experiment Results'!M$1,FALSE)</f>
        <v>15</v>
      </c>
      <c r="N2235" s="102">
        <f t="shared" si="275"/>
        <v>38.125</v>
      </c>
      <c r="P2235" s="103">
        <f t="shared" si="276"/>
        <v>1</v>
      </c>
      <c r="Q2235" s="101">
        <f t="shared" si="277"/>
        <v>1</v>
      </c>
      <c r="R2235" s="101">
        <f t="shared" si="278"/>
        <v>1</v>
      </c>
      <c r="S2235" s="101">
        <f t="shared" si="279"/>
        <v>-1</v>
      </c>
      <c r="T2235" s="101">
        <f t="shared" si="280"/>
        <v>1</v>
      </c>
      <c r="U2235" s="101">
        <f t="shared" si="281"/>
        <v>1</v>
      </c>
      <c r="V2235" s="102">
        <f t="shared" si="282"/>
        <v>38.125</v>
      </c>
    </row>
    <row r="2236" spans="2:22" x14ac:dyDescent="0.25">
      <c r="B2236" s="12">
        <v>35</v>
      </c>
      <c r="C2236" s="12">
        <v>57</v>
      </c>
      <c r="D2236" s="12">
        <v>29.791666666666682</v>
      </c>
      <c r="E2236" s="12">
        <v>46.249999999999986</v>
      </c>
      <c r="F2236" s="12">
        <v>43.750000000000014</v>
      </c>
      <c r="H2236" s="103">
        <f>VLOOKUP($C2236,'Experiment Design'!$B$3:$H$66,'Experiment Results'!H$1,FALSE)</f>
        <v>3</v>
      </c>
      <c r="I2236" s="101" t="str">
        <f>VLOOKUP($C2236,'Experiment Design'!$B$3:$H$66,'Experiment Results'!I$1,FALSE)</f>
        <v>Normal</v>
      </c>
      <c r="J2236" s="101">
        <f>VLOOKUP($C2236,'Experiment Design'!$B$3:$H$66,'Experiment Results'!J$1,FALSE)</f>
        <v>40</v>
      </c>
      <c r="K2236" s="101">
        <f>VLOOKUP($C2236,'Experiment Design'!$B$3:$H$66,'Experiment Results'!K$1,FALSE)</f>
        <v>60</v>
      </c>
      <c r="L2236" s="101">
        <f>VLOOKUP($C2236,'Experiment Design'!$B$3:$H$66,'Experiment Results'!L$1,FALSE)</f>
        <v>36</v>
      </c>
      <c r="M2236" s="101">
        <f>VLOOKUP($C2236,'Experiment Design'!$B$3:$H$66,'Experiment Results'!M$1,FALSE)</f>
        <v>15</v>
      </c>
      <c r="N2236" s="102">
        <f t="shared" si="275"/>
        <v>39.930555555555564</v>
      </c>
      <c r="P2236" s="103">
        <f t="shared" si="276"/>
        <v>-1</v>
      </c>
      <c r="Q2236" s="101">
        <f t="shared" si="277"/>
        <v>-1</v>
      </c>
      <c r="R2236" s="101">
        <f t="shared" si="278"/>
        <v>-1</v>
      </c>
      <c r="S2236" s="101">
        <f t="shared" si="279"/>
        <v>1</v>
      </c>
      <c r="T2236" s="101">
        <f t="shared" si="280"/>
        <v>1</v>
      </c>
      <c r="U2236" s="101">
        <f t="shared" si="281"/>
        <v>1</v>
      </c>
      <c r="V2236" s="102">
        <f t="shared" si="282"/>
        <v>39.930555555555564</v>
      </c>
    </row>
    <row r="2237" spans="2:22" x14ac:dyDescent="0.25">
      <c r="B2237" s="12">
        <v>35</v>
      </c>
      <c r="C2237" s="12">
        <v>58</v>
      </c>
      <c r="D2237" s="12">
        <v>32.291666666666636</v>
      </c>
      <c r="E2237" s="12">
        <v>39.333333333333357</v>
      </c>
      <c r="F2237" s="12">
        <v>39.791666666666636</v>
      </c>
      <c r="H2237" s="103">
        <f>VLOOKUP($C2237,'Experiment Design'!$B$3:$H$66,'Experiment Results'!H$1,FALSE)</f>
        <v>8</v>
      </c>
      <c r="I2237" s="101" t="str">
        <f>VLOOKUP($C2237,'Experiment Design'!$B$3:$H$66,'Experiment Results'!I$1,FALSE)</f>
        <v>Normal</v>
      </c>
      <c r="J2237" s="101">
        <f>VLOOKUP($C2237,'Experiment Design'!$B$3:$H$66,'Experiment Results'!J$1,FALSE)</f>
        <v>40</v>
      </c>
      <c r="K2237" s="101">
        <f>VLOOKUP($C2237,'Experiment Design'!$B$3:$H$66,'Experiment Results'!K$1,FALSE)</f>
        <v>60</v>
      </c>
      <c r="L2237" s="101">
        <f>VLOOKUP($C2237,'Experiment Design'!$B$3:$H$66,'Experiment Results'!L$1,FALSE)</f>
        <v>36</v>
      </c>
      <c r="M2237" s="101">
        <f>VLOOKUP($C2237,'Experiment Design'!$B$3:$H$66,'Experiment Results'!M$1,FALSE)</f>
        <v>15</v>
      </c>
      <c r="N2237" s="102">
        <f t="shared" si="275"/>
        <v>37.138888888888879</v>
      </c>
      <c r="P2237" s="103">
        <f t="shared" si="276"/>
        <v>1</v>
      </c>
      <c r="Q2237" s="101">
        <f t="shared" si="277"/>
        <v>-1</v>
      </c>
      <c r="R2237" s="101">
        <f t="shared" si="278"/>
        <v>-1</v>
      </c>
      <c r="S2237" s="101">
        <f t="shared" si="279"/>
        <v>1</v>
      </c>
      <c r="T2237" s="101">
        <f t="shared" si="280"/>
        <v>1</v>
      </c>
      <c r="U2237" s="101">
        <f t="shared" si="281"/>
        <v>1</v>
      </c>
      <c r="V2237" s="102">
        <f t="shared" si="282"/>
        <v>37.138888888888879</v>
      </c>
    </row>
    <row r="2238" spans="2:22" x14ac:dyDescent="0.25">
      <c r="B2238" s="12">
        <v>35</v>
      </c>
      <c r="C2238" s="12">
        <v>59</v>
      </c>
      <c r="D2238" s="12">
        <v>38.749999999999986</v>
      </c>
      <c r="E2238" s="12">
        <v>31.111111111111082</v>
      </c>
      <c r="F2238" s="12">
        <v>31.458333333333361</v>
      </c>
      <c r="H2238" s="103">
        <f>VLOOKUP($C2238,'Experiment Design'!$B$3:$H$66,'Experiment Results'!H$1,FALSE)</f>
        <v>3</v>
      </c>
      <c r="I2238" s="101" t="str">
        <f>VLOOKUP($C2238,'Experiment Design'!$B$3:$H$66,'Experiment Results'!I$1,FALSE)</f>
        <v>Exponential</v>
      </c>
      <c r="J2238" s="101">
        <f>VLOOKUP($C2238,'Experiment Design'!$B$3:$H$66,'Experiment Results'!J$1,FALSE)</f>
        <v>40</v>
      </c>
      <c r="K2238" s="101">
        <f>VLOOKUP($C2238,'Experiment Design'!$B$3:$H$66,'Experiment Results'!K$1,FALSE)</f>
        <v>60</v>
      </c>
      <c r="L2238" s="101">
        <f>VLOOKUP($C2238,'Experiment Design'!$B$3:$H$66,'Experiment Results'!L$1,FALSE)</f>
        <v>36</v>
      </c>
      <c r="M2238" s="101">
        <f>VLOOKUP($C2238,'Experiment Design'!$B$3:$H$66,'Experiment Results'!M$1,FALSE)</f>
        <v>15</v>
      </c>
      <c r="N2238" s="102">
        <f t="shared" si="275"/>
        <v>33.773148148148145</v>
      </c>
      <c r="P2238" s="103">
        <f t="shared" si="276"/>
        <v>-1</v>
      </c>
      <c r="Q2238" s="101">
        <f t="shared" si="277"/>
        <v>1</v>
      </c>
      <c r="R2238" s="101">
        <f t="shared" si="278"/>
        <v>-1</v>
      </c>
      <c r="S2238" s="101">
        <f t="shared" si="279"/>
        <v>1</v>
      </c>
      <c r="T2238" s="101">
        <f t="shared" si="280"/>
        <v>1</v>
      </c>
      <c r="U2238" s="101">
        <f t="shared" si="281"/>
        <v>1</v>
      </c>
      <c r="V2238" s="102">
        <f t="shared" si="282"/>
        <v>33.773148148148145</v>
      </c>
    </row>
    <row r="2239" spans="2:22" x14ac:dyDescent="0.25">
      <c r="B2239" s="12">
        <v>35</v>
      </c>
      <c r="C2239" s="12">
        <v>60</v>
      </c>
      <c r="D2239" s="12">
        <v>35.416666666666679</v>
      </c>
      <c r="E2239" s="12">
        <v>40.208333333333336</v>
      </c>
      <c r="F2239" s="12">
        <v>38.749999999999986</v>
      </c>
      <c r="H2239" s="103">
        <f>VLOOKUP($C2239,'Experiment Design'!$B$3:$H$66,'Experiment Results'!H$1,FALSE)</f>
        <v>8</v>
      </c>
      <c r="I2239" s="101" t="str">
        <f>VLOOKUP($C2239,'Experiment Design'!$B$3:$H$66,'Experiment Results'!I$1,FALSE)</f>
        <v>Exponential</v>
      </c>
      <c r="J2239" s="101">
        <f>VLOOKUP($C2239,'Experiment Design'!$B$3:$H$66,'Experiment Results'!J$1,FALSE)</f>
        <v>40</v>
      </c>
      <c r="K2239" s="101">
        <f>VLOOKUP($C2239,'Experiment Design'!$B$3:$H$66,'Experiment Results'!K$1,FALSE)</f>
        <v>60</v>
      </c>
      <c r="L2239" s="101">
        <f>VLOOKUP($C2239,'Experiment Design'!$B$3:$H$66,'Experiment Results'!L$1,FALSE)</f>
        <v>36</v>
      </c>
      <c r="M2239" s="101">
        <f>VLOOKUP($C2239,'Experiment Design'!$B$3:$H$66,'Experiment Results'!M$1,FALSE)</f>
        <v>15</v>
      </c>
      <c r="N2239" s="102">
        <f t="shared" si="275"/>
        <v>38.125</v>
      </c>
      <c r="P2239" s="103">
        <f t="shared" si="276"/>
        <v>1</v>
      </c>
      <c r="Q2239" s="101">
        <f t="shared" si="277"/>
        <v>1</v>
      </c>
      <c r="R2239" s="101">
        <f t="shared" si="278"/>
        <v>-1</v>
      </c>
      <c r="S2239" s="101">
        <f t="shared" si="279"/>
        <v>1</v>
      </c>
      <c r="T2239" s="101">
        <f t="shared" si="280"/>
        <v>1</v>
      </c>
      <c r="U2239" s="101">
        <f t="shared" si="281"/>
        <v>1</v>
      </c>
      <c r="V2239" s="102">
        <f t="shared" si="282"/>
        <v>38.125</v>
      </c>
    </row>
    <row r="2240" spans="2:22" x14ac:dyDescent="0.25">
      <c r="B2240" s="12">
        <v>35</v>
      </c>
      <c r="C2240" s="12">
        <v>61</v>
      </c>
      <c r="D2240" s="12">
        <v>29.791666666666682</v>
      </c>
      <c r="E2240" s="12">
        <v>46.249999999999986</v>
      </c>
      <c r="F2240" s="12">
        <v>43.750000000000014</v>
      </c>
      <c r="H2240" s="103">
        <f>VLOOKUP($C2240,'Experiment Design'!$B$3:$H$66,'Experiment Results'!H$1,FALSE)</f>
        <v>3</v>
      </c>
      <c r="I2240" s="101" t="str">
        <f>VLOOKUP($C2240,'Experiment Design'!$B$3:$H$66,'Experiment Results'!I$1,FALSE)</f>
        <v>Normal</v>
      </c>
      <c r="J2240" s="101">
        <f>VLOOKUP($C2240,'Experiment Design'!$B$3:$H$66,'Experiment Results'!J$1,FALSE)</f>
        <v>100</v>
      </c>
      <c r="K2240" s="101">
        <f>VLOOKUP($C2240,'Experiment Design'!$B$3:$H$66,'Experiment Results'!K$1,FALSE)</f>
        <v>60</v>
      </c>
      <c r="L2240" s="101">
        <f>VLOOKUP($C2240,'Experiment Design'!$B$3:$H$66,'Experiment Results'!L$1,FALSE)</f>
        <v>36</v>
      </c>
      <c r="M2240" s="101">
        <f>VLOOKUP($C2240,'Experiment Design'!$B$3:$H$66,'Experiment Results'!M$1,FALSE)</f>
        <v>15</v>
      </c>
      <c r="N2240" s="102">
        <f t="shared" si="275"/>
        <v>39.930555555555564</v>
      </c>
      <c r="P2240" s="103">
        <f t="shared" si="276"/>
        <v>-1</v>
      </c>
      <c r="Q2240" s="101">
        <f t="shared" si="277"/>
        <v>-1</v>
      </c>
      <c r="R2240" s="101">
        <f t="shared" si="278"/>
        <v>1</v>
      </c>
      <c r="S2240" s="101">
        <f t="shared" si="279"/>
        <v>1</v>
      </c>
      <c r="T2240" s="101">
        <f t="shared" si="280"/>
        <v>1</v>
      </c>
      <c r="U2240" s="101">
        <f t="shared" si="281"/>
        <v>1</v>
      </c>
      <c r="V2240" s="102">
        <f t="shared" si="282"/>
        <v>39.930555555555564</v>
      </c>
    </row>
    <row r="2241" spans="2:22" x14ac:dyDescent="0.25">
      <c r="B2241" s="12">
        <v>35</v>
      </c>
      <c r="C2241" s="12">
        <v>62</v>
      </c>
      <c r="D2241" s="12">
        <v>32.291666666666636</v>
      </c>
      <c r="E2241" s="12">
        <v>39.333333333333357</v>
      </c>
      <c r="F2241" s="12">
        <v>39.791666666666636</v>
      </c>
      <c r="H2241" s="103">
        <f>VLOOKUP($C2241,'Experiment Design'!$B$3:$H$66,'Experiment Results'!H$1,FALSE)</f>
        <v>8</v>
      </c>
      <c r="I2241" s="101" t="str">
        <f>VLOOKUP($C2241,'Experiment Design'!$B$3:$H$66,'Experiment Results'!I$1,FALSE)</f>
        <v>Normal</v>
      </c>
      <c r="J2241" s="101">
        <f>VLOOKUP($C2241,'Experiment Design'!$B$3:$H$66,'Experiment Results'!J$1,FALSE)</f>
        <v>100</v>
      </c>
      <c r="K2241" s="101">
        <f>VLOOKUP($C2241,'Experiment Design'!$B$3:$H$66,'Experiment Results'!K$1,FALSE)</f>
        <v>60</v>
      </c>
      <c r="L2241" s="101">
        <f>VLOOKUP($C2241,'Experiment Design'!$B$3:$H$66,'Experiment Results'!L$1,FALSE)</f>
        <v>36</v>
      </c>
      <c r="M2241" s="101">
        <f>VLOOKUP($C2241,'Experiment Design'!$B$3:$H$66,'Experiment Results'!M$1,FALSE)</f>
        <v>15</v>
      </c>
      <c r="N2241" s="102">
        <f t="shared" si="275"/>
        <v>37.138888888888879</v>
      </c>
      <c r="P2241" s="103">
        <f t="shared" si="276"/>
        <v>1</v>
      </c>
      <c r="Q2241" s="101">
        <f t="shared" si="277"/>
        <v>-1</v>
      </c>
      <c r="R2241" s="101">
        <f t="shared" si="278"/>
        <v>1</v>
      </c>
      <c r="S2241" s="101">
        <f t="shared" si="279"/>
        <v>1</v>
      </c>
      <c r="T2241" s="101">
        <f t="shared" si="280"/>
        <v>1</v>
      </c>
      <c r="U2241" s="101">
        <f t="shared" si="281"/>
        <v>1</v>
      </c>
      <c r="V2241" s="102">
        <f t="shared" si="282"/>
        <v>37.138888888888879</v>
      </c>
    </row>
    <row r="2242" spans="2:22" x14ac:dyDescent="0.25">
      <c r="B2242" s="12">
        <v>35</v>
      </c>
      <c r="C2242" s="12">
        <v>63</v>
      </c>
      <c r="D2242" s="12">
        <v>38.749999999999986</v>
      </c>
      <c r="E2242" s="12">
        <v>32.727569396246935</v>
      </c>
      <c r="F2242" s="12">
        <v>31.458333333333361</v>
      </c>
      <c r="H2242" s="103">
        <f>VLOOKUP($C2242,'Experiment Design'!$B$3:$H$66,'Experiment Results'!H$1,FALSE)</f>
        <v>3</v>
      </c>
      <c r="I2242" s="101" t="str">
        <f>VLOOKUP($C2242,'Experiment Design'!$B$3:$H$66,'Experiment Results'!I$1,FALSE)</f>
        <v>Exponential</v>
      </c>
      <c r="J2242" s="101">
        <f>VLOOKUP($C2242,'Experiment Design'!$B$3:$H$66,'Experiment Results'!J$1,FALSE)</f>
        <v>100</v>
      </c>
      <c r="K2242" s="101">
        <f>VLOOKUP($C2242,'Experiment Design'!$B$3:$H$66,'Experiment Results'!K$1,FALSE)</f>
        <v>60</v>
      </c>
      <c r="L2242" s="101">
        <f>VLOOKUP($C2242,'Experiment Design'!$B$3:$H$66,'Experiment Results'!L$1,FALSE)</f>
        <v>36</v>
      </c>
      <c r="M2242" s="101">
        <f>VLOOKUP($C2242,'Experiment Design'!$B$3:$H$66,'Experiment Results'!M$1,FALSE)</f>
        <v>15</v>
      </c>
      <c r="N2242" s="102">
        <f t="shared" si="275"/>
        <v>34.311967576526762</v>
      </c>
      <c r="P2242" s="103">
        <f t="shared" si="276"/>
        <v>-1</v>
      </c>
      <c r="Q2242" s="101">
        <f t="shared" si="277"/>
        <v>1</v>
      </c>
      <c r="R2242" s="101">
        <f t="shared" si="278"/>
        <v>1</v>
      </c>
      <c r="S2242" s="101">
        <f t="shared" si="279"/>
        <v>1</v>
      </c>
      <c r="T2242" s="101">
        <f t="shared" si="280"/>
        <v>1</v>
      </c>
      <c r="U2242" s="101">
        <f t="shared" si="281"/>
        <v>1</v>
      </c>
      <c r="V2242" s="102">
        <f t="shared" si="282"/>
        <v>34.311967576526762</v>
      </c>
    </row>
    <row r="2243" spans="2:22" x14ac:dyDescent="0.25">
      <c r="B2243" s="12">
        <v>35</v>
      </c>
      <c r="C2243" s="12">
        <v>64</v>
      </c>
      <c r="D2243" s="12">
        <v>35.416666666666679</v>
      </c>
      <c r="E2243" s="12">
        <v>40.208333333333336</v>
      </c>
      <c r="F2243" s="12">
        <v>38.749999999999986</v>
      </c>
      <c r="H2243" s="103">
        <f>VLOOKUP($C2243,'Experiment Design'!$B$3:$H$66,'Experiment Results'!H$1,FALSE)</f>
        <v>8</v>
      </c>
      <c r="I2243" s="101" t="str">
        <f>VLOOKUP($C2243,'Experiment Design'!$B$3:$H$66,'Experiment Results'!I$1,FALSE)</f>
        <v>Exponential</v>
      </c>
      <c r="J2243" s="101">
        <f>VLOOKUP($C2243,'Experiment Design'!$B$3:$H$66,'Experiment Results'!J$1,FALSE)</f>
        <v>100</v>
      </c>
      <c r="K2243" s="101">
        <f>VLOOKUP($C2243,'Experiment Design'!$B$3:$H$66,'Experiment Results'!K$1,FALSE)</f>
        <v>60</v>
      </c>
      <c r="L2243" s="101">
        <f>VLOOKUP($C2243,'Experiment Design'!$B$3:$H$66,'Experiment Results'!L$1,FALSE)</f>
        <v>36</v>
      </c>
      <c r="M2243" s="101">
        <f>VLOOKUP($C2243,'Experiment Design'!$B$3:$H$66,'Experiment Results'!M$1,FALSE)</f>
        <v>15</v>
      </c>
      <c r="N2243" s="102">
        <f t="shared" si="275"/>
        <v>38.125</v>
      </c>
      <c r="P2243" s="103">
        <f t="shared" si="276"/>
        <v>1</v>
      </c>
      <c r="Q2243" s="101">
        <f t="shared" si="277"/>
        <v>1</v>
      </c>
      <c r="R2243" s="101">
        <f t="shared" si="278"/>
        <v>1</v>
      </c>
      <c r="S2243" s="101">
        <f t="shared" si="279"/>
        <v>1</v>
      </c>
      <c r="T2243" s="101">
        <f t="shared" si="280"/>
        <v>1</v>
      </c>
      <c r="U2243" s="101">
        <f t="shared" si="281"/>
        <v>1</v>
      </c>
      <c r="V2243" s="102">
        <f t="shared" si="282"/>
        <v>38.125</v>
      </c>
    </row>
    <row r="2244" spans="2:22" x14ac:dyDescent="0.25">
      <c r="B2244" s="12">
        <v>36</v>
      </c>
      <c r="C2244" s="12">
        <v>1</v>
      </c>
      <c r="D2244" s="12">
        <v>34.326923076923102</v>
      </c>
      <c r="E2244" s="12">
        <v>44.711538461538481</v>
      </c>
      <c r="F2244" s="12">
        <v>37.5</v>
      </c>
      <c r="H2244" s="103">
        <f>VLOOKUP($C2244,'Experiment Design'!$B$3:$H$66,'Experiment Results'!H$1,FALSE)</f>
        <v>3</v>
      </c>
      <c r="I2244" s="101" t="str">
        <f>VLOOKUP($C2244,'Experiment Design'!$B$3:$H$66,'Experiment Results'!I$1,FALSE)</f>
        <v>Normal</v>
      </c>
      <c r="J2244" s="101">
        <f>VLOOKUP($C2244,'Experiment Design'!$B$3:$H$66,'Experiment Results'!J$1,FALSE)</f>
        <v>40</v>
      </c>
      <c r="K2244" s="101">
        <f>VLOOKUP($C2244,'Experiment Design'!$B$3:$H$66,'Experiment Results'!K$1,FALSE)</f>
        <v>10</v>
      </c>
      <c r="L2244" s="101">
        <f>VLOOKUP($C2244,'Experiment Design'!$B$3:$H$66,'Experiment Results'!L$1,FALSE)</f>
        <v>26</v>
      </c>
      <c r="M2244" s="101">
        <f>VLOOKUP($C2244,'Experiment Design'!$B$3:$H$66,'Experiment Results'!M$1,FALSE)</f>
        <v>10</v>
      </c>
      <c r="N2244" s="102">
        <f t="shared" si="275"/>
        <v>38.846153846153861</v>
      </c>
      <c r="P2244" s="103">
        <f t="shared" si="276"/>
        <v>-1</v>
      </c>
      <c r="Q2244" s="101">
        <f t="shared" si="277"/>
        <v>-1</v>
      </c>
      <c r="R2244" s="101">
        <f t="shared" si="278"/>
        <v>-1</v>
      </c>
      <c r="S2244" s="101">
        <f t="shared" si="279"/>
        <v>-1</v>
      </c>
      <c r="T2244" s="101">
        <f t="shared" si="280"/>
        <v>-1</v>
      </c>
      <c r="U2244" s="101">
        <f t="shared" si="281"/>
        <v>-1</v>
      </c>
      <c r="V2244" s="102">
        <f t="shared" si="282"/>
        <v>38.846153846153861</v>
      </c>
    </row>
    <row r="2245" spans="2:22" x14ac:dyDescent="0.25">
      <c r="B2245" s="12">
        <v>36</v>
      </c>
      <c r="C2245" s="12">
        <v>2</v>
      </c>
      <c r="D2245" s="12">
        <v>32.596153846153854</v>
      </c>
      <c r="E2245" s="12">
        <v>43.846153846153854</v>
      </c>
      <c r="F2245" s="12">
        <v>35.192307692307722</v>
      </c>
      <c r="H2245" s="103">
        <f>VLOOKUP($C2245,'Experiment Design'!$B$3:$H$66,'Experiment Results'!H$1,FALSE)</f>
        <v>8</v>
      </c>
      <c r="I2245" s="101" t="str">
        <f>VLOOKUP($C2245,'Experiment Design'!$B$3:$H$66,'Experiment Results'!I$1,FALSE)</f>
        <v>Normal</v>
      </c>
      <c r="J2245" s="101">
        <f>VLOOKUP($C2245,'Experiment Design'!$B$3:$H$66,'Experiment Results'!J$1,FALSE)</f>
        <v>40</v>
      </c>
      <c r="K2245" s="101">
        <f>VLOOKUP($C2245,'Experiment Design'!$B$3:$H$66,'Experiment Results'!K$1,FALSE)</f>
        <v>10</v>
      </c>
      <c r="L2245" s="101">
        <f>VLOOKUP($C2245,'Experiment Design'!$B$3:$H$66,'Experiment Results'!L$1,FALSE)</f>
        <v>26</v>
      </c>
      <c r="M2245" s="101">
        <f>VLOOKUP($C2245,'Experiment Design'!$B$3:$H$66,'Experiment Results'!M$1,FALSE)</f>
        <v>10</v>
      </c>
      <c r="N2245" s="102">
        <f t="shared" ref="N2245:N2308" si="283">AVERAGE(D2245:F2245)</f>
        <v>37.211538461538474</v>
      </c>
      <c r="P2245" s="103">
        <f t="shared" ref="P2245:P2308" si="284">IF(H2245=H$4,-1,1)</f>
        <v>1</v>
      </c>
      <c r="Q2245" s="101">
        <f t="shared" ref="Q2245:Q2308" si="285">IF(I2245=I$4,-1,1)</f>
        <v>-1</v>
      </c>
      <c r="R2245" s="101">
        <f t="shared" ref="R2245:R2308" si="286">IF(J2245=J$4,-1,1)</f>
        <v>-1</v>
      </c>
      <c r="S2245" s="101">
        <f t="shared" ref="S2245:S2308" si="287">IF(K2245=K$4,-1,1)</f>
        <v>-1</v>
      </c>
      <c r="T2245" s="101">
        <f t="shared" ref="T2245:T2308" si="288">IF(L2245=L$4,-1,1)</f>
        <v>-1</v>
      </c>
      <c r="U2245" s="101">
        <f t="shared" ref="U2245:U2308" si="289">IF(M2245=M$4,-1,1)</f>
        <v>-1</v>
      </c>
      <c r="V2245" s="102">
        <f t="shared" ref="V2245:V2308" si="290">N2245</f>
        <v>37.211538461538474</v>
      </c>
    </row>
    <row r="2246" spans="2:22" x14ac:dyDescent="0.25">
      <c r="B2246" s="12">
        <v>36</v>
      </c>
      <c r="C2246" s="12">
        <v>3</v>
      </c>
      <c r="D2246" s="12">
        <v>38.942307692307722</v>
      </c>
      <c r="E2246" s="12">
        <v>36.057692307692278</v>
      </c>
      <c r="F2246" s="12">
        <v>40.096153846153854</v>
      </c>
      <c r="H2246" s="103">
        <f>VLOOKUP($C2246,'Experiment Design'!$B$3:$H$66,'Experiment Results'!H$1,FALSE)</f>
        <v>3</v>
      </c>
      <c r="I2246" s="101" t="str">
        <f>VLOOKUP($C2246,'Experiment Design'!$B$3:$H$66,'Experiment Results'!I$1,FALSE)</f>
        <v>Exponential</v>
      </c>
      <c r="J2246" s="101">
        <f>VLOOKUP($C2246,'Experiment Design'!$B$3:$H$66,'Experiment Results'!J$1,FALSE)</f>
        <v>40</v>
      </c>
      <c r="K2246" s="101">
        <f>VLOOKUP($C2246,'Experiment Design'!$B$3:$H$66,'Experiment Results'!K$1,FALSE)</f>
        <v>10</v>
      </c>
      <c r="L2246" s="101">
        <f>VLOOKUP($C2246,'Experiment Design'!$B$3:$H$66,'Experiment Results'!L$1,FALSE)</f>
        <v>26</v>
      </c>
      <c r="M2246" s="101">
        <f>VLOOKUP($C2246,'Experiment Design'!$B$3:$H$66,'Experiment Results'!M$1,FALSE)</f>
        <v>10</v>
      </c>
      <c r="N2246" s="102">
        <f t="shared" si="283"/>
        <v>38.36538461538462</v>
      </c>
      <c r="P2246" s="103">
        <f t="shared" si="284"/>
        <v>-1</v>
      </c>
      <c r="Q2246" s="101">
        <f t="shared" si="285"/>
        <v>1</v>
      </c>
      <c r="R2246" s="101">
        <f t="shared" si="286"/>
        <v>-1</v>
      </c>
      <c r="S2246" s="101">
        <f t="shared" si="287"/>
        <v>-1</v>
      </c>
      <c r="T2246" s="101">
        <f t="shared" si="288"/>
        <v>-1</v>
      </c>
      <c r="U2246" s="101">
        <f t="shared" si="289"/>
        <v>-1</v>
      </c>
      <c r="V2246" s="102">
        <f t="shared" si="290"/>
        <v>38.36538461538462</v>
      </c>
    </row>
    <row r="2247" spans="2:22" x14ac:dyDescent="0.25">
      <c r="B2247" s="12">
        <v>36</v>
      </c>
      <c r="C2247" s="12">
        <v>4</v>
      </c>
      <c r="D2247" s="12">
        <v>35.480769230769241</v>
      </c>
      <c r="E2247" s="12">
        <v>36.057692307692278</v>
      </c>
      <c r="F2247" s="12">
        <v>40.096153846153854</v>
      </c>
      <c r="H2247" s="103">
        <f>VLOOKUP($C2247,'Experiment Design'!$B$3:$H$66,'Experiment Results'!H$1,FALSE)</f>
        <v>8</v>
      </c>
      <c r="I2247" s="101" t="str">
        <f>VLOOKUP($C2247,'Experiment Design'!$B$3:$H$66,'Experiment Results'!I$1,FALSE)</f>
        <v>Exponential</v>
      </c>
      <c r="J2247" s="101">
        <f>VLOOKUP($C2247,'Experiment Design'!$B$3:$H$66,'Experiment Results'!J$1,FALSE)</f>
        <v>40</v>
      </c>
      <c r="K2247" s="101">
        <f>VLOOKUP($C2247,'Experiment Design'!$B$3:$H$66,'Experiment Results'!K$1,FALSE)</f>
        <v>10</v>
      </c>
      <c r="L2247" s="101">
        <f>VLOOKUP($C2247,'Experiment Design'!$B$3:$H$66,'Experiment Results'!L$1,FALSE)</f>
        <v>26</v>
      </c>
      <c r="M2247" s="101">
        <f>VLOOKUP($C2247,'Experiment Design'!$B$3:$H$66,'Experiment Results'!M$1,FALSE)</f>
        <v>10</v>
      </c>
      <c r="N2247" s="102">
        <f t="shared" si="283"/>
        <v>37.21153846153846</v>
      </c>
      <c r="P2247" s="103">
        <f t="shared" si="284"/>
        <v>1</v>
      </c>
      <c r="Q2247" s="101">
        <f t="shared" si="285"/>
        <v>1</v>
      </c>
      <c r="R2247" s="101">
        <f t="shared" si="286"/>
        <v>-1</v>
      </c>
      <c r="S2247" s="101">
        <f t="shared" si="287"/>
        <v>-1</v>
      </c>
      <c r="T2247" s="101">
        <f t="shared" si="288"/>
        <v>-1</v>
      </c>
      <c r="U2247" s="101">
        <f t="shared" si="289"/>
        <v>-1</v>
      </c>
      <c r="V2247" s="102">
        <f t="shared" si="290"/>
        <v>37.21153846153846</v>
      </c>
    </row>
    <row r="2248" spans="2:22" x14ac:dyDescent="0.25">
      <c r="B2248" s="12">
        <v>36</v>
      </c>
      <c r="C2248" s="12">
        <v>5</v>
      </c>
      <c r="D2248" s="12">
        <v>34.326923076923102</v>
      </c>
      <c r="E2248" s="12">
        <v>44.711538461538481</v>
      </c>
      <c r="F2248" s="12">
        <v>37.5</v>
      </c>
      <c r="H2248" s="103">
        <f>VLOOKUP($C2248,'Experiment Design'!$B$3:$H$66,'Experiment Results'!H$1,FALSE)</f>
        <v>3</v>
      </c>
      <c r="I2248" s="101" t="str">
        <f>VLOOKUP($C2248,'Experiment Design'!$B$3:$H$66,'Experiment Results'!I$1,FALSE)</f>
        <v>Normal</v>
      </c>
      <c r="J2248" s="101">
        <f>VLOOKUP($C2248,'Experiment Design'!$B$3:$H$66,'Experiment Results'!J$1,FALSE)</f>
        <v>100</v>
      </c>
      <c r="K2248" s="101">
        <f>VLOOKUP($C2248,'Experiment Design'!$B$3:$H$66,'Experiment Results'!K$1,FALSE)</f>
        <v>10</v>
      </c>
      <c r="L2248" s="101">
        <f>VLOOKUP($C2248,'Experiment Design'!$B$3:$H$66,'Experiment Results'!L$1,FALSE)</f>
        <v>26</v>
      </c>
      <c r="M2248" s="101">
        <f>VLOOKUP($C2248,'Experiment Design'!$B$3:$H$66,'Experiment Results'!M$1,FALSE)</f>
        <v>10</v>
      </c>
      <c r="N2248" s="102">
        <f t="shared" si="283"/>
        <v>38.846153846153861</v>
      </c>
      <c r="P2248" s="103">
        <f t="shared" si="284"/>
        <v>-1</v>
      </c>
      <c r="Q2248" s="101">
        <f t="shared" si="285"/>
        <v>-1</v>
      </c>
      <c r="R2248" s="101">
        <f t="shared" si="286"/>
        <v>1</v>
      </c>
      <c r="S2248" s="101">
        <f t="shared" si="287"/>
        <v>-1</v>
      </c>
      <c r="T2248" s="101">
        <f t="shared" si="288"/>
        <v>-1</v>
      </c>
      <c r="U2248" s="101">
        <f t="shared" si="289"/>
        <v>-1</v>
      </c>
      <c r="V2248" s="102">
        <f t="shared" si="290"/>
        <v>38.846153846153861</v>
      </c>
    </row>
    <row r="2249" spans="2:22" x14ac:dyDescent="0.25">
      <c r="B2249" s="12">
        <v>36</v>
      </c>
      <c r="C2249" s="12">
        <v>6</v>
      </c>
      <c r="D2249" s="12">
        <v>32.596153846153854</v>
      </c>
      <c r="E2249" s="12">
        <v>43.846153846153854</v>
      </c>
      <c r="F2249" s="12">
        <v>35.192307692307722</v>
      </c>
      <c r="H2249" s="103">
        <f>VLOOKUP($C2249,'Experiment Design'!$B$3:$H$66,'Experiment Results'!H$1,FALSE)</f>
        <v>8</v>
      </c>
      <c r="I2249" s="101" t="str">
        <f>VLOOKUP($C2249,'Experiment Design'!$B$3:$H$66,'Experiment Results'!I$1,FALSE)</f>
        <v>Normal</v>
      </c>
      <c r="J2249" s="101">
        <f>VLOOKUP($C2249,'Experiment Design'!$B$3:$H$66,'Experiment Results'!J$1,FALSE)</f>
        <v>100</v>
      </c>
      <c r="K2249" s="101">
        <f>VLOOKUP($C2249,'Experiment Design'!$B$3:$H$66,'Experiment Results'!K$1,FALSE)</f>
        <v>10</v>
      </c>
      <c r="L2249" s="101">
        <f>VLOOKUP($C2249,'Experiment Design'!$B$3:$H$66,'Experiment Results'!L$1,FALSE)</f>
        <v>26</v>
      </c>
      <c r="M2249" s="101">
        <f>VLOOKUP($C2249,'Experiment Design'!$B$3:$H$66,'Experiment Results'!M$1,FALSE)</f>
        <v>10</v>
      </c>
      <c r="N2249" s="102">
        <f t="shared" si="283"/>
        <v>37.211538461538474</v>
      </c>
      <c r="P2249" s="103">
        <f t="shared" si="284"/>
        <v>1</v>
      </c>
      <c r="Q2249" s="101">
        <f t="shared" si="285"/>
        <v>-1</v>
      </c>
      <c r="R2249" s="101">
        <f t="shared" si="286"/>
        <v>1</v>
      </c>
      <c r="S2249" s="101">
        <f t="shared" si="287"/>
        <v>-1</v>
      </c>
      <c r="T2249" s="101">
        <f t="shared" si="288"/>
        <v>-1</v>
      </c>
      <c r="U2249" s="101">
        <f t="shared" si="289"/>
        <v>-1</v>
      </c>
      <c r="V2249" s="102">
        <f t="shared" si="290"/>
        <v>37.211538461538474</v>
      </c>
    </row>
    <row r="2250" spans="2:22" x14ac:dyDescent="0.25">
      <c r="B2250" s="12">
        <v>36</v>
      </c>
      <c r="C2250" s="12">
        <v>7</v>
      </c>
      <c r="D2250" s="12">
        <v>38.942307692307722</v>
      </c>
      <c r="E2250" s="12">
        <v>36.057692307692278</v>
      </c>
      <c r="F2250" s="12">
        <v>40.096153846153854</v>
      </c>
      <c r="H2250" s="103">
        <f>VLOOKUP($C2250,'Experiment Design'!$B$3:$H$66,'Experiment Results'!H$1,FALSE)</f>
        <v>3</v>
      </c>
      <c r="I2250" s="101" t="str">
        <f>VLOOKUP($C2250,'Experiment Design'!$B$3:$H$66,'Experiment Results'!I$1,FALSE)</f>
        <v>Exponential</v>
      </c>
      <c r="J2250" s="101">
        <f>VLOOKUP($C2250,'Experiment Design'!$B$3:$H$66,'Experiment Results'!J$1,FALSE)</f>
        <v>100</v>
      </c>
      <c r="K2250" s="101">
        <f>VLOOKUP($C2250,'Experiment Design'!$B$3:$H$66,'Experiment Results'!K$1,FALSE)</f>
        <v>10</v>
      </c>
      <c r="L2250" s="101">
        <f>VLOOKUP($C2250,'Experiment Design'!$B$3:$H$66,'Experiment Results'!L$1,FALSE)</f>
        <v>26</v>
      </c>
      <c r="M2250" s="101">
        <f>VLOOKUP($C2250,'Experiment Design'!$B$3:$H$66,'Experiment Results'!M$1,FALSE)</f>
        <v>10</v>
      </c>
      <c r="N2250" s="102">
        <f t="shared" si="283"/>
        <v>38.36538461538462</v>
      </c>
      <c r="P2250" s="103">
        <f t="shared" si="284"/>
        <v>-1</v>
      </c>
      <c r="Q2250" s="101">
        <f t="shared" si="285"/>
        <v>1</v>
      </c>
      <c r="R2250" s="101">
        <f t="shared" si="286"/>
        <v>1</v>
      </c>
      <c r="S2250" s="101">
        <f t="shared" si="287"/>
        <v>-1</v>
      </c>
      <c r="T2250" s="101">
        <f t="shared" si="288"/>
        <v>-1</v>
      </c>
      <c r="U2250" s="101">
        <f t="shared" si="289"/>
        <v>-1</v>
      </c>
      <c r="V2250" s="102">
        <f t="shared" si="290"/>
        <v>38.36538461538462</v>
      </c>
    </row>
    <row r="2251" spans="2:22" x14ac:dyDescent="0.25">
      <c r="B2251" s="12">
        <v>36</v>
      </c>
      <c r="C2251" s="12">
        <v>8</v>
      </c>
      <c r="D2251" s="12">
        <v>35.480769230769241</v>
      </c>
      <c r="E2251" s="12">
        <v>36.057692307692278</v>
      </c>
      <c r="F2251" s="12">
        <v>40.096153846153854</v>
      </c>
      <c r="H2251" s="103">
        <f>VLOOKUP($C2251,'Experiment Design'!$B$3:$H$66,'Experiment Results'!H$1,FALSE)</f>
        <v>8</v>
      </c>
      <c r="I2251" s="101" t="str">
        <f>VLOOKUP($C2251,'Experiment Design'!$B$3:$H$66,'Experiment Results'!I$1,FALSE)</f>
        <v>Exponential</v>
      </c>
      <c r="J2251" s="101">
        <f>VLOOKUP($C2251,'Experiment Design'!$B$3:$H$66,'Experiment Results'!J$1,FALSE)</f>
        <v>100</v>
      </c>
      <c r="K2251" s="101">
        <f>VLOOKUP($C2251,'Experiment Design'!$B$3:$H$66,'Experiment Results'!K$1,FALSE)</f>
        <v>10</v>
      </c>
      <c r="L2251" s="101">
        <f>VLOOKUP($C2251,'Experiment Design'!$B$3:$H$66,'Experiment Results'!L$1,FALSE)</f>
        <v>26</v>
      </c>
      <c r="M2251" s="101">
        <f>VLOOKUP($C2251,'Experiment Design'!$B$3:$H$66,'Experiment Results'!M$1,FALSE)</f>
        <v>10</v>
      </c>
      <c r="N2251" s="102">
        <f t="shared" si="283"/>
        <v>37.21153846153846</v>
      </c>
      <c r="P2251" s="103">
        <f t="shared" si="284"/>
        <v>1</v>
      </c>
      <c r="Q2251" s="101">
        <f t="shared" si="285"/>
        <v>1</v>
      </c>
      <c r="R2251" s="101">
        <f t="shared" si="286"/>
        <v>1</v>
      </c>
      <c r="S2251" s="101">
        <f t="shared" si="287"/>
        <v>-1</v>
      </c>
      <c r="T2251" s="101">
        <f t="shared" si="288"/>
        <v>-1</v>
      </c>
      <c r="U2251" s="101">
        <f t="shared" si="289"/>
        <v>-1</v>
      </c>
      <c r="V2251" s="102">
        <f t="shared" si="290"/>
        <v>37.21153846153846</v>
      </c>
    </row>
    <row r="2252" spans="2:22" x14ac:dyDescent="0.25">
      <c r="B2252" s="12">
        <v>36</v>
      </c>
      <c r="C2252" s="12">
        <v>9</v>
      </c>
      <c r="D2252" s="12">
        <v>34.326923076923102</v>
      </c>
      <c r="E2252" s="12">
        <v>44.711538461538481</v>
      </c>
      <c r="F2252" s="12">
        <v>37.5</v>
      </c>
      <c r="H2252" s="103">
        <f>VLOOKUP($C2252,'Experiment Design'!$B$3:$H$66,'Experiment Results'!H$1,FALSE)</f>
        <v>3</v>
      </c>
      <c r="I2252" s="101" t="str">
        <f>VLOOKUP($C2252,'Experiment Design'!$B$3:$H$66,'Experiment Results'!I$1,FALSE)</f>
        <v>Normal</v>
      </c>
      <c r="J2252" s="101">
        <f>VLOOKUP($C2252,'Experiment Design'!$B$3:$H$66,'Experiment Results'!J$1,FALSE)</f>
        <v>40</v>
      </c>
      <c r="K2252" s="101">
        <f>VLOOKUP($C2252,'Experiment Design'!$B$3:$H$66,'Experiment Results'!K$1,FALSE)</f>
        <v>60</v>
      </c>
      <c r="L2252" s="101">
        <f>VLOOKUP($C2252,'Experiment Design'!$B$3:$H$66,'Experiment Results'!L$1,FALSE)</f>
        <v>26</v>
      </c>
      <c r="M2252" s="101">
        <f>VLOOKUP($C2252,'Experiment Design'!$B$3:$H$66,'Experiment Results'!M$1,FALSE)</f>
        <v>10</v>
      </c>
      <c r="N2252" s="102">
        <f t="shared" si="283"/>
        <v>38.846153846153861</v>
      </c>
      <c r="P2252" s="103">
        <f t="shared" si="284"/>
        <v>-1</v>
      </c>
      <c r="Q2252" s="101">
        <f t="shared" si="285"/>
        <v>-1</v>
      </c>
      <c r="R2252" s="101">
        <f t="shared" si="286"/>
        <v>-1</v>
      </c>
      <c r="S2252" s="101">
        <f t="shared" si="287"/>
        <v>1</v>
      </c>
      <c r="T2252" s="101">
        <f t="shared" si="288"/>
        <v>-1</v>
      </c>
      <c r="U2252" s="101">
        <f t="shared" si="289"/>
        <v>-1</v>
      </c>
      <c r="V2252" s="102">
        <f t="shared" si="290"/>
        <v>38.846153846153861</v>
      </c>
    </row>
    <row r="2253" spans="2:22" x14ac:dyDescent="0.25">
      <c r="B2253" s="12">
        <v>36</v>
      </c>
      <c r="C2253" s="12">
        <v>10</v>
      </c>
      <c r="D2253" s="12">
        <v>32.596153846153854</v>
      </c>
      <c r="E2253" s="12">
        <v>43.846153846153854</v>
      </c>
      <c r="F2253" s="12">
        <v>35.192307692307722</v>
      </c>
      <c r="H2253" s="103">
        <f>VLOOKUP($C2253,'Experiment Design'!$B$3:$H$66,'Experiment Results'!H$1,FALSE)</f>
        <v>8</v>
      </c>
      <c r="I2253" s="101" t="str">
        <f>VLOOKUP($C2253,'Experiment Design'!$B$3:$H$66,'Experiment Results'!I$1,FALSE)</f>
        <v>Normal</v>
      </c>
      <c r="J2253" s="101">
        <f>VLOOKUP($C2253,'Experiment Design'!$B$3:$H$66,'Experiment Results'!J$1,FALSE)</f>
        <v>40</v>
      </c>
      <c r="K2253" s="101">
        <f>VLOOKUP($C2253,'Experiment Design'!$B$3:$H$66,'Experiment Results'!K$1,FALSE)</f>
        <v>60</v>
      </c>
      <c r="L2253" s="101">
        <f>VLOOKUP($C2253,'Experiment Design'!$B$3:$H$66,'Experiment Results'!L$1,FALSE)</f>
        <v>26</v>
      </c>
      <c r="M2253" s="101">
        <f>VLOOKUP($C2253,'Experiment Design'!$B$3:$H$66,'Experiment Results'!M$1,FALSE)</f>
        <v>10</v>
      </c>
      <c r="N2253" s="102">
        <f t="shared" si="283"/>
        <v>37.211538461538474</v>
      </c>
      <c r="P2253" s="103">
        <f t="shared" si="284"/>
        <v>1</v>
      </c>
      <c r="Q2253" s="101">
        <f t="shared" si="285"/>
        <v>-1</v>
      </c>
      <c r="R2253" s="101">
        <f t="shared" si="286"/>
        <v>-1</v>
      </c>
      <c r="S2253" s="101">
        <f t="shared" si="287"/>
        <v>1</v>
      </c>
      <c r="T2253" s="101">
        <f t="shared" si="288"/>
        <v>-1</v>
      </c>
      <c r="U2253" s="101">
        <f t="shared" si="289"/>
        <v>-1</v>
      </c>
      <c r="V2253" s="102">
        <f t="shared" si="290"/>
        <v>37.211538461538474</v>
      </c>
    </row>
    <row r="2254" spans="2:22" x14ac:dyDescent="0.25">
      <c r="B2254" s="12">
        <v>36</v>
      </c>
      <c r="C2254" s="12">
        <v>11</v>
      </c>
      <c r="D2254" s="12">
        <v>38.942307692307722</v>
      </c>
      <c r="E2254" s="12">
        <v>36.057692307692278</v>
      </c>
      <c r="F2254" s="12">
        <v>40.096153846153854</v>
      </c>
      <c r="H2254" s="103">
        <f>VLOOKUP($C2254,'Experiment Design'!$B$3:$H$66,'Experiment Results'!H$1,FALSE)</f>
        <v>3</v>
      </c>
      <c r="I2254" s="101" t="str">
        <f>VLOOKUP($C2254,'Experiment Design'!$B$3:$H$66,'Experiment Results'!I$1,FALSE)</f>
        <v>Exponential</v>
      </c>
      <c r="J2254" s="101">
        <f>VLOOKUP($C2254,'Experiment Design'!$B$3:$H$66,'Experiment Results'!J$1,FALSE)</f>
        <v>40</v>
      </c>
      <c r="K2254" s="101">
        <f>VLOOKUP($C2254,'Experiment Design'!$B$3:$H$66,'Experiment Results'!K$1,FALSE)</f>
        <v>60</v>
      </c>
      <c r="L2254" s="101">
        <f>VLOOKUP($C2254,'Experiment Design'!$B$3:$H$66,'Experiment Results'!L$1,FALSE)</f>
        <v>26</v>
      </c>
      <c r="M2254" s="101">
        <f>VLOOKUP($C2254,'Experiment Design'!$B$3:$H$66,'Experiment Results'!M$1,FALSE)</f>
        <v>10</v>
      </c>
      <c r="N2254" s="102">
        <f t="shared" si="283"/>
        <v>38.36538461538462</v>
      </c>
      <c r="P2254" s="103">
        <f t="shared" si="284"/>
        <v>-1</v>
      </c>
      <c r="Q2254" s="101">
        <f t="shared" si="285"/>
        <v>1</v>
      </c>
      <c r="R2254" s="101">
        <f t="shared" si="286"/>
        <v>-1</v>
      </c>
      <c r="S2254" s="101">
        <f t="shared" si="287"/>
        <v>1</v>
      </c>
      <c r="T2254" s="101">
        <f t="shared" si="288"/>
        <v>-1</v>
      </c>
      <c r="U2254" s="101">
        <f t="shared" si="289"/>
        <v>-1</v>
      </c>
      <c r="V2254" s="102">
        <f t="shared" si="290"/>
        <v>38.36538461538462</v>
      </c>
    </row>
    <row r="2255" spans="2:22" x14ac:dyDescent="0.25">
      <c r="B2255" s="12">
        <v>36</v>
      </c>
      <c r="C2255" s="12">
        <v>12</v>
      </c>
      <c r="D2255" s="12">
        <v>35.480769230769241</v>
      </c>
      <c r="E2255" s="12">
        <v>36.057692307692278</v>
      </c>
      <c r="F2255" s="12">
        <v>40.096153846153854</v>
      </c>
      <c r="H2255" s="103">
        <f>VLOOKUP($C2255,'Experiment Design'!$B$3:$H$66,'Experiment Results'!H$1,FALSE)</f>
        <v>8</v>
      </c>
      <c r="I2255" s="101" t="str">
        <f>VLOOKUP($C2255,'Experiment Design'!$B$3:$H$66,'Experiment Results'!I$1,FALSE)</f>
        <v>Exponential</v>
      </c>
      <c r="J2255" s="101">
        <f>VLOOKUP($C2255,'Experiment Design'!$B$3:$H$66,'Experiment Results'!J$1,FALSE)</f>
        <v>40</v>
      </c>
      <c r="K2255" s="101">
        <f>VLOOKUP($C2255,'Experiment Design'!$B$3:$H$66,'Experiment Results'!K$1,FALSE)</f>
        <v>60</v>
      </c>
      <c r="L2255" s="101">
        <f>VLOOKUP($C2255,'Experiment Design'!$B$3:$H$66,'Experiment Results'!L$1,FALSE)</f>
        <v>26</v>
      </c>
      <c r="M2255" s="101">
        <f>VLOOKUP($C2255,'Experiment Design'!$B$3:$H$66,'Experiment Results'!M$1,FALSE)</f>
        <v>10</v>
      </c>
      <c r="N2255" s="102">
        <f t="shared" si="283"/>
        <v>37.21153846153846</v>
      </c>
      <c r="P2255" s="103">
        <f t="shared" si="284"/>
        <v>1</v>
      </c>
      <c r="Q2255" s="101">
        <f t="shared" si="285"/>
        <v>1</v>
      </c>
      <c r="R2255" s="101">
        <f t="shared" si="286"/>
        <v>-1</v>
      </c>
      <c r="S2255" s="101">
        <f t="shared" si="287"/>
        <v>1</v>
      </c>
      <c r="T2255" s="101">
        <f t="shared" si="288"/>
        <v>-1</v>
      </c>
      <c r="U2255" s="101">
        <f t="shared" si="289"/>
        <v>-1</v>
      </c>
      <c r="V2255" s="102">
        <f t="shared" si="290"/>
        <v>37.21153846153846</v>
      </c>
    </row>
    <row r="2256" spans="2:22" x14ac:dyDescent="0.25">
      <c r="B2256" s="12">
        <v>36</v>
      </c>
      <c r="C2256" s="12">
        <v>13</v>
      </c>
      <c r="D2256" s="12">
        <v>34.326923076923102</v>
      </c>
      <c r="E2256" s="12">
        <v>44.711538461538481</v>
      </c>
      <c r="F2256" s="12">
        <v>37.5</v>
      </c>
      <c r="H2256" s="103">
        <f>VLOOKUP($C2256,'Experiment Design'!$B$3:$H$66,'Experiment Results'!H$1,FALSE)</f>
        <v>3</v>
      </c>
      <c r="I2256" s="101" t="str">
        <f>VLOOKUP($C2256,'Experiment Design'!$B$3:$H$66,'Experiment Results'!I$1,FALSE)</f>
        <v>Normal</v>
      </c>
      <c r="J2256" s="101">
        <f>VLOOKUP($C2256,'Experiment Design'!$B$3:$H$66,'Experiment Results'!J$1,FALSE)</f>
        <v>100</v>
      </c>
      <c r="K2256" s="101">
        <f>VLOOKUP($C2256,'Experiment Design'!$B$3:$H$66,'Experiment Results'!K$1,FALSE)</f>
        <v>60</v>
      </c>
      <c r="L2256" s="101">
        <f>VLOOKUP($C2256,'Experiment Design'!$B$3:$H$66,'Experiment Results'!L$1,FALSE)</f>
        <v>26</v>
      </c>
      <c r="M2256" s="101">
        <f>VLOOKUP($C2256,'Experiment Design'!$B$3:$H$66,'Experiment Results'!M$1,FALSE)</f>
        <v>10</v>
      </c>
      <c r="N2256" s="102">
        <f t="shared" si="283"/>
        <v>38.846153846153861</v>
      </c>
      <c r="P2256" s="103">
        <f t="shared" si="284"/>
        <v>-1</v>
      </c>
      <c r="Q2256" s="101">
        <f t="shared" si="285"/>
        <v>-1</v>
      </c>
      <c r="R2256" s="101">
        <f t="shared" si="286"/>
        <v>1</v>
      </c>
      <c r="S2256" s="101">
        <f t="shared" si="287"/>
        <v>1</v>
      </c>
      <c r="T2256" s="101">
        <f t="shared" si="288"/>
        <v>-1</v>
      </c>
      <c r="U2256" s="101">
        <f t="shared" si="289"/>
        <v>-1</v>
      </c>
      <c r="V2256" s="102">
        <f t="shared" si="290"/>
        <v>38.846153846153861</v>
      </c>
    </row>
    <row r="2257" spans="2:22" x14ac:dyDescent="0.25">
      <c r="B2257" s="12">
        <v>36</v>
      </c>
      <c r="C2257" s="12">
        <v>14</v>
      </c>
      <c r="D2257" s="12">
        <v>32.596153846153854</v>
      </c>
      <c r="E2257" s="12">
        <v>43.846153846153854</v>
      </c>
      <c r="F2257" s="12">
        <v>35.192307692307722</v>
      </c>
      <c r="H2257" s="103">
        <f>VLOOKUP($C2257,'Experiment Design'!$B$3:$H$66,'Experiment Results'!H$1,FALSE)</f>
        <v>8</v>
      </c>
      <c r="I2257" s="101" t="str">
        <f>VLOOKUP($C2257,'Experiment Design'!$B$3:$H$66,'Experiment Results'!I$1,FALSE)</f>
        <v>Normal</v>
      </c>
      <c r="J2257" s="101">
        <f>VLOOKUP($C2257,'Experiment Design'!$B$3:$H$66,'Experiment Results'!J$1,FALSE)</f>
        <v>100</v>
      </c>
      <c r="K2257" s="101">
        <f>VLOOKUP($C2257,'Experiment Design'!$B$3:$H$66,'Experiment Results'!K$1,FALSE)</f>
        <v>60</v>
      </c>
      <c r="L2257" s="101">
        <f>VLOOKUP($C2257,'Experiment Design'!$B$3:$H$66,'Experiment Results'!L$1,FALSE)</f>
        <v>26</v>
      </c>
      <c r="M2257" s="101">
        <f>VLOOKUP($C2257,'Experiment Design'!$B$3:$H$66,'Experiment Results'!M$1,FALSE)</f>
        <v>10</v>
      </c>
      <c r="N2257" s="102">
        <f t="shared" si="283"/>
        <v>37.211538461538474</v>
      </c>
      <c r="P2257" s="103">
        <f t="shared" si="284"/>
        <v>1</v>
      </c>
      <c r="Q2257" s="101">
        <f t="shared" si="285"/>
        <v>-1</v>
      </c>
      <c r="R2257" s="101">
        <f t="shared" si="286"/>
        <v>1</v>
      </c>
      <c r="S2257" s="101">
        <f t="shared" si="287"/>
        <v>1</v>
      </c>
      <c r="T2257" s="101">
        <f t="shared" si="288"/>
        <v>-1</v>
      </c>
      <c r="U2257" s="101">
        <f t="shared" si="289"/>
        <v>-1</v>
      </c>
      <c r="V2257" s="102">
        <f t="shared" si="290"/>
        <v>37.211538461538474</v>
      </c>
    </row>
    <row r="2258" spans="2:22" x14ac:dyDescent="0.25">
      <c r="B2258" s="12">
        <v>36</v>
      </c>
      <c r="C2258" s="12">
        <v>15</v>
      </c>
      <c r="D2258" s="12">
        <v>38.942307692307722</v>
      </c>
      <c r="E2258" s="12">
        <v>36.057692307692278</v>
      </c>
      <c r="F2258" s="12">
        <v>40.096153846153854</v>
      </c>
      <c r="H2258" s="103">
        <f>VLOOKUP($C2258,'Experiment Design'!$B$3:$H$66,'Experiment Results'!H$1,FALSE)</f>
        <v>3</v>
      </c>
      <c r="I2258" s="101" t="str">
        <f>VLOOKUP($C2258,'Experiment Design'!$B$3:$H$66,'Experiment Results'!I$1,FALSE)</f>
        <v>Exponential</v>
      </c>
      <c r="J2258" s="101">
        <f>VLOOKUP($C2258,'Experiment Design'!$B$3:$H$66,'Experiment Results'!J$1,FALSE)</f>
        <v>100</v>
      </c>
      <c r="K2258" s="101">
        <f>VLOOKUP($C2258,'Experiment Design'!$B$3:$H$66,'Experiment Results'!K$1,FALSE)</f>
        <v>60</v>
      </c>
      <c r="L2258" s="101">
        <f>VLOOKUP($C2258,'Experiment Design'!$B$3:$H$66,'Experiment Results'!L$1,FALSE)</f>
        <v>26</v>
      </c>
      <c r="M2258" s="101">
        <f>VLOOKUP($C2258,'Experiment Design'!$B$3:$H$66,'Experiment Results'!M$1,FALSE)</f>
        <v>10</v>
      </c>
      <c r="N2258" s="102">
        <f t="shared" si="283"/>
        <v>38.36538461538462</v>
      </c>
      <c r="P2258" s="103">
        <f t="shared" si="284"/>
        <v>-1</v>
      </c>
      <c r="Q2258" s="101">
        <f t="shared" si="285"/>
        <v>1</v>
      </c>
      <c r="R2258" s="101">
        <f t="shared" si="286"/>
        <v>1</v>
      </c>
      <c r="S2258" s="101">
        <f t="shared" si="287"/>
        <v>1</v>
      </c>
      <c r="T2258" s="101">
        <f t="shared" si="288"/>
        <v>-1</v>
      </c>
      <c r="U2258" s="101">
        <f t="shared" si="289"/>
        <v>-1</v>
      </c>
      <c r="V2258" s="102">
        <f t="shared" si="290"/>
        <v>38.36538461538462</v>
      </c>
    </row>
    <row r="2259" spans="2:22" x14ac:dyDescent="0.25">
      <c r="B2259" s="12">
        <v>36</v>
      </c>
      <c r="C2259" s="12">
        <v>16</v>
      </c>
      <c r="D2259" s="12">
        <v>35.480769230769241</v>
      </c>
      <c r="E2259" s="12">
        <v>36.057692307692278</v>
      </c>
      <c r="F2259" s="12">
        <v>40.096153846153854</v>
      </c>
      <c r="H2259" s="103">
        <f>VLOOKUP($C2259,'Experiment Design'!$B$3:$H$66,'Experiment Results'!H$1,FALSE)</f>
        <v>8</v>
      </c>
      <c r="I2259" s="101" t="str">
        <f>VLOOKUP($C2259,'Experiment Design'!$B$3:$H$66,'Experiment Results'!I$1,FALSE)</f>
        <v>Exponential</v>
      </c>
      <c r="J2259" s="101">
        <f>VLOOKUP($C2259,'Experiment Design'!$B$3:$H$66,'Experiment Results'!J$1,FALSE)</f>
        <v>100</v>
      </c>
      <c r="K2259" s="101">
        <f>VLOOKUP($C2259,'Experiment Design'!$B$3:$H$66,'Experiment Results'!K$1,FALSE)</f>
        <v>60</v>
      </c>
      <c r="L2259" s="101">
        <f>VLOOKUP($C2259,'Experiment Design'!$B$3:$H$66,'Experiment Results'!L$1,FALSE)</f>
        <v>26</v>
      </c>
      <c r="M2259" s="101">
        <f>VLOOKUP($C2259,'Experiment Design'!$B$3:$H$66,'Experiment Results'!M$1,FALSE)</f>
        <v>10</v>
      </c>
      <c r="N2259" s="102">
        <f t="shared" si="283"/>
        <v>37.21153846153846</v>
      </c>
      <c r="P2259" s="103">
        <f t="shared" si="284"/>
        <v>1</v>
      </c>
      <c r="Q2259" s="101">
        <f t="shared" si="285"/>
        <v>1</v>
      </c>
      <c r="R2259" s="101">
        <f t="shared" si="286"/>
        <v>1</v>
      </c>
      <c r="S2259" s="101">
        <f t="shared" si="287"/>
        <v>1</v>
      </c>
      <c r="T2259" s="101">
        <f t="shared" si="288"/>
        <v>-1</v>
      </c>
      <c r="U2259" s="101">
        <f t="shared" si="289"/>
        <v>-1</v>
      </c>
      <c r="V2259" s="102">
        <f t="shared" si="290"/>
        <v>37.21153846153846</v>
      </c>
    </row>
    <row r="2260" spans="2:22" x14ac:dyDescent="0.25">
      <c r="B2260" s="12">
        <v>36</v>
      </c>
      <c r="C2260" s="12">
        <v>17</v>
      </c>
      <c r="D2260" s="12">
        <v>55.277777777777757</v>
      </c>
      <c r="E2260" s="12">
        <v>66.9444444444444</v>
      </c>
      <c r="F2260" s="12">
        <v>47.777777777777757</v>
      </c>
      <c r="H2260" s="103">
        <f>VLOOKUP($C2260,'Experiment Design'!$B$3:$H$66,'Experiment Results'!H$1,FALSE)</f>
        <v>3</v>
      </c>
      <c r="I2260" s="101" t="str">
        <f>VLOOKUP($C2260,'Experiment Design'!$B$3:$H$66,'Experiment Results'!I$1,FALSE)</f>
        <v>Normal</v>
      </c>
      <c r="J2260" s="101">
        <f>VLOOKUP($C2260,'Experiment Design'!$B$3:$H$66,'Experiment Results'!J$1,FALSE)</f>
        <v>40</v>
      </c>
      <c r="K2260" s="101">
        <f>VLOOKUP($C2260,'Experiment Design'!$B$3:$H$66,'Experiment Results'!K$1,FALSE)</f>
        <v>10</v>
      </c>
      <c r="L2260" s="101">
        <f>VLOOKUP($C2260,'Experiment Design'!$B$3:$H$66,'Experiment Results'!L$1,FALSE)</f>
        <v>36</v>
      </c>
      <c r="M2260" s="101">
        <f>VLOOKUP($C2260,'Experiment Design'!$B$3:$H$66,'Experiment Results'!M$1,FALSE)</f>
        <v>10</v>
      </c>
      <c r="N2260" s="102">
        <f t="shared" si="283"/>
        <v>56.666666666666636</v>
      </c>
      <c r="P2260" s="103">
        <f t="shared" si="284"/>
        <v>-1</v>
      </c>
      <c r="Q2260" s="101">
        <f t="shared" si="285"/>
        <v>-1</v>
      </c>
      <c r="R2260" s="101">
        <f t="shared" si="286"/>
        <v>-1</v>
      </c>
      <c r="S2260" s="101">
        <f t="shared" si="287"/>
        <v>-1</v>
      </c>
      <c r="T2260" s="101">
        <f t="shared" si="288"/>
        <v>1</v>
      </c>
      <c r="U2260" s="101">
        <f t="shared" si="289"/>
        <v>-1</v>
      </c>
      <c r="V2260" s="102">
        <f t="shared" si="290"/>
        <v>56.666666666666636</v>
      </c>
    </row>
    <row r="2261" spans="2:22" x14ac:dyDescent="0.25">
      <c r="B2261" s="12">
        <v>36</v>
      </c>
      <c r="C2261" s="12">
        <v>18</v>
      </c>
      <c r="D2261" s="12">
        <v>55.277777777777757</v>
      </c>
      <c r="E2261" s="12">
        <v>66.9444444444444</v>
      </c>
      <c r="F2261" s="12">
        <v>47.777777777777757</v>
      </c>
      <c r="H2261" s="103">
        <f>VLOOKUP($C2261,'Experiment Design'!$B$3:$H$66,'Experiment Results'!H$1,FALSE)</f>
        <v>8</v>
      </c>
      <c r="I2261" s="101" t="str">
        <f>VLOOKUP($C2261,'Experiment Design'!$B$3:$H$66,'Experiment Results'!I$1,FALSE)</f>
        <v>Normal</v>
      </c>
      <c r="J2261" s="101">
        <f>VLOOKUP($C2261,'Experiment Design'!$B$3:$H$66,'Experiment Results'!J$1,FALSE)</f>
        <v>40</v>
      </c>
      <c r="K2261" s="101">
        <f>VLOOKUP($C2261,'Experiment Design'!$B$3:$H$66,'Experiment Results'!K$1,FALSE)</f>
        <v>10</v>
      </c>
      <c r="L2261" s="101">
        <f>VLOOKUP($C2261,'Experiment Design'!$B$3:$H$66,'Experiment Results'!L$1,FALSE)</f>
        <v>36</v>
      </c>
      <c r="M2261" s="101">
        <f>VLOOKUP($C2261,'Experiment Design'!$B$3:$H$66,'Experiment Results'!M$1,FALSE)</f>
        <v>10</v>
      </c>
      <c r="N2261" s="102">
        <f t="shared" si="283"/>
        <v>56.666666666666636</v>
      </c>
      <c r="P2261" s="103">
        <f t="shared" si="284"/>
        <v>1</v>
      </c>
      <c r="Q2261" s="101">
        <f t="shared" si="285"/>
        <v>-1</v>
      </c>
      <c r="R2261" s="101">
        <f t="shared" si="286"/>
        <v>-1</v>
      </c>
      <c r="S2261" s="101">
        <f t="shared" si="287"/>
        <v>-1</v>
      </c>
      <c r="T2261" s="101">
        <f t="shared" si="288"/>
        <v>1</v>
      </c>
      <c r="U2261" s="101">
        <f t="shared" si="289"/>
        <v>-1</v>
      </c>
      <c r="V2261" s="102">
        <f t="shared" si="290"/>
        <v>56.666666666666636</v>
      </c>
    </row>
    <row r="2262" spans="2:22" x14ac:dyDescent="0.25">
      <c r="B2262" s="12">
        <v>36</v>
      </c>
      <c r="C2262" s="12">
        <v>19</v>
      </c>
      <c r="D2262" s="12">
        <v>37.2222222222222</v>
      </c>
      <c r="E2262" s="12">
        <v>50.833333333333321</v>
      </c>
      <c r="F2262" s="12">
        <v>45.555555555555536</v>
      </c>
      <c r="H2262" s="103">
        <f>VLOOKUP($C2262,'Experiment Design'!$B$3:$H$66,'Experiment Results'!H$1,FALSE)</f>
        <v>3</v>
      </c>
      <c r="I2262" s="101" t="str">
        <f>VLOOKUP($C2262,'Experiment Design'!$B$3:$H$66,'Experiment Results'!I$1,FALSE)</f>
        <v>Exponential</v>
      </c>
      <c r="J2262" s="101">
        <f>VLOOKUP($C2262,'Experiment Design'!$B$3:$H$66,'Experiment Results'!J$1,FALSE)</f>
        <v>40</v>
      </c>
      <c r="K2262" s="101">
        <f>VLOOKUP($C2262,'Experiment Design'!$B$3:$H$66,'Experiment Results'!K$1,FALSE)</f>
        <v>10</v>
      </c>
      <c r="L2262" s="101">
        <f>VLOOKUP($C2262,'Experiment Design'!$B$3:$H$66,'Experiment Results'!L$1,FALSE)</f>
        <v>36</v>
      </c>
      <c r="M2262" s="101">
        <f>VLOOKUP($C2262,'Experiment Design'!$B$3:$H$66,'Experiment Results'!M$1,FALSE)</f>
        <v>10</v>
      </c>
      <c r="N2262" s="102">
        <f t="shared" si="283"/>
        <v>44.537037037037017</v>
      </c>
      <c r="P2262" s="103">
        <f t="shared" si="284"/>
        <v>-1</v>
      </c>
      <c r="Q2262" s="101">
        <f t="shared" si="285"/>
        <v>1</v>
      </c>
      <c r="R2262" s="101">
        <f t="shared" si="286"/>
        <v>-1</v>
      </c>
      <c r="S2262" s="101">
        <f t="shared" si="287"/>
        <v>-1</v>
      </c>
      <c r="T2262" s="101">
        <f t="shared" si="288"/>
        <v>1</v>
      </c>
      <c r="U2262" s="101">
        <f t="shared" si="289"/>
        <v>-1</v>
      </c>
      <c r="V2262" s="102">
        <f t="shared" si="290"/>
        <v>44.537037037037017</v>
      </c>
    </row>
    <row r="2263" spans="2:22" x14ac:dyDescent="0.25">
      <c r="B2263" s="12">
        <v>36</v>
      </c>
      <c r="C2263" s="12">
        <v>20</v>
      </c>
      <c r="D2263" s="12">
        <v>37.2222222222222</v>
      </c>
      <c r="E2263" s="12">
        <v>50.833333333333321</v>
      </c>
      <c r="F2263" s="12">
        <v>45.555555555555536</v>
      </c>
      <c r="H2263" s="103">
        <f>VLOOKUP($C2263,'Experiment Design'!$B$3:$H$66,'Experiment Results'!H$1,FALSE)</f>
        <v>8</v>
      </c>
      <c r="I2263" s="101" t="str">
        <f>VLOOKUP($C2263,'Experiment Design'!$B$3:$H$66,'Experiment Results'!I$1,FALSE)</f>
        <v>Exponential</v>
      </c>
      <c r="J2263" s="101">
        <f>VLOOKUP($C2263,'Experiment Design'!$B$3:$H$66,'Experiment Results'!J$1,FALSE)</f>
        <v>40</v>
      </c>
      <c r="K2263" s="101">
        <f>VLOOKUP($C2263,'Experiment Design'!$B$3:$H$66,'Experiment Results'!K$1,FALSE)</f>
        <v>10</v>
      </c>
      <c r="L2263" s="101">
        <f>VLOOKUP($C2263,'Experiment Design'!$B$3:$H$66,'Experiment Results'!L$1,FALSE)</f>
        <v>36</v>
      </c>
      <c r="M2263" s="101">
        <f>VLOOKUP($C2263,'Experiment Design'!$B$3:$H$66,'Experiment Results'!M$1,FALSE)</f>
        <v>10</v>
      </c>
      <c r="N2263" s="102">
        <f t="shared" si="283"/>
        <v>44.537037037037017</v>
      </c>
      <c r="P2263" s="103">
        <f t="shared" si="284"/>
        <v>1</v>
      </c>
      <c r="Q2263" s="101">
        <f t="shared" si="285"/>
        <v>1</v>
      </c>
      <c r="R2263" s="101">
        <f t="shared" si="286"/>
        <v>-1</v>
      </c>
      <c r="S2263" s="101">
        <f t="shared" si="287"/>
        <v>-1</v>
      </c>
      <c r="T2263" s="101">
        <f t="shared" si="288"/>
        <v>1</v>
      </c>
      <c r="U2263" s="101">
        <f t="shared" si="289"/>
        <v>-1</v>
      </c>
      <c r="V2263" s="102">
        <f t="shared" si="290"/>
        <v>44.537037037037017</v>
      </c>
    </row>
    <row r="2264" spans="2:22" x14ac:dyDescent="0.25">
      <c r="B2264" s="12">
        <v>36</v>
      </c>
      <c r="C2264" s="12">
        <v>21</v>
      </c>
      <c r="D2264" s="12">
        <v>55.277777777777757</v>
      </c>
      <c r="E2264" s="12">
        <v>66.9444444444444</v>
      </c>
      <c r="F2264" s="12">
        <v>47.777777777777757</v>
      </c>
      <c r="H2264" s="103">
        <f>VLOOKUP($C2264,'Experiment Design'!$B$3:$H$66,'Experiment Results'!H$1,FALSE)</f>
        <v>3</v>
      </c>
      <c r="I2264" s="101" t="str">
        <f>VLOOKUP($C2264,'Experiment Design'!$B$3:$H$66,'Experiment Results'!I$1,FALSE)</f>
        <v>Normal</v>
      </c>
      <c r="J2264" s="101">
        <f>VLOOKUP($C2264,'Experiment Design'!$B$3:$H$66,'Experiment Results'!J$1,FALSE)</f>
        <v>100</v>
      </c>
      <c r="K2264" s="101">
        <f>VLOOKUP($C2264,'Experiment Design'!$B$3:$H$66,'Experiment Results'!K$1,FALSE)</f>
        <v>10</v>
      </c>
      <c r="L2264" s="101">
        <f>VLOOKUP($C2264,'Experiment Design'!$B$3:$H$66,'Experiment Results'!L$1,FALSE)</f>
        <v>36</v>
      </c>
      <c r="M2264" s="101">
        <f>VLOOKUP($C2264,'Experiment Design'!$B$3:$H$66,'Experiment Results'!M$1,FALSE)</f>
        <v>10</v>
      </c>
      <c r="N2264" s="102">
        <f t="shared" si="283"/>
        <v>56.666666666666636</v>
      </c>
      <c r="P2264" s="103">
        <f t="shared" si="284"/>
        <v>-1</v>
      </c>
      <c r="Q2264" s="101">
        <f t="shared" si="285"/>
        <v>-1</v>
      </c>
      <c r="R2264" s="101">
        <f t="shared" si="286"/>
        <v>1</v>
      </c>
      <c r="S2264" s="101">
        <f t="shared" si="287"/>
        <v>-1</v>
      </c>
      <c r="T2264" s="101">
        <f t="shared" si="288"/>
        <v>1</v>
      </c>
      <c r="U2264" s="101">
        <f t="shared" si="289"/>
        <v>-1</v>
      </c>
      <c r="V2264" s="102">
        <f t="shared" si="290"/>
        <v>56.666666666666636</v>
      </c>
    </row>
    <row r="2265" spans="2:22" x14ac:dyDescent="0.25">
      <c r="B2265" s="12">
        <v>36</v>
      </c>
      <c r="C2265" s="12">
        <v>22</v>
      </c>
      <c r="D2265" s="12">
        <v>55.277777777777757</v>
      </c>
      <c r="E2265" s="12">
        <v>66.9444444444444</v>
      </c>
      <c r="F2265" s="12">
        <v>47.777777777777757</v>
      </c>
      <c r="H2265" s="103">
        <f>VLOOKUP($C2265,'Experiment Design'!$B$3:$H$66,'Experiment Results'!H$1,FALSE)</f>
        <v>8</v>
      </c>
      <c r="I2265" s="101" t="str">
        <f>VLOOKUP($C2265,'Experiment Design'!$B$3:$H$66,'Experiment Results'!I$1,FALSE)</f>
        <v>Normal</v>
      </c>
      <c r="J2265" s="101">
        <f>VLOOKUP($C2265,'Experiment Design'!$B$3:$H$66,'Experiment Results'!J$1,FALSE)</f>
        <v>100</v>
      </c>
      <c r="K2265" s="101">
        <f>VLOOKUP($C2265,'Experiment Design'!$B$3:$H$66,'Experiment Results'!K$1,FALSE)</f>
        <v>10</v>
      </c>
      <c r="L2265" s="101">
        <f>VLOOKUP($C2265,'Experiment Design'!$B$3:$H$66,'Experiment Results'!L$1,FALSE)</f>
        <v>36</v>
      </c>
      <c r="M2265" s="101">
        <f>VLOOKUP($C2265,'Experiment Design'!$B$3:$H$66,'Experiment Results'!M$1,FALSE)</f>
        <v>10</v>
      </c>
      <c r="N2265" s="102">
        <f t="shared" si="283"/>
        <v>56.666666666666636</v>
      </c>
      <c r="P2265" s="103">
        <f t="shared" si="284"/>
        <v>1</v>
      </c>
      <c r="Q2265" s="101">
        <f t="shared" si="285"/>
        <v>-1</v>
      </c>
      <c r="R2265" s="101">
        <f t="shared" si="286"/>
        <v>1</v>
      </c>
      <c r="S2265" s="101">
        <f t="shared" si="287"/>
        <v>-1</v>
      </c>
      <c r="T2265" s="101">
        <f t="shared" si="288"/>
        <v>1</v>
      </c>
      <c r="U2265" s="101">
        <f t="shared" si="289"/>
        <v>-1</v>
      </c>
      <c r="V2265" s="102">
        <f t="shared" si="290"/>
        <v>56.666666666666636</v>
      </c>
    </row>
    <row r="2266" spans="2:22" x14ac:dyDescent="0.25">
      <c r="B2266" s="12">
        <v>36</v>
      </c>
      <c r="C2266" s="12">
        <v>23</v>
      </c>
      <c r="D2266" s="12">
        <v>37.2222222222222</v>
      </c>
      <c r="E2266" s="12">
        <v>50.833333333333321</v>
      </c>
      <c r="F2266" s="12">
        <v>45.555555555555536</v>
      </c>
      <c r="H2266" s="103">
        <f>VLOOKUP($C2266,'Experiment Design'!$B$3:$H$66,'Experiment Results'!H$1,FALSE)</f>
        <v>3</v>
      </c>
      <c r="I2266" s="101" t="str">
        <f>VLOOKUP($C2266,'Experiment Design'!$B$3:$H$66,'Experiment Results'!I$1,FALSE)</f>
        <v>Exponential</v>
      </c>
      <c r="J2266" s="101">
        <f>VLOOKUP($C2266,'Experiment Design'!$B$3:$H$66,'Experiment Results'!J$1,FALSE)</f>
        <v>100</v>
      </c>
      <c r="K2266" s="101">
        <f>VLOOKUP($C2266,'Experiment Design'!$B$3:$H$66,'Experiment Results'!K$1,FALSE)</f>
        <v>10</v>
      </c>
      <c r="L2266" s="101">
        <f>VLOOKUP($C2266,'Experiment Design'!$B$3:$H$66,'Experiment Results'!L$1,FALSE)</f>
        <v>36</v>
      </c>
      <c r="M2266" s="101">
        <f>VLOOKUP($C2266,'Experiment Design'!$B$3:$H$66,'Experiment Results'!M$1,FALSE)</f>
        <v>10</v>
      </c>
      <c r="N2266" s="102">
        <f t="shared" si="283"/>
        <v>44.537037037037017</v>
      </c>
      <c r="P2266" s="103">
        <f t="shared" si="284"/>
        <v>-1</v>
      </c>
      <c r="Q2266" s="101">
        <f t="shared" si="285"/>
        <v>1</v>
      </c>
      <c r="R2266" s="101">
        <f t="shared" si="286"/>
        <v>1</v>
      </c>
      <c r="S2266" s="101">
        <f t="shared" si="287"/>
        <v>-1</v>
      </c>
      <c r="T2266" s="101">
        <f t="shared" si="288"/>
        <v>1</v>
      </c>
      <c r="U2266" s="101">
        <f t="shared" si="289"/>
        <v>-1</v>
      </c>
      <c r="V2266" s="102">
        <f t="shared" si="290"/>
        <v>44.537037037037017</v>
      </c>
    </row>
    <row r="2267" spans="2:22" x14ac:dyDescent="0.25">
      <c r="B2267" s="12">
        <v>36</v>
      </c>
      <c r="C2267" s="12">
        <v>24</v>
      </c>
      <c r="D2267" s="12">
        <v>37.2222222222222</v>
      </c>
      <c r="E2267" s="12">
        <v>50.833333333333321</v>
      </c>
      <c r="F2267" s="12">
        <v>45.555555555555536</v>
      </c>
      <c r="H2267" s="103">
        <f>VLOOKUP($C2267,'Experiment Design'!$B$3:$H$66,'Experiment Results'!H$1,FALSE)</f>
        <v>8</v>
      </c>
      <c r="I2267" s="101" t="str">
        <f>VLOOKUP($C2267,'Experiment Design'!$B$3:$H$66,'Experiment Results'!I$1,FALSE)</f>
        <v>Exponential</v>
      </c>
      <c r="J2267" s="101">
        <f>VLOOKUP($C2267,'Experiment Design'!$B$3:$H$66,'Experiment Results'!J$1,FALSE)</f>
        <v>100</v>
      </c>
      <c r="K2267" s="101">
        <f>VLOOKUP($C2267,'Experiment Design'!$B$3:$H$66,'Experiment Results'!K$1,FALSE)</f>
        <v>10</v>
      </c>
      <c r="L2267" s="101">
        <f>VLOOKUP($C2267,'Experiment Design'!$B$3:$H$66,'Experiment Results'!L$1,FALSE)</f>
        <v>36</v>
      </c>
      <c r="M2267" s="101">
        <f>VLOOKUP($C2267,'Experiment Design'!$B$3:$H$66,'Experiment Results'!M$1,FALSE)</f>
        <v>10</v>
      </c>
      <c r="N2267" s="102">
        <f t="shared" si="283"/>
        <v>44.537037037037017</v>
      </c>
      <c r="P2267" s="103">
        <f t="shared" si="284"/>
        <v>1</v>
      </c>
      <c r="Q2267" s="101">
        <f t="shared" si="285"/>
        <v>1</v>
      </c>
      <c r="R2267" s="101">
        <f t="shared" si="286"/>
        <v>1</v>
      </c>
      <c r="S2267" s="101">
        <f t="shared" si="287"/>
        <v>-1</v>
      </c>
      <c r="T2267" s="101">
        <f t="shared" si="288"/>
        <v>1</v>
      </c>
      <c r="U2267" s="101">
        <f t="shared" si="289"/>
        <v>-1</v>
      </c>
      <c r="V2267" s="102">
        <f t="shared" si="290"/>
        <v>44.537037037037017</v>
      </c>
    </row>
    <row r="2268" spans="2:22" x14ac:dyDescent="0.25">
      <c r="B2268" s="12">
        <v>36</v>
      </c>
      <c r="C2268" s="12">
        <v>25</v>
      </c>
      <c r="D2268" s="12">
        <v>55.277777777777757</v>
      </c>
      <c r="E2268" s="12">
        <v>66.9444444444444</v>
      </c>
      <c r="F2268" s="12">
        <v>47.777777777777757</v>
      </c>
      <c r="H2268" s="103">
        <f>VLOOKUP($C2268,'Experiment Design'!$B$3:$H$66,'Experiment Results'!H$1,FALSE)</f>
        <v>3</v>
      </c>
      <c r="I2268" s="101" t="str">
        <f>VLOOKUP($C2268,'Experiment Design'!$B$3:$H$66,'Experiment Results'!I$1,FALSE)</f>
        <v>Normal</v>
      </c>
      <c r="J2268" s="101">
        <f>VLOOKUP($C2268,'Experiment Design'!$B$3:$H$66,'Experiment Results'!J$1,FALSE)</f>
        <v>40</v>
      </c>
      <c r="K2268" s="101">
        <f>VLOOKUP($C2268,'Experiment Design'!$B$3:$H$66,'Experiment Results'!K$1,FALSE)</f>
        <v>60</v>
      </c>
      <c r="L2268" s="101">
        <f>VLOOKUP($C2268,'Experiment Design'!$B$3:$H$66,'Experiment Results'!L$1,FALSE)</f>
        <v>36</v>
      </c>
      <c r="M2268" s="101">
        <f>VLOOKUP($C2268,'Experiment Design'!$B$3:$H$66,'Experiment Results'!M$1,FALSE)</f>
        <v>10</v>
      </c>
      <c r="N2268" s="102">
        <f t="shared" si="283"/>
        <v>56.666666666666636</v>
      </c>
      <c r="P2268" s="103">
        <f t="shared" si="284"/>
        <v>-1</v>
      </c>
      <c r="Q2268" s="101">
        <f t="shared" si="285"/>
        <v>-1</v>
      </c>
      <c r="R2268" s="101">
        <f t="shared" si="286"/>
        <v>-1</v>
      </c>
      <c r="S2268" s="101">
        <f t="shared" si="287"/>
        <v>1</v>
      </c>
      <c r="T2268" s="101">
        <f t="shared" si="288"/>
        <v>1</v>
      </c>
      <c r="U2268" s="101">
        <f t="shared" si="289"/>
        <v>-1</v>
      </c>
      <c r="V2268" s="102">
        <f t="shared" si="290"/>
        <v>56.666666666666636</v>
      </c>
    </row>
    <row r="2269" spans="2:22" x14ac:dyDescent="0.25">
      <c r="B2269" s="12">
        <v>36</v>
      </c>
      <c r="C2269" s="12">
        <v>26</v>
      </c>
      <c r="D2269" s="12">
        <v>55.277777777777757</v>
      </c>
      <c r="E2269" s="12">
        <v>66.9444444444444</v>
      </c>
      <c r="F2269" s="12">
        <v>47.777777777777757</v>
      </c>
      <c r="H2269" s="103">
        <f>VLOOKUP($C2269,'Experiment Design'!$B$3:$H$66,'Experiment Results'!H$1,FALSE)</f>
        <v>8</v>
      </c>
      <c r="I2269" s="101" t="str">
        <f>VLOOKUP($C2269,'Experiment Design'!$B$3:$H$66,'Experiment Results'!I$1,FALSE)</f>
        <v>Normal</v>
      </c>
      <c r="J2269" s="101">
        <f>VLOOKUP($C2269,'Experiment Design'!$B$3:$H$66,'Experiment Results'!J$1,FALSE)</f>
        <v>40</v>
      </c>
      <c r="K2269" s="101">
        <f>VLOOKUP($C2269,'Experiment Design'!$B$3:$H$66,'Experiment Results'!K$1,FALSE)</f>
        <v>60</v>
      </c>
      <c r="L2269" s="101">
        <f>VLOOKUP($C2269,'Experiment Design'!$B$3:$H$66,'Experiment Results'!L$1,FALSE)</f>
        <v>36</v>
      </c>
      <c r="M2269" s="101">
        <f>VLOOKUP($C2269,'Experiment Design'!$B$3:$H$66,'Experiment Results'!M$1,FALSE)</f>
        <v>10</v>
      </c>
      <c r="N2269" s="102">
        <f t="shared" si="283"/>
        <v>56.666666666666636</v>
      </c>
      <c r="P2269" s="103">
        <f t="shared" si="284"/>
        <v>1</v>
      </c>
      <c r="Q2269" s="101">
        <f t="shared" si="285"/>
        <v>-1</v>
      </c>
      <c r="R2269" s="101">
        <f t="shared" si="286"/>
        <v>-1</v>
      </c>
      <c r="S2269" s="101">
        <f t="shared" si="287"/>
        <v>1</v>
      </c>
      <c r="T2269" s="101">
        <f t="shared" si="288"/>
        <v>1</v>
      </c>
      <c r="U2269" s="101">
        <f t="shared" si="289"/>
        <v>-1</v>
      </c>
      <c r="V2269" s="102">
        <f t="shared" si="290"/>
        <v>56.666666666666636</v>
      </c>
    </row>
    <row r="2270" spans="2:22" x14ac:dyDescent="0.25">
      <c r="B2270" s="12">
        <v>36</v>
      </c>
      <c r="C2270" s="12">
        <v>27</v>
      </c>
      <c r="D2270" s="12">
        <v>37.2222222222222</v>
      </c>
      <c r="E2270" s="12">
        <v>50.833333333333321</v>
      </c>
      <c r="F2270" s="12">
        <v>45.555555555555536</v>
      </c>
      <c r="H2270" s="103">
        <f>VLOOKUP($C2270,'Experiment Design'!$B$3:$H$66,'Experiment Results'!H$1,FALSE)</f>
        <v>3</v>
      </c>
      <c r="I2270" s="101" t="str">
        <f>VLOOKUP($C2270,'Experiment Design'!$B$3:$H$66,'Experiment Results'!I$1,FALSE)</f>
        <v>Exponential</v>
      </c>
      <c r="J2270" s="101">
        <f>VLOOKUP($C2270,'Experiment Design'!$B$3:$H$66,'Experiment Results'!J$1,FALSE)</f>
        <v>40</v>
      </c>
      <c r="K2270" s="101">
        <f>VLOOKUP($C2270,'Experiment Design'!$B$3:$H$66,'Experiment Results'!K$1,FALSE)</f>
        <v>60</v>
      </c>
      <c r="L2270" s="101">
        <f>VLOOKUP($C2270,'Experiment Design'!$B$3:$H$66,'Experiment Results'!L$1,FALSE)</f>
        <v>36</v>
      </c>
      <c r="M2270" s="101">
        <f>VLOOKUP($C2270,'Experiment Design'!$B$3:$H$66,'Experiment Results'!M$1,FALSE)</f>
        <v>10</v>
      </c>
      <c r="N2270" s="102">
        <f t="shared" si="283"/>
        <v>44.537037037037017</v>
      </c>
      <c r="P2270" s="103">
        <f t="shared" si="284"/>
        <v>-1</v>
      </c>
      <c r="Q2270" s="101">
        <f t="shared" si="285"/>
        <v>1</v>
      </c>
      <c r="R2270" s="101">
        <f t="shared" si="286"/>
        <v>-1</v>
      </c>
      <c r="S2270" s="101">
        <f t="shared" si="287"/>
        <v>1</v>
      </c>
      <c r="T2270" s="101">
        <f t="shared" si="288"/>
        <v>1</v>
      </c>
      <c r="U2270" s="101">
        <f t="shared" si="289"/>
        <v>-1</v>
      </c>
      <c r="V2270" s="102">
        <f t="shared" si="290"/>
        <v>44.537037037037017</v>
      </c>
    </row>
    <row r="2271" spans="2:22" x14ac:dyDescent="0.25">
      <c r="B2271" s="12">
        <v>36</v>
      </c>
      <c r="C2271" s="12">
        <v>28</v>
      </c>
      <c r="D2271" s="12">
        <v>37.2222222222222</v>
      </c>
      <c r="E2271" s="12">
        <v>50.833333333333321</v>
      </c>
      <c r="F2271" s="12">
        <v>45.555555555555536</v>
      </c>
      <c r="H2271" s="103">
        <f>VLOOKUP($C2271,'Experiment Design'!$B$3:$H$66,'Experiment Results'!H$1,FALSE)</f>
        <v>8</v>
      </c>
      <c r="I2271" s="101" t="str">
        <f>VLOOKUP($C2271,'Experiment Design'!$B$3:$H$66,'Experiment Results'!I$1,FALSE)</f>
        <v>Exponential</v>
      </c>
      <c r="J2271" s="101">
        <f>VLOOKUP($C2271,'Experiment Design'!$B$3:$H$66,'Experiment Results'!J$1,FALSE)</f>
        <v>40</v>
      </c>
      <c r="K2271" s="101">
        <f>VLOOKUP($C2271,'Experiment Design'!$B$3:$H$66,'Experiment Results'!K$1,FALSE)</f>
        <v>60</v>
      </c>
      <c r="L2271" s="101">
        <f>VLOOKUP($C2271,'Experiment Design'!$B$3:$H$66,'Experiment Results'!L$1,FALSE)</f>
        <v>36</v>
      </c>
      <c r="M2271" s="101">
        <f>VLOOKUP($C2271,'Experiment Design'!$B$3:$H$66,'Experiment Results'!M$1,FALSE)</f>
        <v>10</v>
      </c>
      <c r="N2271" s="102">
        <f t="shared" si="283"/>
        <v>44.537037037037017</v>
      </c>
      <c r="P2271" s="103">
        <f t="shared" si="284"/>
        <v>1</v>
      </c>
      <c r="Q2271" s="101">
        <f t="shared" si="285"/>
        <v>1</v>
      </c>
      <c r="R2271" s="101">
        <f t="shared" si="286"/>
        <v>-1</v>
      </c>
      <c r="S2271" s="101">
        <f t="shared" si="287"/>
        <v>1</v>
      </c>
      <c r="T2271" s="101">
        <f t="shared" si="288"/>
        <v>1</v>
      </c>
      <c r="U2271" s="101">
        <f t="shared" si="289"/>
        <v>-1</v>
      </c>
      <c r="V2271" s="102">
        <f t="shared" si="290"/>
        <v>44.537037037037017</v>
      </c>
    </row>
    <row r="2272" spans="2:22" x14ac:dyDescent="0.25">
      <c r="B2272" s="12">
        <v>36</v>
      </c>
      <c r="C2272" s="12">
        <v>29</v>
      </c>
      <c r="D2272" s="12">
        <v>55.277777777777757</v>
      </c>
      <c r="E2272" s="12">
        <v>66.9444444444444</v>
      </c>
      <c r="F2272" s="12">
        <v>47.777777777777757</v>
      </c>
      <c r="H2272" s="103">
        <f>VLOOKUP($C2272,'Experiment Design'!$B$3:$H$66,'Experiment Results'!H$1,FALSE)</f>
        <v>3</v>
      </c>
      <c r="I2272" s="101" t="str">
        <f>VLOOKUP($C2272,'Experiment Design'!$B$3:$H$66,'Experiment Results'!I$1,FALSE)</f>
        <v>Normal</v>
      </c>
      <c r="J2272" s="101">
        <f>VLOOKUP($C2272,'Experiment Design'!$B$3:$H$66,'Experiment Results'!J$1,FALSE)</f>
        <v>100</v>
      </c>
      <c r="K2272" s="101">
        <f>VLOOKUP($C2272,'Experiment Design'!$B$3:$H$66,'Experiment Results'!K$1,FALSE)</f>
        <v>60</v>
      </c>
      <c r="L2272" s="101">
        <f>VLOOKUP($C2272,'Experiment Design'!$B$3:$H$66,'Experiment Results'!L$1,FALSE)</f>
        <v>36</v>
      </c>
      <c r="M2272" s="101">
        <f>VLOOKUP($C2272,'Experiment Design'!$B$3:$H$66,'Experiment Results'!M$1,FALSE)</f>
        <v>10</v>
      </c>
      <c r="N2272" s="102">
        <f t="shared" si="283"/>
        <v>56.666666666666636</v>
      </c>
      <c r="P2272" s="103">
        <f t="shared" si="284"/>
        <v>-1</v>
      </c>
      <c r="Q2272" s="101">
        <f t="shared" si="285"/>
        <v>-1</v>
      </c>
      <c r="R2272" s="101">
        <f t="shared" si="286"/>
        <v>1</v>
      </c>
      <c r="S2272" s="101">
        <f t="shared" si="287"/>
        <v>1</v>
      </c>
      <c r="T2272" s="101">
        <f t="shared" si="288"/>
        <v>1</v>
      </c>
      <c r="U2272" s="101">
        <f t="shared" si="289"/>
        <v>-1</v>
      </c>
      <c r="V2272" s="102">
        <f t="shared" si="290"/>
        <v>56.666666666666636</v>
      </c>
    </row>
    <row r="2273" spans="2:22" x14ac:dyDescent="0.25">
      <c r="B2273" s="12">
        <v>36</v>
      </c>
      <c r="C2273" s="12">
        <v>30</v>
      </c>
      <c r="D2273" s="12">
        <v>55.277777777777757</v>
      </c>
      <c r="E2273" s="12">
        <v>66.9444444444444</v>
      </c>
      <c r="F2273" s="12">
        <v>47.777777777777757</v>
      </c>
      <c r="H2273" s="103">
        <f>VLOOKUP($C2273,'Experiment Design'!$B$3:$H$66,'Experiment Results'!H$1,FALSE)</f>
        <v>8</v>
      </c>
      <c r="I2273" s="101" t="str">
        <f>VLOOKUP($C2273,'Experiment Design'!$B$3:$H$66,'Experiment Results'!I$1,FALSE)</f>
        <v>Normal</v>
      </c>
      <c r="J2273" s="101">
        <f>VLOOKUP($C2273,'Experiment Design'!$B$3:$H$66,'Experiment Results'!J$1,FALSE)</f>
        <v>100</v>
      </c>
      <c r="K2273" s="101">
        <f>VLOOKUP($C2273,'Experiment Design'!$B$3:$H$66,'Experiment Results'!K$1,FALSE)</f>
        <v>60</v>
      </c>
      <c r="L2273" s="101">
        <f>VLOOKUP($C2273,'Experiment Design'!$B$3:$H$66,'Experiment Results'!L$1,FALSE)</f>
        <v>36</v>
      </c>
      <c r="M2273" s="101">
        <f>VLOOKUP($C2273,'Experiment Design'!$B$3:$H$66,'Experiment Results'!M$1,FALSE)</f>
        <v>10</v>
      </c>
      <c r="N2273" s="102">
        <f t="shared" si="283"/>
        <v>56.666666666666636</v>
      </c>
      <c r="P2273" s="103">
        <f t="shared" si="284"/>
        <v>1</v>
      </c>
      <c r="Q2273" s="101">
        <f t="shared" si="285"/>
        <v>-1</v>
      </c>
      <c r="R2273" s="101">
        <f t="shared" si="286"/>
        <v>1</v>
      </c>
      <c r="S2273" s="101">
        <f t="shared" si="287"/>
        <v>1</v>
      </c>
      <c r="T2273" s="101">
        <f t="shared" si="288"/>
        <v>1</v>
      </c>
      <c r="U2273" s="101">
        <f t="shared" si="289"/>
        <v>-1</v>
      </c>
      <c r="V2273" s="102">
        <f t="shared" si="290"/>
        <v>56.666666666666636</v>
      </c>
    </row>
    <row r="2274" spans="2:22" x14ac:dyDescent="0.25">
      <c r="B2274" s="12">
        <v>36</v>
      </c>
      <c r="C2274" s="12">
        <v>31</v>
      </c>
      <c r="D2274" s="12">
        <v>37.2222222222222</v>
      </c>
      <c r="E2274" s="12">
        <v>50.833333333333321</v>
      </c>
      <c r="F2274" s="12">
        <v>45.555555555555536</v>
      </c>
      <c r="H2274" s="103">
        <f>VLOOKUP($C2274,'Experiment Design'!$B$3:$H$66,'Experiment Results'!H$1,FALSE)</f>
        <v>3</v>
      </c>
      <c r="I2274" s="101" t="str">
        <f>VLOOKUP($C2274,'Experiment Design'!$B$3:$H$66,'Experiment Results'!I$1,FALSE)</f>
        <v>Exponential</v>
      </c>
      <c r="J2274" s="101">
        <f>VLOOKUP($C2274,'Experiment Design'!$B$3:$H$66,'Experiment Results'!J$1,FALSE)</f>
        <v>100</v>
      </c>
      <c r="K2274" s="101">
        <f>VLOOKUP($C2274,'Experiment Design'!$B$3:$H$66,'Experiment Results'!K$1,FALSE)</f>
        <v>60</v>
      </c>
      <c r="L2274" s="101">
        <f>VLOOKUP($C2274,'Experiment Design'!$B$3:$H$66,'Experiment Results'!L$1,FALSE)</f>
        <v>36</v>
      </c>
      <c r="M2274" s="101">
        <f>VLOOKUP($C2274,'Experiment Design'!$B$3:$H$66,'Experiment Results'!M$1,FALSE)</f>
        <v>10</v>
      </c>
      <c r="N2274" s="102">
        <f t="shared" si="283"/>
        <v>44.537037037037017</v>
      </c>
      <c r="P2274" s="103">
        <f t="shared" si="284"/>
        <v>-1</v>
      </c>
      <c r="Q2274" s="101">
        <f t="shared" si="285"/>
        <v>1</v>
      </c>
      <c r="R2274" s="101">
        <f t="shared" si="286"/>
        <v>1</v>
      </c>
      <c r="S2274" s="101">
        <f t="shared" si="287"/>
        <v>1</v>
      </c>
      <c r="T2274" s="101">
        <f t="shared" si="288"/>
        <v>1</v>
      </c>
      <c r="U2274" s="101">
        <f t="shared" si="289"/>
        <v>-1</v>
      </c>
      <c r="V2274" s="102">
        <f t="shared" si="290"/>
        <v>44.537037037037017</v>
      </c>
    </row>
    <row r="2275" spans="2:22" x14ac:dyDescent="0.25">
      <c r="B2275" s="12">
        <v>36</v>
      </c>
      <c r="C2275" s="12">
        <v>32</v>
      </c>
      <c r="D2275" s="12">
        <v>37.2222222222222</v>
      </c>
      <c r="E2275" s="12">
        <v>50.833333333333321</v>
      </c>
      <c r="F2275" s="12">
        <v>45.555555555555536</v>
      </c>
      <c r="H2275" s="103">
        <f>VLOOKUP($C2275,'Experiment Design'!$B$3:$H$66,'Experiment Results'!H$1,FALSE)</f>
        <v>8</v>
      </c>
      <c r="I2275" s="101" t="str">
        <f>VLOOKUP($C2275,'Experiment Design'!$B$3:$H$66,'Experiment Results'!I$1,FALSE)</f>
        <v>Exponential</v>
      </c>
      <c r="J2275" s="101">
        <f>VLOOKUP($C2275,'Experiment Design'!$B$3:$H$66,'Experiment Results'!J$1,FALSE)</f>
        <v>100</v>
      </c>
      <c r="K2275" s="101">
        <f>VLOOKUP($C2275,'Experiment Design'!$B$3:$H$66,'Experiment Results'!K$1,FALSE)</f>
        <v>60</v>
      </c>
      <c r="L2275" s="101">
        <f>VLOOKUP($C2275,'Experiment Design'!$B$3:$H$66,'Experiment Results'!L$1,FALSE)</f>
        <v>36</v>
      </c>
      <c r="M2275" s="101">
        <f>VLOOKUP($C2275,'Experiment Design'!$B$3:$H$66,'Experiment Results'!M$1,FALSE)</f>
        <v>10</v>
      </c>
      <c r="N2275" s="102">
        <f t="shared" si="283"/>
        <v>44.537037037037017</v>
      </c>
      <c r="P2275" s="103">
        <f t="shared" si="284"/>
        <v>1</v>
      </c>
      <c r="Q2275" s="101">
        <f t="shared" si="285"/>
        <v>1</v>
      </c>
      <c r="R2275" s="101">
        <f t="shared" si="286"/>
        <v>1</v>
      </c>
      <c r="S2275" s="101">
        <f t="shared" si="287"/>
        <v>1</v>
      </c>
      <c r="T2275" s="101">
        <f t="shared" si="288"/>
        <v>1</v>
      </c>
      <c r="U2275" s="101">
        <f t="shared" si="289"/>
        <v>-1</v>
      </c>
      <c r="V2275" s="102">
        <f t="shared" si="290"/>
        <v>44.537037037037017</v>
      </c>
    </row>
    <row r="2276" spans="2:22" x14ac:dyDescent="0.25">
      <c r="B2276" s="12">
        <v>36</v>
      </c>
      <c r="C2276" s="12">
        <v>33</v>
      </c>
      <c r="D2276" s="12">
        <v>33.076923076923059</v>
      </c>
      <c r="E2276" s="12">
        <v>32.692307692307701</v>
      </c>
      <c r="F2276" s="12">
        <v>31.538461538461561</v>
      </c>
      <c r="H2276" s="103">
        <f>VLOOKUP($C2276,'Experiment Design'!$B$3:$H$66,'Experiment Results'!H$1,FALSE)</f>
        <v>3</v>
      </c>
      <c r="I2276" s="101" t="str">
        <f>VLOOKUP($C2276,'Experiment Design'!$B$3:$H$66,'Experiment Results'!I$1,FALSE)</f>
        <v>Normal</v>
      </c>
      <c r="J2276" s="101">
        <f>VLOOKUP($C2276,'Experiment Design'!$B$3:$H$66,'Experiment Results'!J$1,FALSE)</f>
        <v>40</v>
      </c>
      <c r="K2276" s="101">
        <f>VLOOKUP($C2276,'Experiment Design'!$B$3:$H$66,'Experiment Results'!K$1,FALSE)</f>
        <v>10</v>
      </c>
      <c r="L2276" s="101">
        <f>VLOOKUP($C2276,'Experiment Design'!$B$3:$H$66,'Experiment Results'!L$1,FALSE)</f>
        <v>26</v>
      </c>
      <c r="M2276" s="101">
        <f>VLOOKUP($C2276,'Experiment Design'!$B$3:$H$66,'Experiment Results'!M$1,FALSE)</f>
        <v>15</v>
      </c>
      <c r="N2276" s="102">
        <f t="shared" si="283"/>
        <v>32.435897435897438</v>
      </c>
      <c r="P2276" s="103">
        <f t="shared" si="284"/>
        <v>-1</v>
      </c>
      <c r="Q2276" s="101">
        <f t="shared" si="285"/>
        <v>-1</v>
      </c>
      <c r="R2276" s="101">
        <f t="shared" si="286"/>
        <v>-1</v>
      </c>
      <c r="S2276" s="101">
        <f t="shared" si="287"/>
        <v>-1</v>
      </c>
      <c r="T2276" s="101">
        <f t="shared" si="288"/>
        <v>-1</v>
      </c>
      <c r="U2276" s="101">
        <f t="shared" si="289"/>
        <v>1</v>
      </c>
      <c r="V2276" s="102">
        <f t="shared" si="290"/>
        <v>32.435897435897438</v>
      </c>
    </row>
    <row r="2277" spans="2:22" x14ac:dyDescent="0.25">
      <c r="B2277" s="12">
        <v>36</v>
      </c>
      <c r="C2277" s="12">
        <v>34</v>
      </c>
      <c r="D2277" s="12">
        <v>38.538461538461519</v>
      </c>
      <c r="E2277" s="12">
        <v>24.807692307692278</v>
      </c>
      <c r="F2277" s="12">
        <v>22.417582417582441</v>
      </c>
      <c r="H2277" s="103">
        <f>VLOOKUP($C2277,'Experiment Design'!$B$3:$H$66,'Experiment Results'!H$1,FALSE)</f>
        <v>8</v>
      </c>
      <c r="I2277" s="101" t="str">
        <f>VLOOKUP($C2277,'Experiment Design'!$B$3:$H$66,'Experiment Results'!I$1,FALSE)</f>
        <v>Normal</v>
      </c>
      <c r="J2277" s="101">
        <f>VLOOKUP($C2277,'Experiment Design'!$B$3:$H$66,'Experiment Results'!J$1,FALSE)</f>
        <v>40</v>
      </c>
      <c r="K2277" s="101">
        <f>VLOOKUP($C2277,'Experiment Design'!$B$3:$H$66,'Experiment Results'!K$1,FALSE)</f>
        <v>10</v>
      </c>
      <c r="L2277" s="101">
        <f>VLOOKUP($C2277,'Experiment Design'!$B$3:$H$66,'Experiment Results'!L$1,FALSE)</f>
        <v>26</v>
      </c>
      <c r="M2277" s="101">
        <f>VLOOKUP($C2277,'Experiment Design'!$B$3:$H$66,'Experiment Results'!M$1,FALSE)</f>
        <v>15</v>
      </c>
      <c r="N2277" s="102">
        <f t="shared" si="283"/>
        <v>28.587912087912077</v>
      </c>
      <c r="P2277" s="103">
        <f t="shared" si="284"/>
        <v>1</v>
      </c>
      <c r="Q2277" s="101">
        <f t="shared" si="285"/>
        <v>-1</v>
      </c>
      <c r="R2277" s="101">
        <f t="shared" si="286"/>
        <v>-1</v>
      </c>
      <c r="S2277" s="101">
        <f t="shared" si="287"/>
        <v>-1</v>
      </c>
      <c r="T2277" s="101">
        <f t="shared" si="288"/>
        <v>-1</v>
      </c>
      <c r="U2277" s="101">
        <f t="shared" si="289"/>
        <v>1</v>
      </c>
      <c r="V2277" s="102">
        <f t="shared" si="290"/>
        <v>28.587912087912077</v>
      </c>
    </row>
    <row r="2278" spans="2:22" x14ac:dyDescent="0.25">
      <c r="B2278" s="12">
        <v>36</v>
      </c>
      <c r="C2278" s="12">
        <v>35</v>
      </c>
      <c r="D2278" s="12">
        <v>25.769230769230742</v>
      </c>
      <c r="E2278" s="12">
        <v>46.989229540346699</v>
      </c>
      <c r="F2278" s="12">
        <v>32.692307692307701</v>
      </c>
      <c r="H2278" s="103">
        <f>VLOOKUP($C2278,'Experiment Design'!$B$3:$H$66,'Experiment Results'!H$1,FALSE)</f>
        <v>3</v>
      </c>
      <c r="I2278" s="101" t="str">
        <f>VLOOKUP($C2278,'Experiment Design'!$B$3:$H$66,'Experiment Results'!I$1,FALSE)</f>
        <v>Exponential</v>
      </c>
      <c r="J2278" s="101">
        <f>VLOOKUP($C2278,'Experiment Design'!$B$3:$H$66,'Experiment Results'!J$1,FALSE)</f>
        <v>40</v>
      </c>
      <c r="K2278" s="101">
        <f>VLOOKUP($C2278,'Experiment Design'!$B$3:$H$66,'Experiment Results'!K$1,FALSE)</f>
        <v>10</v>
      </c>
      <c r="L2278" s="101">
        <f>VLOOKUP($C2278,'Experiment Design'!$B$3:$H$66,'Experiment Results'!L$1,FALSE)</f>
        <v>26</v>
      </c>
      <c r="M2278" s="101">
        <f>VLOOKUP($C2278,'Experiment Design'!$B$3:$H$66,'Experiment Results'!M$1,FALSE)</f>
        <v>15</v>
      </c>
      <c r="N2278" s="102">
        <f t="shared" si="283"/>
        <v>35.150256000628382</v>
      </c>
      <c r="P2278" s="103">
        <f t="shared" si="284"/>
        <v>-1</v>
      </c>
      <c r="Q2278" s="101">
        <f t="shared" si="285"/>
        <v>1</v>
      </c>
      <c r="R2278" s="101">
        <f t="shared" si="286"/>
        <v>-1</v>
      </c>
      <c r="S2278" s="101">
        <f t="shared" si="287"/>
        <v>-1</v>
      </c>
      <c r="T2278" s="101">
        <f t="shared" si="288"/>
        <v>-1</v>
      </c>
      <c r="U2278" s="101">
        <f t="shared" si="289"/>
        <v>1</v>
      </c>
      <c r="V2278" s="102">
        <f t="shared" si="290"/>
        <v>35.150256000628382</v>
      </c>
    </row>
    <row r="2279" spans="2:22" x14ac:dyDescent="0.25">
      <c r="B2279" s="12">
        <v>36</v>
      </c>
      <c r="C2279" s="12">
        <v>36</v>
      </c>
      <c r="D2279" s="12">
        <v>31.153846153846143</v>
      </c>
      <c r="E2279" s="12">
        <v>35.192307692307722</v>
      </c>
      <c r="F2279" s="12">
        <v>25.71428571428574</v>
      </c>
      <c r="H2279" s="103">
        <f>VLOOKUP($C2279,'Experiment Design'!$B$3:$H$66,'Experiment Results'!H$1,FALSE)</f>
        <v>8</v>
      </c>
      <c r="I2279" s="101" t="str">
        <f>VLOOKUP($C2279,'Experiment Design'!$B$3:$H$66,'Experiment Results'!I$1,FALSE)</f>
        <v>Exponential</v>
      </c>
      <c r="J2279" s="101">
        <f>VLOOKUP($C2279,'Experiment Design'!$B$3:$H$66,'Experiment Results'!J$1,FALSE)</f>
        <v>40</v>
      </c>
      <c r="K2279" s="101">
        <f>VLOOKUP($C2279,'Experiment Design'!$B$3:$H$66,'Experiment Results'!K$1,FALSE)</f>
        <v>10</v>
      </c>
      <c r="L2279" s="101">
        <f>VLOOKUP($C2279,'Experiment Design'!$B$3:$H$66,'Experiment Results'!L$1,FALSE)</f>
        <v>26</v>
      </c>
      <c r="M2279" s="101">
        <f>VLOOKUP($C2279,'Experiment Design'!$B$3:$H$66,'Experiment Results'!M$1,FALSE)</f>
        <v>15</v>
      </c>
      <c r="N2279" s="102">
        <f t="shared" si="283"/>
        <v>30.6868131868132</v>
      </c>
      <c r="P2279" s="103">
        <f t="shared" si="284"/>
        <v>1</v>
      </c>
      <c r="Q2279" s="101">
        <f t="shared" si="285"/>
        <v>1</v>
      </c>
      <c r="R2279" s="101">
        <f t="shared" si="286"/>
        <v>-1</v>
      </c>
      <c r="S2279" s="101">
        <f t="shared" si="287"/>
        <v>-1</v>
      </c>
      <c r="T2279" s="101">
        <f t="shared" si="288"/>
        <v>-1</v>
      </c>
      <c r="U2279" s="101">
        <f t="shared" si="289"/>
        <v>1</v>
      </c>
      <c r="V2279" s="102">
        <f t="shared" si="290"/>
        <v>30.6868131868132</v>
      </c>
    </row>
    <row r="2280" spans="2:22" x14ac:dyDescent="0.25">
      <c r="B2280" s="12">
        <v>36</v>
      </c>
      <c r="C2280" s="12">
        <v>37</v>
      </c>
      <c r="D2280" s="12">
        <v>33.076923076923059</v>
      </c>
      <c r="E2280" s="12">
        <v>32.692307692307701</v>
      </c>
      <c r="F2280" s="12">
        <v>31.538461538461561</v>
      </c>
      <c r="H2280" s="103">
        <f>VLOOKUP($C2280,'Experiment Design'!$B$3:$H$66,'Experiment Results'!H$1,FALSE)</f>
        <v>3</v>
      </c>
      <c r="I2280" s="101" t="str">
        <f>VLOOKUP($C2280,'Experiment Design'!$B$3:$H$66,'Experiment Results'!I$1,FALSE)</f>
        <v>Normal</v>
      </c>
      <c r="J2280" s="101">
        <f>VLOOKUP($C2280,'Experiment Design'!$B$3:$H$66,'Experiment Results'!J$1,FALSE)</f>
        <v>100</v>
      </c>
      <c r="K2280" s="101">
        <f>VLOOKUP($C2280,'Experiment Design'!$B$3:$H$66,'Experiment Results'!K$1,FALSE)</f>
        <v>10</v>
      </c>
      <c r="L2280" s="101">
        <f>VLOOKUP($C2280,'Experiment Design'!$B$3:$H$66,'Experiment Results'!L$1,FALSE)</f>
        <v>26</v>
      </c>
      <c r="M2280" s="101">
        <f>VLOOKUP($C2280,'Experiment Design'!$B$3:$H$66,'Experiment Results'!M$1,FALSE)</f>
        <v>15</v>
      </c>
      <c r="N2280" s="102">
        <f t="shared" si="283"/>
        <v>32.435897435897438</v>
      </c>
      <c r="P2280" s="103">
        <f t="shared" si="284"/>
        <v>-1</v>
      </c>
      <c r="Q2280" s="101">
        <f t="shared" si="285"/>
        <v>-1</v>
      </c>
      <c r="R2280" s="101">
        <f t="shared" si="286"/>
        <v>1</v>
      </c>
      <c r="S2280" s="101">
        <f t="shared" si="287"/>
        <v>-1</v>
      </c>
      <c r="T2280" s="101">
        <f t="shared" si="288"/>
        <v>-1</v>
      </c>
      <c r="U2280" s="101">
        <f t="shared" si="289"/>
        <v>1</v>
      </c>
      <c r="V2280" s="102">
        <f t="shared" si="290"/>
        <v>32.435897435897438</v>
      </c>
    </row>
    <row r="2281" spans="2:22" x14ac:dyDescent="0.25">
      <c r="B2281" s="12">
        <v>36</v>
      </c>
      <c r="C2281" s="12">
        <v>38</v>
      </c>
      <c r="D2281" s="12">
        <v>38.538461538461519</v>
      </c>
      <c r="E2281" s="12">
        <v>24.807692307692278</v>
      </c>
      <c r="F2281" s="12">
        <v>22.417582417582441</v>
      </c>
      <c r="H2281" s="103">
        <f>VLOOKUP($C2281,'Experiment Design'!$B$3:$H$66,'Experiment Results'!H$1,FALSE)</f>
        <v>8</v>
      </c>
      <c r="I2281" s="101" t="str">
        <f>VLOOKUP($C2281,'Experiment Design'!$B$3:$H$66,'Experiment Results'!I$1,FALSE)</f>
        <v>Normal</v>
      </c>
      <c r="J2281" s="101">
        <f>VLOOKUP($C2281,'Experiment Design'!$B$3:$H$66,'Experiment Results'!J$1,FALSE)</f>
        <v>100</v>
      </c>
      <c r="K2281" s="101">
        <f>VLOOKUP($C2281,'Experiment Design'!$B$3:$H$66,'Experiment Results'!K$1,FALSE)</f>
        <v>10</v>
      </c>
      <c r="L2281" s="101">
        <f>VLOOKUP($C2281,'Experiment Design'!$B$3:$H$66,'Experiment Results'!L$1,FALSE)</f>
        <v>26</v>
      </c>
      <c r="M2281" s="101">
        <f>VLOOKUP($C2281,'Experiment Design'!$B$3:$H$66,'Experiment Results'!M$1,FALSE)</f>
        <v>15</v>
      </c>
      <c r="N2281" s="102">
        <f t="shared" si="283"/>
        <v>28.587912087912077</v>
      </c>
      <c r="P2281" s="103">
        <f t="shared" si="284"/>
        <v>1</v>
      </c>
      <c r="Q2281" s="101">
        <f t="shared" si="285"/>
        <v>-1</v>
      </c>
      <c r="R2281" s="101">
        <f t="shared" si="286"/>
        <v>1</v>
      </c>
      <c r="S2281" s="101">
        <f t="shared" si="287"/>
        <v>-1</v>
      </c>
      <c r="T2281" s="101">
        <f t="shared" si="288"/>
        <v>-1</v>
      </c>
      <c r="U2281" s="101">
        <f t="shared" si="289"/>
        <v>1</v>
      </c>
      <c r="V2281" s="102">
        <f t="shared" si="290"/>
        <v>28.587912087912077</v>
      </c>
    </row>
    <row r="2282" spans="2:22" x14ac:dyDescent="0.25">
      <c r="B2282" s="12">
        <v>36</v>
      </c>
      <c r="C2282" s="12">
        <v>39</v>
      </c>
      <c r="D2282" s="12">
        <v>25.769230769230742</v>
      </c>
      <c r="E2282" s="12">
        <v>42.692307692307722</v>
      </c>
      <c r="F2282" s="12">
        <v>32.692307692307701</v>
      </c>
      <c r="H2282" s="103">
        <f>VLOOKUP($C2282,'Experiment Design'!$B$3:$H$66,'Experiment Results'!H$1,FALSE)</f>
        <v>3</v>
      </c>
      <c r="I2282" s="101" t="str">
        <f>VLOOKUP($C2282,'Experiment Design'!$B$3:$H$66,'Experiment Results'!I$1,FALSE)</f>
        <v>Exponential</v>
      </c>
      <c r="J2282" s="101">
        <f>VLOOKUP($C2282,'Experiment Design'!$B$3:$H$66,'Experiment Results'!J$1,FALSE)</f>
        <v>100</v>
      </c>
      <c r="K2282" s="101">
        <f>VLOOKUP($C2282,'Experiment Design'!$B$3:$H$66,'Experiment Results'!K$1,FALSE)</f>
        <v>10</v>
      </c>
      <c r="L2282" s="101">
        <f>VLOOKUP($C2282,'Experiment Design'!$B$3:$H$66,'Experiment Results'!L$1,FALSE)</f>
        <v>26</v>
      </c>
      <c r="M2282" s="101">
        <f>VLOOKUP($C2282,'Experiment Design'!$B$3:$H$66,'Experiment Results'!M$1,FALSE)</f>
        <v>15</v>
      </c>
      <c r="N2282" s="102">
        <f t="shared" si="283"/>
        <v>33.717948717948723</v>
      </c>
      <c r="P2282" s="103">
        <f t="shared" si="284"/>
        <v>-1</v>
      </c>
      <c r="Q2282" s="101">
        <f t="shared" si="285"/>
        <v>1</v>
      </c>
      <c r="R2282" s="101">
        <f t="shared" si="286"/>
        <v>1</v>
      </c>
      <c r="S2282" s="101">
        <f t="shared" si="287"/>
        <v>-1</v>
      </c>
      <c r="T2282" s="101">
        <f t="shared" si="288"/>
        <v>-1</v>
      </c>
      <c r="U2282" s="101">
        <f t="shared" si="289"/>
        <v>1</v>
      </c>
      <c r="V2282" s="102">
        <f t="shared" si="290"/>
        <v>33.717948717948723</v>
      </c>
    </row>
    <row r="2283" spans="2:22" x14ac:dyDescent="0.25">
      <c r="B2283" s="12">
        <v>36</v>
      </c>
      <c r="C2283" s="12">
        <v>40</v>
      </c>
      <c r="D2283" s="12">
        <v>31.153846153846143</v>
      </c>
      <c r="E2283" s="12">
        <v>35.192307692307722</v>
      </c>
      <c r="F2283" s="12">
        <v>25.71428571428574</v>
      </c>
      <c r="H2283" s="103">
        <f>VLOOKUP($C2283,'Experiment Design'!$B$3:$H$66,'Experiment Results'!H$1,FALSE)</f>
        <v>8</v>
      </c>
      <c r="I2283" s="101" t="str">
        <f>VLOOKUP($C2283,'Experiment Design'!$B$3:$H$66,'Experiment Results'!I$1,FALSE)</f>
        <v>Exponential</v>
      </c>
      <c r="J2283" s="101">
        <f>VLOOKUP($C2283,'Experiment Design'!$B$3:$H$66,'Experiment Results'!J$1,FALSE)</f>
        <v>100</v>
      </c>
      <c r="K2283" s="101">
        <f>VLOOKUP($C2283,'Experiment Design'!$B$3:$H$66,'Experiment Results'!K$1,FALSE)</f>
        <v>10</v>
      </c>
      <c r="L2283" s="101">
        <f>VLOOKUP($C2283,'Experiment Design'!$B$3:$H$66,'Experiment Results'!L$1,FALSE)</f>
        <v>26</v>
      </c>
      <c r="M2283" s="101">
        <f>VLOOKUP($C2283,'Experiment Design'!$B$3:$H$66,'Experiment Results'!M$1,FALSE)</f>
        <v>15</v>
      </c>
      <c r="N2283" s="102">
        <f t="shared" si="283"/>
        <v>30.6868131868132</v>
      </c>
      <c r="P2283" s="103">
        <f t="shared" si="284"/>
        <v>1</v>
      </c>
      <c r="Q2283" s="101">
        <f t="shared" si="285"/>
        <v>1</v>
      </c>
      <c r="R2283" s="101">
        <f t="shared" si="286"/>
        <v>1</v>
      </c>
      <c r="S2283" s="101">
        <f t="shared" si="287"/>
        <v>-1</v>
      </c>
      <c r="T2283" s="101">
        <f t="shared" si="288"/>
        <v>-1</v>
      </c>
      <c r="U2283" s="101">
        <f t="shared" si="289"/>
        <v>1</v>
      </c>
      <c r="V2283" s="102">
        <f t="shared" si="290"/>
        <v>30.6868131868132</v>
      </c>
    </row>
    <row r="2284" spans="2:22" x14ac:dyDescent="0.25">
      <c r="B2284" s="12">
        <v>36</v>
      </c>
      <c r="C2284" s="12">
        <v>41</v>
      </c>
      <c r="D2284" s="12">
        <v>33.076923076923059</v>
      </c>
      <c r="E2284" s="12">
        <v>32.692307692307701</v>
      </c>
      <c r="F2284" s="12">
        <v>31.538461538461561</v>
      </c>
      <c r="H2284" s="103">
        <f>VLOOKUP($C2284,'Experiment Design'!$B$3:$H$66,'Experiment Results'!H$1,FALSE)</f>
        <v>3</v>
      </c>
      <c r="I2284" s="101" t="str">
        <f>VLOOKUP($C2284,'Experiment Design'!$B$3:$H$66,'Experiment Results'!I$1,FALSE)</f>
        <v>Normal</v>
      </c>
      <c r="J2284" s="101">
        <f>VLOOKUP($C2284,'Experiment Design'!$B$3:$H$66,'Experiment Results'!J$1,FALSE)</f>
        <v>40</v>
      </c>
      <c r="K2284" s="101">
        <f>VLOOKUP($C2284,'Experiment Design'!$B$3:$H$66,'Experiment Results'!K$1,FALSE)</f>
        <v>60</v>
      </c>
      <c r="L2284" s="101">
        <f>VLOOKUP($C2284,'Experiment Design'!$B$3:$H$66,'Experiment Results'!L$1,FALSE)</f>
        <v>26</v>
      </c>
      <c r="M2284" s="101">
        <f>VLOOKUP($C2284,'Experiment Design'!$B$3:$H$66,'Experiment Results'!M$1,FALSE)</f>
        <v>15</v>
      </c>
      <c r="N2284" s="102">
        <f t="shared" si="283"/>
        <v>32.435897435897438</v>
      </c>
      <c r="P2284" s="103">
        <f t="shared" si="284"/>
        <v>-1</v>
      </c>
      <c r="Q2284" s="101">
        <f t="shared" si="285"/>
        <v>-1</v>
      </c>
      <c r="R2284" s="101">
        <f t="shared" si="286"/>
        <v>-1</v>
      </c>
      <c r="S2284" s="101">
        <f t="shared" si="287"/>
        <v>1</v>
      </c>
      <c r="T2284" s="101">
        <f t="shared" si="288"/>
        <v>-1</v>
      </c>
      <c r="U2284" s="101">
        <f t="shared" si="289"/>
        <v>1</v>
      </c>
      <c r="V2284" s="102">
        <f t="shared" si="290"/>
        <v>32.435897435897438</v>
      </c>
    </row>
    <row r="2285" spans="2:22" x14ac:dyDescent="0.25">
      <c r="B2285" s="12">
        <v>36</v>
      </c>
      <c r="C2285" s="12">
        <v>42</v>
      </c>
      <c r="D2285" s="12">
        <v>38.538461538461519</v>
      </c>
      <c r="E2285" s="12">
        <v>24.807692307692278</v>
      </c>
      <c r="F2285" s="12">
        <v>22.417582417582441</v>
      </c>
      <c r="H2285" s="103">
        <f>VLOOKUP($C2285,'Experiment Design'!$B$3:$H$66,'Experiment Results'!H$1,FALSE)</f>
        <v>8</v>
      </c>
      <c r="I2285" s="101" t="str">
        <f>VLOOKUP($C2285,'Experiment Design'!$B$3:$H$66,'Experiment Results'!I$1,FALSE)</f>
        <v>Normal</v>
      </c>
      <c r="J2285" s="101">
        <f>VLOOKUP($C2285,'Experiment Design'!$B$3:$H$66,'Experiment Results'!J$1,FALSE)</f>
        <v>40</v>
      </c>
      <c r="K2285" s="101">
        <f>VLOOKUP($C2285,'Experiment Design'!$B$3:$H$66,'Experiment Results'!K$1,FALSE)</f>
        <v>60</v>
      </c>
      <c r="L2285" s="101">
        <f>VLOOKUP($C2285,'Experiment Design'!$B$3:$H$66,'Experiment Results'!L$1,FALSE)</f>
        <v>26</v>
      </c>
      <c r="M2285" s="101">
        <f>VLOOKUP($C2285,'Experiment Design'!$B$3:$H$66,'Experiment Results'!M$1,FALSE)</f>
        <v>15</v>
      </c>
      <c r="N2285" s="102">
        <f t="shared" si="283"/>
        <v>28.587912087912077</v>
      </c>
      <c r="P2285" s="103">
        <f t="shared" si="284"/>
        <v>1</v>
      </c>
      <c r="Q2285" s="101">
        <f t="shared" si="285"/>
        <v>-1</v>
      </c>
      <c r="R2285" s="101">
        <f t="shared" si="286"/>
        <v>-1</v>
      </c>
      <c r="S2285" s="101">
        <f t="shared" si="287"/>
        <v>1</v>
      </c>
      <c r="T2285" s="101">
        <f t="shared" si="288"/>
        <v>-1</v>
      </c>
      <c r="U2285" s="101">
        <f t="shared" si="289"/>
        <v>1</v>
      </c>
      <c r="V2285" s="102">
        <f t="shared" si="290"/>
        <v>28.587912087912077</v>
      </c>
    </row>
    <row r="2286" spans="2:22" x14ac:dyDescent="0.25">
      <c r="B2286" s="12">
        <v>36</v>
      </c>
      <c r="C2286" s="12">
        <v>43</v>
      </c>
      <c r="D2286" s="12">
        <v>25.769230769230742</v>
      </c>
      <c r="E2286" s="12">
        <v>46.989229540346699</v>
      </c>
      <c r="F2286" s="12">
        <v>32.692307692307701</v>
      </c>
      <c r="H2286" s="103">
        <f>VLOOKUP($C2286,'Experiment Design'!$B$3:$H$66,'Experiment Results'!H$1,FALSE)</f>
        <v>3</v>
      </c>
      <c r="I2286" s="101" t="str">
        <f>VLOOKUP($C2286,'Experiment Design'!$B$3:$H$66,'Experiment Results'!I$1,FALSE)</f>
        <v>Exponential</v>
      </c>
      <c r="J2286" s="101">
        <f>VLOOKUP($C2286,'Experiment Design'!$B$3:$H$66,'Experiment Results'!J$1,FALSE)</f>
        <v>40</v>
      </c>
      <c r="K2286" s="101">
        <f>VLOOKUP($C2286,'Experiment Design'!$B$3:$H$66,'Experiment Results'!K$1,FALSE)</f>
        <v>60</v>
      </c>
      <c r="L2286" s="101">
        <f>VLOOKUP($C2286,'Experiment Design'!$B$3:$H$66,'Experiment Results'!L$1,FALSE)</f>
        <v>26</v>
      </c>
      <c r="M2286" s="101">
        <f>VLOOKUP($C2286,'Experiment Design'!$B$3:$H$66,'Experiment Results'!M$1,FALSE)</f>
        <v>15</v>
      </c>
      <c r="N2286" s="102">
        <f t="shared" si="283"/>
        <v>35.150256000628382</v>
      </c>
      <c r="P2286" s="103">
        <f t="shared" si="284"/>
        <v>-1</v>
      </c>
      <c r="Q2286" s="101">
        <f t="shared" si="285"/>
        <v>1</v>
      </c>
      <c r="R2286" s="101">
        <f t="shared" si="286"/>
        <v>-1</v>
      </c>
      <c r="S2286" s="101">
        <f t="shared" si="287"/>
        <v>1</v>
      </c>
      <c r="T2286" s="101">
        <f t="shared" si="288"/>
        <v>-1</v>
      </c>
      <c r="U2286" s="101">
        <f t="shared" si="289"/>
        <v>1</v>
      </c>
      <c r="V2286" s="102">
        <f t="shared" si="290"/>
        <v>35.150256000628382</v>
      </c>
    </row>
    <row r="2287" spans="2:22" x14ac:dyDescent="0.25">
      <c r="B2287" s="12">
        <v>36</v>
      </c>
      <c r="C2287" s="12">
        <v>44</v>
      </c>
      <c r="D2287" s="12">
        <v>31.153846153846143</v>
      </c>
      <c r="E2287" s="12">
        <v>35.192307692307722</v>
      </c>
      <c r="F2287" s="12">
        <v>25.71428571428574</v>
      </c>
      <c r="H2287" s="103">
        <f>VLOOKUP($C2287,'Experiment Design'!$B$3:$H$66,'Experiment Results'!H$1,FALSE)</f>
        <v>8</v>
      </c>
      <c r="I2287" s="101" t="str">
        <f>VLOOKUP($C2287,'Experiment Design'!$B$3:$H$66,'Experiment Results'!I$1,FALSE)</f>
        <v>Exponential</v>
      </c>
      <c r="J2287" s="101">
        <f>VLOOKUP($C2287,'Experiment Design'!$B$3:$H$66,'Experiment Results'!J$1,FALSE)</f>
        <v>40</v>
      </c>
      <c r="K2287" s="101">
        <f>VLOOKUP($C2287,'Experiment Design'!$B$3:$H$66,'Experiment Results'!K$1,FALSE)</f>
        <v>60</v>
      </c>
      <c r="L2287" s="101">
        <f>VLOOKUP($C2287,'Experiment Design'!$B$3:$H$66,'Experiment Results'!L$1,FALSE)</f>
        <v>26</v>
      </c>
      <c r="M2287" s="101">
        <f>VLOOKUP($C2287,'Experiment Design'!$B$3:$H$66,'Experiment Results'!M$1,FALSE)</f>
        <v>15</v>
      </c>
      <c r="N2287" s="102">
        <f t="shared" si="283"/>
        <v>30.6868131868132</v>
      </c>
      <c r="P2287" s="103">
        <f t="shared" si="284"/>
        <v>1</v>
      </c>
      <c r="Q2287" s="101">
        <f t="shared" si="285"/>
        <v>1</v>
      </c>
      <c r="R2287" s="101">
        <f t="shared" si="286"/>
        <v>-1</v>
      </c>
      <c r="S2287" s="101">
        <f t="shared" si="287"/>
        <v>1</v>
      </c>
      <c r="T2287" s="101">
        <f t="shared" si="288"/>
        <v>-1</v>
      </c>
      <c r="U2287" s="101">
        <f t="shared" si="289"/>
        <v>1</v>
      </c>
      <c r="V2287" s="102">
        <f t="shared" si="290"/>
        <v>30.6868131868132</v>
      </c>
    </row>
    <row r="2288" spans="2:22" x14ac:dyDescent="0.25">
      <c r="B2288" s="12">
        <v>36</v>
      </c>
      <c r="C2288" s="12">
        <v>45</v>
      </c>
      <c r="D2288" s="12">
        <v>33.076923076923059</v>
      </c>
      <c r="E2288" s="12">
        <v>32.692307692307701</v>
      </c>
      <c r="F2288" s="12">
        <v>31.538461538461561</v>
      </c>
      <c r="H2288" s="103">
        <f>VLOOKUP($C2288,'Experiment Design'!$B$3:$H$66,'Experiment Results'!H$1,FALSE)</f>
        <v>3</v>
      </c>
      <c r="I2288" s="101" t="str">
        <f>VLOOKUP($C2288,'Experiment Design'!$B$3:$H$66,'Experiment Results'!I$1,FALSE)</f>
        <v>Normal</v>
      </c>
      <c r="J2288" s="101">
        <f>VLOOKUP($C2288,'Experiment Design'!$B$3:$H$66,'Experiment Results'!J$1,FALSE)</f>
        <v>100</v>
      </c>
      <c r="K2288" s="101">
        <f>VLOOKUP($C2288,'Experiment Design'!$B$3:$H$66,'Experiment Results'!K$1,FALSE)</f>
        <v>60</v>
      </c>
      <c r="L2288" s="101">
        <f>VLOOKUP($C2288,'Experiment Design'!$B$3:$H$66,'Experiment Results'!L$1,FALSE)</f>
        <v>26</v>
      </c>
      <c r="M2288" s="101">
        <f>VLOOKUP($C2288,'Experiment Design'!$B$3:$H$66,'Experiment Results'!M$1,FALSE)</f>
        <v>15</v>
      </c>
      <c r="N2288" s="102">
        <f t="shared" si="283"/>
        <v>32.435897435897438</v>
      </c>
      <c r="P2288" s="103">
        <f t="shared" si="284"/>
        <v>-1</v>
      </c>
      <c r="Q2288" s="101">
        <f t="shared" si="285"/>
        <v>-1</v>
      </c>
      <c r="R2288" s="101">
        <f t="shared" si="286"/>
        <v>1</v>
      </c>
      <c r="S2288" s="101">
        <f t="shared" si="287"/>
        <v>1</v>
      </c>
      <c r="T2288" s="101">
        <f t="shared" si="288"/>
        <v>-1</v>
      </c>
      <c r="U2288" s="101">
        <f t="shared" si="289"/>
        <v>1</v>
      </c>
      <c r="V2288" s="102">
        <f t="shared" si="290"/>
        <v>32.435897435897438</v>
      </c>
    </row>
    <row r="2289" spans="2:22" x14ac:dyDescent="0.25">
      <c r="B2289" s="12">
        <v>36</v>
      </c>
      <c r="C2289" s="12">
        <v>46</v>
      </c>
      <c r="D2289" s="12">
        <v>38.538461538461519</v>
      </c>
      <c r="E2289" s="12">
        <v>24.807692307692278</v>
      </c>
      <c r="F2289" s="12">
        <v>22.417582417582441</v>
      </c>
      <c r="H2289" s="103">
        <f>VLOOKUP($C2289,'Experiment Design'!$B$3:$H$66,'Experiment Results'!H$1,FALSE)</f>
        <v>8</v>
      </c>
      <c r="I2289" s="101" t="str">
        <f>VLOOKUP($C2289,'Experiment Design'!$B$3:$H$66,'Experiment Results'!I$1,FALSE)</f>
        <v>Normal</v>
      </c>
      <c r="J2289" s="101">
        <f>VLOOKUP($C2289,'Experiment Design'!$B$3:$H$66,'Experiment Results'!J$1,FALSE)</f>
        <v>100</v>
      </c>
      <c r="K2289" s="101">
        <f>VLOOKUP($C2289,'Experiment Design'!$B$3:$H$66,'Experiment Results'!K$1,FALSE)</f>
        <v>60</v>
      </c>
      <c r="L2289" s="101">
        <f>VLOOKUP($C2289,'Experiment Design'!$B$3:$H$66,'Experiment Results'!L$1,FALSE)</f>
        <v>26</v>
      </c>
      <c r="M2289" s="101">
        <f>VLOOKUP($C2289,'Experiment Design'!$B$3:$H$66,'Experiment Results'!M$1,FALSE)</f>
        <v>15</v>
      </c>
      <c r="N2289" s="102">
        <f t="shared" si="283"/>
        <v>28.587912087912077</v>
      </c>
      <c r="P2289" s="103">
        <f t="shared" si="284"/>
        <v>1</v>
      </c>
      <c r="Q2289" s="101">
        <f t="shared" si="285"/>
        <v>-1</v>
      </c>
      <c r="R2289" s="101">
        <f t="shared" si="286"/>
        <v>1</v>
      </c>
      <c r="S2289" s="101">
        <f t="shared" si="287"/>
        <v>1</v>
      </c>
      <c r="T2289" s="101">
        <f t="shared" si="288"/>
        <v>-1</v>
      </c>
      <c r="U2289" s="101">
        <f t="shared" si="289"/>
        <v>1</v>
      </c>
      <c r="V2289" s="102">
        <f t="shared" si="290"/>
        <v>28.587912087912077</v>
      </c>
    </row>
    <row r="2290" spans="2:22" x14ac:dyDescent="0.25">
      <c r="B2290" s="12">
        <v>36</v>
      </c>
      <c r="C2290" s="12">
        <v>47</v>
      </c>
      <c r="D2290" s="12">
        <v>25.769230769230742</v>
      </c>
      <c r="E2290" s="12">
        <v>42.692307692307722</v>
      </c>
      <c r="F2290" s="12">
        <v>32.692307692307701</v>
      </c>
      <c r="H2290" s="103">
        <f>VLOOKUP($C2290,'Experiment Design'!$B$3:$H$66,'Experiment Results'!H$1,FALSE)</f>
        <v>3</v>
      </c>
      <c r="I2290" s="101" t="str">
        <f>VLOOKUP($C2290,'Experiment Design'!$B$3:$H$66,'Experiment Results'!I$1,FALSE)</f>
        <v>Exponential</v>
      </c>
      <c r="J2290" s="101">
        <f>VLOOKUP($C2290,'Experiment Design'!$B$3:$H$66,'Experiment Results'!J$1,FALSE)</f>
        <v>100</v>
      </c>
      <c r="K2290" s="101">
        <f>VLOOKUP($C2290,'Experiment Design'!$B$3:$H$66,'Experiment Results'!K$1,FALSE)</f>
        <v>60</v>
      </c>
      <c r="L2290" s="101">
        <f>VLOOKUP($C2290,'Experiment Design'!$B$3:$H$66,'Experiment Results'!L$1,FALSE)</f>
        <v>26</v>
      </c>
      <c r="M2290" s="101">
        <f>VLOOKUP($C2290,'Experiment Design'!$B$3:$H$66,'Experiment Results'!M$1,FALSE)</f>
        <v>15</v>
      </c>
      <c r="N2290" s="102">
        <f t="shared" si="283"/>
        <v>33.717948717948723</v>
      </c>
      <c r="P2290" s="103">
        <f t="shared" si="284"/>
        <v>-1</v>
      </c>
      <c r="Q2290" s="101">
        <f t="shared" si="285"/>
        <v>1</v>
      </c>
      <c r="R2290" s="101">
        <f t="shared" si="286"/>
        <v>1</v>
      </c>
      <c r="S2290" s="101">
        <f t="shared" si="287"/>
        <v>1</v>
      </c>
      <c r="T2290" s="101">
        <f t="shared" si="288"/>
        <v>-1</v>
      </c>
      <c r="U2290" s="101">
        <f t="shared" si="289"/>
        <v>1</v>
      </c>
      <c r="V2290" s="102">
        <f t="shared" si="290"/>
        <v>33.717948717948723</v>
      </c>
    </row>
    <row r="2291" spans="2:22" x14ac:dyDescent="0.25">
      <c r="B2291" s="12">
        <v>36</v>
      </c>
      <c r="C2291" s="12">
        <v>48</v>
      </c>
      <c r="D2291" s="12">
        <v>31.153846153846143</v>
      </c>
      <c r="E2291" s="12">
        <v>35.192307692307722</v>
      </c>
      <c r="F2291" s="12">
        <v>25.71428571428574</v>
      </c>
      <c r="H2291" s="103">
        <f>VLOOKUP($C2291,'Experiment Design'!$B$3:$H$66,'Experiment Results'!H$1,FALSE)</f>
        <v>8</v>
      </c>
      <c r="I2291" s="101" t="str">
        <f>VLOOKUP($C2291,'Experiment Design'!$B$3:$H$66,'Experiment Results'!I$1,FALSE)</f>
        <v>Exponential</v>
      </c>
      <c r="J2291" s="101">
        <f>VLOOKUP($C2291,'Experiment Design'!$B$3:$H$66,'Experiment Results'!J$1,FALSE)</f>
        <v>100</v>
      </c>
      <c r="K2291" s="101">
        <f>VLOOKUP($C2291,'Experiment Design'!$B$3:$H$66,'Experiment Results'!K$1,FALSE)</f>
        <v>60</v>
      </c>
      <c r="L2291" s="101">
        <f>VLOOKUP($C2291,'Experiment Design'!$B$3:$H$66,'Experiment Results'!L$1,FALSE)</f>
        <v>26</v>
      </c>
      <c r="M2291" s="101">
        <f>VLOOKUP($C2291,'Experiment Design'!$B$3:$H$66,'Experiment Results'!M$1,FALSE)</f>
        <v>15</v>
      </c>
      <c r="N2291" s="102">
        <f t="shared" si="283"/>
        <v>30.6868131868132</v>
      </c>
      <c r="P2291" s="103">
        <f t="shared" si="284"/>
        <v>1</v>
      </c>
      <c r="Q2291" s="101">
        <f t="shared" si="285"/>
        <v>1</v>
      </c>
      <c r="R2291" s="101">
        <f t="shared" si="286"/>
        <v>1</v>
      </c>
      <c r="S2291" s="101">
        <f t="shared" si="287"/>
        <v>1</v>
      </c>
      <c r="T2291" s="101">
        <f t="shared" si="288"/>
        <v>-1</v>
      </c>
      <c r="U2291" s="101">
        <f t="shared" si="289"/>
        <v>1</v>
      </c>
      <c r="V2291" s="102">
        <f t="shared" si="290"/>
        <v>30.6868131868132</v>
      </c>
    </row>
    <row r="2292" spans="2:22" x14ac:dyDescent="0.25">
      <c r="B2292" s="12">
        <v>36</v>
      </c>
      <c r="C2292" s="12">
        <v>49</v>
      </c>
      <c r="D2292" s="12">
        <v>37.5</v>
      </c>
      <c r="E2292" s="12">
        <v>32.291666666666636</v>
      </c>
      <c r="F2292" s="12">
        <v>45.416666666666636</v>
      </c>
      <c r="H2292" s="103">
        <f>VLOOKUP($C2292,'Experiment Design'!$B$3:$H$66,'Experiment Results'!H$1,FALSE)</f>
        <v>3</v>
      </c>
      <c r="I2292" s="101" t="str">
        <f>VLOOKUP($C2292,'Experiment Design'!$B$3:$H$66,'Experiment Results'!I$1,FALSE)</f>
        <v>Normal</v>
      </c>
      <c r="J2292" s="101">
        <f>VLOOKUP($C2292,'Experiment Design'!$B$3:$H$66,'Experiment Results'!J$1,FALSE)</f>
        <v>40</v>
      </c>
      <c r="K2292" s="101">
        <f>VLOOKUP($C2292,'Experiment Design'!$B$3:$H$66,'Experiment Results'!K$1,FALSE)</f>
        <v>10</v>
      </c>
      <c r="L2292" s="101">
        <f>VLOOKUP($C2292,'Experiment Design'!$B$3:$H$66,'Experiment Results'!L$1,FALSE)</f>
        <v>36</v>
      </c>
      <c r="M2292" s="101">
        <f>VLOOKUP($C2292,'Experiment Design'!$B$3:$H$66,'Experiment Results'!M$1,FALSE)</f>
        <v>15</v>
      </c>
      <c r="N2292" s="102">
        <f t="shared" si="283"/>
        <v>38.40277777777775</v>
      </c>
      <c r="P2292" s="103">
        <f t="shared" si="284"/>
        <v>-1</v>
      </c>
      <c r="Q2292" s="101">
        <f t="shared" si="285"/>
        <v>-1</v>
      </c>
      <c r="R2292" s="101">
        <f t="shared" si="286"/>
        <v>-1</v>
      </c>
      <c r="S2292" s="101">
        <f t="shared" si="287"/>
        <v>-1</v>
      </c>
      <c r="T2292" s="101">
        <f t="shared" si="288"/>
        <v>1</v>
      </c>
      <c r="U2292" s="101">
        <f t="shared" si="289"/>
        <v>1</v>
      </c>
      <c r="V2292" s="102">
        <f t="shared" si="290"/>
        <v>38.40277777777775</v>
      </c>
    </row>
    <row r="2293" spans="2:22" x14ac:dyDescent="0.25">
      <c r="B2293" s="12">
        <v>36</v>
      </c>
      <c r="C2293" s="12">
        <v>50</v>
      </c>
      <c r="D2293" s="12">
        <v>32.916666666666664</v>
      </c>
      <c r="E2293" s="12">
        <v>28.958333333333339</v>
      </c>
      <c r="F2293" s="12">
        <v>43.333333333333321</v>
      </c>
      <c r="H2293" s="103">
        <f>VLOOKUP($C2293,'Experiment Design'!$B$3:$H$66,'Experiment Results'!H$1,FALSE)</f>
        <v>8</v>
      </c>
      <c r="I2293" s="101" t="str">
        <f>VLOOKUP($C2293,'Experiment Design'!$B$3:$H$66,'Experiment Results'!I$1,FALSE)</f>
        <v>Normal</v>
      </c>
      <c r="J2293" s="101">
        <f>VLOOKUP($C2293,'Experiment Design'!$B$3:$H$66,'Experiment Results'!J$1,FALSE)</f>
        <v>40</v>
      </c>
      <c r="K2293" s="101">
        <f>VLOOKUP($C2293,'Experiment Design'!$B$3:$H$66,'Experiment Results'!K$1,FALSE)</f>
        <v>10</v>
      </c>
      <c r="L2293" s="101">
        <f>VLOOKUP($C2293,'Experiment Design'!$B$3:$H$66,'Experiment Results'!L$1,FALSE)</f>
        <v>36</v>
      </c>
      <c r="M2293" s="101">
        <f>VLOOKUP($C2293,'Experiment Design'!$B$3:$H$66,'Experiment Results'!M$1,FALSE)</f>
        <v>15</v>
      </c>
      <c r="N2293" s="102">
        <f t="shared" si="283"/>
        <v>35.069444444444436</v>
      </c>
      <c r="P2293" s="103">
        <f t="shared" si="284"/>
        <v>1</v>
      </c>
      <c r="Q2293" s="101">
        <f t="shared" si="285"/>
        <v>-1</v>
      </c>
      <c r="R2293" s="101">
        <f t="shared" si="286"/>
        <v>-1</v>
      </c>
      <c r="S2293" s="101">
        <f t="shared" si="287"/>
        <v>-1</v>
      </c>
      <c r="T2293" s="101">
        <f t="shared" si="288"/>
        <v>1</v>
      </c>
      <c r="U2293" s="101">
        <f t="shared" si="289"/>
        <v>1</v>
      </c>
      <c r="V2293" s="102">
        <f t="shared" si="290"/>
        <v>35.069444444444436</v>
      </c>
    </row>
    <row r="2294" spans="2:22" x14ac:dyDescent="0.25">
      <c r="B2294" s="12">
        <v>36</v>
      </c>
      <c r="C2294" s="12">
        <v>51</v>
      </c>
      <c r="D2294" s="12">
        <v>29.166666666666661</v>
      </c>
      <c r="E2294" s="12">
        <v>31.875</v>
      </c>
      <c r="F2294" s="12">
        <v>36.458333333333336</v>
      </c>
      <c r="H2294" s="103">
        <f>VLOOKUP($C2294,'Experiment Design'!$B$3:$H$66,'Experiment Results'!H$1,FALSE)</f>
        <v>3</v>
      </c>
      <c r="I2294" s="101" t="str">
        <f>VLOOKUP($C2294,'Experiment Design'!$B$3:$H$66,'Experiment Results'!I$1,FALSE)</f>
        <v>Exponential</v>
      </c>
      <c r="J2294" s="101">
        <f>VLOOKUP($C2294,'Experiment Design'!$B$3:$H$66,'Experiment Results'!J$1,FALSE)</f>
        <v>40</v>
      </c>
      <c r="K2294" s="101">
        <f>VLOOKUP($C2294,'Experiment Design'!$B$3:$H$66,'Experiment Results'!K$1,FALSE)</f>
        <v>10</v>
      </c>
      <c r="L2294" s="101">
        <f>VLOOKUP($C2294,'Experiment Design'!$B$3:$H$66,'Experiment Results'!L$1,FALSE)</f>
        <v>36</v>
      </c>
      <c r="M2294" s="101">
        <f>VLOOKUP($C2294,'Experiment Design'!$B$3:$H$66,'Experiment Results'!M$1,FALSE)</f>
        <v>15</v>
      </c>
      <c r="N2294" s="102">
        <f t="shared" si="283"/>
        <v>32.5</v>
      </c>
      <c r="P2294" s="103">
        <f t="shared" si="284"/>
        <v>-1</v>
      </c>
      <c r="Q2294" s="101">
        <f t="shared" si="285"/>
        <v>1</v>
      </c>
      <c r="R2294" s="101">
        <f t="shared" si="286"/>
        <v>-1</v>
      </c>
      <c r="S2294" s="101">
        <f t="shared" si="287"/>
        <v>-1</v>
      </c>
      <c r="T2294" s="101">
        <f t="shared" si="288"/>
        <v>1</v>
      </c>
      <c r="U2294" s="101">
        <f t="shared" si="289"/>
        <v>1</v>
      </c>
      <c r="V2294" s="102">
        <f t="shared" si="290"/>
        <v>32.5</v>
      </c>
    </row>
    <row r="2295" spans="2:22" x14ac:dyDescent="0.25">
      <c r="B2295" s="12">
        <v>36</v>
      </c>
      <c r="C2295" s="12">
        <v>52</v>
      </c>
      <c r="D2295" s="12">
        <v>34.166666666666636</v>
      </c>
      <c r="E2295" s="12">
        <v>34.000000000000021</v>
      </c>
      <c r="F2295" s="12">
        <v>32.916666666666664</v>
      </c>
      <c r="H2295" s="103">
        <f>VLOOKUP($C2295,'Experiment Design'!$B$3:$H$66,'Experiment Results'!H$1,FALSE)</f>
        <v>8</v>
      </c>
      <c r="I2295" s="101" t="str">
        <f>VLOOKUP($C2295,'Experiment Design'!$B$3:$H$66,'Experiment Results'!I$1,FALSE)</f>
        <v>Exponential</v>
      </c>
      <c r="J2295" s="101">
        <f>VLOOKUP($C2295,'Experiment Design'!$B$3:$H$66,'Experiment Results'!J$1,FALSE)</f>
        <v>40</v>
      </c>
      <c r="K2295" s="101">
        <f>VLOOKUP($C2295,'Experiment Design'!$B$3:$H$66,'Experiment Results'!K$1,FALSE)</f>
        <v>10</v>
      </c>
      <c r="L2295" s="101">
        <f>VLOOKUP($C2295,'Experiment Design'!$B$3:$H$66,'Experiment Results'!L$1,FALSE)</f>
        <v>36</v>
      </c>
      <c r="M2295" s="101">
        <f>VLOOKUP($C2295,'Experiment Design'!$B$3:$H$66,'Experiment Results'!M$1,FALSE)</f>
        <v>15</v>
      </c>
      <c r="N2295" s="102">
        <f t="shared" si="283"/>
        <v>33.694444444444436</v>
      </c>
      <c r="P2295" s="103">
        <f t="shared" si="284"/>
        <v>1</v>
      </c>
      <c r="Q2295" s="101">
        <f t="shared" si="285"/>
        <v>1</v>
      </c>
      <c r="R2295" s="101">
        <f t="shared" si="286"/>
        <v>-1</v>
      </c>
      <c r="S2295" s="101">
        <f t="shared" si="287"/>
        <v>-1</v>
      </c>
      <c r="T2295" s="101">
        <f t="shared" si="288"/>
        <v>1</v>
      </c>
      <c r="U2295" s="101">
        <f t="shared" si="289"/>
        <v>1</v>
      </c>
      <c r="V2295" s="102">
        <f t="shared" si="290"/>
        <v>33.694444444444436</v>
      </c>
    </row>
    <row r="2296" spans="2:22" x14ac:dyDescent="0.25">
      <c r="B2296" s="12">
        <v>36</v>
      </c>
      <c r="C2296" s="12">
        <v>53</v>
      </c>
      <c r="D2296" s="12">
        <v>37.5</v>
      </c>
      <c r="E2296" s="12">
        <v>32.291666666666636</v>
      </c>
      <c r="F2296" s="12">
        <v>45.416666666666636</v>
      </c>
      <c r="H2296" s="103">
        <f>VLOOKUP($C2296,'Experiment Design'!$B$3:$H$66,'Experiment Results'!H$1,FALSE)</f>
        <v>3</v>
      </c>
      <c r="I2296" s="101" t="str">
        <f>VLOOKUP($C2296,'Experiment Design'!$B$3:$H$66,'Experiment Results'!I$1,FALSE)</f>
        <v>Normal</v>
      </c>
      <c r="J2296" s="101">
        <f>VLOOKUP($C2296,'Experiment Design'!$B$3:$H$66,'Experiment Results'!J$1,FALSE)</f>
        <v>100</v>
      </c>
      <c r="K2296" s="101">
        <f>VLOOKUP($C2296,'Experiment Design'!$B$3:$H$66,'Experiment Results'!K$1,FALSE)</f>
        <v>10</v>
      </c>
      <c r="L2296" s="101">
        <f>VLOOKUP($C2296,'Experiment Design'!$B$3:$H$66,'Experiment Results'!L$1,FALSE)</f>
        <v>36</v>
      </c>
      <c r="M2296" s="101">
        <f>VLOOKUP($C2296,'Experiment Design'!$B$3:$H$66,'Experiment Results'!M$1,FALSE)</f>
        <v>15</v>
      </c>
      <c r="N2296" s="102">
        <f t="shared" si="283"/>
        <v>38.40277777777775</v>
      </c>
      <c r="P2296" s="103">
        <f t="shared" si="284"/>
        <v>-1</v>
      </c>
      <c r="Q2296" s="101">
        <f t="shared" si="285"/>
        <v>-1</v>
      </c>
      <c r="R2296" s="101">
        <f t="shared" si="286"/>
        <v>1</v>
      </c>
      <c r="S2296" s="101">
        <f t="shared" si="287"/>
        <v>-1</v>
      </c>
      <c r="T2296" s="101">
        <f t="shared" si="288"/>
        <v>1</v>
      </c>
      <c r="U2296" s="101">
        <f t="shared" si="289"/>
        <v>1</v>
      </c>
      <c r="V2296" s="102">
        <f t="shared" si="290"/>
        <v>38.40277777777775</v>
      </c>
    </row>
    <row r="2297" spans="2:22" x14ac:dyDescent="0.25">
      <c r="B2297" s="12">
        <v>36</v>
      </c>
      <c r="C2297" s="12">
        <v>54</v>
      </c>
      <c r="D2297" s="12">
        <v>32.916666666666664</v>
      </c>
      <c r="E2297" s="12">
        <v>28.958333333333339</v>
      </c>
      <c r="F2297" s="12">
        <v>43.333333333333321</v>
      </c>
      <c r="H2297" s="103">
        <f>VLOOKUP($C2297,'Experiment Design'!$B$3:$H$66,'Experiment Results'!H$1,FALSE)</f>
        <v>8</v>
      </c>
      <c r="I2297" s="101" t="str">
        <f>VLOOKUP($C2297,'Experiment Design'!$B$3:$H$66,'Experiment Results'!I$1,FALSE)</f>
        <v>Normal</v>
      </c>
      <c r="J2297" s="101">
        <f>VLOOKUP($C2297,'Experiment Design'!$B$3:$H$66,'Experiment Results'!J$1,FALSE)</f>
        <v>100</v>
      </c>
      <c r="K2297" s="101">
        <f>VLOOKUP($C2297,'Experiment Design'!$B$3:$H$66,'Experiment Results'!K$1,FALSE)</f>
        <v>10</v>
      </c>
      <c r="L2297" s="101">
        <f>VLOOKUP($C2297,'Experiment Design'!$B$3:$H$66,'Experiment Results'!L$1,FALSE)</f>
        <v>36</v>
      </c>
      <c r="M2297" s="101">
        <f>VLOOKUP($C2297,'Experiment Design'!$B$3:$H$66,'Experiment Results'!M$1,FALSE)</f>
        <v>15</v>
      </c>
      <c r="N2297" s="102">
        <f t="shared" si="283"/>
        <v>35.069444444444436</v>
      </c>
      <c r="P2297" s="103">
        <f t="shared" si="284"/>
        <v>1</v>
      </c>
      <c r="Q2297" s="101">
        <f t="shared" si="285"/>
        <v>-1</v>
      </c>
      <c r="R2297" s="101">
        <f t="shared" si="286"/>
        <v>1</v>
      </c>
      <c r="S2297" s="101">
        <f t="shared" si="287"/>
        <v>-1</v>
      </c>
      <c r="T2297" s="101">
        <f t="shared" si="288"/>
        <v>1</v>
      </c>
      <c r="U2297" s="101">
        <f t="shared" si="289"/>
        <v>1</v>
      </c>
      <c r="V2297" s="102">
        <f t="shared" si="290"/>
        <v>35.069444444444436</v>
      </c>
    </row>
    <row r="2298" spans="2:22" x14ac:dyDescent="0.25">
      <c r="B2298" s="12">
        <v>36</v>
      </c>
      <c r="C2298" s="12">
        <v>55</v>
      </c>
      <c r="D2298" s="12">
        <v>29.166666666666661</v>
      </c>
      <c r="E2298" s="12">
        <v>31.875</v>
      </c>
      <c r="F2298" s="12">
        <v>36.458333333333336</v>
      </c>
      <c r="H2298" s="103">
        <f>VLOOKUP($C2298,'Experiment Design'!$B$3:$H$66,'Experiment Results'!H$1,FALSE)</f>
        <v>3</v>
      </c>
      <c r="I2298" s="101" t="str">
        <f>VLOOKUP($C2298,'Experiment Design'!$B$3:$H$66,'Experiment Results'!I$1,FALSE)</f>
        <v>Exponential</v>
      </c>
      <c r="J2298" s="101">
        <f>VLOOKUP($C2298,'Experiment Design'!$B$3:$H$66,'Experiment Results'!J$1,FALSE)</f>
        <v>100</v>
      </c>
      <c r="K2298" s="101">
        <f>VLOOKUP($C2298,'Experiment Design'!$B$3:$H$66,'Experiment Results'!K$1,FALSE)</f>
        <v>10</v>
      </c>
      <c r="L2298" s="101">
        <f>VLOOKUP($C2298,'Experiment Design'!$B$3:$H$66,'Experiment Results'!L$1,FALSE)</f>
        <v>36</v>
      </c>
      <c r="M2298" s="101">
        <f>VLOOKUP($C2298,'Experiment Design'!$B$3:$H$66,'Experiment Results'!M$1,FALSE)</f>
        <v>15</v>
      </c>
      <c r="N2298" s="102">
        <f t="shared" si="283"/>
        <v>32.5</v>
      </c>
      <c r="P2298" s="103">
        <f t="shared" si="284"/>
        <v>-1</v>
      </c>
      <c r="Q2298" s="101">
        <f t="shared" si="285"/>
        <v>1</v>
      </c>
      <c r="R2298" s="101">
        <f t="shared" si="286"/>
        <v>1</v>
      </c>
      <c r="S2298" s="101">
        <f t="shared" si="287"/>
        <v>-1</v>
      </c>
      <c r="T2298" s="101">
        <f t="shared" si="288"/>
        <v>1</v>
      </c>
      <c r="U2298" s="101">
        <f t="shared" si="289"/>
        <v>1</v>
      </c>
      <c r="V2298" s="102">
        <f t="shared" si="290"/>
        <v>32.5</v>
      </c>
    </row>
    <row r="2299" spans="2:22" x14ac:dyDescent="0.25">
      <c r="B2299" s="12">
        <v>36</v>
      </c>
      <c r="C2299" s="12">
        <v>56</v>
      </c>
      <c r="D2299" s="12">
        <v>34.166666666666636</v>
      </c>
      <c r="E2299" s="12">
        <v>34.000000000000021</v>
      </c>
      <c r="F2299" s="12">
        <v>32.916666666666664</v>
      </c>
      <c r="H2299" s="103">
        <f>VLOOKUP($C2299,'Experiment Design'!$B$3:$H$66,'Experiment Results'!H$1,FALSE)</f>
        <v>8</v>
      </c>
      <c r="I2299" s="101" t="str">
        <f>VLOOKUP($C2299,'Experiment Design'!$B$3:$H$66,'Experiment Results'!I$1,FALSE)</f>
        <v>Exponential</v>
      </c>
      <c r="J2299" s="101">
        <f>VLOOKUP($C2299,'Experiment Design'!$B$3:$H$66,'Experiment Results'!J$1,FALSE)</f>
        <v>100</v>
      </c>
      <c r="K2299" s="101">
        <f>VLOOKUP($C2299,'Experiment Design'!$B$3:$H$66,'Experiment Results'!K$1,FALSE)</f>
        <v>10</v>
      </c>
      <c r="L2299" s="101">
        <f>VLOOKUP($C2299,'Experiment Design'!$B$3:$H$66,'Experiment Results'!L$1,FALSE)</f>
        <v>36</v>
      </c>
      <c r="M2299" s="101">
        <f>VLOOKUP($C2299,'Experiment Design'!$B$3:$H$66,'Experiment Results'!M$1,FALSE)</f>
        <v>15</v>
      </c>
      <c r="N2299" s="102">
        <f t="shared" si="283"/>
        <v>33.694444444444436</v>
      </c>
      <c r="P2299" s="103">
        <f t="shared" si="284"/>
        <v>1</v>
      </c>
      <c r="Q2299" s="101">
        <f t="shared" si="285"/>
        <v>1</v>
      </c>
      <c r="R2299" s="101">
        <f t="shared" si="286"/>
        <v>1</v>
      </c>
      <c r="S2299" s="101">
        <f t="shared" si="287"/>
        <v>-1</v>
      </c>
      <c r="T2299" s="101">
        <f t="shared" si="288"/>
        <v>1</v>
      </c>
      <c r="U2299" s="101">
        <f t="shared" si="289"/>
        <v>1</v>
      </c>
      <c r="V2299" s="102">
        <f t="shared" si="290"/>
        <v>33.694444444444436</v>
      </c>
    </row>
    <row r="2300" spans="2:22" x14ac:dyDescent="0.25">
      <c r="B2300" s="12">
        <v>36</v>
      </c>
      <c r="C2300" s="12">
        <v>57</v>
      </c>
      <c r="D2300" s="12">
        <v>37.5</v>
      </c>
      <c r="E2300" s="12">
        <v>32.291666666666636</v>
      </c>
      <c r="F2300" s="12">
        <v>45.416666666666636</v>
      </c>
      <c r="H2300" s="103">
        <f>VLOOKUP($C2300,'Experiment Design'!$B$3:$H$66,'Experiment Results'!H$1,FALSE)</f>
        <v>3</v>
      </c>
      <c r="I2300" s="101" t="str">
        <f>VLOOKUP($C2300,'Experiment Design'!$B$3:$H$66,'Experiment Results'!I$1,FALSE)</f>
        <v>Normal</v>
      </c>
      <c r="J2300" s="101">
        <f>VLOOKUP($C2300,'Experiment Design'!$B$3:$H$66,'Experiment Results'!J$1,FALSE)</f>
        <v>40</v>
      </c>
      <c r="K2300" s="101">
        <f>VLOOKUP($C2300,'Experiment Design'!$B$3:$H$66,'Experiment Results'!K$1,FALSE)</f>
        <v>60</v>
      </c>
      <c r="L2300" s="101">
        <f>VLOOKUP($C2300,'Experiment Design'!$B$3:$H$66,'Experiment Results'!L$1,FALSE)</f>
        <v>36</v>
      </c>
      <c r="M2300" s="101">
        <f>VLOOKUP($C2300,'Experiment Design'!$B$3:$H$66,'Experiment Results'!M$1,FALSE)</f>
        <v>15</v>
      </c>
      <c r="N2300" s="102">
        <f t="shared" si="283"/>
        <v>38.40277777777775</v>
      </c>
      <c r="P2300" s="103">
        <f t="shared" si="284"/>
        <v>-1</v>
      </c>
      <c r="Q2300" s="101">
        <f t="shared" si="285"/>
        <v>-1</v>
      </c>
      <c r="R2300" s="101">
        <f t="shared" si="286"/>
        <v>-1</v>
      </c>
      <c r="S2300" s="101">
        <f t="shared" si="287"/>
        <v>1</v>
      </c>
      <c r="T2300" s="101">
        <f t="shared" si="288"/>
        <v>1</v>
      </c>
      <c r="U2300" s="101">
        <f t="shared" si="289"/>
        <v>1</v>
      </c>
      <c r="V2300" s="102">
        <f t="shared" si="290"/>
        <v>38.40277777777775</v>
      </c>
    </row>
    <row r="2301" spans="2:22" x14ac:dyDescent="0.25">
      <c r="B2301" s="12">
        <v>36</v>
      </c>
      <c r="C2301" s="12">
        <v>58</v>
      </c>
      <c r="D2301" s="12">
        <v>32.916666666666664</v>
      </c>
      <c r="E2301" s="12">
        <v>28.958333333333339</v>
      </c>
      <c r="F2301" s="12">
        <v>43.333333333333321</v>
      </c>
      <c r="H2301" s="103">
        <f>VLOOKUP($C2301,'Experiment Design'!$B$3:$H$66,'Experiment Results'!H$1,FALSE)</f>
        <v>8</v>
      </c>
      <c r="I2301" s="101" t="str">
        <f>VLOOKUP($C2301,'Experiment Design'!$B$3:$H$66,'Experiment Results'!I$1,FALSE)</f>
        <v>Normal</v>
      </c>
      <c r="J2301" s="101">
        <f>VLOOKUP($C2301,'Experiment Design'!$B$3:$H$66,'Experiment Results'!J$1,FALSE)</f>
        <v>40</v>
      </c>
      <c r="K2301" s="101">
        <f>VLOOKUP($C2301,'Experiment Design'!$B$3:$H$66,'Experiment Results'!K$1,FALSE)</f>
        <v>60</v>
      </c>
      <c r="L2301" s="101">
        <f>VLOOKUP($C2301,'Experiment Design'!$B$3:$H$66,'Experiment Results'!L$1,FALSE)</f>
        <v>36</v>
      </c>
      <c r="M2301" s="101">
        <f>VLOOKUP($C2301,'Experiment Design'!$B$3:$H$66,'Experiment Results'!M$1,FALSE)</f>
        <v>15</v>
      </c>
      <c r="N2301" s="102">
        <f t="shared" si="283"/>
        <v>35.069444444444436</v>
      </c>
      <c r="P2301" s="103">
        <f t="shared" si="284"/>
        <v>1</v>
      </c>
      <c r="Q2301" s="101">
        <f t="shared" si="285"/>
        <v>-1</v>
      </c>
      <c r="R2301" s="101">
        <f t="shared" si="286"/>
        <v>-1</v>
      </c>
      <c r="S2301" s="101">
        <f t="shared" si="287"/>
        <v>1</v>
      </c>
      <c r="T2301" s="101">
        <f t="shared" si="288"/>
        <v>1</v>
      </c>
      <c r="U2301" s="101">
        <f t="shared" si="289"/>
        <v>1</v>
      </c>
      <c r="V2301" s="102">
        <f t="shared" si="290"/>
        <v>35.069444444444436</v>
      </c>
    </row>
    <row r="2302" spans="2:22" x14ac:dyDescent="0.25">
      <c r="B2302" s="12">
        <v>36</v>
      </c>
      <c r="C2302" s="12">
        <v>59</v>
      </c>
      <c r="D2302" s="12">
        <v>29.166666666666661</v>
      </c>
      <c r="E2302" s="12">
        <v>31.875</v>
      </c>
      <c r="F2302" s="12">
        <v>36.458333333333336</v>
      </c>
      <c r="H2302" s="103">
        <f>VLOOKUP($C2302,'Experiment Design'!$B$3:$H$66,'Experiment Results'!H$1,FALSE)</f>
        <v>3</v>
      </c>
      <c r="I2302" s="101" t="str">
        <f>VLOOKUP($C2302,'Experiment Design'!$B$3:$H$66,'Experiment Results'!I$1,FALSE)</f>
        <v>Exponential</v>
      </c>
      <c r="J2302" s="101">
        <f>VLOOKUP($C2302,'Experiment Design'!$B$3:$H$66,'Experiment Results'!J$1,FALSE)</f>
        <v>40</v>
      </c>
      <c r="K2302" s="101">
        <f>VLOOKUP($C2302,'Experiment Design'!$B$3:$H$66,'Experiment Results'!K$1,FALSE)</f>
        <v>60</v>
      </c>
      <c r="L2302" s="101">
        <f>VLOOKUP($C2302,'Experiment Design'!$B$3:$H$66,'Experiment Results'!L$1,FALSE)</f>
        <v>36</v>
      </c>
      <c r="M2302" s="101">
        <f>VLOOKUP($C2302,'Experiment Design'!$B$3:$H$66,'Experiment Results'!M$1,FALSE)</f>
        <v>15</v>
      </c>
      <c r="N2302" s="102">
        <f t="shared" si="283"/>
        <v>32.5</v>
      </c>
      <c r="P2302" s="103">
        <f t="shared" si="284"/>
        <v>-1</v>
      </c>
      <c r="Q2302" s="101">
        <f t="shared" si="285"/>
        <v>1</v>
      </c>
      <c r="R2302" s="101">
        <f t="shared" si="286"/>
        <v>-1</v>
      </c>
      <c r="S2302" s="101">
        <f t="shared" si="287"/>
        <v>1</v>
      </c>
      <c r="T2302" s="101">
        <f t="shared" si="288"/>
        <v>1</v>
      </c>
      <c r="U2302" s="101">
        <f t="shared" si="289"/>
        <v>1</v>
      </c>
      <c r="V2302" s="102">
        <f t="shared" si="290"/>
        <v>32.5</v>
      </c>
    </row>
    <row r="2303" spans="2:22" x14ac:dyDescent="0.25">
      <c r="B2303" s="12">
        <v>36</v>
      </c>
      <c r="C2303" s="12">
        <v>60</v>
      </c>
      <c r="D2303" s="12">
        <v>34.166666666666636</v>
      </c>
      <c r="E2303" s="12">
        <v>34.000000000000021</v>
      </c>
      <c r="F2303" s="12">
        <v>32.916666666666664</v>
      </c>
      <c r="H2303" s="103">
        <f>VLOOKUP($C2303,'Experiment Design'!$B$3:$H$66,'Experiment Results'!H$1,FALSE)</f>
        <v>8</v>
      </c>
      <c r="I2303" s="101" t="str">
        <f>VLOOKUP($C2303,'Experiment Design'!$B$3:$H$66,'Experiment Results'!I$1,FALSE)</f>
        <v>Exponential</v>
      </c>
      <c r="J2303" s="101">
        <f>VLOOKUP($C2303,'Experiment Design'!$B$3:$H$66,'Experiment Results'!J$1,FALSE)</f>
        <v>40</v>
      </c>
      <c r="K2303" s="101">
        <f>VLOOKUP($C2303,'Experiment Design'!$B$3:$H$66,'Experiment Results'!K$1,FALSE)</f>
        <v>60</v>
      </c>
      <c r="L2303" s="101">
        <f>VLOOKUP($C2303,'Experiment Design'!$B$3:$H$66,'Experiment Results'!L$1,FALSE)</f>
        <v>36</v>
      </c>
      <c r="M2303" s="101">
        <f>VLOOKUP($C2303,'Experiment Design'!$B$3:$H$66,'Experiment Results'!M$1,FALSE)</f>
        <v>15</v>
      </c>
      <c r="N2303" s="102">
        <f t="shared" si="283"/>
        <v>33.694444444444436</v>
      </c>
      <c r="P2303" s="103">
        <f t="shared" si="284"/>
        <v>1</v>
      </c>
      <c r="Q2303" s="101">
        <f t="shared" si="285"/>
        <v>1</v>
      </c>
      <c r="R2303" s="101">
        <f t="shared" si="286"/>
        <v>-1</v>
      </c>
      <c r="S2303" s="101">
        <f t="shared" si="287"/>
        <v>1</v>
      </c>
      <c r="T2303" s="101">
        <f t="shared" si="288"/>
        <v>1</v>
      </c>
      <c r="U2303" s="101">
        <f t="shared" si="289"/>
        <v>1</v>
      </c>
      <c r="V2303" s="102">
        <f t="shared" si="290"/>
        <v>33.694444444444436</v>
      </c>
    </row>
    <row r="2304" spans="2:22" x14ac:dyDescent="0.25">
      <c r="B2304" s="12">
        <v>36</v>
      </c>
      <c r="C2304" s="12">
        <v>61</v>
      </c>
      <c r="D2304" s="12">
        <v>37.5</v>
      </c>
      <c r="E2304" s="12">
        <v>32.291666666666636</v>
      </c>
      <c r="F2304" s="12">
        <v>45.416666666666636</v>
      </c>
      <c r="H2304" s="103">
        <f>VLOOKUP($C2304,'Experiment Design'!$B$3:$H$66,'Experiment Results'!H$1,FALSE)</f>
        <v>3</v>
      </c>
      <c r="I2304" s="101" t="str">
        <f>VLOOKUP($C2304,'Experiment Design'!$B$3:$H$66,'Experiment Results'!I$1,FALSE)</f>
        <v>Normal</v>
      </c>
      <c r="J2304" s="101">
        <f>VLOOKUP($C2304,'Experiment Design'!$B$3:$H$66,'Experiment Results'!J$1,FALSE)</f>
        <v>100</v>
      </c>
      <c r="K2304" s="101">
        <f>VLOOKUP($C2304,'Experiment Design'!$B$3:$H$66,'Experiment Results'!K$1,FALSE)</f>
        <v>60</v>
      </c>
      <c r="L2304" s="101">
        <f>VLOOKUP($C2304,'Experiment Design'!$B$3:$H$66,'Experiment Results'!L$1,FALSE)</f>
        <v>36</v>
      </c>
      <c r="M2304" s="101">
        <f>VLOOKUP($C2304,'Experiment Design'!$B$3:$H$66,'Experiment Results'!M$1,FALSE)</f>
        <v>15</v>
      </c>
      <c r="N2304" s="102">
        <f t="shared" si="283"/>
        <v>38.40277777777775</v>
      </c>
      <c r="P2304" s="103">
        <f t="shared" si="284"/>
        <v>-1</v>
      </c>
      <c r="Q2304" s="101">
        <f t="shared" si="285"/>
        <v>-1</v>
      </c>
      <c r="R2304" s="101">
        <f t="shared" si="286"/>
        <v>1</v>
      </c>
      <c r="S2304" s="101">
        <f t="shared" si="287"/>
        <v>1</v>
      </c>
      <c r="T2304" s="101">
        <f t="shared" si="288"/>
        <v>1</v>
      </c>
      <c r="U2304" s="101">
        <f t="shared" si="289"/>
        <v>1</v>
      </c>
      <c r="V2304" s="102">
        <f t="shared" si="290"/>
        <v>38.40277777777775</v>
      </c>
    </row>
    <row r="2305" spans="2:22" x14ac:dyDescent="0.25">
      <c r="B2305" s="12">
        <v>36</v>
      </c>
      <c r="C2305" s="12">
        <v>62</v>
      </c>
      <c r="D2305" s="12">
        <v>32.916666666666664</v>
      </c>
      <c r="E2305" s="12">
        <v>28.958333333333339</v>
      </c>
      <c r="F2305" s="12">
        <v>43.333333333333321</v>
      </c>
      <c r="H2305" s="103">
        <f>VLOOKUP($C2305,'Experiment Design'!$B$3:$H$66,'Experiment Results'!H$1,FALSE)</f>
        <v>8</v>
      </c>
      <c r="I2305" s="101" t="str">
        <f>VLOOKUP($C2305,'Experiment Design'!$B$3:$H$66,'Experiment Results'!I$1,FALSE)</f>
        <v>Normal</v>
      </c>
      <c r="J2305" s="101">
        <f>VLOOKUP($C2305,'Experiment Design'!$B$3:$H$66,'Experiment Results'!J$1,FALSE)</f>
        <v>100</v>
      </c>
      <c r="K2305" s="101">
        <f>VLOOKUP($C2305,'Experiment Design'!$B$3:$H$66,'Experiment Results'!K$1,FALSE)</f>
        <v>60</v>
      </c>
      <c r="L2305" s="101">
        <f>VLOOKUP($C2305,'Experiment Design'!$B$3:$H$66,'Experiment Results'!L$1,FALSE)</f>
        <v>36</v>
      </c>
      <c r="M2305" s="101">
        <f>VLOOKUP($C2305,'Experiment Design'!$B$3:$H$66,'Experiment Results'!M$1,FALSE)</f>
        <v>15</v>
      </c>
      <c r="N2305" s="102">
        <f t="shared" si="283"/>
        <v>35.069444444444436</v>
      </c>
      <c r="P2305" s="103">
        <f t="shared" si="284"/>
        <v>1</v>
      </c>
      <c r="Q2305" s="101">
        <f t="shared" si="285"/>
        <v>-1</v>
      </c>
      <c r="R2305" s="101">
        <f t="shared" si="286"/>
        <v>1</v>
      </c>
      <c r="S2305" s="101">
        <f t="shared" si="287"/>
        <v>1</v>
      </c>
      <c r="T2305" s="101">
        <f t="shared" si="288"/>
        <v>1</v>
      </c>
      <c r="U2305" s="101">
        <f t="shared" si="289"/>
        <v>1</v>
      </c>
      <c r="V2305" s="102">
        <f t="shared" si="290"/>
        <v>35.069444444444436</v>
      </c>
    </row>
    <row r="2306" spans="2:22" x14ac:dyDescent="0.25">
      <c r="B2306" s="12">
        <v>36</v>
      </c>
      <c r="C2306" s="12">
        <v>63</v>
      </c>
      <c r="D2306" s="12">
        <v>29.166666666666661</v>
      </c>
      <c r="E2306" s="12">
        <v>31.875</v>
      </c>
      <c r="F2306" s="12">
        <v>36.458333333333336</v>
      </c>
      <c r="H2306" s="103">
        <f>VLOOKUP($C2306,'Experiment Design'!$B$3:$H$66,'Experiment Results'!H$1,FALSE)</f>
        <v>3</v>
      </c>
      <c r="I2306" s="101" t="str">
        <f>VLOOKUP($C2306,'Experiment Design'!$B$3:$H$66,'Experiment Results'!I$1,FALSE)</f>
        <v>Exponential</v>
      </c>
      <c r="J2306" s="101">
        <f>VLOOKUP($C2306,'Experiment Design'!$B$3:$H$66,'Experiment Results'!J$1,FALSE)</f>
        <v>100</v>
      </c>
      <c r="K2306" s="101">
        <f>VLOOKUP($C2306,'Experiment Design'!$B$3:$H$66,'Experiment Results'!K$1,FALSE)</f>
        <v>60</v>
      </c>
      <c r="L2306" s="101">
        <f>VLOOKUP($C2306,'Experiment Design'!$B$3:$H$66,'Experiment Results'!L$1,FALSE)</f>
        <v>36</v>
      </c>
      <c r="M2306" s="101">
        <f>VLOOKUP($C2306,'Experiment Design'!$B$3:$H$66,'Experiment Results'!M$1,FALSE)</f>
        <v>15</v>
      </c>
      <c r="N2306" s="102">
        <f t="shared" si="283"/>
        <v>32.5</v>
      </c>
      <c r="P2306" s="103">
        <f t="shared" si="284"/>
        <v>-1</v>
      </c>
      <c r="Q2306" s="101">
        <f t="shared" si="285"/>
        <v>1</v>
      </c>
      <c r="R2306" s="101">
        <f t="shared" si="286"/>
        <v>1</v>
      </c>
      <c r="S2306" s="101">
        <f t="shared" si="287"/>
        <v>1</v>
      </c>
      <c r="T2306" s="101">
        <f t="shared" si="288"/>
        <v>1</v>
      </c>
      <c r="U2306" s="101">
        <f t="shared" si="289"/>
        <v>1</v>
      </c>
      <c r="V2306" s="102">
        <f t="shared" si="290"/>
        <v>32.5</v>
      </c>
    </row>
    <row r="2307" spans="2:22" x14ac:dyDescent="0.25">
      <c r="B2307" s="12">
        <v>36</v>
      </c>
      <c r="C2307" s="12">
        <v>64</v>
      </c>
      <c r="D2307" s="12">
        <v>34.166666666666636</v>
      </c>
      <c r="E2307" s="12">
        <v>34.000000000000021</v>
      </c>
      <c r="F2307" s="12">
        <v>32.916666666666664</v>
      </c>
      <c r="H2307" s="103">
        <f>VLOOKUP($C2307,'Experiment Design'!$B$3:$H$66,'Experiment Results'!H$1,FALSE)</f>
        <v>8</v>
      </c>
      <c r="I2307" s="101" t="str">
        <f>VLOOKUP($C2307,'Experiment Design'!$B$3:$H$66,'Experiment Results'!I$1,FALSE)</f>
        <v>Exponential</v>
      </c>
      <c r="J2307" s="101">
        <f>VLOOKUP($C2307,'Experiment Design'!$B$3:$H$66,'Experiment Results'!J$1,FALSE)</f>
        <v>100</v>
      </c>
      <c r="K2307" s="101">
        <f>VLOOKUP($C2307,'Experiment Design'!$B$3:$H$66,'Experiment Results'!K$1,FALSE)</f>
        <v>60</v>
      </c>
      <c r="L2307" s="101">
        <f>VLOOKUP($C2307,'Experiment Design'!$B$3:$H$66,'Experiment Results'!L$1,FALSE)</f>
        <v>36</v>
      </c>
      <c r="M2307" s="101">
        <f>VLOOKUP($C2307,'Experiment Design'!$B$3:$H$66,'Experiment Results'!M$1,FALSE)</f>
        <v>15</v>
      </c>
      <c r="N2307" s="102">
        <f t="shared" si="283"/>
        <v>33.694444444444436</v>
      </c>
      <c r="P2307" s="103">
        <f t="shared" si="284"/>
        <v>1</v>
      </c>
      <c r="Q2307" s="101">
        <f t="shared" si="285"/>
        <v>1</v>
      </c>
      <c r="R2307" s="101">
        <f t="shared" si="286"/>
        <v>1</v>
      </c>
      <c r="S2307" s="101">
        <f t="shared" si="287"/>
        <v>1</v>
      </c>
      <c r="T2307" s="101">
        <f t="shared" si="288"/>
        <v>1</v>
      </c>
      <c r="U2307" s="101">
        <f t="shared" si="289"/>
        <v>1</v>
      </c>
      <c r="V2307" s="102">
        <f t="shared" si="290"/>
        <v>33.694444444444436</v>
      </c>
    </row>
    <row r="2308" spans="2:22" x14ac:dyDescent="0.25">
      <c r="B2308" s="12">
        <v>37</v>
      </c>
      <c r="C2308" s="12">
        <v>1</v>
      </c>
      <c r="D2308" s="12">
        <v>42.403846153846146</v>
      </c>
      <c r="E2308" s="12">
        <v>40.673076923076898</v>
      </c>
      <c r="F2308" s="12">
        <v>41.826923076923102</v>
      </c>
      <c r="H2308" s="103">
        <f>VLOOKUP($C2308,'Experiment Design'!$B$3:$H$66,'Experiment Results'!H$1,FALSE)</f>
        <v>3</v>
      </c>
      <c r="I2308" s="101" t="str">
        <f>VLOOKUP($C2308,'Experiment Design'!$B$3:$H$66,'Experiment Results'!I$1,FALSE)</f>
        <v>Normal</v>
      </c>
      <c r="J2308" s="101">
        <f>VLOOKUP($C2308,'Experiment Design'!$B$3:$H$66,'Experiment Results'!J$1,FALSE)</f>
        <v>40</v>
      </c>
      <c r="K2308" s="101">
        <f>VLOOKUP($C2308,'Experiment Design'!$B$3:$H$66,'Experiment Results'!K$1,FALSE)</f>
        <v>10</v>
      </c>
      <c r="L2308" s="101">
        <f>VLOOKUP($C2308,'Experiment Design'!$B$3:$H$66,'Experiment Results'!L$1,FALSE)</f>
        <v>26</v>
      </c>
      <c r="M2308" s="101">
        <f>VLOOKUP($C2308,'Experiment Design'!$B$3:$H$66,'Experiment Results'!M$1,FALSE)</f>
        <v>10</v>
      </c>
      <c r="N2308" s="102">
        <f t="shared" si="283"/>
        <v>41.63461538461538</v>
      </c>
      <c r="P2308" s="103">
        <f t="shared" si="284"/>
        <v>-1</v>
      </c>
      <c r="Q2308" s="101">
        <f t="shared" si="285"/>
        <v>-1</v>
      </c>
      <c r="R2308" s="101">
        <f t="shared" si="286"/>
        <v>-1</v>
      </c>
      <c r="S2308" s="101">
        <f t="shared" si="287"/>
        <v>-1</v>
      </c>
      <c r="T2308" s="101">
        <f t="shared" si="288"/>
        <v>-1</v>
      </c>
      <c r="U2308" s="101">
        <f t="shared" si="289"/>
        <v>-1</v>
      </c>
      <c r="V2308" s="102">
        <f t="shared" si="290"/>
        <v>41.63461538461538</v>
      </c>
    </row>
    <row r="2309" spans="2:22" x14ac:dyDescent="0.25">
      <c r="B2309" s="12">
        <v>37</v>
      </c>
      <c r="C2309" s="12">
        <v>2</v>
      </c>
      <c r="D2309" s="12">
        <v>34.903846153846146</v>
      </c>
      <c r="E2309" s="12">
        <v>42.403846153846146</v>
      </c>
      <c r="F2309" s="12">
        <v>39.230769230769241</v>
      </c>
      <c r="H2309" s="103">
        <f>VLOOKUP($C2309,'Experiment Design'!$B$3:$H$66,'Experiment Results'!H$1,FALSE)</f>
        <v>8</v>
      </c>
      <c r="I2309" s="101" t="str">
        <f>VLOOKUP($C2309,'Experiment Design'!$B$3:$H$66,'Experiment Results'!I$1,FALSE)</f>
        <v>Normal</v>
      </c>
      <c r="J2309" s="101">
        <f>VLOOKUP($C2309,'Experiment Design'!$B$3:$H$66,'Experiment Results'!J$1,FALSE)</f>
        <v>40</v>
      </c>
      <c r="K2309" s="101">
        <f>VLOOKUP($C2309,'Experiment Design'!$B$3:$H$66,'Experiment Results'!K$1,FALSE)</f>
        <v>10</v>
      </c>
      <c r="L2309" s="101">
        <f>VLOOKUP($C2309,'Experiment Design'!$B$3:$H$66,'Experiment Results'!L$1,FALSE)</f>
        <v>26</v>
      </c>
      <c r="M2309" s="101">
        <f>VLOOKUP($C2309,'Experiment Design'!$B$3:$H$66,'Experiment Results'!M$1,FALSE)</f>
        <v>10</v>
      </c>
      <c r="N2309" s="102">
        <f t="shared" ref="N2309:N2372" si="291">AVERAGE(D2309:F2309)</f>
        <v>38.846153846153847</v>
      </c>
      <c r="P2309" s="103">
        <f t="shared" ref="P2309:P2372" si="292">IF(H2309=H$4,-1,1)</f>
        <v>1</v>
      </c>
      <c r="Q2309" s="101">
        <f t="shared" ref="Q2309:Q2372" si="293">IF(I2309=I$4,-1,1)</f>
        <v>-1</v>
      </c>
      <c r="R2309" s="101">
        <f t="shared" ref="R2309:R2372" si="294">IF(J2309=J$4,-1,1)</f>
        <v>-1</v>
      </c>
      <c r="S2309" s="101">
        <f t="shared" ref="S2309:S2372" si="295">IF(K2309=K$4,-1,1)</f>
        <v>-1</v>
      </c>
      <c r="T2309" s="101">
        <f t="shared" ref="T2309:T2372" si="296">IF(L2309=L$4,-1,1)</f>
        <v>-1</v>
      </c>
      <c r="U2309" s="101">
        <f t="shared" ref="U2309:U2372" si="297">IF(M2309=M$4,-1,1)</f>
        <v>-1</v>
      </c>
      <c r="V2309" s="102">
        <f t="shared" ref="V2309:V2372" si="298">N2309</f>
        <v>38.846153846153847</v>
      </c>
    </row>
    <row r="2310" spans="2:22" x14ac:dyDescent="0.25">
      <c r="B2310" s="12">
        <v>37</v>
      </c>
      <c r="C2310" s="12">
        <v>3</v>
      </c>
      <c r="D2310" s="12">
        <v>29.423076923076898</v>
      </c>
      <c r="E2310" s="12">
        <v>40.096153846153854</v>
      </c>
      <c r="F2310" s="12">
        <v>34.903846153846146</v>
      </c>
      <c r="H2310" s="103">
        <f>VLOOKUP($C2310,'Experiment Design'!$B$3:$H$66,'Experiment Results'!H$1,FALSE)</f>
        <v>3</v>
      </c>
      <c r="I2310" s="101" t="str">
        <f>VLOOKUP($C2310,'Experiment Design'!$B$3:$H$66,'Experiment Results'!I$1,FALSE)</f>
        <v>Exponential</v>
      </c>
      <c r="J2310" s="101">
        <f>VLOOKUP($C2310,'Experiment Design'!$B$3:$H$66,'Experiment Results'!J$1,FALSE)</f>
        <v>40</v>
      </c>
      <c r="K2310" s="101">
        <f>VLOOKUP($C2310,'Experiment Design'!$B$3:$H$66,'Experiment Results'!K$1,FALSE)</f>
        <v>10</v>
      </c>
      <c r="L2310" s="101">
        <f>VLOOKUP($C2310,'Experiment Design'!$B$3:$H$66,'Experiment Results'!L$1,FALSE)</f>
        <v>26</v>
      </c>
      <c r="M2310" s="101">
        <f>VLOOKUP($C2310,'Experiment Design'!$B$3:$H$66,'Experiment Results'!M$1,FALSE)</f>
        <v>10</v>
      </c>
      <c r="N2310" s="102">
        <f t="shared" si="291"/>
        <v>34.807692307692299</v>
      </c>
      <c r="P2310" s="103">
        <f t="shared" si="292"/>
        <v>-1</v>
      </c>
      <c r="Q2310" s="101">
        <f t="shared" si="293"/>
        <v>1</v>
      </c>
      <c r="R2310" s="101">
        <f t="shared" si="294"/>
        <v>-1</v>
      </c>
      <c r="S2310" s="101">
        <f t="shared" si="295"/>
        <v>-1</v>
      </c>
      <c r="T2310" s="101">
        <f t="shared" si="296"/>
        <v>-1</v>
      </c>
      <c r="U2310" s="101">
        <f t="shared" si="297"/>
        <v>-1</v>
      </c>
      <c r="V2310" s="102">
        <f t="shared" si="298"/>
        <v>34.807692307692299</v>
      </c>
    </row>
    <row r="2311" spans="2:22" x14ac:dyDescent="0.25">
      <c r="B2311" s="12">
        <v>37</v>
      </c>
      <c r="C2311" s="12">
        <v>4</v>
      </c>
      <c r="D2311" s="12">
        <v>40.096153846153854</v>
      </c>
      <c r="E2311" s="12">
        <v>44.615384615384635</v>
      </c>
      <c r="F2311" s="12">
        <v>35.307692307692285</v>
      </c>
      <c r="H2311" s="103">
        <f>VLOOKUP($C2311,'Experiment Design'!$B$3:$H$66,'Experiment Results'!H$1,FALSE)</f>
        <v>8</v>
      </c>
      <c r="I2311" s="101" t="str">
        <f>VLOOKUP($C2311,'Experiment Design'!$B$3:$H$66,'Experiment Results'!I$1,FALSE)</f>
        <v>Exponential</v>
      </c>
      <c r="J2311" s="101">
        <f>VLOOKUP($C2311,'Experiment Design'!$B$3:$H$66,'Experiment Results'!J$1,FALSE)</f>
        <v>40</v>
      </c>
      <c r="K2311" s="101">
        <f>VLOOKUP($C2311,'Experiment Design'!$B$3:$H$66,'Experiment Results'!K$1,FALSE)</f>
        <v>10</v>
      </c>
      <c r="L2311" s="101">
        <f>VLOOKUP($C2311,'Experiment Design'!$B$3:$H$66,'Experiment Results'!L$1,FALSE)</f>
        <v>26</v>
      </c>
      <c r="M2311" s="101">
        <f>VLOOKUP($C2311,'Experiment Design'!$B$3:$H$66,'Experiment Results'!M$1,FALSE)</f>
        <v>10</v>
      </c>
      <c r="N2311" s="102">
        <f t="shared" si="291"/>
        <v>40.006410256410255</v>
      </c>
      <c r="P2311" s="103">
        <f t="shared" si="292"/>
        <v>1</v>
      </c>
      <c r="Q2311" s="101">
        <f t="shared" si="293"/>
        <v>1</v>
      </c>
      <c r="R2311" s="101">
        <f t="shared" si="294"/>
        <v>-1</v>
      </c>
      <c r="S2311" s="101">
        <f t="shared" si="295"/>
        <v>-1</v>
      </c>
      <c r="T2311" s="101">
        <f t="shared" si="296"/>
        <v>-1</v>
      </c>
      <c r="U2311" s="101">
        <f t="shared" si="297"/>
        <v>-1</v>
      </c>
      <c r="V2311" s="102">
        <f t="shared" si="298"/>
        <v>40.006410256410255</v>
      </c>
    </row>
    <row r="2312" spans="2:22" x14ac:dyDescent="0.25">
      <c r="B2312" s="12">
        <v>37</v>
      </c>
      <c r="C2312" s="12">
        <v>5</v>
      </c>
      <c r="D2312" s="12">
        <v>42.403846153846146</v>
      </c>
      <c r="E2312" s="12">
        <v>40.673076923076898</v>
      </c>
      <c r="F2312" s="12">
        <v>41.826923076923102</v>
      </c>
      <c r="H2312" s="103">
        <f>VLOOKUP($C2312,'Experiment Design'!$B$3:$H$66,'Experiment Results'!H$1,FALSE)</f>
        <v>3</v>
      </c>
      <c r="I2312" s="101" t="str">
        <f>VLOOKUP($C2312,'Experiment Design'!$B$3:$H$66,'Experiment Results'!I$1,FALSE)</f>
        <v>Normal</v>
      </c>
      <c r="J2312" s="101">
        <f>VLOOKUP($C2312,'Experiment Design'!$B$3:$H$66,'Experiment Results'!J$1,FALSE)</f>
        <v>100</v>
      </c>
      <c r="K2312" s="101">
        <f>VLOOKUP($C2312,'Experiment Design'!$B$3:$H$66,'Experiment Results'!K$1,FALSE)</f>
        <v>10</v>
      </c>
      <c r="L2312" s="101">
        <f>VLOOKUP($C2312,'Experiment Design'!$B$3:$H$66,'Experiment Results'!L$1,FALSE)</f>
        <v>26</v>
      </c>
      <c r="M2312" s="101">
        <f>VLOOKUP($C2312,'Experiment Design'!$B$3:$H$66,'Experiment Results'!M$1,FALSE)</f>
        <v>10</v>
      </c>
      <c r="N2312" s="102">
        <f t="shared" si="291"/>
        <v>41.63461538461538</v>
      </c>
      <c r="P2312" s="103">
        <f t="shared" si="292"/>
        <v>-1</v>
      </c>
      <c r="Q2312" s="101">
        <f t="shared" si="293"/>
        <v>-1</v>
      </c>
      <c r="R2312" s="101">
        <f t="shared" si="294"/>
        <v>1</v>
      </c>
      <c r="S2312" s="101">
        <f t="shared" si="295"/>
        <v>-1</v>
      </c>
      <c r="T2312" s="101">
        <f t="shared" si="296"/>
        <v>-1</v>
      </c>
      <c r="U2312" s="101">
        <f t="shared" si="297"/>
        <v>-1</v>
      </c>
      <c r="V2312" s="102">
        <f t="shared" si="298"/>
        <v>41.63461538461538</v>
      </c>
    </row>
    <row r="2313" spans="2:22" x14ac:dyDescent="0.25">
      <c r="B2313" s="12">
        <v>37</v>
      </c>
      <c r="C2313" s="12">
        <v>6</v>
      </c>
      <c r="D2313" s="12">
        <v>34.326923076923102</v>
      </c>
      <c r="E2313" s="12">
        <v>42.403846153846146</v>
      </c>
      <c r="F2313" s="12">
        <v>39.807692307692278</v>
      </c>
      <c r="H2313" s="103">
        <f>VLOOKUP($C2313,'Experiment Design'!$B$3:$H$66,'Experiment Results'!H$1,FALSE)</f>
        <v>8</v>
      </c>
      <c r="I2313" s="101" t="str">
        <f>VLOOKUP($C2313,'Experiment Design'!$B$3:$H$66,'Experiment Results'!I$1,FALSE)</f>
        <v>Normal</v>
      </c>
      <c r="J2313" s="101">
        <f>VLOOKUP($C2313,'Experiment Design'!$B$3:$H$66,'Experiment Results'!J$1,FALSE)</f>
        <v>100</v>
      </c>
      <c r="K2313" s="101">
        <f>VLOOKUP($C2313,'Experiment Design'!$B$3:$H$66,'Experiment Results'!K$1,FALSE)</f>
        <v>10</v>
      </c>
      <c r="L2313" s="101">
        <f>VLOOKUP($C2313,'Experiment Design'!$B$3:$H$66,'Experiment Results'!L$1,FALSE)</f>
        <v>26</v>
      </c>
      <c r="M2313" s="101">
        <f>VLOOKUP($C2313,'Experiment Design'!$B$3:$H$66,'Experiment Results'!M$1,FALSE)</f>
        <v>10</v>
      </c>
      <c r="N2313" s="102">
        <f t="shared" si="291"/>
        <v>38.846153846153847</v>
      </c>
      <c r="P2313" s="103">
        <f t="shared" si="292"/>
        <v>1</v>
      </c>
      <c r="Q2313" s="101">
        <f t="shared" si="293"/>
        <v>-1</v>
      </c>
      <c r="R2313" s="101">
        <f t="shared" si="294"/>
        <v>1</v>
      </c>
      <c r="S2313" s="101">
        <f t="shared" si="295"/>
        <v>-1</v>
      </c>
      <c r="T2313" s="101">
        <f t="shared" si="296"/>
        <v>-1</v>
      </c>
      <c r="U2313" s="101">
        <f t="shared" si="297"/>
        <v>-1</v>
      </c>
      <c r="V2313" s="102">
        <f t="shared" si="298"/>
        <v>38.846153846153847</v>
      </c>
    </row>
    <row r="2314" spans="2:22" x14ac:dyDescent="0.25">
      <c r="B2314" s="12">
        <v>37</v>
      </c>
      <c r="C2314" s="12">
        <v>7</v>
      </c>
      <c r="D2314" s="12">
        <v>29.423076923076898</v>
      </c>
      <c r="E2314" s="12">
        <v>40.096153846153854</v>
      </c>
      <c r="F2314" s="12">
        <v>34.903846153846146</v>
      </c>
      <c r="H2314" s="103">
        <f>VLOOKUP($C2314,'Experiment Design'!$B$3:$H$66,'Experiment Results'!H$1,FALSE)</f>
        <v>3</v>
      </c>
      <c r="I2314" s="101" t="str">
        <f>VLOOKUP($C2314,'Experiment Design'!$B$3:$H$66,'Experiment Results'!I$1,FALSE)</f>
        <v>Exponential</v>
      </c>
      <c r="J2314" s="101">
        <f>VLOOKUP($C2314,'Experiment Design'!$B$3:$H$66,'Experiment Results'!J$1,FALSE)</f>
        <v>100</v>
      </c>
      <c r="K2314" s="101">
        <f>VLOOKUP($C2314,'Experiment Design'!$B$3:$H$66,'Experiment Results'!K$1,FALSE)</f>
        <v>10</v>
      </c>
      <c r="L2314" s="101">
        <f>VLOOKUP($C2314,'Experiment Design'!$B$3:$H$66,'Experiment Results'!L$1,FALSE)</f>
        <v>26</v>
      </c>
      <c r="M2314" s="101">
        <f>VLOOKUP($C2314,'Experiment Design'!$B$3:$H$66,'Experiment Results'!M$1,FALSE)</f>
        <v>10</v>
      </c>
      <c r="N2314" s="102">
        <f t="shared" si="291"/>
        <v>34.807692307692299</v>
      </c>
      <c r="P2314" s="103">
        <f t="shared" si="292"/>
        <v>-1</v>
      </c>
      <c r="Q2314" s="101">
        <f t="shared" si="293"/>
        <v>1</v>
      </c>
      <c r="R2314" s="101">
        <f t="shared" si="294"/>
        <v>1</v>
      </c>
      <c r="S2314" s="101">
        <f t="shared" si="295"/>
        <v>-1</v>
      </c>
      <c r="T2314" s="101">
        <f t="shared" si="296"/>
        <v>-1</v>
      </c>
      <c r="U2314" s="101">
        <f t="shared" si="297"/>
        <v>-1</v>
      </c>
      <c r="V2314" s="102">
        <f t="shared" si="298"/>
        <v>34.807692307692299</v>
      </c>
    </row>
    <row r="2315" spans="2:22" x14ac:dyDescent="0.25">
      <c r="B2315" s="12">
        <v>37</v>
      </c>
      <c r="C2315" s="12">
        <v>8</v>
      </c>
      <c r="D2315" s="12">
        <v>40.096153846153854</v>
      </c>
      <c r="E2315" s="12">
        <v>44.615384615384635</v>
      </c>
      <c r="F2315" s="12">
        <v>35.307692307692285</v>
      </c>
      <c r="H2315" s="103">
        <f>VLOOKUP($C2315,'Experiment Design'!$B$3:$H$66,'Experiment Results'!H$1,FALSE)</f>
        <v>8</v>
      </c>
      <c r="I2315" s="101" t="str">
        <f>VLOOKUP($C2315,'Experiment Design'!$B$3:$H$66,'Experiment Results'!I$1,FALSE)</f>
        <v>Exponential</v>
      </c>
      <c r="J2315" s="101">
        <f>VLOOKUP($C2315,'Experiment Design'!$B$3:$H$66,'Experiment Results'!J$1,FALSE)</f>
        <v>100</v>
      </c>
      <c r="K2315" s="101">
        <f>VLOOKUP($C2315,'Experiment Design'!$B$3:$H$66,'Experiment Results'!K$1,FALSE)</f>
        <v>10</v>
      </c>
      <c r="L2315" s="101">
        <f>VLOOKUP($C2315,'Experiment Design'!$B$3:$H$66,'Experiment Results'!L$1,FALSE)</f>
        <v>26</v>
      </c>
      <c r="M2315" s="101">
        <f>VLOOKUP($C2315,'Experiment Design'!$B$3:$H$66,'Experiment Results'!M$1,FALSE)</f>
        <v>10</v>
      </c>
      <c r="N2315" s="102">
        <f t="shared" si="291"/>
        <v>40.006410256410255</v>
      </c>
      <c r="P2315" s="103">
        <f t="shared" si="292"/>
        <v>1</v>
      </c>
      <c r="Q2315" s="101">
        <f t="shared" si="293"/>
        <v>1</v>
      </c>
      <c r="R2315" s="101">
        <f t="shared" si="294"/>
        <v>1</v>
      </c>
      <c r="S2315" s="101">
        <f t="shared" si="295"/>
        <v>-1</v>
      </c>
      <c r="T2315" s="101">
        <f t="shared" si="296"/>
        <v>-1</v>
      </c>
      <c r="U2315" s="101">
        <f t="shared" si="297"/>
        <v>-1</v>
      </c>
      <c r="V2315" s="102">
        <f t="shared" si="298"/>
        <v>40.006410256410255</v>
      </c>
    </row>
    <row r="2316" spans="2:22" x14ac:dyDescent="0.25">
      <c r="B2316" s="12">
        <v>37</v>
      </c>
      <c r="C2316" s="12">
        <v>9</v>
      </c>
      <c r="D2316" s="12">
        <v>42.403846153846146</v>
      </c>
      <c r="E2316" s="12">
        <v>40.673076923076898</v>
      </c>
      <c r="F2316" s="12">
        <v>41.826923076923102</v>
      </c>
      <c r="H2316" s="103">
        <f>VLOOKUP($C2316,'Experiment Design'!$B$3:$H$66,'Experiment Results'!H$1,FALSE)</f>
        <v>3</v>
      </c>
      <c r="I2316" s="101" t="str">
        <f>VLOOKUP($C2316,'Experiment Design'!$B$3:$H$66,'Experiment Results'!I$1,FALSE)</f>
        <v>Normal</v>
      </c>
      <c r="J2316" s="101">
        <f>VLOOKUP($C2316,'Experiment Design'!$B$3:$H$66,'Experiment Results'!J$1,FALSE)</f>
        <v>40</v>
      </c>
      <c r="K2316" s="101">
        <f>VLOOKUP($C2316,'Experiment Design'!$B$3:$H$66,'Experiment Results'!K$1,FALSE)</f>
        <v>60</v>
      </c>
      <c r="L2316" s="101">
        <f>VLOOKUP($C2316,'Experiment Design'!$B$3:$H$66,'Experiment Results'!L$1,FALSE)</f>
        <v>26</v>
      </c>
      <c r="M2316" s="101">
        <f>VLOOKUP($C2316,'Experiment Design'!$B$3:$H$66,'Experiment Results'!M$1,FALSE)</f>
        <v>10</v>
      </c>
      <c r="N2316" s="102">
        <f t="shared" si="291"/>
        <v>41.63461538461538</v>
      </c>
      <c r="P2316" s="103">
        <f t="shared" si="292"/>
        <v>-1</v>
      </c>
      <c r="Q2316" s="101">
        <f t="shared" si="293"/>
        <v>-1</v>
      </c>
      <c r="R2316" s="101">
        <f t="shared" si="294"/>
        <v>-1</v>
      </c>
      <c r="S2316" s="101">
        <f t="shared" si="295"/>
        <v>1</v>
      </c>
      <c r="T2316" s="101">
        <f t="shared" si="296"/>
        <v>-1</v>
      </c>
      <c r="U2316" s="101">
        <f t="shared" si="297"/>
        <v>-1</v>
      </c>
      <c r="V2316" s="102">
        <f t="shared" si="298"/>
        <v>41.63461538461538</v>
      </c>
    </row>
    <row r="2317" spans="2:22" x14ac:dyDescent="0.25">
      <c r="B2317" s="12">
        <v>37</v>
      </c>
      <c r="C2317" s="12">
        <v>10</v>
      </c>
      <c r="D2317" s="12">
        <v>34.326923076923102</v>
      </c>
      <c r="E2317" s="12">
        <v>42.403846153846146</v>
      </c>
      <c r="F2317" s="12">
        <v>39.807692307692278</v>
      </c>
      <c r="H2317" s="103">
        <f>VLOOKUP($C2317,'Experiment Design'!$B$3:$H$66,'Experiment Results'!H$1,FALSE)</f>
        <v>8</v>
      </c>
      <c r="I2317" s="101" t="str">
        <f>VLOOKUP($C2317,'Experiment Design'!$B$3:$H$66,'Experiment Results'!I$1,FALSE)</f>
        <v>Normal</v>
      </c>
      <c r="J2317" s="101">
        <f>VLOOKUP($C2317,'Experiment Design'!$B$3:$H$66,'Experiment Results'!J$1,FALSE)</f>
        <v>40</v>
      </c>
      <c r="K2317" s="101">
        <f>VLOOKUP($C2317,'Experiment Design'!$B$3:$H$66,'Experiment Results'!K$1,FALSE)</f>
        <v>60</v>
      </c>
      <c r="L2317" s="101">
        <f>VLOOKUP($C2317,'Experiment Design'!$B$3:$H$66,'Experiment Results'!L$1,FALSE)</f>
        <v>26</v>
      </c>
      <c r="M2317" s="101">
        <f>VLOOKUP($C2317,'Experiment Design'!$B$3:$H$66,'Experiment Results'!M$1,FALSE)</f>
        <v>10</v>
      </c>
      <c r="N2317" s="102">
        <f t="shared" si="291"/>
        <v>38.846153846153847</v>
      </c>
      <c r="P2317" s="103">
        <f t="shared" si="292"/>
        <v>1</v>
      </c>
      <c r="Q2317" s="101">
        <f t="shared" si="293"/>
        <v>-1</v>
      </c>
      <c r="R2317" s="101">
        <f t="shared" si="294"/>
        <v>-1</v>
      </c>
      <c r="S2317" s="101">
        <f t="shared" si="295"/>
        <v>1</v>
      </c>
      <c r="T2317" s="101">
        <f t="shared" si="296"/>
        <v>-1</v>
      </c>
      <c r="U2317" s="101">
        <f t="shared" si="297"/>
        <v>-1</v>
      </c>
      <c r="V2317" s="102">
        <f t="shared" si="298"/>
        <v>38.846153846153847</v>
      </c>
    </row>
    <row r="2318" spans="2:22" x14ac:dyDescent="0.25">
      <c r="B2318" s="12">
        <v>37</v>
      </c>
      <c r="C2318" s="12">
        <v>11</v>
      </c>
      <c r="D2318" s="12">
        <v>29.423076923076898</v>
      </c>
      <c r="E2318" s="12">
        <v>40.096153846153854</v>
      </c>
      <c r="F2318" s="12">
        <v>34.903846153846146</v>
      </c>
      <c r="H2318" s="103">
        <f>VLOOKUP($C2318,'Experiment Design'!$B$3:$H$66,'Experiment Results'!H$1,FALSE)</f>
        <v>3</v>
      </c>
      <c r="I2318" s="101" t="str">
        <f>VLOOKUP($C2318,'Experiment Design'!$B$3:$H$66,'Experiment Results'!I$1,FALSE)</f>
        <v>Exponential</v>
      </c>
      <c r="J2318" s="101">
        <f>VLOOKUP($C2318,'Experiment Design'!$B$3:$H$66,'Experiment Results'!J$1,FALSE)</f>
        <v>40</v>
      </c>
      <c r="K2318" s="101">
        <f>VLOOKUP($C2318,'Experiment Design'!$B$3:$H$66,'Experiment Results'!K$1,FALSE)</f>
        <v>60</v>
      </c>
      <c r="L2318" s="101">
        <f>VLOOKUP($C2318,'Experiment Design'!$B$3:$H$66,'Experiment Results'!L$1,FALSE)</f>
        <v>26</v>
      </c>
      <c r="M2318" s="101">
        <f>VLOOKUP($C2318,'Experiment Design'!$B$3:$H$66,'Experiment Results'!M$1,FALSE)</f>
        <v>10</v>
      </c>
      <c r="N2318" s="102">
        <f t="shared" si="291"/>
        <v>34.807692307692299</v>
      </c>
      <c r="P2318" s="103">
        <f t="shared" si="292"/>
        <v>-1</v>
      </c>
      <c r="Q2318" s="101">
        <f t="shared" si="293"/>
        <v>1</v>
      </c>
      <c r="R2318" s="101">
        <f t="shared" si="294"/>
        <v>-1</v>
      </c>
      <c r="S2318" s="101">
        <f t="shared" si="295"/>
        <v>1</v>
      </c>
      <c r="T2318" s="101">
        <f t="shared" si="296"/>
        <v>-1</v>
      </c>
      <c r="U2318" s="101">
        <f t="shared" si="297"/>
        <v>-1</v>
      </c>
      <c r="V2318" s="102">
        <f t="shared" si="298"/>
        <v>34.807692307692299</v>
      </c>
    </row>
    <row r="2319" spans="2:22" x14ac:dyDescent="0.25">
      <c r="B2319" s="12">
        <v>37</v>
      </c>
      <c r="C2319" s="12">
        <v>12</v>
      </c>
      <c r="D2319" s="12">
        <v>39.230769230769241</v>
      </c>
      <c r="E2319" s="12">
        <v>42.692307692307722</v>
      </c>
      <c r="F2319" s="12">
        <v>34.903846153846146</v>
      </c>
      <c r="H2319" s="103">
        <f>VLOOKUP($C2319,'Experiment Design'!$B$3:$H$66,'Experiment Results'!H$1,FALSE)</f>
        <v>8</v>
      </c>
      <c r="I2319" s="101" t="str">
        <f>VLOOKUP($C2319,'Experiment Design'!$B$3:$H$66,'Experiment Results'!I$1,FALSE)</f>
        <v>Exponential</v>
      </c>
      <c r="J2319" s="101">
        <f>VLOOKUP($C2319,'Experiment Design'!$B$3:$H$66,'Experiment Results'!J$1,FALSE)</f>
        <v>40</v>
      </c>
      <c r="K2319" s="101">
        <f>VLOOKUP($C2319,'Experiment Design'!$B$3:$H$66,'Experiment Results'!K$1,FALSE)</f>
        <v>60</v>
      </c>
      <c r="L2319" s="101">
        <f>VLOOKUP($C2319,'Experiment Design'!$B$3:$H$66,'Experiment Results'!L$1,FALSE)</f>
        <v>26</v>
      </c>
      <c r="M2319" s="101">
        <f>VLOOKUP($C2319,'Experiment Design'!$B$3:$H$66,'Experiment Results'!M$1,FALSE)</f>
        <v>10</v>
      </c>
      <c r="N2319" s="102">
        <f t="shared" si="291"/>
        <v>38.942307692307701</v>
      </c>
      <c r="P2319" s="103">
        <f t="shared" si="292"/>
        <v>1</v>
      </c>
      <c r="Q2319" s="101">
        <f t="shared" si="293"/>
        <v>1</v>
      </c>
      <c r="R2319" s="101">
        <f t="shared" si="294"/>
        <v>-1</v>
      </c>
      <c r="S2319" s="101">
        <f t="shared" si="295"/>
        <v>1</v>
      </c>
      <c r="T2319" s="101">
        <f t="shared" si="296"/>
        <v>-1</v>
      </c>
      <c r="U2319" s="101">
        <f t="shared" si="297"/>
        <v>-1</v>
      </c>
      <c r="V2319" s="102">
        <f t="shared" si="298"/>
        <v>38.942307692307701</v>
      </c>
    </row>
    <row r="2320" spans="2:22" x14ac:dyDescent="0.25">
      <c r="B2320" s="12">
        <v>37</v>
      </c>
      <c r="C2320" s="12">
        <v>13</v>
      </c>
      <c r="D2320" s="12">
        <v>42.403846153846146</v>
      </c>
      <c r="E2320" s="12">
        <v>40.673076923076898</v>
      </c>
      <c r="F2320" s="12">
        <v>41.826923076923102</v>
      </c>
      <c r="H2320" s="103">
        <f>VLOOKUP($C2320,'Experiment Design'!$B$3:$H$66,'Experiment Results'!H$1,FALSE)</f>
        <v>3</v>
      </c>
      <c r="I2320" s="101" t="str">
        <f>VLOOKUP($C2320,'Experiment Design'!$B$3:$H$66,'Experiment Results'!I$1,FALSE)</f>
        <v>Normal</v>
      </c>
      <c r="J2320" s="101">
        <f>VLOOKUP($C2320,'Experiment Design'!$B$3:$H$66,'Experiment Results'!J$1,FALSE)</f>
        <v>100</v>
      </c>
      <c r="K2320" s="101">
        <f>VLOOKUP($C2320,'Experiment Design'!$B$3:$H$66,'Experiment Results'!K$1,FALSE)</f>
        <v>60</v>
      </c>
      <c r="L2320" s="101">
        <f>VLOOKUP($C2320,'Experiment Design'!$B$3:$H$66,'Experiment Results'!L$1,FALSE)</f>
        <v>26</v>
      </c>
      <c r="M2320" s="101">
        <f>VLOOKUP($C2320,'Experiment Design'!$B$3:$H$66,'Experiment Results'!M$1,FALSE)</f>
        <v>10</v>
      </c>
      <c r="N2320" s="102">
        <f t="shared" si="291"/>
        <v>41.63461538461538</v>
      </c>
      <c r="P2320" s="103">
        <f t="shared" si="292"/>
        <v>-1</v>
      </c>
      <c r="Q2320" s="101">
        <f t="shared" si="293"/>
        <v>-1</v>
      </c>
      <c r="R2320" s="101">
        <f t="shared" si="294"/>
        <v>1</v>
      </c>
      <c r="S2320" s="101">
        <f t="shared" si="295"/>
        <v>1</v>
      </c>
      <c r="T2320" s="101">
        <f t="shared" si="296"/>
        <v>-1</v>
      </c>
      <c r="U2320" s="101">
        <f t="shared" si="297"/>
        <v>-1</v>
      </c>
      <c r="V2320" s="102">
        <f t="shared" si="298"/>
        <v>41.63461538461538</v>
      </c>
    </row>
    <row r="2321" spans="2:22" x14ac:dyDescent="0.25">
      <c r="B2321" s="12">
        <v>37</v>
      </c>
      <c r="C2321" s="12">
        <v>14</v>
      </c>
      <c r="D2321" s="12">
        <v>34.326923076923102</v>
      </c>
      <c r="E2321" s="12">
        <v>42.403846153846146</v>
      </c>
      <c r="F2321" s="12">
        <v>39.807692307692278</v>
      </c>
      <c r="H2321" s="103">
        <f>VLOOKUP($C2321,'Experiment Design'!$B$3:$H$66,'Experiment Results'!H$1,FALSE)</f>
        <v>8</v>
      </c>
      <c r="I2321" s="101" t="str">
        <f>VLOOKUP($C2321,'Experiment Design'!$B$3:$H$66,'Experiment Results'!I$1,FALSE)</f>
        <v>Normal</v>
      </c>
      <c r="J2321" s="101">
        <f>VLOOKUP($C2321,'Experiment Design'!$B$3:$H$66,'Experiment Results'!J$1,FALSE)</f>
        <v>100</v>
      </c>
      <c r="K2321" s="101">
        <f>VLOOKUP($C2321,'Experiment Design'!$B$3:$H$66,'Experiment Results'!K$1,FALSE)</f>
        <v>60</v>
      </c>
      <c r="L2321" s="101">
        <f>VLOOKUP($C2321,'Experiment Design'!$B$3:$H$66,'Experiment Results'!L$1,FALSE)</f>
        <v>26</v>
      </c>
      <c r="M2321" s="101">
        <f>VLOOKUP($C2321,'Experiment Design'!$B$3:$H$66,'Experiment Results'!M$1,FALSE)</f>
        <v>10</v>
      </c>
      <c r="N2321" s="102">
        <f t="shared" si="291"/>
        <v>38.846153846153847</v>
      </c>
      <c r="P2321" s="103">
        <f t="shared" si="292"/>
        <v>1</v>
      </c>
      <c r="Q2321" s="101">
        <f t="shared" si="293"/>
        <v>-1</v>
      </c>
      <c r="R2321" s="101">
        <f t="shared" si="294"/>
        <v>1</v>
      </c>
      <c r="S2321" s="101">
        <f t="shared" si="295"/>
        <v>1</v>
      </c>
      <c r="T2321" s="101">
        <f t="shared" si="296"/>
        <v>-1</v>
      </c>
      <c r="U2321" s="101">
        <f t="shared" si="297"/>
        <v>-1</v>
      </c>
      <c r="V2321" s="102">
        <f t="shared" si="298"/>
        <v>38.846153846153847</v>
      </c>
    </row>
    <row r="2322" spans="2:22" x14ac:dyDescent="0.25">
      <c r="B2322" s="12">
        <v>37</v>
      </c>
      <c r="C2322" s="12">
        <v>15</v>
      </c>
      <c r="D2322" s="12">
        <v>29.423076923076898</v>
      </c>
      <c r="E2322" s="12">
        <v>40.096153846153854</v>
      </c>
      <c r="F2322" s="12">
        <v>34.903846153846146</v>
      </c>
      <c r="H2322" s="103">
        <f>VLOOKUP($C2322,'Experiment Design'!$B$3:$H$66,'Experiment Results'!H$1,FALSE)</f>
        <v>3</v>
      </c>
      <c r="I2322" s="101" t="str">
        <f>VLOOKUP($C2322,'Experiment Design'!$B$3:$H$66,'Experiment Results'!I$1,FALSE)</f>
        <v>Exponential</v>
      </c>
      <c r="J2322" s="101">
        <f>VLOOKUP($C2322,'Experiment Design'!$B$3:$H$66,'Experiment Results'!J$1,FALSE)</f>
        <v>100</v>
      </c>
      <c r="K2322" s="101">
        <f>VLOOKUP($C2322,'Experiment Design'!$B$3:$H$66,'Experiment Results'!K$1,FALSE)</f>
        <v>60</v>
      </c>
      <c r="L2322" s="101">
        <f>VLOOKUP($C2322,'Experiment Design'!$B$3:$H$66,'Experiment Results'!L$1,FALSE)</f>
        <v>26</v>
      </c>
      <c r="M2322" s="101">
        <f>VLOOKUP($C2322,'Experiment Design'!$B$3:$H$66,'Experiment Results'!M$1,FALSE)</f>
        <v>10</v>
      </c>
      <c r="N2322" s="102">
        <f t="shared" si="291"/>
        <v>34.807692307692299</v>
      </c>
      <c r="P2322" s="103">
        <f t="shared" si="292"/>
        <v>-1</v>
      </c>
      <c r="Q2322" s="101">
        <f t="shared" si="293"/>
        <v>1</v>
      </c>
      <c r="R2322" s="101">
        <f t="shared" si="294"/>
        <v>1</v>
      </c>
      <c r="S2322" s="101">
        <f t="shared" si="295"/>
        <v>1</v>
      </c>
      <c r="T2322" s="101">
        <f t="shared" si="296"/>
        <v>-1</v>
      </c>
      <c r="U2322" s="101">
        <f t="shared" si="297"/>
        <v>-1</v>
      </c>
      <c r="V2322" s="102">
        <f t="shared" si="298"/>
        <v>34.807692307692299</v>
      </c>
    </row>
    <row r="2323" spans="2:22" x14ac:dyDescent="0.25">
      <c r="B2323" s="12">
        <v>37</v>
      </c>
      <c r="C2323" s="12">
        <v>16</v>
      </c>
      <c r="D2323" s="12">
        <v>39.230769230769241</v>
      </c>
      <c r="E2323" s="12">
        <v>42.692307692307722</v>
      </c>
      <c r="F2323" s="12">
        <v>34.903846153846146</v>
      </c>
      <c r="H2323" s="103">
        <f>VLOOKUP($C2323,'Experiment Design'!$B$3:$H$66,'Experiment Results'!H$1,FALSE)</f>
        <v>8</v>
      </c>
      <c r="I2323" s="101" t="str">
        <f>VLOOKUP($C2323,'Experiment Design'!$B$3:$H$66,'Experiment Results'!I$1,FALSE)</f>
        <v>Exponential</v>
      </c>
      <c r="J2323" s="101">
        <f>VLOOKUP($C2323,'Experiment Design'!$B$3:$H$66,'Experiment Results'!J$1,FALSE)</f>
        <v>100</v>
      </c>
      <c r="K2323" s="101">
        <f>VLOOKUP($C2323,'Experiment Design'!$B$3:$H$66,'Experiment Results'!K$1,FALSE)</f>
        <v>60</v>
      </c>
      <c r="L2323" s="101">
        <f>VLOOKUP($C2323,'Experiment Design'!$B$3:$H$66,'Experiment Results'!L$1,FALSE)</f>
        <v>26</v>
      </c>
      <c r="M2323" s="101">
        <f>VLOOKUP($C2323,'Experiment Design'!$B$3:$H$66,'Experiment Results'!M$1,FALSE)</f>
        <v>10</v>
      </c>
      <c r="N2323" s="102">
        <f t="shared" si="291"/>
        <v>38.942307692307701</v>
      </c>
      <c r="P2323" s="103">
        <f t="shared" si="292"/>
        <v>1</v>
      </c>
      <c r="Q2323" s="101">
        <f t="shared" si="293"/>
        <v>1</v>
      </c>
      <c r="R2323" s="101">
        <f t="shared" si="294"/>
        <v>1</v>
      </c>
      <c r="S2323" s="101">
        <f t="shared" si="295"/>
        <v>1</v>
      </c>
      <c r="T2323" s="101">
        <f t="shared" si="296"/>
        <v>-1</v>
      </c>
      <c r="U2323" s="101">
        <f t="shared" si="297"/>
        <v>-1</v>
      </c>
      <c r="V2323" s="102">
        <f t="shared" si="298"/>
        <v>38.942307692307701</v>
      </c>
    </row>
    <row r="2324" spans="2:22" x14ac:dyDescent="0.25">
      <c r="B2324" s="12">
        <v>37</v>
      </c>
      <c r="C2324" s="12">
        <v>17</v>
      </c>
      <c r="D2324" s="12">
        <v>50.555555555555578</v>
      </c>
      <c r="E2324" s="12">
        <v>48.6111111111111</v>
      </c>
      <c r="F2324" s="12">
        <v>60.8333333333334</v>
      </c>
      <c r="H2324" s="103">
        <f>VLOOKUP($C2324,'Experiment Design'!$B$3:$H$66,'Experiment Results'!H$1,FALSE)</f>
        <v>3</v>
      </c>
      <c r="I2324" s="101" t="str">
        <f>VLOOKUP($C2324,'Experiment Design'!$B$3:$H$66,'Experiment Results'!I$1,FALSE)</f>
        <v>Normal</v>
      </c>
      <c r="J2324" s="101">
        <f>VLOOKUP($C2324,'Experiment Design'!$B$3:$H$66,'Experiment Results'!J$1,FALSE)</f>
        <v>40</v>
      </c>
      <c r="K2324" s="101">
        <f>VLOOKUP($C2324,'Experiment Design'!$B$3:$H$66,'Experiment Results'!K$1,FALSE)</f>
        <v>10</v>
      </c>
      <c r="L2324" s="101">
        <f>VLOOKUP($C2324,'Experiment Design'!$B$3:$H$66,'Experiment Results'!L$1,FALSE)</f>
        <v>36</v>
      </c>
      <c r="M2324" s="101">
        <f>VLOOKUP($C2324,'Experiment Design'!$B$3:$H$66,'Experiment Results'!M$1,FALSE)</f>
        <v>10</v>
      </c>
      <c r="N2324" s="102">
        <f t="shared" si="291"/>
        <v>53.333333333333364</v>
      </c>
      <c r="P2324" s="103">
        <f t="shared" si="292"/>
        <v>-1</v>
      </c>
      <c r="Q2324" s="101">
        <f t="shared" si="293"/>
        <v>-1</v>
      </c>
      <c r="R2324" s="101">
        <f t="shared" si="294"/>
        <v>-1</v>
      </c>
      <c r="S2324" s="101">
        <f t="shared" si="295"/>
        <v>-1</v>
      </c>
      <c r="T2324" s="101">
        <f t="shared" si="296"/>
        <v>1</v>
      </c>
      <c r="U2324" s="101">
        <f t="shared" si="297"/>
        <v>-1</v>
      </c>
      <c r="V2324" s="102">
        <f t="shared" si="298"/>
        <v>53.333333333333364</v>
      </c>
    </row>
    <row r="2325" spans="2:22" x14ac:dyDescent="0.25">
      <c r="B2325" s="12">
        <v>37</v>
      </c>
      <c r="C2325" s="12">
        <v>18</v>
      </c>
      <c r="D2325" s="12">
        <v>60.2777777777778</v>
      </c>
      <c r="E2325" s="12">
        <v>48.6111111111111</v>
      </c>
      <c r="F2325" s="12">
        <v>60.8333333333334</v>
      </c>
      <c r="H2325" s="103">
        <f>VLOOKUP($C2325,'Experiment Design'!$B$3:$H$66,'Experiment Results'!H$1,FALSE)</f>
        <v>8</v>
      </c>
      <c r="I2325" s="101" t="str">
        <f>VLOOKUP($C2325,'Experiment Design'!$B$3:$H$66,'Experiment Results'!I$1,FALSE)</f>
        <v>Normal</v>
      </c>
      <c r="J2325" s="101">
        <f>VLOOKUP($C2325,'Experiment Design'!$B$3:$H$66,'Experiment Results'!J$1,FALSE)</f>
        <v>40</v>
      </c>
      <c r="K2325" s="101">
        <f>VLOOKUP($C2325,'Experiment Design'!$B$3:$H$66,'Experiment Results'!K$1,FALSE)</f>
        <v>10</v>
      </c>
      <c r="L2325" s="101">
        <f>VLOOKUP($C2325,'Experiment Design'!$B$3:$H$66,'Experiment Results'!L$1,FALSE)</f>
        <v>36</v>
      </c>
      <c r="M2325" s="101">
        <f>VLOOKUP($C2325,'Experiment Design'!$B$3:$H$66,'Experiment Results'!M$1,FALSE)</f>
        <v>10</v>
      </c>
      <c r="N2325" s="102">
        <f t="shared" si="291"/>
        <v>56.574074074074097</v>
      </c>
      <c r="P2325" s="103">
        <f t="shared" si="292"/>
        <v>1</v>
      </c>
      <c r="Q2325" s="101">
        <f t="shared" si="293"/>
        <v>-1</v>
      </c>
      <c r="R2325" s="101">
        <f t="shared" si="294"/>
        <v>-1</v>
      </c>
      <c r="S2325" s="101">
        <f t="shared" si="295"/>
        <v>-1</v>
      </c>
      <c r="T2325" s="101">
        <f t="shared" si="296"/>
        <v>1</v>
      </c>
      <c r="U2325" s="101">
        <f t="shared" si="297"/>
        <v>-1</v>
      </c>
      <c r="V2325" s="102">
        <f t="shared" si="298"/>
        <v>56.574074074074097</v>
      </c>
    </row>
    <row r="2326" spans="2:22" x14ac:dyDescent="0.25">
      <c r="B2326" s="12">
        <v>37</v>
      </c>
      <c r="C2326" s="12">
        <v>19</v>
      </c>
      <c r="D2326" s="12">
        <v>47.500000000000014</v>
      </c>
      <c r="E2326" s="12">
        <v>61.944444444444606</v>
      </c>
      <c r="F2326" s="12">
        <v>49.999999999999986</v>
      </c>
      <c r="H2326" s="103">
        <f>VLOOKUP($C2326,'Experiment Design'!$B$3:$H$66,'Experiment Results'!H$1,FALSE)</f>
        <v>3</v>
      </c>
      <c r="I2326" s="101" t="str">
        <f>VLOOKUP($C2326,'Experiment Design'!$B$3:$H$66,'Experiment Results'!I$1,FALSE)</f>
        <v>Exponential</v>
      </c>
      <c r="J2326" s="101">
        <f>VLOOKUP($C2326,'Experiment Design'!$B$3:$H$66,'Experiment Results'!J$1,FALSE)</f>
        <v>40</v>
      </c>
      <c r="K2326" s="101">
        <f>VLOOKUP($C2326,'Experiment Design'!$B$3:$H$66,'Experiment Results'!K$1,FALSE)</f>
        <v>10</v>
      </c>
      <c r="L2326" s="101">
        <f>VLOOKUP($C2326,'Experiment Design'!$B$3:$H$66,'Experiment Results'!L$1,FALSE)</f>
        <v>36</v>
      </c>
      <c r="M2326" s="101">
        <f>VLOOKUP($C2326,'Experiment Design'!$B$3:$H$66,'Experiment Results'!M$1,FALSE)</f>
        <v>10</v>
      </c>
      <c r="N2326" s="102">
        <f t="shared" si="291"/>
        <v>53.148148148148209</v>
      </c>
      <c r="P2326" s="103">
        <f t="shared" si="292"/>
        <v>-1</v>
      </c>
      <c r="Q2326" s="101">
        <f t="shared" si="293"/>
        <v>1</v>
      </c>
      <c r="R2326" s="101">
        <f t="shared" si="294"/>
        <v>-1</v>
      </c>
      <c r="S2326" s="101">
        <f t="shared" si="295"/>
        <v>-1</v>
      </c>
      <c r="T2326" s="101">
        <f t="shared" si="296"/>
        <v>1</v>
      </c>
      <c r="U2326" s="101">
        <f t="shared" si="297"/>
        <v>-1</v>
      </c>
      <c r="V2326" s="102">
        <f t="shared" si="298"/>
        <v>53.148148148148209</v>
      </c>
    </row>
    <row r="2327" spans="2:22" x14ac:dyDescent="0.25">
      <c r="B2327" s="12">
        <v>37</v>
      </c>
      <c r="C2327" s="12">
        <v>20</v>
      </c>
      <c r="D2327" s="12">
        <v>47.222222222222221</v>
      </c>
      <c r="E2327" s="12">
        <v>61.944444444444606</v>
      </c>
      <c r="F2327" s="12">
        <v>49.999999999999986</v>
      </c>
      <c r="H2327" s="103">
        <f>VLOOKUP($C2327,'Experiment Design'!$B$3:$H$66,'Experiment Results'!H$1,FALSE)</f>
        <v>8</v>
      </c>
      <c r="I2327" s="101" t="str">
        <f>VLOOKUP($C2327,'Experiment Design'!$B$3:$H$66,'Experiment Results'!I$1,FALSE)</f>
        <v>Exponential</v>
      </c>
      <c r="J2327" s="101">
        <f>VLOOKUP($C2327,'Experiment Design'!$B$3:$H$66,'Experiment Results'!J$1,FALSE)</f>
        <v>40</v>
      </c>
      <c r="K2327" s="101">
        <f>VLOOKUP($C2327,'Experiment Design'!$B$3:$H$66,'Experiment Results'!K$1,FALSE)</f>
        <v>10</v>
      </c>
      <c r="L2327" s="101">
        <f>VLOOKUP($C2327,'Experiment Design'!$B$3:$H$66,'Experiment Results'!L$1,FALSE)</f>
        <v>36</v>
      </c>
      <c r="M2327" s="101">
        <f>VLOOKUP($C2327,'Experiment Design'!$B$3:$H$66,'Experiment Results'!M$1,FALSE)</f>
        <v>10</v>
      </c>
      <c r="N2327" s="102">
        <f t="shared" si="291"/>
        <v>53.0555555555556</v>
      </c>
      <c r="P2327" s="103">
        <f t="shared" si="292"/>
        <v>1</v>
      </c>
      <c r="Q2327" s="101">
        <f t="shared" si="293"/>
        <v>1</v>
      </c>
      <c r="R2327" s="101">
        <f t="shared" si="294"/>
        <v>-1</v>
      </c>
      <c r="S2327" s="101">
        <f t="shared" si="295"/>
        <v>-1</v>
      </c>
      <c r="T2327" s="101">
        <f t="shared" si="296"/>
        <v>1</v>
      </c>
      <c r="U2327" s="101">
        <f t="shared" si="297"/>
        <v>-1</v>
      </c>
      <c r="V2327" s="102">
        <f t="shared" si="298"/>
        <v>53.0555555555556</v>
      </c>
    </row>
    <row r="2328" spans="2:22" x14ac:dyDescent="0.25">
      <c r="B2328" s="12">
        <v>37</v>
      </c>
      <c r="C2328" s="12">
        <v>21</v>
      </c>
      <c r="D2328" s="12">
        <v>50.555555555555578</v>
      </c>
      <c r="E2328" s="12">
        <v>48.6111111111111</v>
      </c>
      <c r="F2328" s="12">
        <v>60.8333333333334</v>
      </c>
      <c r="H2328" s="103">
        <f>VLOOKUP($C2328,'Experiment Design'!$B$3:$H$66,'Experiment Results'!H$1,FALSE)</f>
        <v>3</v>
      </c>
      <c r="I2328" s="101" t="str">
        <f>VLOOKUP($C2328,'Experiment Design'!$B$3:$H$66,'Experiment Results'!I$1,FALSE)</f>
        <v>Normal</v>
      </c>
      <c r="J2328" s="101">
        <f>VLOOKUP($C2328,'Experiment Design'!$B$3:$H$66,'Experiment Results'!J$1,FALSE)</f>
        <v>100</v>
      </c>
      <c r="K2328" s="101">
        <f>VLOOKUP($C2328,'Experiment Design'!$B$3:$H$66,'Experiment Results'!K$1,FALSE)</f>
        <v>10</v>
      </c>
      <c r="L2328" s="101">
        <f>VLOOKUP($C2328,'Experiment Design'!$B$3:$H$66,'Experiment Results'!L$1,FALSE)</f>
        <v>36</v>
      </c>
      <c r="M2328" s="101">
        <f>VLOOKUP($C2328,'Experiment Design'!$B$3:$H$66,'Experiment Results'!M$1,FALSE)</f>
        <v>10</v>
      </c>
      <c r="N2328" s="102">
        <f t="shared" si="291"/>
        <v>53.333333333333364</v>
      </c>
      <c r="P2328" s="103">
        <f t="shared" si="292"/>
        <v>-1</v>
      </c>
      <c r="Q2328" s="101">
        <f t="shared" si="293"/>
        <v>-1</v>
      </c>
      <c r="R2328" s="101">
        <f t="shared" si="294"/>
        <v>1</v>
      </c>
      <c r="S2328" s="101">
        <f t="shared" si="295"/>
        <v>-1</v>
      </c>
      <c r="T2328" s="101">
        <f t="shared" si="296"/>
        <v>1</v>
      </c>
      <c r="U2328" s="101">
        <f t="shared" si="297"/>
        <v>-1</v>
      </c>
      <c r="V2328" s="102">
        <f t="shared" si="298"/>
        <v>53.333333333333364</v>
      </c>
    </row>
    <row r="2329" spans="2:22" x14ac:dyDescent="0.25">
      <c r="B2329" s="12">
        <v>37</v>
      </c>
      <c r="C2329" s="12">
        <v>22</v>
      </c>
      <c r="D2329" s="12">
        <v>60.2777777777778</v>
      </c>
      <c r="E2329" s="12">
        <v>48.6111111111111</v>
      </c>
      <c r="F2329" s="12">
        <v>60.8333333333334</v>
      </c>
      <c r="H2329" s="103">
        <f>VLOOKUP($C2329,'Experiment Design'!$B$3:$H$66,'Experiment Results'!H$1,FALSE)</f>
        <v>8</v>
      </c>
      <c r="I2329" s="101" t="str">
        <f>VLOOKUP($C2329,'Experiment Design'!$B$3:$H$66,'Experiment Results'!I$1,FALSE)</f>
        <v>Normal</v>
      </c>
      <c r="J2329" s="101">
        <f>VLOOKUP($C2329,'Experiment Design'!$B$3:$H$66,'Experiment Results'!J$1,FALSE)</f>
        <v>100</v>
      </c>
      <c r="K2329" s="101">
        <f>VLOOKUP($C2329,'Experiment Design'!$B$3:$H$66,'Experiment Results'!K$1,FALSE)</f>
        <v>10</v>
      </c>
      <c r="L2329" s="101">
        <f>VLOOKUP($C2329,'Experiment Design'!$B$3:$H$66,'Experiment Results'!L$1,FALSE)</f>
        <v>36</v>
      </c>
      <c r="M2329" s="101">
        <f>VLOOKUP($C2329,'Experiment Design'!$B$3:$H$66,'Experiment Results'!M$1,FALSE)</f>
        <v>10</v>
      </c>
      <c r="N2329" s="102">
        <f t="shared" si="291"/>
        <v>56.574074074074097</v>
      </c>
      <c r="P2329" s="103">
        <f t="shared" si="292"/>
        <v>1</v>
      </c>
      <c r="Q2329" s="101">
        <f t="shared" si="293"/>
        <v>-1</v>
      </c>
      <c r="R2329" s="101">
        <f t="shared" si="294"/>
        <v>1</v>
      </c>
      <c r="S2329" s="101">
        <f t="shared" si="295"/>
        <v>-1</v>
      </c>
      <c r="T2329" s="101">
        <f t="shared" si="296"/>
        <v>1</v>
      </c>
      <c r="U2329" s="101">
        <f t="shared" si="297"/>
        <v>-1</v>
      </c>
      <c r="V2329" s="102">
        <f t="shared" si="298"/>
        <v>56.574074074074097</v>
      </c>
    </row>
    <row r="2330" spans="2:22" x14ac:dyDescent="0.25">
      <c r="B2330" s="12">
        <v>37</v>
      </c>
      <c r="C2330" s="12">
        <v>23</v>
      </c>
      <c r="D2330" s="12">
        <v>47.500000000000014</v>
      </c>
      <c r="E2330" s="12">
        <v>61.944444444444606</v>
      </c>
      <c r="F2330" s="12">
        <v>49.999999999999986</v>
      </c>
      <c r="H2330" s="103">
        <f>VLOOKUP($C2330,'Experiment Design'!$B$3:$H$66,'Experiment Results'!H$1,FALSE)</f>
        <v>3</v>
      </c>
      <c r="I2330" s="101" t="str">
        <f>VLOOKUP($C2330,'Experiment Design'!$B$3:$H$66,'Experiment Results'!I$1,FALSE)</f>
        <v>Exponential</v>
      </c>
      <c r="J2330" s="101">
        <f>VLOOKUP($C2330,'Experiment Design'!$B$3:$H$66,'Experiment Results'!J$1,FALSE)</f>
        <v>100</v>
      </c>
      <c r="K2330" s="101">
        <f>VLOOKUP($C2330,'Experiment Design'!$B$3:$H$66,'Experiment Results'!K$1,FALSE)</f>
        <v>10</v>
      </c>
      <c r="L2330" s="101">
        <f>VLOOKUP($C2330,'Experiment Design'!$B$3:$H$66,'Experiment Results'!L$1,FALSE)</f>
        <v>36</v>
      </c>
      <c r="M2330" s="101">
        <f>VLOOKUP($C2330,'Experiment Design'!$B$3:$H$66,'Experiment Results'!M$1,FALSE)</f>
        <v>10</v>
      </c>
      <c r="N2330" s="102">
        <f t="shared" si="291"/>
        <v>53.148148148148209</v>
      </c>
      <c r="P2330" s="103">
        <f t="shared" si="292"/>
        <v>-1</v>
      </c>
      <c r="Q2330" s="101">
        <f t="shared" si="293"/>
        <v>1</v>
      </c>
      <c r="R2330" s="101">
        <f t="shared" si="294"/>
        <v>1</v>
      </c>
      <c r="S2330" s="101">
        <f t="shared" si="295"/>
        <v>-1</v>
      </c>
      <c r="T2330" s="101">
        <f t="shared" si="296"/>
        <v>1</v>
      </c>
      <c r="U2330" s="101">
        <f t="shared" si="297"/>
        <v>-1</v>
      </c>
      <c r="V2330" s="102">
        <f t="shared" si="298"/>
        <v>53.148148148148209</v>
      </c>
    </row>
    <row r="2331" spans="2:22" x14ac:dyDescent="0.25">
      <c r="B2331" s="12">
        <v>37</v>
      </c>
      <c r="C2331" s="12">
        <v>24</v>
      </c>
      <c r="D2331" s="12">
        <v>47.222222222222221</v>
      </c>
      <c r="E2331" s="12">
        <v>61.944444444444606</v>
      </c>
      <c r="F2331" s="12">
        <v>49.999999999999986</v>
      </c>
      <c r="H2331" s="103">
        <f>VLOOKUP($C2331,'Experiment Design'!$B$3:$H$66,'Experiment Results'!H$1,FALSE)</f>
        <v>8</v>
      </c>
      <c r="I2331" s="101" t="str">
        <f>VLOOKUP($C2331,'Experiment Design'!$B$3:$H$66,'Experiment Results'!I$1,FALSE)</f>
        <v>Exponential</v>
      </c>
      <c r="J2331" s="101">
        <f>VLOOKUP($C2331,'Experiment Design'!$B$3:$H$66,'Experiment Results'!J$1,FALSE)</f>
        <v>100</v>
      </c>
      <c r="K2331" s="101">
        <f>VLOOKUP($C2331,'Experiment Design'!$B$3:$H$66,'Experiment Results'!K$1,FALSE)</f>
        <v>10</v>
      </c>
      <c r="L2331" s="101">
        <f>VLOOKUP($C2331,'Experiment Design'!$B$3:$H$66,'Experiment Results'!L$1,FALSE)</f>
        <v>36</v>
      </c>
      <c r="M2331" s="101">
        <f>VLOOKUP($C2331,'Experiment Design'!$B$3:$H$66,'Experiment Results'!M$1,FALSE)</f>
        <v>10</v>
      </c>
      <c r="N2331" s="102">
        <f t="shared" si="291"/>
        <v>53.0555555555556</v>
      </c>
      <c r="P2331" s="103">
        <f t="shared" si="292"/>
        <v>1</v>
      </c>
      <c r="Q2331" s="101">
        <f t="shared" si="293"/>
        <v>1</v>
      </c>
      <c r="R2331" s="101">
        <f t="shared" si="294"/>
        <v>1</v>
      </c>
      <c r="S2331" s="101">
        <f t="shared" si="295"/>
        <v>-1</v>
      </c>
      <c r="T2331" s="101">
        <f t="shared" si="296"/>
        <v>1</v>
      </c>
      <c r="U2331" s="101">
        <f t="shared" si="297"/>
        <v>-1</v>
      </c>
      <c r="V2331" s="102">
        <f t="shared" si="298"/>
        <v>53.0555555555556</v>
      </c>
    </row>
    <row r="2332" spans="2:22" x14ac:dyDescent="0.25">
      <c r="B2332" s="12">
        <v>37</v>
      </c>
      <c r="C2332" s="12">
        <v>25</v>
      </c>
      <c r="D2332" s="12">
        <v>50.555555555555578</v>
      </c>
      <c r="E2332" s="12">
        <v>48.6111111111111</v>
      </c>
      <c r="F2332" s="12">
        <v>60.8333333333334</v>
      </c>
      <c r="H2332" s="103">
        <f>VLOOKUP($C2332,'Experiment Design'!$B$3:$H$66,'Experiment Results'!H$1,FALSE)</f>
        <v>3</v>
      </c>
      <c r="I2332" s="101" t="str">
        <f>VLOOKUP($C2332,'Experiment Design'!$B$3:$H$66,'Experiment Results'!I$1,FALSE)</f>
        <v>Normal</v>
      </c>
      <c r="J2332" s="101">
        <f>VLOOKUP($C2332,'Experiment Design'!$B$3:$H$66,'Experiment Results'!J$1,FALSE)</f>
        <v>40</v>
      </c>
      <c r="K2332" s="101">
        <f>VLOOKUP($C2332,'Experiment Design'!$B$3:$H$66,'Experiment Results'!K$1,FALSE)</f>
        <v>60</v>
      </c>
      <c r="L2332" s="101">
        <f>VLOOKUP($C2332,'Experiment Design'!$B$3:$H$66,'Experiment Results'!L$1,FALSE)</f>
        <v>36</v>
      </c>
      <c r="M2332" s="101">
        <f>VLOOKUP($C2332,'Experiment Design'!$B$3:$H$66,'Experiment Results'!M$1,FALSE)</f>
        <v>10</v>
      </c>
      <c r="N2332" s="102">
        <f t="shared" si="291"/>
        <v>53.333333333333364</v>
      </c>
      <c r="P2332" s="103">
        <f t="shared" si="292"/>
        <v>-1</v>
      </c>
      <c r="Q2332" s="101">
        <f t="shared" si="293"/>
        <v>-1</v>
      </c>
      <c r="R2332" s="101">
        <f t="shared" si="294"/>
        <v>-1</v>
      </c>
      <c r="S2332" s="101">
        <f t="shared" si="295"/>
        <v>1</v>
      </c>
      <c r="T2332" s="101">
        <f t="shared" si="296"/>
        <v>1</v>
      </c>
      <c r="U2332" s="101">
        <f t="shared" si="297"/>
        <v>-1</v>
      </c>
      <c r="V2332" s="102">
        <f t="shared" si="298"/>
        <v>53.333333333333364</v>
      </c>
    </row>
    <row r="2333" spans="2:22" x14ac:dyDescent="0.25">
      <c r="B2333" s="12">
        <v>37</v>
      </c>
      <c r="C2333" s="12">
        <v>26</v>
      </c>
      <c r="D2333" s="12">
        <v>60.2777777777778</v>
      </c>
      <c r="E2333" s="12">
        <v>48.6111111111111</v>
      </c>
      <c r="F2333" s="12">
        <v>60.8333333333334</v>
      </c>
      <c r="H2333" s="103">
        <f>VLOOKUP($C2333,'Experiment Design'!$B$3:$H$66,'Experiment Results'!H$1,FALSE)</f>
        <v>8</v>
      </c>
      <c r="I2333" s="101" t="str">
        <f>VLOOKUP($C2333,'Experiment Design'!$B$3:$H$66,'Experiment Results'!I$1,FALSE)</f>
        <v>Normal</v>
      </c>
      <c r="J2333" s="101">
        <f>VLOOKUP($C2333,'Experiment Design'!$B$3:$H$66,'Experiment Results'!J$1,FALSE)</f>
        <v>40</v>
      </c>
      <c r="K2333" s="101">
        <f>VLOOKUP($C2333,'Experiment Design'!$B$3:$H$66,'Experiment Results'!K$1,FALSE)</f>
        <v>60</v>
      </c>
      <c r="L2333" s="101">
        <f>VLOOKUP($C2333,'Experiment Design'!$B$3:$H$66,'Experiment Results'!L$1,FALSE)</f>
        <v>36</v>
      </c>
      <c r="M2333" s="101">
        <f>VLOOKUP($C2333,'Experiment Design'!$B$3:$H$66,'Experiment Results'!M$1,FALSE)</f>
        <v>10</v>
      </c>
      <c r="N2333" s="102">
        <f t="shared" si="291"/>
        <v>56.574074074074097</v>
      </c>
      <c r="P2333" s="103">
        <f t="shared" si="292"/>
        <v>1</v>
      </c>
      <c r="Q2333" s="101">
        <f t="shared" si="293"/>
        <v>-1</v>
      </c>
      <c r="R2333" s="101">
        <f t="shared" si="294"/>
        <v>-1</v>
      </c>
      <c r="S2333" s="101">
        <f t="shared" si="295"/>
        <v>1</v>
      </c>
      <c r="T2333" s="101">
        <f t="shared" si="296"/>
        <v>1</v>
      </c>
      <c r="U2333" s="101">
        <f t="shared" si="297"/>
        <v>-1</v>
      </c>
      <c r="V2333" s="102">
        <f t="shared" si="298"/>
        <v>56.574074074074097</v>
      </c>
    </row>
    <row r="2334" spans="2:22" x14ac:dyDescent="0.25">
      <c r="B2334" s="12">
        <v>37</v>
      </c>
      <c r="C2334" s="12">
        <v>27</v>
      </c>
      <c r="D2334" s="12">
        <v>47.500000000000014</v>
      </c>
      <c r="E2334" s="12">
        <v>61.944444444444606</v>
      </c>
      <c r="F2334" s="12">
        <v>49.999999999999986</v>
      </c>
      <c r="H2334" s="103">
        <f>VLOOKUP($C2334,'Experiment Design'!$B$3:$H$66,'Experiment Results'!H$1,FALSE)</f>
        <v>3</v>
      </c>
      <c r="I2334" s="101" t="str">
        <f>VLOOKUP($C2334,'Experiment Design'!$B$3:$H$66,'Experiment Results'!I$1,FALSE)</f>
        <v>Exponential</v>
      </c>
      <c r="J2334" s="101">
        <f>VLOOKUP($C2334,'Experiment Design'!$B$3:$H$66,'Experiment Results'!J$1,FALSE)</f>
        <v>40</v>
      </c>
      <c r="K2334" s="101">
        <f>VLOOKUP($C2334,'Experiment Design'!$B$3:$H$66,'Experiment Results'!K$1,FALSE)</f>
        <v>60</v>
      </c>
      <c r="L2334" s="101">
        <f>VLOOKUP($C2334,'Experiment Design'!$B$3:$H$66,'Experiment Results'!L$1,FALSE)</f>
        <v>36</v>
      </c>
      <c r="M2334" s="101">
        <f>VLOOKUP($C2334,'Experiment Design'!$B$3:$H$66,'Experiment Results'!M$1,FALSE)</f>
        <v>10</v>
      </c>
      <c r="N2334" s="102">
        <f t="shared" si="291"/>
        <v>53.148148148148209</v>
      </c>
      <c r="P2334" s="103">
        <f t="shared" si="292"/>
        <v>-1</v>
      </c>
      <c r="Q2334" s="101">
        <f t="shared" si="293"/>
        <v>1</v>
      </c>
      <c r="R2334" s="101">
        <f t="shared" si="294"/>
        <v>-1</v>
      </c>
      <c r="S2334" s="101">
        <f t="shared" si="295"/>
        <v>1</v>
      </c>
      <c r="T2334" s="101">
        <f t="shared" si="296"/>
        <v>1</v>
      </c>
      <c r="U2334" s="101">
        <f t="shared" si="297"/>
        <v>-1</v>
      </c>
      <c r="V2334" s="102">
        <f t="shared" si="298"/>
        <v>53.148148148148209</v>
      </c>
    </row>
    <row r="2335" spans="2:22" x14ac:dyDescent="0.25">
      <c r="B2335" s="12">
        <v>37</v>
      </c>
      <c r="C2335" s="12">
        <v>28</v>
      </c>
      <c r="D2335" s="12">
        <v>47.222222222222221</v>
      </c>
      <c r="E2335" s="12">
        <v>61.944444444444606</v>
      </c>
      <c r="F2335" s="12">
        <v>49.999999999999986</v>
      </c>
      <c r="H2335" s="103">
        <f>VLOOKUP($C2335,'Experiment Design'!$B$3:$H$66,'Experiment Results'!H$1,FALSE)</f>
        <v>8</v>
      </c>
      <c r="I2335" s="101" t="str">
        <f>VLOOKUP($C2335,'Experiment Design'!$B$3:$H$66,'Experiment Results'!I$1,FALSE)</f>
        <v>Exponential</v>
      </c>
      <c r="J2335" s="101">
        <f>VLOOKUP($C2335,'Experiment Design'!$B$3:$H$66,'Experiment Results'!J$1,FALSE)</f>
        <v>40</v>
      </c>
      <c r="K2335" s="101">
        <f>VLOOKUP($C2335,'Experiment Design'!$B$3:$H$66,'Experiment Results'!K$1,FALSE)</f>
        <v>60</v>
      </c>
      <c r="L2335" s="101">
        <f>VLOOKUP($C2335,'Experiment Design'!$B$3:$H$66,'Experiment Results'!L$1,FALSE)</f>
        <v>36</v>
      </c>
      <c r="M2335" s="101">
        <f>VLOOKUP($C2335,'Experiment Design'!$B$3:$H$66,'Experiment Results'!M$1,FALSE)</f>
        <v>10</v>
      </c>
      <c r="N2335" s="102">
        <f t="shared" si="291"/>
        <v>53.0555555555556</v>
      </c>
      <c r="P2335" s="103">
        <f t="shared" si="292"/>
        <v>1</v>
      </c>
      <c r="Q2335" s="101">
        <f t="shared" si="293"/>
        <v>1</v>
      </c>
      <c r="R2335" s="101">
        <f t="shared" si="294"/>
        <v>-1</v>
      </c>
      <c r="S2335" s="101">
        <f t="shared" si="295"/>
        <v>1</v>
      </c>
      <c r="T2335" s="101">
        <f t="shared" si="296"/>
        <v>1</v>
      </c>
      <c r="U2335" s="101">
        <f t="shared" si="297"/>
        <v>-1</v>
      </c>
      <c r="V2335" s="102">
        <f t="shared" si="298"/>
        <v>53.0555555555556</v>
      </c>
    </row>
    <row r="2336" spans="2:22" x14ac:dyDescent="0.25">
      <c r="B2336" s="12">
        <v>37</v>
      </c>
      <c r="C2336" s="12">
        <v>29</v>
      </c>
      <c r="D2336" s="12">
        <v>50.555555555555578</v>
      </c>
      <c r="E2336" s="12">
        <v>48.6111111111111</v>
      </c>
      <c r="F2336" s="12">
        <v>60.8333333333334</v>
      </c>
      <c r="H2336" s="103">
        <f>VLOOKUP($C2336,'Experiment Design'!$B$3:$H$66,'Experiment Results'!H$1,FALSE)</f>
        <v>3</v>
      </c>
      <c r="I2336" s="101" t="str">
        <f>VLOOKUP($C2336,'Experiment Design'!$B$3:$H$66,'Experiment Results'!I$1,FALSE)</f>
        <v>Normal</v>
      </c>
      <c r="J2336" s="101">
        <f>VLOOKUP($C2336,'Experiment Design'!$B$3:$H$66,'Experiment Results'!J$1,FALSE)</f>
        <v>100</v>
      </c>
      <c r="K2336" s="101">
        <f>VLOOKUP($C2336,'Experiment Design'!$B$3:$H$66,'Experiment Results'!K$1,FALSE)</f>
        <v>60</v>
      </c>
      <c r="L2336" s="101">
        <f>VLOOKUP($C2336,'Experiment Design'!$B$3:$H$66,'Experiment Results'!L$1,FALSE)</f>
        <v>36</v>
      </c>
      <c r="M2336" s="101">
        <f>VLOOKUP($C2336,'Experiment Design'!$B$3:$H$66,'Experiment Results'!M$1,FALSE)</f>
        <v>10</v>
      </c>
      <c r="N2336" s="102">
        <f t="shared" si="291"/>
        <v>53.333333333333364</v>
      </c>
      <c r="P2336" s="103">
        <f t="shared" si="292"/>
        <v>-1</v>
      </c>
      <c r="Q2336" s="101">
        <f t="shared" si="293"/>
        <v>-1</v>
      </c>
      <c r="R2336" s="101">
        <f t="shared" si="294"/>
        <v>1</v>
      </c>
      <c r="S2336" s="101">
        <f t="shared" si="295"/>
        <v>1</v>
      </c>
      <c r="T2336" s="101">
        <f t="shared" si="296"/>
        <v>1</v>
      </c>
      <c r="U2336" s="101">
        <f t="shared" si="297"/>
        <v>-1</v>
      </c>
      <c r="V2336" s="102">
        <f t="shared" si="298"/>
        <v>53.333333333333364</v>
      </c>
    </row>
    <row r="2337" spans="2:22" x14ac:dyDescent="0.25">
      <c r="B2337" s="12">
        <v>37</v>
      </c>
      <c r="C2337" s="12">
        <v>30</v>
      </c>
      <c r="D2337" s="12">
        <v>60.2777777777778</v>
      </c>
      <c r="E2337" s="12">
        <v>48.6111111111111</v>
      </c>
      <c r="F2337" s="12">
        <v>60.8333333333334</v>
      </c>
      <c r="H2337" s="103">
        <f>VLOOKUP($C2337,'Experiment Design'!$B$3:$H$66,'Experiment Results'!H$1,FALSE)</f>
        <v>8</v>
      </c>
      <c r="I2337" s="101" t="str">
        <f>VLOOKUP($C2337,'Experiment Design'!$B$3:$H$66,'Experiment Results'!I$1,FALSE)</f>
        <v>Normal</v>
      </c>
      <c r="J2337" s="101">
        <f>VLOOKUP($C2337,'Experiment Design'!$B$3:$H$66,'Experiment Results'!J$1,FALSE)</f>
        <v>100</v>
      </c>
      <c r="K2337" s="101">
        <f>VLOOKUP($C2337,'Experiment Design'!$B$3:$H$66,'Experiment Results'!K$1,FALSE)</f>
        <v>60</v>
      </c>
      <c r="L2337" s="101">
        <f>VLOOKUP($C2337,'Experiment Design'!$B$3:$H$66,'Experiment Results'!L$1,FALSE)</f>
        <v>36</v>
      </c>
      <c r="M2337" s="101">
        <f>VLOOKUP($C2337,'Experiment Design'!$B$3:$H$66,'Experiment Results'!M$1,FALSE)</f>
        <v>10</v>
      </c>
      <c r="N2337" s="102">
        <f t="shared" si="291"/>
        <v>56.574074074074097</v>
      </c>
      <c r="P2337" s="103">
        <f t="shared" si="292"/>
        <v>1</v>
      </c>
      <c r="Q2337" s="101">
        <f t="shared" si="293"/>
        <v>-1</v>
      </c>
      <c r="R2337" s="101">
        <f t="shared" si="294"/>
        <v>1</v>
      </c>
      <c r="S2337" s="101">
        <f t="shared" si="295"/>
        <v>1</v>
      </c>
      <c r="T2337" s="101">
        <f t="shared" si="296"/>
        <v>1</v>
      </c>
      <c r="U2337" s="101">
        <f t="shared" si="297"/>
        <v>-1</v>
      </c>
      <c r="V2337" s="102">
        <f t="shared" si="298"/>
        <v>56.574074074074097</v>
      </c>
    </row>
    <row r="2338" spans="2:22" x14ac:dyDescent="0.25">
      <c r="B2338" s="12">
        <v>37</v>
      </c>
      <c r="C2338" s="12">
        <v>31</v>
      </c>
      <c r="D2338" s="12">
        <v>47.500000000000014</v>
      </c>
      <c r="E2338" s="12">
        <v>61.944444444444606</v>
      </c>
      <c r="F2338" s="12">
        <v>49.999999999999986</v>
      </c>
      <c r="H2338" s="103">
        <f>VLOOKUP($C2338,'Experiment Design'!$B$3:$H$66,'Experiment Results'!H$1,FALSE)</f>
        <v>3</v>
      </c>
      <c r="I2338" s="101" t="str">
        <f>VLOOKUP($C2338,'Experiment Design'!$B$3:$H$66,'Experiment Results'!I$1,FALSE)</f>
        <v>Exponential</v>
      </c>
      <c r="J2338" s="101">
        <f>VLOOKUP($C2338,'Experiment Design'!$B$3:$H$66,'Experiment Results'!J$1,FALSE)</f>
        <v>100</v>
      </c>
      <c r="K2338" s="101">
        <f>VLOOKUP($C2338,'Experiment Design'!$B$3:$H$66,'Experiment Results'!K$1,FALSE)</f>
        <v>60</v>
      </c>
      <c r="L2338" s="101">
        <f>VLOOKUP($C2338,'Experiment Design'!$B$3:$H$66,'Experiment Results'!L$1,FALSE)</f>
        <v>36</v>
      </c>
      <c r="M2338" s="101">
        <f>VLOOKUP($C2338,'Experiment Design'!$B$3:$H$66,'Experiment Results'!M$1,FALSE)</f>
        <v>10</v>
      </c>
      <c r="N2338" s="102">
        <f t="shared" si="291"/>
        <v>53.148148148148209</v>
      </c>
      <c r="P2338" s="103">
        <f t="shared" si="292"/>
        <v>-1</v>
      </c>
      <c r="Q2338" s="101">
        <f t="shared" si="293"/>
        <v>1</v>
      </c>
      <c r="R2338" s="101">
        <f t="shared" si="294"/>
        <v>1</v>
      </c>
      <c r="S2338" s="101">
        <f t="shared" si="295"/>
        <v>1</v>
      </c>
      <c r="T2338" s="101">
        <f t="shared" si="296"/>
        <v>1</v>
      </c>
      <c r="U2338" s="101">
        <f t="shared" si="297"/>
        <v>-1</v>
      </c>
      <c r="V2338" s="102">
        <f t="shared" si="298"/>
        <v>53.148148148148209</v>
      </c>
    </row>
    <row r="2339" spans="2:22" x14ac:dyDescent="0.25">
      <c r="B2339" s="12">
        <v>37</v>
      </c>
      <c r="C2339" s="12">
        <v>32</v>
      </c>
      <c r="D2339" s="12">
        <v>47.222222222222221</v>
      </c>
      <c r="E2339" s="12">
        <v>61.944444444444606</v>
      </c>
      <c r="F2339" s="12">
        <v>49.999999999999986</v>
      </c>
      <c r="H2339" s="103">
        <f>VLOOKUP($C2339,'Experiment Design'!$B$3:$H$66,'Experiment Results'!H$1,FALSE)</f>
        <v>8</v>
      </c>
      <c r="I2339" s="101" t="str">
        <f>VLOOKUP($C2339,'Experiment Design'!$B$3:$H$66,'Experiment Results'!I$1,FALSE)</f>
        <v>Exponential</v>
      </c>
      <c r="J2339" s="101">
        <f>VLOOKUP($C2339,'Experiment Design'!$B$3:$H$66,'Experiment Results'!J$1,FALSE)</f>
        <v>100</v>
      </c>
      <c r="K2339" s="101">
        <f>VLOOKUP($C2339,'Experiment Design'!$B$3:$H$66,'Experiment Results'!K$1,FALSE)</f>
        <v>60</v>
      </c>
      <c r="L2339" s="101">
        <f>VLOOKUP($C2339,'Experiment Design'!$B$3:$H$66,'Experiment Results'!L$1,FALSE)</f>
        <v>36</v>
      </c>
      <c r="M2339" s="101">
        <f>VLOOKUP($C2339,'Experiment Design'!$B$3:$H$66,'Experiment Results'!M$1,FALSE)</f>
        <v>10</v>
      </c>
      <c r="N2339" s="102">
        <f t="shared" si="291"/>
        <v>53.0555555555556</v>
      </c>
      <c r="P2339" s="103">
        <f t="shared" si="292"/>
        <v>1</v>
      </c>
      <c r="Q2339" s="101">
        <f t="shared" si="293"/>
        <v>1</v>
      </c>
      <c r="R2339" s="101">
        <f t="shared" si="294"/>
        <v>1</v>
      </c>
      <c r="S2339" s="101">
        <f t="shared" si="295"/>
        <v>1</v>
      </c>
      <c r="T2339" s="101">
        <f t="shared" si="296"/>
        <v>1</v>
      </c>
      <c r="U2339" s="101">
        <f t="shared" si="297"/>
        <v>-1</v>
      </c>
      <c r="V2339" s="102">
        <f t="shared" si="298"/>
        <v>53.0555555555556</v>
      </c>
    </row>
    <row r="2340" spans="2:22" x14ac:dyDescent="0.25">
      <c r="B2340" s="12">
        <v>37</v>
      </c>
      <c r="C2340" s="12">
        <v>33</v>
      </c>
      <c r="D2340" s="12">
        <v>34.61538461538462</v>
      </c>
      <c r="E2340" s="12">
        <v>31.730769230769237</v>
      </c>
      <c r="F2340" s="12">
        <v>30.769230769230781</v>
      </c>
      <c r="H2340" s="103">
        <f>VLOOKUP($C2340,'Experiment Design'!$B$3:$H$66,'Experiment Results'!H$1,FALSE)</f>
        <v>3</v>
      </c>
      <c r="I2340" s="101" t="str">
        <f>VLOOKUP($C2340,'Experiment Design'!$B$3:$H$66,'Experiment Results'!I$1,FALSE)</f>
        <v>Normal</v>
      </c>
      <c r="J2340" s="101">
        <f>VLOOKUP($C2340,'Experiment Design'!$B$3:$H$66,'Experiment Results'!J$1,FALSE)</f>
        <v>40</v>
      </c>
      <c r="K2340" s="101">
        <f>VLOOKUP($C2340,'Experiment Design'!$B$3:$H$66,'Experiment Results'!K$1,FALSE)</f>
        <v>10</v>
      </c>
      <c r="L2340" s="101">
        <f>VLOOKUP($C2340,'Experiment Design'!$B$3:$H$66,'Experiment Results'!L$1,FALSE)</f>
        <v>26</v>
      </c>
      <c r="M2340" s="101">
        <f>VLOOKUP($C2340,'Experiment Design'!$B$3:$H$66,'Experiment Results'!M$1,FALSE)</f>
        <v>15</v>
      </c>
      <c r="N2340" s="102">
        <f t="shared" si="291"/>
        <v>32.371794871794883</v>
      </c>
      <c r="P2340" s="103">
        <f t="shared" si="292"/>
        <v>-1</v>
      </c>
      <c r="Q2340" s="101">
        <f t="shared" si="293"/>
        <v>-1</v>
      </c>
      <c r="R2340" s="101">
        <f t="shared" si="294"/>
        <v>-1</v>
      </c>
      <c r="S2340" s="101">
        <f t="shared" si="295"/>
        <v>-1</v>
      </c>
      <c r="T2340" s="101">
        <f t="shared" si="296"/>
        <v>-1</v>
      </c>
      <c r="U2340" s="101">
        <f t="shared" si="297"/>
        <v>1</v>
      </c>
      <c r="V2340" s="102">
        <f t="shared" si="298"/>
        <v>32.371794871794883</v>
      </c>
    </row>
    <row r="2341" spans="2:22" x14ac:dyDescent="0.25">
      <c r="B2341" s="12">
        <v>37</v>
      </c>
      <c r="C2341" s="12">
        <v>34</v>
      </c>
      <c r="D2341" s="12">
        <v>24.615384615384603</v>
      </c>
      <c r="E2341" s="12">
        <v>32.115384615384599</v>
      </c>
      <c r="F2341" s="12">
        <v>28.07692307692308</v>
      </c>
      <c r="H2341" s="103">
        <f>VLOOKUP($C2341,'Experiment Design'!$B$3:$H$66,'Experiment Results'!H$1,FALSE)</f>
        <v>8</v>
      </c>
      <c r="I2341" s="101" t="str">
        <f>VLOOKUP($C2341,'Experiment Design'!$B$3:$H$66,'Experiment Results'!I$1,FALSE)</f>
        <v>Normal</v>
      </c>
      <c r="J2341" s="101">
        <f>VLOOKUP($C2341,'Experiment Design'!$B$3:$H$66,'Experiment Results'!J$1,FALSE)</f>
        <v>40</v>
      </c>
      <c r="K2341" s="101">
        <f>VLOOKUP($C2341,'Experiment Design'!$B$3:$H$66,'Experiment Results'!K$1,FALSE)</f>
        <v>10</v>
      </c>
      <c r="L2341" s="101">
        <f>VLOOKUP($C2341,'Experiment Design'!$B$3:$H$66,'Experiment Results'!L$1,FALSE)</f>
        <v>26</v>
      </c>
      <c r="M2341" s="101">
        <f>VLOOKUP($C2341,'Experiment Design'!$B$3:$H$66,'Experiment Results'!M$1,FALSE)</f>
        <v>15</v>
      </c>
      <c r="N2341" s="102">
        <f t="shared" si="291"/>
        <v>28.269230769230759</v>
      </c>
      <c r="P2341" s="103">
        <f t="shared" si="292"/>
        <v>1</v>
      </c>
      <c r="Q2341" s="101">
        <f t="shared" si="293"/>
        <v>-1</v>
      </c>
      <c r="R2341" s="101">
        <f t="shared" si="294"/>
        <v>-1</v>
      </c>
      <c r="S2341" s="101">
        <f t="shared" si="295"/>
        <v>-1</v>
      </c>
      <c r="T2341" s="101">
        <f t="shared" si="296"/>
        <v>-1</v>
      </c>
      <c r="U2341" s="101">
        <f t="shared" si="297"/>
        <v>1</v>
      </c>
      <c r="V2341" s="102">
        <f t="shared" si="298"/>
        <v>28.269230769230759</v>
      </c>
    </row>
    <row r="2342" spans="2:22" x14ac:dyDescent="0.25">
      <c r="B2342" s="12">
        <v>37</v>
      </c>
      <c r="C2342" s="12">
        <v>35</v>
      </c>
      <c r="D2342" s="12">
        <v>33.076923076923059</v>
      </c>
      <c r="E2342" s="12">
        <v>38.076923076923102</v>
      </c>
      <c r="F2342" s="12">
        <v>22.307692307692317</v>
      </c>
      <c r="H2342" s="103">
        <f>VLOOKUP($C2342,'Experiment Design'!$B$3:$H$66,'Experiment Results'!H$1,FALSE)</f>
        <v>3</v>
      </c>
      <c r="I2342" s="101" t="str">
        <f>VLOOKUP($C2342,'Experiment Design'!$B$3:$H$66,'Experiment Results'!I$1,FALSE)</f>
        <v>Exponential</v>
      </c>
      <c r="J2342" s="101">
        <f>VLOOKUP($C2342,'Experiment Design'!$B$3:$H$66,'Experiment Results'!J$1,FALSE)</f>
        <v>40</v>
      </c>
      <c r="K2342" s="101">
        <f>VLOOKUP($C2342,'Experiment Design'!$B$3:$H$66,'Experiment Results'!K$1,FALSE)</f>
        <v>10</v>
      </c>
      <c r="L2342" s="101">
        <f>VLOOKUP($C2342,'Experiment Design'!$B$3:$H$66,'Experiment Results'!L$1,FALSE)</f>
        <v>26</v>
      </c>
      <c r="M2342" s="101">
        <f>VLOOKUP($C2342,'Experiment Design'!$B$3:$H$66,'Experiment Results'!M$1,FALSE)</f>
        <v>15</v>
      </c>
      <c r="N2342" s="102">
        <f t="shared" si="291"/>
        <v>31.15384615384616</v>
      </c>
      <c r="P2342" s="103">
        <f t="shared" si="292"/>
        <v>-1</v>
      </c>
      <c r="Q2342" s="101">
        <f t="shared" si="293"/>
        <v>1</v>
      </c>
      <c r="R2342" s="101">
        <f t="shared" si="294"/>
        <v>-1</v>
      </c>
      <c r="S2342" s="101">
        <f t="shared" si="295"/>
        <v>-1</v>
      </c>
      <c r="T2342" s="101">
        <f t="shared" si="296"/>
        <v>-1</v>
      </c>
      <c r="U2342" s="101">
        <f t="shared" si="297"/>
        <v>1</v>
      </c>
      <c r="V2342" s="102">
        <f t="shared" si="298"/>
        <v>31.15384615384616</v>
      </c>
    </row>
    <row r="2343" spans="2:22" x14ac:dyDescent="0.25">
      <c r="B2343" s="12">
        <v>37</v>
      </c>
      <c r="C2343" s="12">
        <v>36</v>
      </c>
      <c r="D2343" s="12">
        <v>25.38461538461538</v>
      </c>
      <c r="E2343" s="12">
        <v>29.807692307692317</v>
      </c>
      <c r="F2343" s="12">
        <v>25.549450549450558</v>
      </c>
      <c r="H2343" s="103">
        <f>VLOOKUP($C2343,'Experiment Design'!$B$3:$H$66,'Experiment Results'!H$1,FALSE)</f>
        <v>8</v>
      </c>
      <c r="I2343" s="101" t="str">
        <f>VLOOKUP($C2343,'Experiment Design'!$B$3:$H$66,'Experiment Results'!I$1,FALSE)</f>
        <v>Exponential</v>
      </c>
      <c r="J2343" s="101">
        <f>VLOOKUP($C2343,'Experiment Design'!$B$3:$H$66,'Experiment Results'!J$1,FALSE)</f>
        <v>40</v>
      </c>
      <c r="K2343" s="101">
        <f>VLOOKUP($C2343,'Experiment Design'!$B$3:$H$66,'Experiment Results'!K$1,FALSE)</f>
        <v>10</v>
      </c>
      <c r="L2343" s="101">
        <f>VLOOKUP($C2343,'Experiment Design'!$B$3:$H$66,'Experiment Results'!L$1,FALSE)</f>
        <v>26</v>
      </c>
      <c r="M2343" s="101">
        <f>VLOOKUP($C2343,'Experiment Design'!$B$3:$H$66,'Experiment Results'!M$1,FALSE)</f>
        <v>15</v>
      </c>
      <c r="N2343" s="102">
        <f t="shared" si="291"/>
        <v>26.913919413919416</v>
      </c>
      <c r="P2343" s="103">
        <f t="shared" si="292"/>
        <v>1</v>
      </c>
      <c r="Q2343" s="101">
        <f t="shared" si="293"/>
        <v>1</v>
      </c>
      <c r="R2343" s="101">
        <f t="shared" si="294"/>
        <v>-1</v>
      </c>
      <c r="S2343" s="101">
        <f t="shared" si="295"/>
        <v>-1</v>
      </c>
      <c r="T2343" s="101">
        <f t="shared" si="296"/>
        <v>-1</v>
      </c>
      <c r="U2343" s="101">
        <f t="shared" si="297"/>
        <v>1</v>
      </c>
      <c r="V2343" s="102">
        <f t="shared" si="298"/>
        <v>26.913919413919416</v>
      </c>
    </row>
    <row r="2344" spans="2:22" x14ac:dyDescent="0.25">
      <c r="B2344" s="12">
        <v>37</v>
      </c>
      <c r="C2344" s="12">
        <v>37</v>
      </c>
      <c r="D2344" s="12">
        <v>34.61538461538462</v>
      </c>
      <c r="E2344" s="12">
        <v>31.730769230769237</v>
      </c>
      <c r="F2344" s="12">
        <v>30.769230769230781</v>
      </c>
      <c r="H2344" s="103">
        <f>VLOOKUP($C2344,'Experiment Design'!$B$3:$H$66,'Experiment Results'!H$1,FALSE)</f>
        <v>3</v>
      </c>
      <c r="I2344" s="101" t="str">
        <f>VLOOKUP($C2344,'Experiment Design'!$B$3:$H$66,'Experiment Results'!I$1,FALSE)</f>
        <v>Normal</v>
      </c>
      <c r="J2344" s="101">
        <f>VLOOKUP($C2344,'Experiment Design'!$B$3:$H$66,'Experiment Results'!J$1,FALSE)</f>
        <v>100</v>
      </c>
      <c r="K2344" s="101">
        <f>VLOOKUP($C2344,'Experiment Design'!$B$3:$H$66,'Experiment Results'!K$1,FALSE)</f>
        <v>10</v>
      </c>
      <c r="L2344" s="101">
        <f>VLOOKUP($C2344,'Experiment Design'!$B$3:$H$66,'Experiment Results'!L$1,FALSE)</f>
        <v>26</v>
      </c>
      <c r="M2344" s="101">
        <f>VLOOKUP($C2344,'Experiment Design'!$B$3:$H$66,'Experiment Results'!M$1,FALSE)</f>
        <v>15</v>
      </c>
      <c r="N2344" s="102">
        <f t="shared" si="291"/>
        <v>32.371794871794883</v>
      </c>
      <c r="P2344" s="103">
        <f t="shared" si="292"/>
        <v>-1</v>
      </c>
      <c r="Q2344" s="101">
        <f t="shared" si="293"/>
        <v>-1</v>
      </c>
      <c r="R2344" s="101">
        <f t="shared" si="294"/>
        <v>1</v>
      </c>
      <c r="S2344" s="101">
        <f t="shared" si="295"/>
        <v>-1</v>
      </c>
      <c r="T2344" s="101">
        <f t="shared" si="296"/>
        <v>-1</v>
      </c>
      <c r="U2344" s="101">
        <f t="shared" si="297"/>
        <v>1</v>
      </c>
      <c r="V2344" s="102">
        <f t="shared" si="298"/>
        <v>32.371794871794883</v>
      </c>
    </row>
    <row r="2345" spans="2:22" x14ac:dyDescent="0.25">
      <c r="B2345" s="12">
        <v>37</v>
      </c>
      <c r="C2345" s="12">
        <v>38</v>
      </c>
      <c r="D2345" s="12">
        <v>26.34615384615384</v>
      </c>
      <c r="E2345" s="12">
        <v>29.03846153846154</v>
      </c>
      <c r="F2345" s="12">
        <v>27.85714285714284</v>
      </c>
      <c r="H2345" s="103">
        <f>VLOOKUP($C2345,'Experiment Design'!$B$3:$H$66,'Experiment Results'!H$1,FALSE)</f>
        <v>8</v>
      </c>
      <c r="I2345" s="101" t="str">
        <f>VLOOKUP($C2345,'Experiment Design'!$B$3:$H$66,'Experiment Results'!I$1,FALSE)</f>
        <v>Normal</v>
      </c>
      <c r="J2345" s="101">
        <f>VLOOKUP($C2345,'Experiment Design'!$B$3:$H$66,'Experiment Results'!J$1,FALSE)</f>
        <v>100</v>
      </c>
      <c r="K2345" s="101">
        <f>VLOOKUP($C2345,'Experiment Design'!$B$3:$H$66,'Experiment Results'!K$1,FALSE)</f>
        <v>10</v>
      </c>
      <c r="L2345" s="101">
        <f>VLOOKUP($C2345,'Experiment Design'!$B$3:$H$66,'Experiment Results'!L$1,FALSE)</f>
        <v>26</v>
      </c>
      <c r="M2345" s="101">
        <f>VLOOKUP($C2345,'Experiment Design'!$B$3:$H$66,'Experiment Results'!M$1,FALSE)</f>
        <v>15</v>
      </c>
      <c r="N2345" s="102">
        <f t="shared" si="291"/>
        <v>27.747252747252741</v>
      </c>
      <c r="P2345" s="103">
        <f t="shared" si="292"/>
        <v>1</v>
      </c>
      <c r="Q2345" s="101">
        <f t="shared" si="293"/>
        <v>-1</v>
      </c>
      <c r="R2345" s="101">
        <f t="shared" si="294"/>
        <v>1</v>
      </c>
      <c r="S2345" s="101">
        <f t="shared" si="295"/>
        <v>-1</v>
      </c>
      <c r="T2345" s="101">
        <f t="shared" si="296"/>
        <v>-1</v>
      </c>
      <c r="U2345" s="101">
        <f t="shared" si="297"/>
        <v>1</v>
      </c>
      <c r="V2345" s="102">
        <f t="shared" si="298"/>
        <v>27.747252747252741</v>
      </c>
    </row>
    <row r="2346" spans="2:22" x14ac:dyDescent="0.25">
      <c r="B2346" s="12">
        <v>37</v>
      </c>
      <c r="C2346" s="12">
        <v>39</v>
      </c>
      <c r="D2346" s="12">
        <v>33.076923076923059</v>
      </c>
      <c r="E2346" s="12">
        <v>38.076923076923102</v>
      </c>
      <c r="F2346" s="12">
        <v>22.307692307692317</v>
      </c>
      <c r="H2346" s="103">
        <f>VLOOKUP($C2346,'Experiment Design'!$B$3:$H$66,'Experiment Results'!H$1,FALSE)</f>
        <v>3</v>
      </c>
      <c r="I2346" s="101" t="str">
        <f>VLOOKUP($C2346,'Experiment Design'!$B$3:$H$66,'Experiment Results'!I$1,FALSE)</f>
        <v>Exponential</v>
      </c>
      <c r="J2346" s="101">
        <f>VLOOKUP($C2346,'Experiment Design'!$B$3:$H$66,'Experiment Results'!J$1,FALSE)</f>
        <v>100</v>
      </c>
      <c r="K2346" s="101">
        <f>VLOOKUP($C2346,'Experiment Design'!$B$3:$H$66,'Experiment Results'!K$1,FALSE)</f>
        <v>10</v>
      </c>
      <c r="L2346" s="101">
        <f>VLOOKUP($C2346,'Experiment Design'!$B$3:$H$66,'Experiment Results'!L$1,FALSE)</f>
        <v>26</v>
      </c>
      <c r="M2346" s="101">
        <f>VLOOKUP($C2346,'Experiment Design'!$B$3:$H$66,'Experiment Results'!M$1,FALSE)</f>
        <v>15</v>
      </c>
      <c r="N2346" s="102">
        <f t="shared" si="291"/>
        <v>31.15384615384616</v>
      </c>
      <c r="P2346" s="103">
        <f t="shared" si="292"/>
        <v>-1</v>
      </c>
      <c r="Q2346" s="101">
        <f t="shared" si="293"/>
        <v>1</v>
      </c>
      <c r="R2346" s="101">
        <f t="shared" si="294"/>
        <v>1</v>
      </c>
      <c r="S2346" s="101">
        <f t="shared" si="295"/>
        <v>-1</v>
      </c>
      <c r="T2346" s="101">
        <f t="shared" si="296"/>
        <v>-1</v>
      </c>
      <c r="U2346" s="101">
        <f t="shared" si="297"/>
        <v>1</v>
      </c>
      <c r="V2346" s="102">
        <f t="shared" si="298"/>
        <v>31.15384615384616</v>
      </c>
    </row>
    <row r="2347" spans="2:22" x14ac:dyDescent="0.25">
      <c r="B2347" s="12">
        <v>37</v>
      </c>
      <c r="C2347" s="12">
        <v>40</v>
      </c>
      <c r="D2347" s="12">
        <v>25.846153846153861</v>
      </c>
      <c r="E2347" s="12">
        <v>32.307692307692278</v>
      </c>
      <c r="F2347" s="12">
        <v>24.890109890109901</v>
      </c>
      <c r="H2347" s="103">
        <f>VLOOKUP($C2347,'Experiment Design'!$B$3:$H$66,'Experiment Results'!H$1,FALSE)</f>
        <v>8</v>
      </c>
      <c r="I2347" s="101" t="str">
        <f>VLOOKUP($C2347,'Experiment Design'!$B$3:$H$66,'Experiment Results'!I$1,FALSE)</f>
        <v>Exponential</v>
      </c>
      <c r="J2347" s="101">
        <f>VLOOKUP($C2347,'Experiment Design'!$B$3:$H$66,'Experiment Results'!J$1,FALSE)</f>
        <v>100</v>
      </c>
      <c r="K2347" s="101">
        <f>VLOOKUP($C2347,'Experiment Design'!$B$3:$H$66,'Experiment Results'!K$1,FALSE)</f>
        <v>10</v>
      </c>
      <c r="L2347" s="101">
        <f>VLOOKUP($C2347,'Experiment Design'!$B$3:$H$66,'Experiment Results'!L$1,FALSE)</f>
        <v>26</v>
      </c>
      <c r="M2347" s="101">
        <f>VLOOKUP($C2347,'Experiment Design'!$B$3:$H$66,'Experiment Results'!M$1,FALSE)</f>
        <v>15</v>
      </c>
      <c r="N2347" s="102">
        <f t="shared" si="291"/>
        <v>27.681318681318682</v>
      </c>
      <c r="P2347" s="103">
        <f t="shared" si="292"/>
        <v>1</v>
      </c>
      <c r="Q2347" s="101">
        <f t="shared" si="293"/>
        <v>1</v>
      </c>
      <c r="R2347" s="101">
        <f t="shared" si="294"/>
        <v>1</v>
      </c>
      <c r="S2347" s="101">
        <f t="shared" si="295"/>
        <v>-1</v>
      </c>
      <c r="T2347" s="101">
        <f t="shared" si="296"/>
        <v>-1</v>
      </c>
      <c r="U2347" s="101">
        <f t="shared" si="297"/>
        <v>1</v>
      </c>
      <c r="V2347" s="102">
        <f t="shared" si="298"/>
        <v>27.681318681318682</v>
      </c>
    </row>
    <row r="2348" spans="2:22" x14ac:dyDescent="0.25">
      <c r="B2348" s="12">
        <v>37</v>
      </c>
      <c r="C2348" s="12">
        <v>41</v>
      </c>
      <c r="D2348" s="12">
        <v>34.61538461538462</v>
      </c>
      <c r="E2348" s="12">
        <v>31.730769230769237</v>
      </c>
      <c r="F2348" s="12">
        <v>30.769230769230781</v>
      </c>
      <c r="H2348" s="103">
        <f>VLOOKUP($C2348,'Experiment Design'!$B$3:$H$66,'Experiment Results'!H$1,FALSE)</f>
        <v>3</v>
      </c>
      <c r="I2348" s="101" t="str">
        <f>VLOOKUP($C2348,'Experiment Design'!$B$3:$H$66,'Experiment Results'!I$1,FALSE)</f>
        <v>Normal</v>
      </c>
      <c r="J2348" s="101">
        <f>VLOOKUP($C2348,'Experiment Design'!$B$3:$H$66,'Experiment Results'!J$1,FALSE)</f>
        <v>40</v>
      </c>
      <c r="K2348" s="101">
        <f>VLOOKUP($C2348,'Experiment Design'!$B$3:$H$66,'Experiment Results'!K$1,FALSE)</f>
        <v>60</v>
      </c>
      <c r="L2348" s="101">
        <f>VLOOKUP($C2348,'Experiment Design'!$B$3:$H$66,'Experiment Results'!L$1,FALSE)</f>
        <v>26</v>
      </c>
      <c r="M2348" s="101">
        <f>VLOOKUP($C2348,'Experiment Design'!$B$3:$H$66,'Experiment Results'!M$1,FALSE)</f>
        <v>15</v>
      </c>
      <c r="N2348" s="102">
        <f t="shared" si="291"/>
        <v>32.371794871794883</v>
      </c>
      <c r="P2348" s="103">
        <f t="shared" si="292"/>
        <v>-1</v>
      </c>
      <c r="Q2348" s="101">
        <f t="shared" si="293"/>
        <v>-1</v>
      </c>
      <c r="R2348" s="101">
        <f t="shared" si="294"/>
        <v>-1</v>
      </c>
      <c r="S2348" s="101">
        <f t="shared" si="295"/>
        <v>1</v>
      </c>
      <c r="T2348" s="101">
        <f t="shared" si="296"/>
        <v>-1</v>
      </c>
      <c r="U2348" s="101">
        <f t="shared" si="297"/>
        <v>1</v>
      </c>
      <c r="V2348" s="102">
        <f t="shared" si="298"/>
        <v>32.371794871794883</v>
      </c>
    </row>
    <row r="2349" spans="2:22" x14ac:dyDescent="0.25">
      <c r="B2349" s="12">
        <v>37</v>
      </c>
      <c r="C2349" s="12">
        <v>42</v>
      </c>
      <c r="D2349" s="12">
        <v>26.34615384615384</v>
      </c>
      <c r="E2349" s="12">
        <v>29.03846153846154</v>
      </c>
      <c r="F2349" s="12">
        <v>27.85714285714284</v>
      </c>
      <c r="H2349" s="103">
        <f>VLOOKUP($C2349,'Experiment Design'!$B$3:$H$66,'Experiment Results'!H$1,FALSE)</f>
        <v>8</v>
      </c>
      <c r="I2349" s="101" t="str">
        <f>VLOOKUP($C2349,'Experiment Design'!$B$3:$H$66,'Experiment Results'!I$1,FALSE)</f>
        <v>Normal</v>
      </c>
      <c r="J2349" s="101">
        <f>VLOOKUP($C2349,'Experiment Design'!$B$3:$H$66,'Experiment Results'!J$1,FALSE)</f>
        <v>40</v>
      </c>
      <c r="K2349" s="101">
        <f>VLOOKUP($C2349,'Experiment Design'!$B$3:$H$66,'Experiment Results'!K$1,FALSE)</f>
        <v>60</v>
      </c>
      <c r="L2349" s="101">
        <f>VLOOKUP($C2349,'Experiment Design'!$B$3:$H$66,'Experiment Results'!L$1,FALSE)</f>
        <v>26</v>
      </c>
      <c r="M2349" s="101">
        <f>VLOOKUP($C2349,'Experiment Design'!$B$3:$H$66,'Experiment Results'!M$1,FALSE)</f>
        <v>15</v>
      </c>
      <c r="N2349" s="102">
        <f t="shared" si="291"/>
        <v>27.747252747252741</v>
      </c>
      <c r="P2349" s="103">
        <f t="shared" si="292"/>
        <v>1</v>
      </c>
      <c r="Q2349" s="101">
        <f t="shared" si="293"/>
        <v>-1</v>
      </c>
      <c r="R2349" s="101">
        <f t="shared" si="294"/>
        <v>-1</v>
      </c>
      <c r="S2349" s="101">
        <f t="shared" si="295"/>
        <v>1</v>
      </c>
      <c r="T2349" s="101">
        <f t="shared" si="296"/>
        <v>-1</v>
      </c>
      <c r="U2349" s="101">
        <f t="shared" si="297"/>
        <v>1</v>
      </c>
      <c r="V2349" s="102">
        <f t="shared" si="298"/>
        <v>27.747252747252741</v>
      </c>
    </row>
    <row r="2350" spans="2:22" x14ac:dyDescent="0.25">
      <c r="B2350" s="12">
        <v>37</v>
      </c>
      <c r="C2350" s="12">
        <v>43</v>
      </c>
      <c r="D2350" s="12">
        <v>33.076923076923059</v>
      </c>
      <c r="E2350" s="12">
        <v>38.076923076923102</v>
      </c>
      <c r="F2350" s="12">
        <v>22.307692307692317</v>
      </c>
      <c r="H2350" s="103">
        <f>VLOOKUP($C2350,'Experiment Design'!$B$3:$H$66,'Experiment Results'!H$1,FALSE)</f>
        <v>3</v>
      </c>
      <c r="I2350" s="101" t="str">
        <f>VLOOKUP($C2350,'Experiment Design'!$B$3:$H$66,'Experiment Results'!I$1,FALSE)</f>
        <v>Exponential</v>
      </c>
      <c r="J2350" s="101">
        <f>VLOOKUP($C2350,'Experiment Design'!$B$3:$H$66,'Experiment Results'!J$1,FALSE)</f>
        <v>40</v>
      </c>
      <c r="K2350" s="101">
        <f>VLOOKUP($C2350,'Experiment Design'!$B$3:$H$66,'Experiment Results'!K$1,FALSE)</f>
        <v>60</v>
      </c>
      <c r="L2350" s="101">
        <f>VLOOKUP($C2350,'Experiment Design'!$B$3:$H$66,'Experiment Results'!L$1,FALSE)</f>
        <v>26</v>
      </c>
      <c r="M2350" s="101">
        <f>VLOOKUP($C2350,'Experiment Design'!$B$3:$H$66,'Experiment Results'!M$1,FALSE)</f>
        <v>15</v>
      </c>
      <c r="N2350" s="102">
        <f t="shared" si="291"/>
        <v>31.15384615384616</v>
      </c>
      <c r="P2350" s="103">
        <f t="shared" si="292"/>
        <v>-1</v>
      </c>
      <c r="Q2350" s="101">
        <f t="shared" si="293"/>
        <v>1</v>
      </c>
      <c r="R2350" s="101">
        <f t="shared" si="294"/>
        <v>-1</v>
      </c>
      <c r="S2350" s="101">
        <f t="shared" si="295"/>
        <v>1</v>
      </c>
      <c r="T2350" s="101">
        <f t="shared" si="296"/>
        <v>-1</v>
      </c>
      <c r="U2350" s="101">
        <f t="shared" si="297"/>
        <v>1</v>
      </c>
      <c r="V2350" s="102">
        <f t="shared" si="298"/>
        <v>31.15384615384616</v>
      </c>
    </row>
    <row r="2351" spans="2:22" x14ac:dyDescent="0.25">
      <c r="B2351" s="12">
        <v>37</v>
      </c>
      <c r="C2351" s="12">
        <v>44</v>
      </c>
      <c r="D2351" s="12">
        <v>25.61538461538462</v>
      </c>
      <c r="E2351" s="12">
        <v>30</v>
      </c>
      <c r="F2351" s="12">
        <v>25.38461538461538</v>
      </c>
      <c r="H2351" s="103">
        <f>VLOOKUP($C2351,'Experiment Design'!$B$3:$H$66,'Experiment Results'!H$1,FALSE)</f>
        <v>8</v>
      </c>
      <c r="I2351" s="101" t="str">
        <f>VLOOKUP($C2351,'Experiment Design'!$B$3:$H$66,'Experiment Results'!I$1,FALSE)</f>
        <v>Exponential</v>
      </c>
      <c r="J2351" s="101">
        <f>VLOOKUP($C2351,'Experiment Design'!$B$3:$H$66,'Experiment Results'!J$1,FALSE)</f>
        <v>40</v>
      </c>
      <c r="K2351" s="101">
        <f>VLOOKUP($C2351,'Experiment Design'!$B$3:$H$66,'Experiment Results'!K$1,FALSE)</f>
        <v>60</v>
      </c>
      <c r="L2351" s="101">
        <f>VLOOKUP($C2351,'Experiment Design'!$B$3:$H$66,'Experiment Results'!L$1,FALSE)</f>
        <v>26</v>
      </c>
      <c r="M2351" s="101">
        <f>VLOOKUP($C2351,'Experiment Design'!$B$3:$H$66,'Experiment Results'!M$1,FALSE)</f>
        <v>15</v>
      </c>
      <c r="N2351" s="102">
        <f t="shared" si="291"/>
        <v>27</v>
      </c>
      <c r="P2351" s="103">
        <f t="shared" si="292"/>
        <v>1</v>
      </c>
      <c r="Q2351" s="101">
        <f t="shared" si="293"/>
        <v>1</v>
      </c>
      <c r="R2351" s="101">
        <f t="shared" si="294"/>
        <v>-1</v>
      </c>
      <c r="S2351" s="101">
        <f t="shared" si="295"/>
        <v>1</v>
      </c>
      <c r="T2351" s="101">
        <f t="shared" si="296"/>
        <v>-1</v>
      </c>
      <c r="U2351" s="101">
        <f t="shared" si="297"/>
        <v>1</v>
      </c>
      <c r="V2351" s="102">
        <f t="shared" si="298"/>
        <v>27</v>
      </c>
    </row>
    <row r="2352" spans="2:22" x14ac:dyDescent="0.25">
      <c r="B2352" s="12">
        <v>37</v>
      </c>
      <c r="C2352" s="12">
        <v>45</v>
      </c>
      <c r="D2352" s="12">
        <v>34.61538461538462</v>
      </c>
      <c r="E2352" s="12">
        <v>31.730769230769237</v>
      </c>
      <c r="F2352" s="12">
        <v>30.769230769230781</v>
      </c>
      <c r="H2352" s="103">
        <f>VLOOKUP($C2352,'Experiment Design'!$B$3:$H$66,'Experiment Results'!H$1,FALSE)</f>
        <v>3</v>
      </c>
      <c r="I2352" s="101" t="str">
        <f>VLOOKUP($C2352,'Experiment Design'!$B$3:$H$66,'Experiment Results'!I$1,FALSE)</f>
        <v>Normal</v>
      </c>
      <c r="J2352" s="101">
        <f>VLOOKUP($C2352,'Experiment Design'!$B$3:$H$66,'Experiment Results'!J$1,FALSE)</f>
        <v>100</v>
      </c>
      <c r="K2352" s="101">
        <f>VLOOKUP($C2352,'Experiment Design'!$B$3:$H$66,'Experiment Results'!K$1,FALSE)</f>
        <v>60</v>
      </c>
      <c r="L2352" s="101">
        <f>VLOOKUP($C2352,'Experiment Design'!$B$3:$H$66,'Experiment Results'!L$1,FALSE)</f>
        <v>26</v>
      </c>
      <c r="M2352" s="101">
        <f>VLOOKUP($C2352,'Experiment Design'!$B$3:$H$66,'Experiment Results'!M$1,FALSE)</f>
        <v>15</v>
      </c>
      <c r="N2352" s="102">
        <f t="shared" si="291"/>
        <v>32.371794871794883</v>
      </c>
      <c r="P2352" s="103">
        <f t="shared" si="292"/>
        <v>-1</v>
      </c>
      <c r="Q2352" s="101">
        <f t="shared" si="293"/>
        <v>-1</v>
      </c>
      <c r="R2352" s="101">
        <f t="shared" si="294"/>
        <v>1</v>
      </c>
      <c r="S2352" s="101">
        <f t="shared" si="295"/>
        <v>1</v>
      </c>
      <c r="T2352" s="101">
        <f t="shared" si="296"/>
        <v>-1</v>
      </c>
      <c r="U2352" s="101">
        <f t="shared" si="297"/>
        <v>1</v>
      </c>
      <c r="V2352" s="102">
        <f t="shared" si="298"/>
        <v>32.371794871794883</v>
      </c>
    </row>
    <row r="2353" spans="2:22" x14ac:dyDescent="0.25">
      <c r="B2353" s="12">
        <v>37</v>
      </c>
      <c r="C2353" s="12">
        <v>46</v>
      </c>
      <c r="D2353" s="12">
        <v>22.115384615384642</v>
      </c>
      <c r="E2353" s="12">
        <v>32.692307692307701</v>
      </c>
      <c r="F2353" s="12">
        <v>27.499999999999979</v>
      </c>
      <c r="H2353" s="103">
        <f>VLOOKUP($C2353,'Experiment Design'!$B$3:$H$66,'Experiment Results'!H$1,FALSE)</f>
        <v>8</v>
      </c>
      <c r="I2353" s="101" t="str">
        <f>VLOOKUP($C2353,'Experiment Design'!$B$3:$H$66,'Experiment Results'!I$1,FALSE)</f>
        <v>Normal</v>
      </c>
      <c r="J2353" s="101">
        <f>VLOOKUP($C2353,'Experiment Design'!$B$3:$H$66,'Experiment Results'!J$1,FALSE)</f>
        <v>100</v>
      </c>
      <c r="K2353" s="101">
        <f>VLOOKUP($C2353,'Experiment Design'!$B$3:$H$66,'Experiment Results'!K$1,FALSE)</f>
        <v>60</v>
      </c>
      <c r="L2353" s="101">
        <f>VLOOKUP($C2353,'Experiment Design'!$B$3:$H$66,'Experiment Results'!L$1,FALSE)</f>
        <v>26</v>
      </c>
      <c r="M2353" s="101">
        <f>VLOOKUP($C2353,'Experiment Design'!$B$3:$H$66,'Experiment Results'!M$1,FALSE)</f>
        <v>15</v>
      </c>
      <c r="N2353" s="102">
        <f t="shared" si="291"/>
        <v>27.435897435897441</v>
      </c>
      <c r="P2353" s="103">
        <f t="shared" si="292"/>
        <v>1</v>
      </c>
      <c r="Q2353" s="101">
        <f t="shared" si="293"/>
        <v>-1</v>
      </c>
      <c r="R2353" s="101">
        <f t="shared" si="294"/>
        <v>1</v>
      </c>
      <c r="S2353" s="101">
        <f t="shared" si="295"/>
        <v>1</v>
      </c>
      <c r="T2353" s="101">
        <f t="shared" si="296"/>
        <v>-1</v>
      </c>
      <c r="U2353" s="101">
        <f t="shared" si="297"/>
        <v>1</v>
      </c>
      <c r="V2353" s="102">
        <f t="shared" si="298"/>
        <v>27.435897435897441</v>
      </c>
    </row>
    <row r="2354" spans="2:22" x14ac:dyDescent="0.25">
      <c r="B2354" s="12">
        <v>37</v>
      </c>
      <c r="C2354" s="12">
        <v>47</v>
      </c>
      <c r="D2354" s="12">
        <v>33.076923076923059</v>
      </c>
      <c r="E2354" s="12">
        <v>38.076923076923102</v>
      </c>
      <c r="F2354" s="12">
        <v>22.307692307692317</v>
      </c>
      <c r="H2354" s="103">
        <f>VLOOKUP($C2354,'Experiment Design'!$B$3:$H$66,'Experiment Results'!H$1,FALSE)</f>
        <v>3</v>
      </c>
      <c r="I2354" s="101" t="str">
        <f>VLOOKUP($C2354,'Experiment Design'!$B$3:$H$66,'Experiment Results'!I$1,FALSE)</f>
        <v>Exponential</v>
      </c>
      <c r="J2354" s="101">
        <f>VLOOKUP($C2354,'Experiment Design'!$B$3:$H$66,'Experiment Results'!J$1,FALSE)</f>
        <v>100</v>
      </c>
      <c r="K2354" s="101">
        <f>VLOOKUP($C2354,'Experiment Design'!$B$3:$H$66,'Experiment Results'!K$1,FALSE)</f>
        <v>60</v>
      </c>
      <c r="L2354" s="101">
        <f>VLOOKUP($C2354,'Experiment Design'!$B$3:$H$66,'Experiment Results'!L$1,FALSE)</f>
        <v>26</v>
      </c>
      <c r="M2354" s="101">
        <f>VLOOKUP($C2354,'Experiment Design'!$B$3:$H$66,'Experiment Results'!M$1,FALSE)</f>
        <v>15</v>
      </c>
      <c r="N2354" s="102">
        <f t="shared" si="291"/>
        <v>31.15384615384616</v>
      </c>
      <c r="P2354" s="103">
        <f t="shared" si="292"/>
        <v>-1</v>
      </c>
      <c r="Q2354" s="101">
        <f t="shared" si="293"/>
        <v>1</v>
      </c>
      <c r="R2354" s="101">
        <f t="shared" si="294"/>
        <v>1</v>
      </c>
      <c r="S2354" s="101">
        <f t="shared" si="295"/>
        <v>1</v>
      </c>
      <c r="T2354" s="101">
        <f t="shared" si="296"/>
        <v>-1</v>
      </c>
      <c r="U2354" s="101">
        <f t="shared" si="297"/>
        <v>1</v>
      </c>
      <c r="V2354" s="102">
        <f t="shared" si="298"/>
        <v>31.15384615384616</v>
      </c>
    </row>
    <row r="2355" spans="2:22" x14ac:dyDescent="0.25">
      <c r="B2355" s="12">
        <v>37</v>
      </c>
      <c r="C2355" s="12">
        <v>48</v>
      </c>
      <c r="D2355" s="12">
        <v>26.769230769230759</v>
      </c>
      <c r="E2355" s="12">
        <v>31.923076923076923</v>
      </c>
      <c r="F2355" s="12">
        <v>24.065934065934059</v>
      </c>
      <c r="H2355" s="103">
        <f>VLOOKUP($C2355,'Experiment Design'!$B$3:$H$66,'Experiment Results'!H$1,FALSE)</f>
        <v>8</v>
      </c>
      <c r="I2355" s="101" t="str">
        <f>VLOOKUP($C2355,'Experiment Design'!$B$3:$H$66,'Experiment Results'!I$1,FALSE)</f>
        <v>Exponential</v>
      </c>
      <c r="J2355" s="101">
        <f>VLOOKUP($C2355,'Experiment Design'!$B$3:$H$66,'Experiment Results'!J$1,FALSE)</f>
        <v>100</v>
      </c>
      <c r="K2355" s="101">
        <f>VLOOKUP($C2355,'Experiment Design'!$B$3:$H$66,'Experiment Results'!K$1,FALSE)</f>
        <v>60</v>
      </c>
      <c r="L2355" s="101">
        <f>VLOOKUP($C2355,'Experiment Design'!$B$3:$H$66,'Experiment Results'!L$1,FALSE)</f>
        <v>26</v>
      </c>
      <c r="M2355" s="101">
        <f>VLOOKUP($C2355,'Experiment Design'!$B$3:$H$66,'Experiment Results'!M$1,FALSE)</f>
        <v>15</v>
      </c>
      <c r="N2355" s="102">
        <f t="shared" si="291"/>
        <v>27.58608058608058</v>
      </c>
      <c r="P2355" s="103">
        <f t="shared" si="292"/>
        <v>1</v>
      </c>
      <c r="Q2355" s="101">
        <f t="shared" si="293"/>
        <v>1</v>
      </c>
      <c r="R2355" s="101">
        <f t="shared" si="294"/>
        <v>1</v>
      </c>
      <c r="S2355" s="101">
        <f t="shared" si="295"/>
        <v>1</v>
      </c>
      <c r="T2355" s="101">
        <f t="shared" si="296"/>
        <v>-1</v>
      </c>
      <c r="U2355" s="101">
        <f t="shared" si="297"/>
        <v>1</v>
      </c>
      <c r="V2355" s="102">
        <f t="shared" si="298"/>
        <v>27.58608058608058</v>
      </c>
    </row>
    <row r="2356" spans="2:22" x14ac:dyDescent="0.25">
      <c r="B2356" s="12">
        <v>37</v>
      </c>
      <c r="C2356" s="12">
        <v>49</v>
      </c>
      <c r="D2356" s="12">
        <v>37.916666666666636</v>
      </c>
      <c r="E2356" s="12">
        <v>34.999999999999986</v>
      </c>
      <c r="F2356" s="12">
        <v>49.583333333333336</v>
      </c>
      <c r="H2356" s="103">
        <f>VLOOKUP($C2356,'Experiment Design'!$B$3:$H$66,'Experiment Results'!H$1,FALSE)</f>
        <v>3</v>
      </c>
      <c r="I2356" s="101" t="str">
        <f>VLOOKUP($C2356,'Experiment Design'!$B$3:$H$66,'Experiment Results'!I$1,FALSE)</f>
        <v>Normal</v>
      </c>
      <c r="J2356" s="101">
        <f>VLOOKUP($C2356,'Experiment Design'!$B$3:$H$66,'Experiment Results'!J$1,FALSE)</f>
        <v>40</v>
      </c>
      <c r="K2356" s="101">
        <f>VLOOKUP($C2356,'Experiment Design'!$B$3:$H$66,'Experiment Results'!K$1,FALSE)</f>
        <v>10</v>
      </c>
      <c r="L2356" s="101">
        <f>VLOOKUP($C2356,'Experiment Design'!$B$3:$H$66,'Experiment Results'!L$1,FALSE)</f>
        <v>36</v>
      </c>
      <c r="M2356" s="101">
        <f>VLOOKUP($C2356,'Experiment Design'!$B$3:$H$66,'Experiment Results'!M$1,FALSE)</f>
        <v>15</v>
      </c>
      <c r="N2356" s="102">
        <f t="shared" si="291"/>
        <v>40.833333333333321</v>
      </c>
      <c r="P2356" s="103">
        <f t="shared" si="292"/>
        <v>-1</v>
      </c>
      <c r="Q2356" s="101">
        <f t="shared" si="293"/>
        <v>-1</v>
      </c>
      <c r="R2356" s="101">
        <f t="shared" si="294"/>
        <v>-1</v>
      </c>
      <c r="S2356" s="101">
        <f t="shared" si="295"/>
        <v>-1</v>
      </c>
      <c r="T2356" s="101">
        <f t="shared" si="296"/>
        <v>1</v>
      </c>
      <c r="U2356" s="101">
        <f t="shared" si="297"/>
        <v>1</v>
      </c>
      <c r="V2356" s="102">
        <f t="shared" si="298"/>
        <v>40.833333333333321</v>
      </c>
    </row>
    <row r="2357" spans="2:22" x14ac:dyDescent="0.25">
      <c r="B2357" s="12">
        <v>37</v>
      </c>
      <c r="C2357" s="12">
        <v>50</v>
      </c>
      <c r="D2357" s="12">
        <v>40.000000000000014</v>
      </c>
      <c r="E2357" s="12">
        <v>38.333333333333336</v>
      </c>
      <c r="F2357" s="12">
        <v>41.333333333333343</v>
      </c>
      <c r="H2357" s="103">
        <f>VLOOKUP($C2357,'Experiment Design'!$B$3:$H$66,'Experiment Results'!H$1,FALSE)</f>
        <v>8</v>
      </c>
      <c r="I2357" s="101" t="str">
        <f>VLOOKUP($C2357,'Experiment Design'!$B$3:$H$66,'Experiment Results'!I$1,FALSE)</f>
        <v>Normal</v>
      </c>
      <c r="J2357" s="101">
        <f>VLOOKUP($C2357,'Experiment Design'!$B$3:$H$66,'Experiment Results'!J$1,FALSE)</f>
        <v>40</v>
      </c>
      <c r="K2357" s="101">
        <f>VLOOKUP($C2357,'Experiment Design'!$B$3:$H$66,'Experiment Results'!K$1,FALSE)</f>
        <v>10</v>
      </c>
      <c r="L2357" s="101">
        <f>VLOOKUP($C2357,'Experiment Design'!$B$3:$H$66,'Experiment Results'!L$1,FALSE)</f>
        <v>36</v>
      </c>
      <c r="M2357" s="101">
        <f>VLOOKUP($C2357,'Experiment Design'!$B$3:$H$66,'Experiment Results'!M$1,FALSE)</f>
        <v>15</v>
      </c>
      <c r="N2357" s="102">
        <f t="shared" si="291"/>
        <v>39.888888888888893</v>
      </c>
      <c r="P2357" s="103">
        <f t="shared" si="292"/>
        <v>1</v>
      </c>
      <c r="Q2357" s="101">
        <f t="shared" si="293"/>
        <v>-1</v>
      </c>
      <c r="R2357" s="101">
        <f t="shared" si="294"/>
        <v>-1</v>
      </c>
      <c r="S2357" s="101">
        <f t="shared" si="295"/>
        <v>-1</v>
      </c>
      <c r="T2357" s="101">
        <f t="shared" si="296"/>
        <v>1</v>
      </c>
      <c r="U2357" s="101">
        <f t="shared" si="297"/>
        <v>1</v>
      </c>
      <c r="V2357" s="102">
        <f t="shared" si="298"/>
        <v>39.888888888888893</v>
      </c>
    </row>
    <row r="2358" spans="2:22" x14ac:dyDescent="0.25">
      <c r="B2358" s="12">
        <v>37</v>
      </c>
      <c r="C2358" s="12">
        <v>51</v>
      </c>
      <c r="D2358" s="12">
        <v>47.291666666666636</v>
      </c>
      <c r="E2358" s="12">
        <v>37.5</v>
      </c>
      <c r="F2358" s="12">
        <v>33.958333333333321</v>
      </c>
      <c r="H2358" s="103">
        <f>VLOOKUP($C2358,'Experiment Design'!$B$3:$H$66,'Experiment Results'!H$1,FALSE)</f>
        <v>3</v>
      </c>
      <c r="I2358" s="101" t="str">
        <f>VLOOKUP($C2358,'Experiment Design'!$B$3:$H$66,'Experiment Results'!I$1,FALSE)</f>
        <v>Exponential</v>
      </c>
      <c r="J2358" s="101">
        <f>VLOOKUP($C2358,'Experiment Design'!$B$3:$H$66,'Experiment Results'!J$1,FALSE)</f>
        <v>40</v>
      </c>
      <c r="K2358" s="101">
        <f>VLOOKUP($C2358,'Experiment Design'!$B$3:$H$66,'Experiment Results'!K$1,FALSE)</f>
        <v>10</v>
      </c>
      <c r="L2358" s="101">
        <f>VLOOKUP($C2358,'Experiment Design'!$B$3:$H$66,'Experiment Results'!L$1,FALSE)</f>
        <v>36</v>
      </c>
      <c r="M2358" s="101">
        <f>VLOOKUP($C2358,'Experiment Design'!$B$3:$H$66,'Experiment Results'!M$1,FALSE)</f>
        <v>15</v>
      </c>
      <c r="N2358" s="102">
        <f t="shared" si="291"/>
        <v>39.583333333333314</v>
      </c>
      <c r="P2358" s="103">
        <f t="shared" si="292"/>
        <v>-1</v>
      </c>
      <c r="Q2358" s="101">
        <f t="shared" si="293"/>
        <v>1</v>
      </c>
      <c r="R2358" s="101">
        <f t="shared" si="294"/>
        <v>-1</v>
      </c>
      <c r="S2358" s="101">
        <f t="shared" si="295"/>
        <v>-1</v>
      </c>
      <c r="T2358" s="101">
        <f t="shared" si="296"/>
        <v>1</v>
      </c>
      <c r="U2358" s="101">
        <f t="shared" si="297"/>
        <v>1</v>
      </c>
      <c r="V2358" s="102">
        <f t="shared" si="298"/>
        <v>39.583333333333314</v>
      </c>
    </row>
    <row r="2359" spans="2:22" x14ac:dyDescent="0.25">
      <c r="B2359" s="12">
        <v>37</v>
      </c>
      <c r="C2359" s="12">
        <v>52</v>
      </c>
      <c r="D2359" s="12">
        <v>47.708333333333336</v>
      </c>
      <c r="E2359" s="12">
        <v>39.583333333333321</v>
      </c>
      <c r="F2359" s="12">
        <v>35.166666666666664</v>
      </c>
      <c r="H2359" s="103">
        <f>VLOOKUP($C2359,'Experiment Design'!$B$3:$H$66,'Experiment Results'!H$1,FALSE)</f>
        <v>8</v>
      </c>
      <c r="I2359" s="101" t="str">
        <f>VLOOKUP($C2359,'Experiment Design'!$B$3:$H$66,'Experiment Results'!I$1,FALSE)</f>
        <v>Exponential</v>
      </c>
      <c r="J2359" s="101">
        <f>VLOOKUP($C2359,'Experiment Design'!$B$3:$H$66,'Experiment Results'!J$1,FALSE)</f>
        <v>40</v>
      </c>
      <c r="K2359" s="101">
        <f>VLOOKUP($C2359,'Experiment Design'!$B$3:$H$66,'Experiment Results'!K$1,FALSE)</f>
        <v>10</v>
      </c>
      <c r="L2359" s="101">
        <f>VLOOKUP($C2359,'Experiment Design'!$B$3:$H$66,'Experiment Results'!L$1,FALSE)</f>
        <v>36</v>
      </c>
      <c r="M2359" s="101">
        <f>VLOOKUP($C2359,'Experiment Design'!$B$3:$H$66,'Experiment Results'!M$1,FALSE)</f>
        <v>15</v>
      </c>
      <c r="N2359" s="102">
        <f t="shared" si="291"/>
        <v>40.819444444444436</v>
      </c>
      <c r="P2359" s="103">
        <f t="shared" si="292"/>
        <v>1</v>
      </c>
      <c r="Q2359" s="101">
        <f t="shared" si="293"/>
        <v>1</v>
      </c>
      <c r="R2359" s="101">
        <f t="shared" si="294"/>
        <v>-1</v>
      </c>
      <c r="S2359" s="101">
        <f t="shared" si="295"/>
        <v>-1</v>
      </c>
      <c r="T2359" s="101">
        <f t="shared" si="296"/>
        <v>1</v>
      </c>
      <c r="U2359" s="101">
        <f t="shared" si="297"/>
        <v>1</v>
      </c>
      <c r="V2359" s="102">
        <f t="shared" si="298"/>
        <v>40.819444444444436</v>
      </c>
    </row>
    <row r="2360" spans="2:22" x14ac:dyDescent="0.25">
      <c r="B2360" s="12">
        <v>37</v>
      </c>
      <c r="C2360" s="12">
        <v>53</v>
      </c>
      <c r="D2360" s="12">
        <v>37.916666666666636</v>
      </c>
      <c r="E2360" s="12">
        <v>34.999999999999986</v>
      </c>
      <c r="F2360" s="12">
        <v>49.583333333333336</v>
      </c>
      <c r="H2360" s="103">
        <f>VLOOKUP($C2360,'Experiment Design'!$B$3:$H$66,'Experiment Results'!H$1,FALSE)</f>
        <v>3</v>
      </c>
      <c r="I2360" s="101" t="str">
        <f>VLOOKUP($C2360,'Experiment Design'!$B$3:$H$66,'Experiment Results'!I$1,FALSE)</f>
        <v>Normal</v>
      </c>
      <c r="J2360" s="101">
        <f>VLOOKUP($C2360,'Experiment Design'!$B$3:$H$66,'Experiment Results'!J$1,FALSE)</f>
        <v>100</v>
      </c>
      <c r="K2360" s="101">
        <f>VLOOKUP($C2360,'Experiment Design'!$B$3:$H$66,'Experiment Results'!K$1,FALSE)</f>
        <v>10</v>
      </c>
      <c r="L2360" s="101">
        <f>VLOOKUP($C2360,'Experiment Design'!$B$3:$H$66,'Experiment Results'!L$1,FALSE)</f>
        <v>36</v>
      </c>
      <c r="M2360" s="101">
        <f>VLOOKUP($C2360,'Experiment Design'!$B$3:$H$66,'Experiment Results'!M$1,FALSE)</f>
        <v>15</v>
      </c>
      <c r="N2360" s="102">
        <f t="shared" si="291"/>
        <v>40.833333333333321</v>
      </c>
      <c r="P2360" s="103">
        <f t="shared" si="292"/>
        <v>-1</v>
      </c>
      <c r="Q2360" s="101">
        <f t="shared" si="293"/>
        <v>-1</v>
      </c>
      <c r="R2360" s="101">
        <f t="shared" si="294"/>
        <v>1</v>
      </c>
      <c r="S2360" s="101">
        <f t="shared" si="295"/>
        <v>-1</v>
      </c>
      <c r="T2360" s="101">
        <f t="shared" si="296"/>
        <v>1</v>
      </c>
      <c r="U2360" s="101">
        <f t="shared" si="297"/>
        <v>1</v>
      </c>
      <c r="V2360" s="102">
        <f t="shared" si="298"/>
        <v>40.833333333333321</v>
      </c>
    </row>
    <row r="2361" spans="2:22" x14ac:dyDescent="0.25">
      <c r="B2361" s="12">
        <v>37</v>
      </c>
      <c r="C2361" s="12">
        <v>54</v>
      </c>
      <c r="D2361" s="12">
        <v>41.875000000000014</v>
      </c>
      <c r="E2361" s="12">
        <v>38.541666666666664</v>
      </c>
      <c r="F2361" s="12">
        <v>40.5</v>
      </c>
      <c r="H2361" s="103">
        <f>VLOOKUP($C2361,'Experiment Design'!$B$3:$H$66,'Experiment Results'!H$1,FALSE)</f>
        <v>8</v>
      </c>
      <c r="I2361" s="101" t="str">
        <f>VLOOKUP($C2361,'Experiment Design'!$B$3:$H$66,'Experiment Results'!I$1,FALSE)</f>
        <v>Normal</v>
      </c>
      <c r="J2361" s="101">
        <f>VLOOKUP($C2361,'Experiment Design'!$B$3:$H$66,'Experiment Results'!J$1,FALSE)</f>
        <v>100</v>
      </c>
      <c r="K2361" s="101">
        <f>VLOOKUP($C2361,'Experiment Design'!$B$3:$H$66,'Experiment Results'!K$1,FALSE)</f>
        <v>10</v>
      </c>
      <c r="L2361" s="101">
        <f>VLOOKUP($C2361,'Experiment Design'!$B$3:$H$66,'Experiment Results'!L$1,FALSE)</f>
        <v>36</v>
      </c>
      <c r="M2361" s="101">
        <f>VLOOKUP($C2361,'Experiment Design'!$B$3:$H$66,'Experiment Results'!M$1,FALSE)</f>
        <v>15</v>
      </c>
      <c r="N2361" s="102">
        <f t="shared" si="291"/>
        <v>40.305555555555564</v>
      </c>
      <c r="P2361" s="103">
        <f t="shared" si="292"/>
        <v>1</v>
      </c>
      <c r="Q2361" s="101">
        <f t="shared" si="293"/>
        <v>-1</v>
      </c>
      <c r="R2361" s="101">
        <f t="shared" si="294"/>
        <v>1</v>
      </c>
      <c r="S2361" s="101">
        <f t="shared" si="295"/>
        <v>-1</v>
      </c>
      <c r="T2361" s="101">
        <f t="shared" si="296"/>
        <v>1</v>
      </c>
      <c r="U2361" s="101">
        <f t="shared" si="297"/>
        <v>1</v>
      </c>
      <c r="V2361" s="102">
        <f t="shared" si="298"/>
        <v>40.305555555555564</v>
      </c>
    </row>
    <row r="2362" spans="2:22" x14ac:dyDescent="0.25">
      <c r="B2362" s="12">
        <v>37</v>
      </c>
      <c r="C2362" s="12">
        <v>55</v>
      </c>
      <c r="D2362" s="12">
        <v>47.291666666666636</v>
      </c>
      <c r="E2362" s="12">
        <v>37.5</v>
      </c>
      <c r="F2362" s="12">
        <v>33.958333333333321</v>
      </c>
      <c r="H2362" s="103">
        <f>VLOOKUP($C2362,'Experiment Design'!$B$3:$H$66,'Experiment Results'!H$1,FALSE)</f>
        <v>3</v>
      </c>
      <c r="I2362" s="101" t="str">
        <f>VLOOKUP($C2362,'Experiment Design'!$B$3:$H$66,'Experiment Results'!I$1,FALSE)</f>
        <v>Exponential</v>
      </c>
      <c r="J2362" s="101">
        <f>VLOOKUP($C2362,'Experiment Design'!$B$3:$H$66,'Experiment Results'!J$1,FALSE)</f>
        <v>100</v>
      </c>
      <c r="K2362" s="101">
        <f>VLOOKUP($C2362,'Experiment Design'!$B$3:$H$66,'Experiment Results'!K$1,FALSE)</f>
        <v>10</v>
      </c>
      <c r="L2362" s="101">
        <f>VLOOKUP($C2362,'Experiment Design'!$B$3:$H$66,'Experiment Results'!L$1,FALSE)</f>
        <v>36</v>
      </c>
      <c r="M2362" s="101">
        <f>VLOOKUP($C2362,'Experiment Design'!$B$3:$H$66,'Experiment Results'!M$1,FALSE)</f>
        <v>15</v>
      </c>
      <c r="N2362" s="102">
        <f t="shared" si="291"/>
        <v>39.583333333333314</v>
      </c>
      <c r="P2362" s="103">
        <f t="shared" si="292"/>
        <v>-1</v>
      </c>
      <c r="Q2362" s="101">
        <f t="shared" si="293"/>
        <v>1</v>
      </c>
      <c r="R2362" s="101">
        <f t="shared" si="294"/>
        <v>1</v>
      </c>
      <c r="S2362" s="101">
        <f t="shared" si="295"/>
        <v>-1</v>
      </c>
      <c r="T2362" s="101">
        <f t="shared" si="296"/>
        <v>1</v>
      </c>
      <c r="U2362" s="101">
        <f t="shared" si="297"/>
        <v>1</v>
      </c>
      <c r="V2362" s="102">
        <f t="shared" si="298"/>
        <v>39.583333333333314</v>
      </c>
    </row>
    <row r="2363" spans="2:22" x14ac:dyDescent="0.25">
      <c r="B2363" s="12">
        <v>37</v>
      </c>
      <c r="C2363" s="12">
        <v>56</v>
      </c>
      <c r="D2363" s="12">
        <v>44.583333333333364</v>
      </c>
      <c r="E2363" s="12">
        <v>41.666666666666636</v>
      </c>
      <c r="F2363" s="12">
        <v>34.5</v>
      </c>
      <c r="H2363" s="103">
        <f>VLOOKUP($C2363,'Experiment Design'!$B$3:$H$66,'Experiment Results'!H$1,FALSE)</f>
        <v>8</v>
      </c>
      <c r="I2363" s="101" t="str">
        <f>VLOOKUP($C2363,'Experiment Design'!$B$3:$H$66,'Experiment Results'!I$1,FALSE)</f>
        <v>Exponential</v>
      </c>
      <c r="J2363" s="101">
        <f>VLOOKUP($C2363,'Experiment Design'!$B$3:$H$66,'Experiment Results'!J$1,FALSE)</f>
        <v>100</v>
      </c>
      <c r="K2363" s="101">
        <f>VLOOKUP($C2363,'Experiment Design'!$B$3:$H$66,'Experiment Results'!K$1,FALSE)</f>
        <v>10</v>
      </c>
      <c r="L2363" s="101">
        <f>VLOOKUP($C2363,'Experiment Design'!$B$3:$H$66,'Experiment Results'!L$1,FALSE)</f>
        <v>36</v>
      </c>
      <c r="M2363" s="101">
        <f>VLOOKUP($C2363,'Experiment Design'!$B$3:$H$66,'Experiment Results'!M$1,FALSE)</f>
        <v>15</v>
      </c>
      <c r="N2363" s="102">
        <f t="shared" si="291"/>
        <v>40.25</v>
      </c>
      <c r="P2363" s="103">
        <f t="shared" si="292"/>
        <v>1</v>
      </c>
      <c r="Q2363" s="101">
        <f t="shared" si="293"/>
        <v>1</v>
      </c>
      <c r="R2363" s="101">
        <f t="shared" si="294"/>
        <v>1</v>
      </c>
      <c r="S2363" s="101">
        <f t="shared" si="295"/>
        <v>-1</v>
      </c>
      <c r="T2363" s="101">
        <f t="shared" si="296"/>
        <v>1</v>
      </c>
      <c r="U2363" s="101">
        <f t="shared" si="297"/>
        <v>1</v>
      </c>
      <c r="V2363" s="102">
        <f t="shared" si="298"/>
        <v>40.25</v>
      </c>
    </row>
    <row r="2364" spans="2:22" x14ac:dyDescent="0.25">
      <c r="B2364" s="12">
        <v>37</v>
      </c>
      <c r="C2364" s="12">
        <v>57</v>
      </c>
      <c r="D2364" s="12">
        <v>37.916666666666636</v>
      </c>
      <c r="E2364" s="12">
        <v>34.999999999999986</v>
      </c>
      <c r="F2364" s="12">
        <v>49.583333333333336</v>
      </c>
      <c r="H2364" s="103">
        <f>VLOOKUP($C2364,'Experiment Design'!$B$3:$H$66,'Experiment Results'!H$1,FALSE)</f>
        <v>3</v>
      </c>
      <c r="I2364" s="101" t="str">
        <f>VLOOKUP($C2364,'Experiment Design'!$B$3:$H$66,'Experiment Results'!I$1,FALSE)</f>
        <v>Normal</v>
      </c>
      <c r="J2364" s="101">
        <f>VLOOKUP($C2364,'Experiment Design'!$B$3:$H$66,'Experiment Results'!J$1,FALSE)</f>
        <v>40</v>
      </c>
      <c r="K2364" s="101">
        <f>VLOOKUP($C2364,'Experiment Design'!$B$3:$H$66,'Experiment Results'!K$1,FALSE)</f>
        <v>60</v>
      </c>
      <c r="L2364" s="101">
        <f>VLOOKUP($C2364,'Experiment Design'!$B$3:$H$66,'Experiment Results'!L$1,FALSE)</f>
        <v>36</v>
      </c>
      <c r="M2364" s="101">
        <f>VLOOKUP($C2364,'Experiment Design'!$B$3:$H$66,'Experiment Results'!M$1,FALSE)</f>
        <v>15</v>
      </c>
      <c r="N2364" s="102">
        <f t="shared" si="291"/>
        <v>40.833333333333321</v>
      </c>
      <c r="P2364" s="103">
        <f t="shared" si="292"/>
        <v>-1</v>
      </c>
      <c r="Q2364" s="101">
        <f t="shared" si="293"/>
        <v>-1</v>
      </c>
      <c r="R2364" s="101">
        <f t="shared" si="294"/>
        <v>-1</v>
      </c>
      <c r="S2364" s="101">
        <f t="shared" si="295"/>
        <v>1</v>
      </c>
      <c r="T2364" s="101">
        <f t="shared" si="296"/>
        <v>1</v>
      </c>
      <c r="U2364" s="101">
        <f t="shared" si="297"/>
        <v>1</v>
      </c>
      <c r="V2364" s="102">
        <f t="shared" si="298"/>
        <v>40.833333333333321</v>
      </c>
    </row>
    <row r="2365" spans="2:22" x14ac:dyDescent="0.25">
      <c r="B2365" s="12">
        <v>37</v>
      </c>
      <c r="C2365" s="12">
        <v>58</v>
      </c>
      <c r="D2365" s="12">
        <v>41.458333333333321</v>
      </c>
      <c r="E2365" s="12">
        <v>38.541666666666664</v>
      </c>
      <c r="F2365" s="12">
        <v>40.666666666666686</v>
      </c>
      <c r="H2365" s="103">
        <f>VLOOKUP($C2365,'Experiment Design'!$B$3:$H$66,'Experiment Results'!H$1,FALSE)</f>
        <v>8</v>
      </c>
      <c r="I2365" s="101" t="str">
        <f>VLOOKUP($C2365,'Experiment Design'!$B$3:$H$66,'Experiment Results'!I$1,FALSE)</f>
        <v>Normal</v>
      </c>
      <c r="J2365" s="101">
        <f>VLOOKUP($C2365,'Experiment Design'!$B$3:$H$66,'Experiment Results'!J$1,FALSE)</f>
        <v>40</v>
      </c>
      <c r="K2365" s="101">
        <f>VLOOKUP($C2365,'Experiment Design'!$B$3:$H$66,'Experiment Results'!K$1,FALSE)</f>
        <v>60</v>
      </c>
      <c r="L2365" s="101">
        <f>VLOOKUP($C2365,'Experiment Design'!$B$3:$H$66,'Experiment Results'!L$1,FALSE)</f>
        <v>36</v>
      </c>
      <c r="M2365" s="101">
        <f>VLOOKUP($C2365,'Experiment Design'!$B$3:$H$66,'Experiment Results'!M$1,FALSE)</f>
        <v>15</v>
      </c>
      <c r="N2365" s="102">
        <f t="shared" si="291"/>
        <v>40.222222222222221</v>
      </c>
      <c r="P2365" s="103">
        <f t="shared" si="292"/>
        <v>1</v>
      </c>
      <c r="Q2365" s="101">
        <f t="shared" si="293"/>
        <v>-1</v>
      </c>
      <c r="R2365" s="101">
        <f t="shared" si="294"/>
        <v>-1</v>
      </c>
      <c r="S2365" s="101">
        <f t="shared" si="295"/>
        <v>1</v>
      </c>
      <c r="T2365" s="101">
        <f t="shared" si="296"/>
        <v>1</v>
      </c>
      <c r="U2365" s="101">
        <f t="shared" si="297"/>
        <v>1</v>
      </c>
      <c r="V2365" s="102">
        <f t="shared" si="298"/>
        <v>40.222222222222221</v>
      </c>
    </row>
    <row r="2366" spans="2:22" x14ac:dyDescent="0.25">
      <c r="B2366" s="12">
        <v>37</v>
      </c>
      <c r="C2366" s="12">
        <v>59</v>
      </c>
      <c r="D2366" s="12">
        <v>47.291666666666636</v>
      </c>
      <c r="E2366" s="12">
        <v>37.5</v>
      </c>
      <c r="F2366" s="12">
        <v>33.958333333333321</v>
      </c>
      <c r="H2366" s="103">
        <f>VLOOKUP($C2366,'Experiment Design'!$B$3:$H$66,'Experiment Results'!H$1,FALSE)</f>
        <v>3</v>
      </c>
      <c r="I2366" s="101" t="str">
        <f>VLOOKUP($C2366,'Experiment Design'!$B$3:$H$66,'Experiment Results'!I$1,FALSE)</f>
        <v>Exponential</v>
      </c>
      <c r="J2366" s="101">
        <f>VLOOKUP($C2366,'Experiment Design'!$B$3:$H$66,'Experiment Results'!J$1,FALSE)</f>
        <v>40</v>
      </c>
      <c r="K2366" s="101">
        <f>VLOOKUP($C2366,'Experiment Design'!$B$3:$H$66,'Experiment Results'!K$1,FALSE)</f>
        <v>60</v>
      </c>
      <c r="L2366" s="101">
        <f>VLOOKUP($C2366,'Experiment Design'!$B$3:$H$66,'Experiment Results'!L$1,FALSE)</f>
        <v>36</v>
      </c>
      <c r="M2366" s="101">
        <f>VLOOKUP($C2366,'Experiment Design'!$B$3:$H$66,'Experiment Results'!M$1,FALSE)</f>
        <v>15</v>
      </c>
      <c r="N2366" s="102">
        <f t="shared" si="291"/>
        <v>39.583333333333314</v>
      </c>
      <c r="P2366" s="103">
        <f t="shared" si="292"/>
        <v>-1</v>
      </c>
      <c r="Q2366" s="101">
        <f t="shared" si="293"/>
        <v>1</v>
      </c>
      <c r="R2366" s="101">
        <f t="shared" si="294"/>
        <v>-1</v>
      </c>
      <c r="S2366" s="101">
        <f t="shared" si="295"/>
        <v>1</v>
      </c>
      <c r="T2366" s="101">
        <f t="shared" si="296"/>
        <v>1</v>
      </c>
      <c r="U2366" s="101">
        <f t="shared" si="297"/>
        <v>1</v>
      </c>
      <c r="V2366" s="102">
        <f t="shared" si="298"/>
        <v>39.583333333333314</v>
      </c>
    </row>
    <row r="2367" spans="2:22" x14ac:dyDescent="0.25">
      <c r="B2367" s="12">
        <v>37</v>
      </c>
      <c r="C2367" s="12">
        <v>60</v>
      </c>
      <c r="D2367" s="12">
        <v>46.458333333333364</v>
      </c>
      <c r="E2367" s="12">
        <v>41.25</v>
      </c>
      <c r="F2367" s="12">
        <v>35.166666666666664</v>
      </c>
      <c r="H2367" s="103">
        <f>VLOOKUP($C2367,'Experiment Design'!$B$3:$H$66,'Experiment Results'!H$1,FALSE)</f>
        <v>8</v>
      </c>
      <c r="I2367" s="101" t="str">
        <f>VLOOKUP($C2367,'Experiment Design'!$B$3:$H$66,'Experiment Results'!I$1,FALSE)</f>
        <v>Exponential</v>
      </c>
      <c r="J2367" s="101">
        <f>VLOOKUP($C2367,'Experiment Design'!$B$3:$H$66,'Experiment Results'!J$1,FALSE)</f>
        <v>40</v>
      </c>
      <c r="K2367" s="101">
        <f>VLOOKUP($C2367,'Experiment Design'!$B$3:$H$66,'Experiment Results'!K$1,FALSE)</f>
        <v>60</v>
      </c>
      <c r="L2367" s="101">
        <f>VLOOKUP($C2367,'Experiment Design'!$B$3:$H$66,'Experiment Results'!L$1,FALSE)</f>
        <v>36</v>
      </c>
      <c r="M2367" s="101">
        <f>VLOOKUP($C2367,'Experiment Design'!$B$3:$H$66,'Experiment Results'!M$1,FALSE)</f>
        <v>15</v>
      </c>
      <c r="N2367" s="102">
        <f t="shared" si="291"/>
        <v>40.958333333333343</v>
      </c>
      <c r="P2367" s="103">
        <f t="shared" si="292"/>
        <v>1</v>
      </c>
      <c r="Q2367" s="101">
        <f t="shared" si="293"/>
        <v>1</v>
      </c>
      <c r="R2367" s="101">
        <f t="shared" si="294"/>
        <v>-1</v>
      </c>
      <c r="S2367" s="101">
        <f t="shared" si="295"/>
        <v>1</v>
      </c>
      <c r="T2367" s="101">
        <f t="shared" si="296"/>
        <v>1</v>
      </c>
      <c r="U2367" s="101">
        <f t="shared" si="297"/>
        <v>1</v>
      </c>
      <c r="V2367" s="102">
        <f t="shared" si="298"/>
        <v>40.958333333333343</v>
      </c>
    </row>
    <row r="2368" spans="2:22" x14ac:dyDescent="0.25">
      <c r="B2368" s="12">
        <v>37</v>
      </c>
      <c r="C2368" s="12">
        <v>61</v>
      </c>
      <c r="D2368" s="12">
        <v>37.916666666666636</v>
      </c>
      <c r="E2368" s="12">
        <v>34.999999999999986</v>
      </c>
      <c r="F2368" s="12">
        <v>49.583333333333336</v>
      </c>
      <c r="H2368" s="103">
        <f>VLOOKUP($C2368,'Experiment Design'!$B$3:$H$66,'Experiment Results'!H$1,FALSE)</f>
        <v>3</v>
      </c>
      <c r="I2368" s="101" t="str">
        <f>VLOOKUP($C2368,'Experiment Design'!$B$3:$H$66,'Experiment Results'!I$1,FALSE)</f>
        <v>Normal</v>
      </c>
      <c r="J2368" s="101">
        <f>VLOOKUP($C2368,'Experiment Design'!$B$3:$H$66,'Experiment Results'!J$1,FALSE)</f>
        <v>100</v>
      </c>
      <c r="K2368" s="101">
        <f>VLOOKUP($C2368,'Experiment Design'!$B$3:$H$66,'Experiment Results'!K$1,FALSE)</f>
        <v>60</v>
      </c>
      <c r="L2368" s="101">
        <f>VLOOKUP($C2368,'Experiment Design'!$B$3:$H$66,'Experiment Results'!L$1,FALSE)</f>
        <v>36</v>
      </c>
      <c r="M2368" s="101">
        <f>VLOOKUP($C2368,'Experiment Design'!$B$3:$H$66,'Experiment Results'!M$1,FALSE)</f>
        <v>15</v>
      </c>
      <c r="N2368" s="102">
        <f t="shared" si="291"/>
        <v>40.833333333333321</v>
      </c>
      <c r="P2368" s="103">
        <f t="shared" si="292"/>
        <v>-1</v>
      </c>
      <c r="Q2368" s="101">
        <f t="shared" si="293"/>
        <v>-1</v>
      </c>
      <c r="R2368" s="101">
        <f t="shared" si="294"/>
        <v>1</v>
      </c>
      <c r="S2368" s="101">
        <f t="shared" si="295"/>
        <v>1</v>
      </c>
      <c r="T2368" s="101">
        <f t="shared" si="296"/>
        <v>1</v>
      </c>
      <c r="U2368" s="101">
        <f t="shared" si="297"/>
        <v>1</v>
      </c>
      <c r="V2368" s="102">
        <f t="shared" si="298"/>
        <v>40.833333333333321</v>
      </c>
    </row>
    <row r="2369" spans="2:22" x14ac:dyDescent="0.25">
      <c r="B2369" s="12">
        <v>37</v>
      </c>
      <c r="C2369" s="12">
        <v>62</v>
      </c>
      <c r="D2369" s="12">
        <v>41.25</v>
      </c>
      <c r="E2369" s="12">
        <v>38.333333333333336</v>
      </c>
      <c r="F2369" s="12">
        <v>41.333333333333343</v>
      </c>
      <c r="H2369" s="103">
        <f>VLOOKUP($C2369,'Experiment Design'!$B$3:$H$66,'Experiment Results'!H$1,FALSE)</f>
        <v>8</v>
      </c>
      <c r="I2369" s="101" t="str">
        <f>VLOOKUP($C2369,'Experiment Design'!$B$3:$H$66,'Experiment Results'!I$1,FALSE)</f>
        <v>Normal</v>
      </c>
      <c r="J2369" s="101">
        <f>VLOOKUP($C2369,'Experiment Design'!$B$3:$H$66,'Experiment Results'!J$1,FALSE)</f>
        <v>100</v>
      </c>
      <c r="K2369" s="101">
        <f>VLOOKUP($C2369,'Experiment Design'!$B$3:$H$66,'Experiment Results'!K$1,FALSE)</f>
        <v>60</v>
      </c>
      <c r="L2369" s="101">
        <f>VLOOKUP($C2369,'Experiment Design'!$B$3:$H$66,'Experiment Results'!L$1,FALSE)</f>
        <v>36</v>
      </c>
      <c r="M2369" s="101">
        <f>VLOOKUP($C2369,'Experiment Design'!$B$3:$H$66,'Experiment Results'!M$1,FALSE)</f>
        <v>15</v>
      </c>
      <c r="N2369" s="102">
        <f t="shared" si="291"/>
        <v>40.305555555555564</v>
      </c>
      <c r="P2369" s="103">
        <f t="shared" si="292"/>
        <v>1</v>
      </c>
      <c r="Q2369" s="101">
        <f t="shared" si="293"/>
        <v>-1</v>
      </c>
      <c r="R2369" s="101">
        <f t="shared" si="294"/>
        <v>1</v>
      </c>
      <c r="S2369" s="101">
        <f t="shared" si="295"/>
        <v>1</v>
      </c>
      <c r="T2369" s="101">
        <f t="shared" si="296"/>
        <v>1</v>
      </c>
      <c r="U2369" s="101">
        <f t="shared" si="297"/>
        <v>1</v>
      </c>
      <c r="V2369" s="102">
        <f t="shared" si="298"/>
        <v>40.305555555555564</v>
      </c>
    </row>
    <row r="2370" spans="2:22" x14ac:dyDescent="0.25">
      <c r="B2370" s="12">
        <v>37</v>
      </c>
      <c r="C2370" s="12">
        <v>63</v>
      </c>
      <c r="D2370" s="12">
        <v>47.291666666666636</v>
      </c>
      <c r="E2370" s="12">
        <v>37.5</v>
      </c>
      <c r="F2370" s="12">
        <v>33.958333333333321</v>
      </c>
      <c r="H2370" s="103">
        <f>VLOOKUP($C2370,'Experiment Design'!$B$3:$H$66,'Experiment Results'!H$1,FALSE)</f>
        <v>3</v>
      </c>
      <c r="I2370" s="101" t="str">
        <f>VLOOKUP($C2370,'Experiment Design'!$B$3:$H$66,'Experiment Results'!I$1,FALSE)</f>
        <v>Exponential</v>
      </c>
      <c r="J2370" s="101">
        <f>VLOOKUP($C2370,'Experiment Design'!$B$3:$H$66,'Experiment Results'!J$1,FALSE)</f>
        <v>100</v>
      </c>
      <c r="K2370" s="101">
        <f>VLOOKUP($C2370,'Experiment Design'!$B$3:$H$66,'Experiment Results'!K$1,FALSE)</f>
        <v>60</v>
      </c>
      <c r="L2370" s="101">
        <f>VLOOKUP($C2370,'Experiment Design'!$B$3:$H$66,'Experiment Results'!L$1,FALSE)</f>
        <v>36</v>
      </c>
      <c r="M2370" s="101">
        <f>VLOOKUP($C2370,'Experiment Design'!$B$3:$H$66,'Experiment Results'!M$1,FALSE)</f>
        <v>15</v>
      </c>
      <c r="N2370" s="102">
        <f t="shared" si="291"/>
        <v>39.583333333333314</v>
      </c>
      <c r="P2370" s="103">
        <f t="shared" si="292"/>
        <v>-1</v>
      </c>
      <c r="Q2370" s="101">
        <f t="shared" si="293"/>
        <v>1</v>
      </c>
      <c r="R2370" s="101">
        <f t="shared" si="294"/>
        <v>1</v>
      </c>
      <c r="S2370" s="101">
        <f t="shared" si="295"/>
        <v>1</v>
      </c>
      <c r="T2370" s="101">
        <f t="shared" si="296"/>
        <v>1</v>
      </c>
      <c r="U2370" s="101">
        <f t="shared" si="297"/>
        <v>1</v>
      </c>
      <c r="V2370" s="102">
        <f t="shared" si="298"/>
        <v>39.583333333333314</v>
      </c>
    </row>
    <row r="2371" spans="2:22" x14ac:dyDescent="0.25">
      <c r="B2371" s="12">
        <v>37</v>
      </c>
      <c r="C2371" s="12">
        <v>64</v>
      </c>
      <c r="D2371" s="12">
        <v>44.791666666666679</v>
      </c>
      <c r="E2371" s="12">
        <v>41.666666666666636</v>
      </c>
      <c r="F2371" s="12">
        <v>34.5</v>
      </c>
      <c r="H2371" s="103">
        <f>VLOOKUP($C2371,'Experiment Design'!$B$3:$H$66,'Experiment Results'!H$1,FALSE)</f>
        <v>8</v>
      </c>
      <c r="I2371" s="101" t="str">
        <f>VLOOKUP($C2371,'Experiment Design'!$B$3:$H$66,'Experiment Results'!I$1,FALSE)</f>
        <v>Exponential</v>
      </c>
      <c r="J2371" s="101">
        <f>VLOOKUP($C2371,'Experiment Design'!$B$3:$H$66,'Experiment Results'!J$1,FALSE)</f>
        <v>100</v>
      </c>
      <c r="K2371" s="101">
        <f>VLOOKUP($C2371,'Experiment Design'!$B$3:$H$66,'Experiment Results'!K$1,FALSE)</f>
        <v>60</v>
      </c>
      <c r="L2371" s="101">
        <f>VLOOKUP($C2371,'Experiment Design'!$B$3:$H$66,'Experiment Results'!L$1,FALSE)</f>
        <v>36</v>
      </c>
      <c r="M2371" s="101">
        <f>VLOOKUP($C2371,'Experiment Design'!$B$3:$H$66,'Experiment Results'!M$1,FALSE)</f>
        <v>15</v>
      </c>
      <c r="N2371" s="102">
        <f t="shared" si="291"/>
        <v>40.319444444444436</v>
      </c>
      <c r="P2371" s="103">
        <f t="shared" si="292"/>
        <v>1</v>
      </c>
      <c r="Q2371" s="101">
        <f t="shared" si="293"/>
        <v>1</v>
      </c>
      <c r="R2371" s="101">
        <f t="shared" si="294"/>
        <v>1</v>
      </c>
      <c r="S2371" s="101">
        <f t="shared" si="295"/>
        <v>1</v>
      </c>
      <c r="T2371" s="101">
        <f t="shared" si="296"/>
        <v>1</v>
      </c>
      <c r="U2371" s="101">
        <f t="shared" si="297"/>
        <v>1</v>
      </c>
      <c r="V2371" s="102">
        <f t="shared" si="298"/>
        <v>40.319444444444436</v>
      </c>
    </row>
    <row r="2372" spans="2:22" x14ac:dyDescent="0.25">
      <c r="B2372" s="12">
        <v>38</v>
      </c>
      <c r="C2372" s="12">
        <v>1</v>
      </c>
      <c r="D2372" s="12">
        <v>40.38461538461538</v>
      </c>
      <c r="E2372" s="12">
        <v>31.153846153846143</v>
      </c>
      <c r="F2372" s="12">
        <v>47.307692307692278</v>
      </c>
      <c r="H2372" s="103">
        <f>VLOOKUP($C2372,'Experiment Design'!$B$3:$H$66,'Experiment Results'!H$1,FALSE)</f>
        <v>3</v>
      </c>
      <c r="I2372" s="101" t="str">
        <f>VLOOKUP($C2372,'Experiment Design'!$B$3:$H$66,'Experiment Results'!I$1,FALSE)</f>
        <v>Normal</v>
      </c>
      <c r="J2372" s="101">
        <f>VLOOKUP($C2372,'Experiment Design'!$B$3:$H$66,'Experiment Results'!J$1,FALSE)</f>
        <v>40</v>
      </c>
      <c r="K2372" s="101">
        <f>VLOOKUP($C2372,'Experiment Design'!$B$3:$H$66,'Experiment Results'!K$1,FALSE)</f>
        <v>10</v>
      </c>
      <c r="L2372" s="101">
        <f>VLOOKUP($C2372,'Experiment Design'!$B$3:$H$66,'Experiment Results'!L$1,FALSE)</f>
        <v>26</v>
      </c>
      <c r="M2372" s="101">
        <f>VLOOKUP($C2372,'Experiment Design'!$B$3:$H$66,'Experiment Results'!M$1,FALSE)</f>
        <v>10</v>
      </c>
      <c r="N2372" s="102">
        <f t="shared" si="291"/>
        <v>39.615384615384599</v>
      </c>
      <c r="P2372" s="103">
        <f t="shared" si="292"/>
        <v>-1</v>
      </c>
      <c r="Q2372" s="101">
        <f t="shared" si="293"/>
        <v>-1</v>
      </c>
      <c r="R2372" s="101">
        <f t="shared" si="294"/>
        <v>-1</v>
      </c>
      <c r="S2372" s="101">
        <f t="shared" si="295"/>
        <v>-1</v>
      </c>
      <c r="T2372" s="101">
        <f t="shared" si="296"/>
        <v>-1</v>
      </c>
      <c r="U2372" s="101">
        <f t="shared" si="297"/>
        <v>-1</v>
      </c>
      <c r="V2372" s="102">
        <f t="shared" si="298"/>
        <v>39.615384615384599</v>
      </c>
    </row>
    <row r="2373" spans="2:22" x14ac:dyDescent="0.25">
      <c r="B2373" s="12">
        <v>38</v>
      </c>
      <c r="C2373" s="12">
        <v>2</v>
      </c>
      <c r="D2373" s="12">
        <v>37.61538461538462</v>
      </c>
      <c r="E2373" s="12">
        <v>33.75</v>
      </c>
      <c r="F2373" s="12">
        <v>44.711538461538481</v>
      </c>
      <c r="H2373" s="103">
        <f>VLOOKUP($C2373,'Experiment Design'!$B$3:$H$66,'Experiment Results'!H$1,FALSE)</f>
        <v>8</v>
      </c>
      <c r="I2373" s="101" t="str">
        <f>VLOOKUP($C2373,'Experiment Design'!$B$3:$H$66,'Experiment Results'!I$1,FALSE)</f>
        <v>Normal</v>
      </c>
      <c r="J2373" s="101">
        <f>VLOOKUP($C2373,'Experiment Design'!$B$3:$H$66,'Experiment Results'!J$1,FALSE)</f>
        <v>40</v>
      </c>
      <c r="K2373" s="101">
        <f>VLOOKUP($C2373,'Experiment Design'!$B$3:$H$66,'Experiment Results'!K$1,FALSE)</f>
        <v>10</v>
      </c>
      <c r="L2373" s="101">
        <f>VLOOKUP($C2373,'Experiment Design'!$B$3:$H$66,'Experiment Results'!L$1,FALSE)</f>
        <v>26</v>
      </c>
      <c r="M2373" s="101">
        <f>VLOOKUP($C2373,'Experiment Design'!$B$3:$H$66,'Experiment Results'!M$1,FALSE)</f>
        <v>10</v>
      </c>
      <c r="N2373" s="102">
        <f t="shared" ref="N2373:N2435" si="299">AVERAGE(D2373:F2373)</f>
        <v>38.692307692307701</v>
      </c>
      <c r="P2373" s="103">
        <f t="shared" ref="P2373:P2435" si="300">IF(H2373=H$4,-1,1)</f>
        <v>1</v>
      </c>
      <c r="Q2373" s="101">
        <f t="shared" ref="Q2373:Q2435" si="301">IF(I2373=I$4,-1,1)</f>
        <v>-1</v>
      </c>
      <c r="R2373" s="101">
        <f t="shared" ref="R2373:R2435" si="302">IF(J2373=J$4,-1,1)</f>
        <v>-1</v>
      </c>
      <c r="S2373" s="101">
        <f t="shared" ref="S2373:S2435" si="303">IF(K2373=K$4,-1,1)</f>
        <v>-1</v>
      </c>
      <c r="T2373" s="101">
        <f t="shared" ref="T2373:T2435" si="304">IF(L2373=L$4,-1,1)</f>
        <v>-1</v>
      </c>
      <c r="U2373" s="101">
        <f t="shared" ref="U2373:U2435" si="305">IF(M2373=M$4,-1,1)</f>
        <v>-1</v>
      </c>
      <c r="V2373" s="102">
        <f t="shared" ref="V2373:V2435" si="306">N2373</f>
        <v>38.692307692307701</v>
      </c>
    </row>
    <row r="2374" spans="2:22" x14ac:dyDescent="0.25">
      <c r="B2374" s="12">
        <v>38</v>
      </c>
      <c r="C2374" s="12">
        <v>3</v>
      </c>
      <c r="D2374" s="12">
        <v>29.711538461538478</v>
      </c>
      <c r="E2374" s="12">
        <v>36.436227693182516</v>
      </c>
      <c r="F2374" s="12">
        <v>47.307692307692278</v>
      </c>
      <c r="H2374" s="103">
        <f>VLOOKUP($C2374,'Experiment Design'!$B$3:$H$66,'Experiment Results'!H$1,FALSE)</f>
        <v>3</v>
      </c>
      <c r="I2374" s="101" t="str">
        <f>VLOOKUP($C2374,'Experiment Design'!$B$3:$H$66,'Experiment Results'!I$1,FALSE)</f>
        <v>Exponential</v>
      </c>
      <c r="J2374" s="101">
        <f>VLOOKUP($C2374,'Experiment Design'!$B$3:$H$66,'Experiment Results'!J$1,FALSE)</f>
        <v>40</v>
      </c>
      <c r="K2374" s="101">
        <f>VLOOKUP($C2374,'Experiment Design'!$B$3:$H$66,'Experiment Results'!K$1,FALSE)</f>
        <v>10</v>
      </c>
      <c r="L2374" s="101">
        <f>VLOOKUP($C2374,'Experiment Design'!$B$3:$H$66,'Experiment Results'!L$1,FALSE)</f>
        <v>26</v>
      </c>
      <c r="M2374" s="101">
        <f>VLOOKUP($C2374,'Experiment Design'!$B$3:$H$66,'Experiment Results'!M$1,FALSE)</f>
        <v>10</v>
      </c>
      <c r="N2374" s="102">
        <f t="shared" si="299"/>
        <v>37.818486154137759</v>
      </c>
      <c r="P2374" s="103">
        <f t="shared" si="300"/>
        <v>-1</v>
      </c>
      <c r="Q2374" s="101">
        <f t="shared" si="301"/>
        <v>1</v>
      </c>
      <c r="R2374" s="101">
        <f t="shared" si="302"/>
        <v>-1</v>
      </c>
      <c r="S2374" s="101">
        <f t="shared" si="303"/>
        <v>-1</v>
      </c>
      <c r="T2374" s="101">
        <f t="shared" si="304"/>
        <v>-1</v>
      </c>
      <c r="U2374" s="101">
        <f t="shared" si="305"/>
        <v>-1</v>
      </c>
      <c r="V2374" s="102">
        <f t="shared" si="306"/>
        <v>37.818486154137759</v>
      </c>
    </row>
    <row r="2375" spans="2:22" x14ac:dyDescent="0.25">
      <c r="B2375" s="12">
        <v>38</v>
      </c>
      <c r="C2375" s="12">
        <v>4</v>
      </c>
      <c r="D2375" s="12">
        <v>41.25</v>
      </c>
      <c r="E2375" s="12">
        <v>32.538461538461526</v>
      </c>
      <c r="F2375" s="12">
        <v>46.730769230769241</v>
      </c>
      <c r="H2375" s="103">
        <f>VLOOKUP($C2375,'Experiment Design'!$B$3:$H$66,'Experiment Results'!H$1,FALSE)</f>
        <v>8</v>
      </c>
      <c r="I2375" s="101" t="str">
        <f>VLOOKUP($C2375,'Experiment Design'!$B$3:$H$66,'Experiment Results'!I$1,FALSE)</f>
        <v>Exponential</v>
      </c>
      <c r="J2375" s="101">
        <f>VLOOKUP($C2375,'Experiment Design'!$B$3:$H$66,'Experiment Results'!J$1,FALSE)</f>
        <v>40</v>
      </c>
      <c r="K2375" s="101">
        <f>VLOOKUP($C2375,'Experiment Design'!$B$3:$H$66,'Experiment Results'!K$1,FALSE)</f>
        <v>10</v>
      </c>
      <c r="L2375" s="101">
        <f>VLOOKUP($C2375,'Experiment Design'!$B$3:$H$66,'Experiment Results'!L$1,FALSE)</f>
        <v>26</v>
      </c>
      <c r="M2375" s="101">
        <f>VLOOKUP($C2375,'Experiment Design'!$B$3:$H$66,'Experiment Results'!M$1,FALSE)</f>
        <v>10</v>
      </c>
      <c r="N2375" s="102">
        <f t="shared" si="299"/>
        <v>40.17307692307692</v>
      </c>
      <c r="P2375" s="103">
        <f t="shared" si="300"/>
        <v>1</v>
      </c>
      <c r="Q2375" s="101">
        <f t="shared" si="301"/>
        <v>1</v>
      </c>
      <c r="R2375" s="101">
        <f t="shared" si="302"/>
        <v>-1</v>
      </c>
      <c r="S2375" s="101">
        <f t="shared" si="303"/>
        <v>-1</v>
      </c>
      <c r="T2375" s="101">
        <f t="shared" si="304"/>
        <v>-1</v>
      </c>
      <c r="U2375" s="101">
        <f t="shared" si="305"/>
        <v>-1</v>
      </c>
      <c r="V2375" s="102">
        <f t="shared" si="306"/>
        <v>40.17307692307692</v>
      </c>
    </row>
    <row r="2376" spans="2:22" x14ac:dyDescent="0.25">
      <c r="B2376" s="12">
        <v>38</v>
      </c>
      <c r="C2376" s="12">
        <v>5</v>
      </c>
      <c r="D2376" s="12">
        <v>40.38461538461538</v>
      </c>
      <c r="E2376" s="12">
        <v>31.153846153846143</v>
      </c>
      <c r="F2376" s="12">
        <v>47.307692307692278</v>
      </c>
      <c r="H2376" s="103">
        <f>VLOOKUP($C2376,'Experiment Design'!$B$3:$H$66,'Experiment Results'!H$1,FALSE)</f>
        <v>3</v>
      </c>
      <c r="I2376" s="101" t="str">
        <f>VLOOKUP($C2376,'Experiment Design'!$B$3:$H$66,'Experiment Results'!I$1,FALSE)</f>
        <v>Normal</v>
      </c>
      <c r="J2376" s="101">
        <f>VLOOKUP($C2376,'Experiment Design'!$B$3:$H$66,'Experiment Results'!J$1,FALSE)</f>
        <v>100</v>
      </c>
      <c r="K2376" s="101">
        <f>VLOOKUP($C2376,'Experiment Design'!$B$3:$H$66,'Experiment Results'!K$1,FALSE)</f>
        <v>10</v>
      </c>
      <c r="L2376" s="101">
        <f>VLOOKUP($C2376,'Experiment Design'!$B$3:$H$66,'Experiment Results'!L$1,FALSE)</f>
        <v>26</v>
      </c>
      <c r="M2376" s="101">
        <f>VLOOKUP($C2376,'Experiment Design'!$B$3:$H$66,'Experiment Results'!M$1,FALSE)</f>
        <v>10</v>
      </c>
      <c r="N2376" s="102">
        <f t="shared" si="299"/>
        <v>39.615384615384599</v>
      </c>
      <c r="P2376" s="103">
        <f t="shared" si="300"/>
        <v>-1</v>
      </c>
      <c r="Q2376" s="101">
        <f t="shared" si="301"/>
        <v>-1</v>
      </c>
      <c r="R2376" s="101">
        <f t="shared" si="302"/>
        <v>1</v>
      </c>
      <c r="S2376" s="101">
        <f t="shared" si="303"/>
        <v>-1</v>
      </c>
      <c r="T2376" s="101">
        <f t="shared" si="304"/>
        <v>-1</v>
      </c>
      <c r="U2376" s="101">
        <f t="shared" si="305"/>
        <v>-1</v>
      </c>
      <c r="V2376" s="102">
        <f t="shared" si="306"/>
        <v>39.615384615384599</v>
      </c>
    </row>
    <row r="2377" spans="2:22" x14ac:dyDescent="0.25">
      <c r="B2377" s="12">
        <v>38</v>
      </c>
      <c r="C2377" s="12">
        <v>6</v>
      </c>
      <c r="D2377" s="12">
        <v>38.307692307692278</v>
      </c>
      <c r="E2377" s="12">
        <v>33.75</v>
      </c>
      <c r="F2377" s="12">
        <v>44.711538461538481</v>
      </c>
      <c r="H2377" s="103">
        <f>VLOOKUP($C2377,'Experiment Design'!$B$3:$H$66,'Experiment Results'!H$1,FALSE)</f>
        <v>8</v>
      </c>
      <c r="I2377" s="101" t="str">
        <f>VLOOKUP($C2377,'Experiment Design'!$B$3:$H$66,'Experiment Results'!I$1,FALSE)</f>
        <v>Normal</v>
      </c>
      <c r="J2377" s="101">
        <f>VLOOKUP($C2377,'Experiment Design'!$B$3:$H$66,'Experiment Results'!J$1,FALSE)</f>
        <v>100</v>
      </c>
      <c r="K2377" s="101">
        <f>VLOOKUP($C2377,'Experiment Design'!$B$3:$H$66,'Experiment Results'!K$1,FALSE)</f>
        <v>10</v>
      </c>
      <c r="L2377" s="101">
        <f>VLOOKUP($C2377,'Experiment Design'!$B$3:$H$66,'Experiment Results'!L$1,FALSE)</f>
        <v>26</v>
      </c>
      <c r="M2377" s="101">
        <f>VLOOKUP($C2377,'Experiment Design'!$B$3:$H$66,'Experiment Results'!M$1,FALSE)</f>
        <v>10</v>
      </c>
      <c r="N2377" s="102">
        <f t="shared" si="299"/>
        <v>38.92307692307692</v>
      </c>
      <c r="P2377" s="103">
        <f t="shared" si="300"/>
        <v>1</v>
      </c>
      <c r="Q2377" s="101">
        <f t="shared" si="301"/>
        <v>-1</v>
      </c>
      <c r="R2377" s="101">
        <f t="shared" si="302"/>
        <v>1</v>
      </c>
      <c r="S2377" s="101">
        <f t="shared" si="303"/>
        <v>-1</v>
      </c>
      <c r="T2377" s="101">
        <f t="shared" si="304"/>
        <v>-1</v>
      </c>
      <c r="U2377" s="101">
        <f t="shared" si="305"/>
        <v>-1</v>
      </c>
      <c r="V2377" s="102">
        <f t="shared" si="306"/>
        <v>38.92307692307692</v>
      </c>
    </row>
    <row r="2378" spans="2:22" x14ac:dyDescent="0.25">
      <c r="B2378" s="12">
        <v>38</v>
      </c>
      <c r="C2378" s="12">
        <v>7</v>
      </c>
      <c r="D2378" s="12">
        <v>29.711538461538478</v>
      </c>
      <c r="E2378" s="12">
        <v>34.230769230769205</v>
      </c>
      <c r="F2378" s="12">
        <v>45.384615384615365</v>
      </c>
      <c r="H2378" s="103">
        <f>VLOOKUP($C2378,'Experiment Design'!$B$3:$H$66,'Experiment Results'!H$1,FALSE)</f>
        <v>3</v>
      </c>
      <c r="I2378" s="101" t="str">
        <f>VLOOKUP($C2378,'Experiment Design'!$B$3:$H$66,'Experiment Results'!I$1,FALSE)</f>
        <v>Exponential</v>
      </c>
      <c r="J2378" s="101">
        <f>VLOOKUP($C2378,'Experiment Design'!$B$3:$H$66,'Experiment Results'!J$1,FALSE)</f>
        <v>100</v>
      </c>
      <c r="K2378" s="101">
        <f>VLOOKUP($C2378,'Experiment Design'!$B$3:$H$66,'Experiment Results'!K$1,FALSE)</f>
        <v>10</v>
      </c>
      <c r="L2378" s="101">
        <f>VLOOKUP($C2378,'Experiment Design'!$B$3:$H$66,'Experiment Results'!L$1,FALSE)</f>
        <v>26</v>
      </c>
      <c r="M2378" s="101">
        <f>VLOOKUP($C2378,'Experiment Design'!$B$3:$H$66,'Experiment Results'!M$1,FALSE)</f>
        <v>10</v>
      </c>
      <c r="N2378" s="102">
        <f t="shared" si="299"/>
        <v>36.442307692307679</v>
      </c>
      <c r="P2378" s="103">
        <f t="shared" si="300"/>
        <v>-1</v>
      </c>
      <c r="Q2378" s="101">
        <f t="shared" si="301"/>
        <v>1</v>
      </c>
      <c r="R2378" s="101">
        <f t="shared" si="302"/>
        <v>1</v>
      </c>
      <c r="S2378" s="101">
        <f t="shared" si="303"/>
        <v>-1</v>
      </c>
      <c r="T2378" s="101">
        <f t="shared" si="304"/>
        <v>-1</v>
      </c>
      <c r="U2378" s="101">
        <f t="shared" si="305"/>
        <v>-1</v>
      </c>
      <c r="V2378" s="102">
        <f t="shared" si="306"/>
        <v>36.442307692307679</v>
      </c>
    </row>
    <row r="2379" spans="2:22" x14ac:dyDescent="0.25">
      <c r="B2379" s="12">
        <v>38</v>
      </c>
      <c r="C2379" s="12">
        <v>8</v>
      </c>
      <c r="D2379" s="12">
        <v>41.826923076923102</v>
      </c>
      <c r="E2379" s="12">
        <v>32.538461538461526</v>
      </c>
      <c r="F2379" s="12">
        <v>46.730769230769241</v>
      </c>
      <c r="H2379" s="103">
        <f>VLOOKUP($C2379,'Experiment Design'!$B$3:$H$66,'Experiment Results'!H$1,FALSE)</f>
        <v>8</v>
      </c>
      <c r="I2379" s="101" t="str">
        <f>VLOOKUP($C2379,'Experiment Design'!$B$3:$H$66,'Experiment Results'!I$1,FALSE)</f>
        <v>Exponential</v>
      </c>
      <c r="J2379" s="101">
        <f>VLOOKUP($C2379,'Experiment Design'!$B$3:$H$66,'Experiment Results'!J$1,FALSE)</f>
        <v>100</v>
      </c>
      <c r="K2379" s="101">
        <f>VLOOKUP($C2379,'Experiment Design'!$B$3:$H$66,'Experiment Results'!K$1,FALSE)</f>
        <v>10</v>
      </c>
      <c r="L2379" s="101">
        <f>VLOOKUP($C2379,'Experiment Design'!$B$3:$H$66,'Experiment Results'!L$1,FALSE)</f>
        <v>26</v>
      </c>
      <c r="M2379" s="101">
        <f>VLOOKUP($C2379,'Experiment Design'!$B$3:$H$66,'Experiment Results'!M$1,FALSE)</f>
        <v>10</v>
      </c>
      <c r="N2379" s="102">
        <f t="shared" si="299"/>
        <v>40.36538461538462</v>
      </c>
      <c r="P2379" s="103">
        <f t="shared" si="300"/>
        <v>1</v>
      </c>
      <c r="Q2379" s="101">
        <f t="shared" si="301"/>
        <v>1</v>
      </c>
      <c r="R2379" s="101">
        <f t="shared" si="302"/>
        <v>1</v>
      </c>
      <c r="S2379" s="101">
        <f t="shared" si="303"/>
        <v>-1</v>
      </c>
      <c r="T2379" s="101">
        <f t="shared" si="304"/>
        <v>-1</v>
      </c>
      <c r="U2379" s="101">
        <f t="shared" si="305"/>
        <v>-1</v>
      </c>
      <c r="V2379" s="102">
        <f t="shared" si="306"/>
        <v>40.36538461538462</v>
      </c>
    </row>
    <row r="2380" spans="2:22" x14ac:dyDescent="0.25">
      <c r="B2380" s="12">
        <v>38</v>
      </c>
      <c r="C2380" s="12">
        <v>9</v>
      </c>
      <c r="D2380" s="12">
        <v>40.38461538461538</v>
      </c>
      <c r="E2380" s="12">
        <v>31.153846153846143</v>
      </c>
      <c r="F2380" s="12">
        <v>47.307692307692278</v>
      </c>
      <c r="H2380" s="103">
        <f>VLOOKUP($C2380,'Experiment Design'!$B$3:$H$66,'Experiment Results'!H$1,FALSE)</f>
        <v>3</v>
      </c>
      <c r="I2380" s="101" t="str">
        <f>VLOOKUP($C2380,'Experiment Design'!$B$3:$H$66,'Experiment Results'!I$1,FALSE)</f>
        <v>Normal</v>
      </c>
      <c r="J2380" s="101">
        <f>VLOOKUP($C2380,'Experiment Design'!$B$3:$H$66,'Experiment Results'!J$1,FALSE)</f>
        <v>40</v>
      </c>
      <c r="K2380" s="101">
        <f>VLOOKUP($C2380,'Experiment Design'!$B$3:$H$66,'Experiment Results'!K$1,FALSE)</f>
        <v>60</v>
      </c>
      <c r="L2380" s="101">
        <f>VLOOKUP($C2380,'Experiment Design'!$B$3:$H$66,'Experiment Results'!L$1,FALSE)</f>
        <v>26</v>
      </c>
      <c r="M2380" s="101">
        <f>VLOOKUP($C2380,'Experiment Design'!$B$3:$H$66,'Experiment Results'!M$1,FALSE)</f>
        <v>10</v>
      </c>
      <c r="N2380" s="102">
        <f t="shared" si="299"/>
        <v>39.615384615384599</v>
      </c>
      <c r="P2380" s="103">
        <f t="shared" si="300"/>
        <v>-1</v>
      </c>
      <c r="Q2380" s="101">
        <f t="shared" si="301"/>
        <v>-1</v>
      </c>
      <c r="R2380" s="101">
        <f t="shared" si="302"/>
        <v>-1</v>
      </c>
      <c r="S2380" s="101">
        <f t="shared" si="303"/>
        <v>1</v>
      </c>
      <c r="T2380" s="101">
        <f t="shared" si="304"/>
        <v>-1</v>
      </c>
      <c r="U2380" s="101">
        <f t="shared" si="305"/>
        <v>-1</v>
      </c>
      <c r="V2380" s="102">
        <f t="shared" si="306"/>
        <v>39.615384615384599</v>
      </c>
    </row>
    <row r="2381" spans="2:22" x14ac:dyDescent="0.25">
      <c r="B2381" s="12">
        <v>38</v>
      </c>
      <c r="C2381" s="12">
        <v>10</v>
      </c>
      <c r="D2381" s="12">
        <v>38.307692307692278</v>
      </c>
      <c r="E2381" s="12">
        <v>33.75</v>
      </c>
      <c r="F2381" s="12">
        <v>44.711538461538481</v>
      </c>
      <c r="H2381" s="103">
        <f>VLOOKUP($C2381,'Experiment Design'!$B$3:$H$66,'Experiment Results'!H$1,FALSE)</f>
        <v>8</v>
      </c>
      <c r="I2381" s="101" t="str">
        <f>VLOOKUP($C2381,'Experiment Design'!$B$3:$H$66,'Experiment Results'!I$1,FALSE)</f>
        <v>Normal</v>
      </c>
      <c r="J2381" s="101">
        <f>VLOOKUP($C2381,'Experiment Design'!$B$3:$H$66,'Experiment Results'!J$1,FALSE)</f>
        <v>40</v>
      </c>
      <c r="K2381" s="101">
        <f>VLOOKUP($C2381,'Experiment Design'!$B$3:$H$66,'Experiment Results'!K$1,FALSE)</f>
        <v>60</v>
      </c>
      <c r="L2381" s="101">
        <f>VLOOKUP($C2381,'Experiment Design'!$B$3:$H$66,'Experiment Results'!L$1,FALSE)</f>
        <v>26</v>
      </c>
      <c r="M2381" s="101">
        <f>VLOOKUP($C2381,'Experiment Design'!$B$3:$H$66,'Experiment Results'!M$1,FALSE)</f>
        <v>10</v>
      </c>
      <c r="N2381" s="102">
        <f t="shared" si="299"/>
        <v>38.92307692307692</v>
      </c>
      <c r="P2381" s="103">
        <f t="shared" si="300"/>
        <v>1</v>
      </c>
      <c r="Q2381" s="101">
        <f t="shared" si="301"/>
        <v>-1</v>
      </c>
      <c r="R2381" s="101">
        <f t="shared" si="302"/>
        <v>-1</v>
      </c>
      <c r="S2381" s="101">
        <f t="shared" si="303"/>
        <v>1</v>
      </c>
      <c r="T2381" s="101">
        <f t="shared" si="304"/>
        <v>-1</v>
      </c>
      <c r="U2381" s="101">
        <f t="shared" si="305"/>
        <v>-1</v>
      </c>
      <c r="V2381" s="102">
        <f t="shared" si="306"/>
        <v>38.92307692307692</v>
      </c>
    </row>
    <row r="2382" spans="2:22" x14ac:dyDescent="0.25">
      <c r="B2382" s="12">
        <v>38</v>
      </c>
      <c r="C2382" s="12">
        <v>11</v>
      </c>
      <c r="D2382" s="12">
        <v>29.711538461538478</v>
      </c>
      <c r="E2382" s="12">
        <v>36.436227693182516</v>
      </c>
      <c r="F2382" s="12">
        <v>47.307692307692278</v>
      </c>
      <c r="H2382" s="103">
        <f>VLOOKUP($C2382,'Experiment Design'!$B$3:$H$66,'Experiment Results'!H$1,FALSE)</f>
        <v>3</v>
      </c>
      <c r="I2382" s="101" t="str">
        <f>VLOOKUP($C2382,'Experiment Design'!$B$3:$H$66,'Experiment Results'!I$1,FALSE)</f>
        <v>Exponential</v>
      </c>
      <c r="J2382" s="101">
        <f>VLOOKUP($C2382,'Experiment Design'!$B$3:$H$66,'Experiment Results'!J$1,FALSE)</f>
        <v>40</v>
      </c>
      <c r="K2382" s="101">
        <f>VLOOKUP($C2382,'Experiment Design'!$B$3:$H$66,'Experiment Results'!K$1,FALSE)</f>
        <v>60</v>
      </c>
      <c r="L2382" s="101">
        <f>VLOOKUP($C2382,'Experiment Design'!$B$3:$H$66,'Experiment Results'!L$1,FALSE)</f>
        <v>26</v>
      </c>
      <c r="M2382" s="101">
        <f>VLOOKUP($C2382,'Experiment Design'!$B$3:$H$66,'Experiment Results'!M$1,FALSE)</f>
        <v>10</v>
      </c>
      <c r="N2382" s="102">
        <f t="shared" si="299"/>
        <v>37.818486154137759</v>
      </c>
      <c r="P2382" s="103">
        <f t="shared" si="300"/>
        <v>-1</v>
      </c>
      <c r="Q2382" s="101">
        <f t="shared" si="301"/>
        <v>1</v>
      </c>
      <c r="R2382" s="101">
        <f t="shared" si="302"/>
        <v>-1</v>
      </c>
      <c r="S2382" s="101">
        <f t="shared" si="303"/>
        <v>1</v>
      </c>
      <c r="T2382" s="101">
        <f t="shared" si="304"/>
        <v>-1</v>
      </c>
      <c r="U2382" s="101">
        <f t="shared" si="305"/>
        <v>-1</v>
      </c>
      <c r="V2382" s="102">
        <f t="shared" si="306"/>
        <v>37.818486154137759</v>
      </c>
    </row>
    <row r="2383" spans="2:22" x14ac:dyDescent="0.25">
      <c r="B2383" s="12">
        <v>38</v>
      </c>
      <c r="C2383" s="12">
        <v>12</v>
      </c>
      <c r="D2383" s="12">
        <v>41.25</v>
      </c>
      <c r="E2383" s="12">
        <v>34.38461538461538</v>
      </c>
      <c r="F2383" s="12">
        <v>45.86538461538462</v>
      </c>
      <c r="H2383" s="103">
        <f>VLOOKUP($C2383,'Experiment Design'!$B$3:$H$66,'Experiment Results'!H$1,FALSE)</f>
        <v>8</v>
      </c>
      <c r="I2383" s="101" t="str">
        <f>VLOOKUP($C2383,'Experiment Design'!$B$3:$H$66,'Experiment Results'!I$1,FALSE)</f>
        <v>Exponential</v>
      </c>
      <c r="J2383" s="101">
        <f>VLOOKUP($C2383,'Experiment Design'!$B$3:$H$66,'Experiment Results'!J$1,FALSE)</f>
        <v>40</v>
      </c>
      <c r="K2383" s="101">
        <f>VLOOKUP($C2383,'Experiment Design'!$B$3:$H$66,'Experiment Results'!K$1,FALSE)</f>
        <v>60</v>
      </c>
      <c r="L2383" s="101">
        <f>VLOOKUP($C2383,'Experiment Design'!$B$3:$H$66,'Experiment Results'!L$1,FALSE)</f>
        <v>26</v>
      </c>
      <c r="M2383" s="101">
        <f>VLOOKUP($C2383,'Experiment Design'!$B$3:$H$66,'Experiment Results'!M$1,FALSE)</f>
        <v>10</v>
      </c>
      <c r="N2383" s="102">
        <f t="shared" si="299"/>
        <v>40.5</v>
      </c>
      <c r="P2383" s="103">
        <f t="shared" si="300"/>
        <v>1</v>
      </c>
      <c r="Q2383" s="101">
        <f t="shared" si="301"/>
        <v>1</v>
      </c>
      <c r="R2383" s="101">
        <f t="shared" si="302"/>
        <v>-1</v>
      </c>
      <c r="S2383" s="101">
        <f t="shared" si="303"/>
        <v>1</v>
      </c>
      <c r="T2383" s="101">
        <f t="shared" si="304"/>
        <v>-1</v>
      </c>
      <c r="U2383" s="101">
        <f t="shared" si="305"/>
        <v>-1</v>
      </c>
      <c r="V2383" s="102">
        <f t="shared" si="306"/>
        <v>40.5</v>
      </c>
    </row>
    <row r="2384" spans="2:22" x14ac:dyDescent="0.25">
      <c r="B2384" s="12">
        <v>38</v>
      </c>
      <c r="C2384" s="12">
        <v>13</v>
      </c>
      <c r="D2384" s="12">
        <v>40.38461538461538</v>
      </c>
      <c r="E2384" s="12">
        <v>31.153846153846143</v>
      </c>
      <c r="F2384" s="12">
        <v>47.307692307692278</v>
      </c>
      <c r="H2384" s="103">
        <f>VLOOKUP($C2384,'Experiment Design'!$B$3:$H$66,'Experiment Results'!H$1,FALSE)</f>
        <v>3</v>
      </c>
      <c r="I2384" s="101" t="str">
        <f>VLOOKUP($C2384,'Experiment Design'!$B$3:$H$66,'Experiment Results'!I$1,FALSE)</f>
        <v>Normal</v>
      </c>
      <c r="J2384" s="101">
        <f>VLOOKUP($C2384,'Experiment Design'!$B$3:$H$66,'Experiment Results'!J$1,FALSE)</f>
        <v>100</v>
      </c>
      <c r="K2384" s="101">
        <f>VLOOKUP($C2384,'Experiment Design'!$B$3:$H$66,'Experiment Results'!K$1,FALSE)</f>
        <v>60</v>
      </c>
      <c r="L2384" s="101">
        <f>VLOOKUP($C2384,'Experiment Design'!$B$3:$H$66,'Experiment Results'!L$1,FALSE)</f>
        <v>26</v>
      </c>
      <c r="M2384" s="101">
        <f>VLOOKUP($C2384,'Experiment Design'!$B$3:$H$66,'Experiment Results'!M$1,FALSE)</f>
        <v>10</v>
      </c>
      <c r="N2384" s="102">
        <f t="shared" si="299"/>
        <v>39.615384615384599</v>
      </c>
      <c r="P2384" s="103">
        <f t="shared" si="300"/>
        <v>-1</v>
      </c>
      <c r="Q2384" s="101">
        <f t="shared" si="301"/>
        <v>-1</v>
      </c>
      <c r="R2384" s="101">
        <f t="shared" si="302"/>
        <v>1</v>
      </c>
      <c r="S2384" s="101">
        <f t="shared" si="303"/>
        <v>1</v>
      </c>
      <c r="T2384" s="101">
        <f t="shared" si="304"/>
        <v>-1</v>
      </c>
      <c r="U2384" s="101">
        <f t="shared" si="305"/>
        <v>-1</v>
      </c>
      <c r="V2384" s="102">
        <f t="shared" si="306"/>
        <v>39.615384615384599</v>
      </c>
    </row>
    <row r="2385" spans="2:22" x14ac:dyDescent="0.25">
      <c r="B2385" s="12">
        <v>38</v>
      </c>
      <c r="C2385" s="12">
        <v>14</v>
      </c>
      <c r="D2385" s="12">
        <v>38.538461538461519</v>
      </c>
      <c r="E2385" s="12">
        <v>33.75</v>
      </c>
      <c r="F2385" s="12">
        <v>44.711538461538481</v>
      </c>
      <c r="H2385" s="103">
        <f>VLOOKUP($C2385,'Experiment Design'!$B$3:$H$66,'Experiment Results'!H$1,FALSE)</f>
        <v>8</v>
      </c>
      <c r="I2385" s="101" t="str">
        <f>VLOOKUP($C2385,'Experiment Design'!$B$3:$H$66,'Experiment Results'!I$1,FALSE)</f>
        <v>Normal</v>
      </c>
      <c r="J2385" s="101">
        <f>VLOOKUP($C2385,'Experiment Design'!$B$3:$H$66,'Experiment Results'!J$1,FALSE)</f>
        <v>100</v>
      </c>
      <c r="K2385" s="101">
        <f>VLOOKUP($C2385,'Experiment Design'!$B$3:$H$66,'Experiment Results'!K$1,FALSE)</f>
        <v>60</v>
      </c>
      <c r="L2385" s="101">
        <f>VLOOKUP($C2385,'Experiment Design'!$B$3:$H$66,'Experiment Results'!L$1,FALSE)</f>
        <v>26</v>
      </c>
      <c r="M2385" s="101">
        <f>VLOOKUP($C2385,'Experiment Design'!$B$3:$H$66,'Experiment Results'!M$1,FALSE)</f>
        <v>10</v>
      </c>
      <c r="N2385" s="102">
        <f t="shared" si="299"/>
        <v>39</v>
      </c>
      <c r="P2385" s="103">
        <f t="shared" si="300"/>
        <v>1</v>
      </c>
      <c r="Q2385" s="101">
        <f t="shared" si="301"/>
        <v>-1</v>
      </c>
      <c r="R2385" s="101">
        <f t="shared" si="302"/>
        <v>1</v>
      </c>
      <c r="S2385" s="101">
        <f t="shared" si="303"/>
        <v>1</v>
      </c>
      <c r="T2385" s="101">
        <f t="shared" si="304"/>
        <v>-1</v>
      </c>
      <c r="U2385" s="101">
        <f t="shared" si="305"/>
        <v>-1</v>
      </c>
      <c r="V2385" s="102">
        <f t="shared" si="306"/>
        <v>39</v>
      </c>
    </row>
    <row r="2386" spans="2:22" x14ac:dyDescent="0.25">
      <c r="B2386" s="12">
        <v>38</v>
      </c>
      <c r="C2386" s="12">
        <v>15</v>
      </c>
      <c r="D2386" s="12">
        <v>29.711538461538478</v>
      </c>
      <c r="E2386" s="12">
        <v>34.230769230769205</v>
      </c>
      <c r="F2386" s="12">
        <v>45.384615384615365</v>
      </c>
      <c r="H2386" s="103">
        <f>VLOOKUP($C2386,'Experiment Design'!$B$3:$H$66,'Experiment Results'!H$1,FALSE)</f>
        <v>3</v>
      </c>
      <c r="I2386" s="101" t="str">
        <f>VLOOKUP($C2386,'Experiment Design'!$B$3:$H$66,'Experiment Results'!I$1,FALSE)</f>
        <v>Exponential</v>
      </c>
      <c r="J2386" s="101">
        <f>VLOOKUP($C2386,'Experiment Design'!$B$3:$H$66,'Experiment Results'!J$1,FALSE)</f>
        <v>100</v>
      </c>
      <c r="K2386" s="101">
        <f>VLOOKUP($C2386,'Experiment Design'!$B$3:$H$66,'Experiment Results'!K$1,FALSE)</f>
        <v>60</v>
      </c>
      <c r="L2386" s="101">
        <f>VLOOKUP($C2386,'Experiment Design'!$B$3:$H$66,'Experiment Results'!L$1,FALSE)</f>
        <v>26</v>
      </c>
      <c r="M2386" s="101">
        <f>VLOOKUP($C2386,'Experiment Design'!$B$3:$H$66,'Experiment Results'!M$1,FALSE)</f>
        <v>10</v>
      </c>
      <c r="N2386" s="102">
        <f t="shared" si="299"/>
        <v>36.442307692307679</v>
      </c>
      <c r="P2386" s="103">
        <f t="shared" si="300"/>
        <v>-1</v>
      </c>
      <c r="Q2386" s="101">
        <f t="shared" si="301"/>
        <v>1</v>
      </c>
      <c r="R2386" s="101">
        <f t="shared" si="302"/>
        <v>1</v>
      </c>
      <c r="S2386" s="101">
        <f t="shared" si="303"/>
        <v>1</v>
      </c>
      <c r="T2386" s="101">
        <f t="shared" si="304"/>
        <v>-1</v>
      </c>
      <c r="U2386" s="101">
        <f t="shared" si="305"/>
        <v>-1</v>
      </c>
      <c r="V2386" s="102">
        <f t="shared" si="306"/>
        <v>36.442307692307679</v>
      </c>
    </row>
    <row r="2387" spans="2:22" x14ac:dyDescent="0.25">
      <c r="B2387" s="12">
        <v>38</v>
      </c>
      <c r="C2387" s="12">
        <v>16</v>
      </c>
      <c r="D2387" s="12">
        <v>41.25</v>
      </c>
      <c r="E2387" s="12">
        <v>32.596153846153854</v>
      </c>
      <c r="F2387" s="12">
        <v>45.86538461538462</v>
      </c>
      <c r="H2387" s="103">
        <f>VLOOKUP($C2387,'Experiment Design'!$B$3:$H$66,'Experiment Results'!H$1,FALSE)</f>
        <v>8</v>
      </c>
      <c r="I2387" s="101" t="str">
        <f>VLOOKUP($C2387,'Experiment Design'!$B$3:$H$66,'Experiment Results'!I$1,FALSE)</f>
        <v>Exponential</v>
      </c>
      <c r="J2387" s="101">
        <f>VLOOKUP($C2387,'Experiment Design'!$B$3:$H$66,'Experiment Results'!J$1,FALSE)</f>
        <v>100</v>
      </c>
      <c r="K2387" s="101">
        <f>VLOOKUP($C2387,'Experiment Design'!$B$3:$H$66,'Experiment Results'!K$1,FALSE)</f>
        <v>60</v>
      </c>
      <c r="L2387" s="101">
        <f>VLOOKUP($C2387,'Experiment Design'!$B$3:$H$66,'Experiment Results'!L$1,FALSE)</f>
        <v>26</v>
      </c>
      <c r="M2387" s="101">
        <f>VLOOKUP($C2387,'Experiment Design'!$B$3:$H$66,'Experiment Results'!M$1,FALSE)</f>
        <v>10</v>
      </c>
      <c r="N2387" s="102">
        <f t="shared" si="299"/>
        <v>39.90384615384616</v>
      </c>
      <c r="P2387" s="103">
        <f t="shared" si="300"/>
        <v>1</v>
      </c>
      <c r="Q2387" s="101">
        <f t="shared" si="301"/>
        <v>1</v>
      </c>
      <c r="R2387" s="101">
        <f t="shared" si="302"/>
        <v>1</v>
      </c>
      <c r="S2387" s="101">
        <f t="shared" si="303"/>
        <v>1</v>
      </c>
      <c r="T2387" s="101">
        <f t="shared" si="304"/>
        <v>-1</v>
      </c>
      <c r="U2387" s="101">
        <f t="shared" si="305"/>
        <v>-1</v>
      </c>
      <c r="V2387" s="102">
        <f t="shared" si="306"/>
        <v>39.90384615384616</v>
      </c>
    </row>
    <row r="2388" spans="2:22" x14ac:dyDescent="0.25">
      <c r="B2388" s="12">
        <v>38</v>
      </c>
      <c r="C2388" s="12">
        <v>17</v>
      </c>
      <c r="D2388" s="12">
        <v>61.388888888888992</v>
      </c>
      <c r="E2388" s="12">
        <v>52.2222222222222</v>
      </c>
      <c r="F2388" s="12">
        <v>58.750000000000014</v>
      </c>
      <c r="H2388" s="103">
        <f>VLOOKUP($C2388,'Experiment Design'!$B$3:$H$66,'Experiment Results'!H$1,FALSE)</f>
        <v>3</v>
      </c>
      <c r="I2388" s="101" t="str">
        <f>VLOOKUP($C2388,'Experiment Design'!$B$3:$H$66,'Experiment Results'!I$1,FALSE)</f>
        <v>Normal</v>
      </c>
      <c r="J2388" s="101">
        <f>VLOOKUP($C2388,'Experiment Design'!$B$3:$H$66,'Experiment Results'!J$1,FALSE)</f>
        <v>40</v>
      </c>
      <c r="K2388" s="101">
        <f>VLOOKUP($C2388,'Experiment Design'!$B$3:$H$66,'Experiment Results'!K$1,FALSE)</f>
        <v>10</v>
      </c>
      <c r="L2388" s="101">
        <f>VLOOKUP($C2388,'Experiment Design'!$B$3:$H$66,'Experiment Results'!L$1,FALSE)</f>
        <v>36</v>
      </c>
      <c r="M2388" s="101">
        <f>VLOOKUP($C2388,'Experiment Design'!$B$3:$H$66,'Experiment Results'!M$1,FALSE)</f>
        <v>10</v>
      </c>
      <c r="N2388" s="102">
        <f t="shared" si="299"/>
        <v>57.453703703703731</v>
      </c>
      <c r="P2388" s="103">
        <f t="shared" si="300"/>
        <v>-1</v>
      </c>
      <c r="Q2388" s="101">
        <f t="shared" si="301"/>
        <v>-1</v>
      </c>
      <c r="R2388" s="101">
        <f t="shared" si="302"/>
        <v>-1</v>
      </c>
      <c r="S2388" s="101">
        <f t="shared" si="303"/>
        <v>-1</v>
      </c>
      <c r="T2388" s="101">
        <f t="shared" si="304"/>
        <v>1</v>
      </c>
      <c r="U2388" s="101">
        <f t="shared" si="305"/>
        <v>-1</v>
      </c>
      <c r="V2388" s="102">
        <f t="shared" si="306"/>
        <v>57.453703703703731</v>
      </c>
    </row>
    <row r="2389" spans="2:22" x14ac:dyDescent="0.25">
      <c r="B2389" s="12">
        <v>38</v>
      </c>
      <c r="C2389" s="12">
        <v>18</v>
      </c>
      <c r="D2389" s="12">
        <v>54.722222222222221</v>
      </c>
      <c r="E2389" s="12">
        <v>52.2222222222222</v>
      </c>
      <c r="F2389" s="12">
        <v>59.583333333333364</v>
      </c>
      <c r="H2389" s="103">
        <f>VLOOKUP($C2389,'Experiment Design'!$B$3:$H$66,'Experiment Results'!H$1,FALSE)</f>
        <v>8</v>
      </c>
      <c r="I2389" s="101" t="str">
        <f>VLOOKUP($C2389,'Experiment Design'!$B$3:$H$66,'Experiment Results'!I$1,FALSE)</f>
        <v>Normal</v>
      </c>
      <c r="J2389" s="101">
        <f>VLOOKUP($C2389,'Experiment Design'!$B$3:$H$66,'Experiment Results'!J$1,FALSE)</f>
        <v>40</v>
      </c>
      <c r="K2389" s="101">
        <f>VLOOKUP($C2389,'Experiment Design'!$B$3:$H$66,'Experiment Results'!K$1,FALSE)</f>
        <v>10</v>
      </c>
      <c r="L2389" s="101">
        <f>VLOOKUP($C2389,'Experiment Design'!$B$3:$H$66,'Experiment Results'!L$1,FALSE)</f>
        <v>36</v>
      </c>
      <c r="M2389" s="101">
        <f>VLOOKUP($C2389,'Experiment Design'!$B$3:$H$66,'Experiment Results'!M$1,FALSE)</f>
        <v>10</v>
      </c>
      <c r="N2389" s="102">
        <f t="shared" si="299"/>
        <v>55.509259259259267</v>
      </c>
      <c r="P2389" s="103">
        <f t="shared" si="300"/>
        <v>1</v>
      </c>
      <c r="Q2389" s="101">
        <f t="shared" si="301"/>
        <v>-1</v>
      </c>
      <c r="R2389" s="101">
        <f t="shared" si="302"/>
        <v>-1</v>
      </c>
      <c r="S2389" s="101">
        <f t="shared" si="303"/>
        <v>-1</v>
      </c>
      <c r="T2389" s="101">
        <f t="shared" si="304"/>
        <v>1</v>
      </c>
      <c r="U2389" s="101">
        <f t="shared" si="305"/>
        <v>-1</v>
      </c>
      <c r="V2389" s="102">
        <f t="shared" si="306"/>
        <v>55.509259259259267</v>
      </c>
    </row>
    <row r="2390" spans="2:22" x14ac:dyDescent="0.25">
      <c r="B2390" s="12">
        <v>38</v>
      </c>
      <c r="C2390" s="12">
        <v>19</v>
      </c>
      <c r="D2390" s="12">
        <v>60.208333333333208</v>
      </c>
      <c r="E2390" s="12">
        <v>55.555555555555564</v>
      </c>
      <c r="F2390" s="12">
        <v>56.666666666666636</v>
      </c>
      <c r="H2390" s="103">
        <f>VLOOKUP($C2390,'Experiment Design'!$B$3:$H$66,'Experiment Results'!H$1,FALSE)</f>
        <v>3</v>
      </c>
      <c r="I2390" s="101" t="str">
        <f>VLOOKUP($C2390,'Experiment Design'!$B$3:$H$66,'Experiment Results'!I$1,FALSE)</f>
        <v>Exponential</v>
      </c>
      <c r="J2390" s="101">
        <f>VLOOKUP($C2390,'Experiment Design'!$B$3:$H$66,'Experiment Results'!J$1,FALSE)</f>
        <v>40</v>
      </c>
      <c r="K2390" s="101">
        <f>VLOOKUP($C2390,'Experiment Design'!$B$3:$H$66,'Experiment Results'!K$1,FALSE)</f>
        <v>10</v>
      </c>
      <c r="L2390" s="101">
        <f>VLOOKUP($C2390,'Experiment Design'!$B$3:$H$66,'Experiment Results'!L$1,FALSE)</f>
        <v>36</v>
      </c>
      <c r="M2390" s="101">
        <f>VLOOKUP($C2390,'Experiment Design'!$B$3:$H$66,'Experiment Results'!M$1,FALSE)</f>
        <v>10</v>
      </c>
      <c r="N2390" s="102">
        <f t="shared" si="299"/>
        <v>57.476851851851798</v>
      </c>
      <c r="P2390" s="103">
        <f t="shared" si="300"/>
        <v>-1</v>
      </c>
      <c r="Q2390" s="101">
        <f t="shared" si="301"/>
        <v>1</v>
      </c>
      <c r="R2390" s="101">
        <f t="shared" si="302"/>
        <v>-1</v>
      </c>
      <c r="S2390" s="101">
        <f t="shared" si="303"/>
        <v>-1</v>
      </c>
      <c r="T2390" s="101">
        <f t="shared" si="304"/>
        <v>1</v>
      </c>
      <c r="U2390" s="101">
        <f t="shared" si="305"/>
        <v>-1</v>
      </c>
      <c r="V2390" s="102">
        <f t="shared" si="306"/>
        <v>57.476851851851798</v>
      </c>
    </row>
    <row r="2391" spans="2:22" x14ac:dyDescent="0.25">
      <c r="B2391" s="12">
        <v>38</v>
      </c>
      <c r="C2391" s="12">
        <v>20</v>
      </c>
      <c r="D2391" s="12">
        <v>58.958333333333336</v>
      </c>
      <c r="E2391" s="12">
        <v>56.1111111111111</v>
      </c>
      <c r="F2391" s="12">
        <v>58.611111111111121</v>
      </c>
      <c r="H2391" s="103">
        <f>VLOOKUP($C2391,'Experiment Design'!$B$3:$H$66,'Experiment Results'!H$1,FALSE)</f>
        <v>8</v>
      </c>
      <c r="I2391" s="101" t="str">
        <f>VLOOKUP($C2391,'Experiment Design'!$B$3:$H$66,'Experiment Results'!I$1,FALSE)</f>
        <v>Exponential</v>
      </c>
      <c r="J2391" s="101">
        <f>VLOOKUP($C2391,'Experiment Design'!$B$3:$H$66,'Experiment Results'!J$1,FALSE)</f>
        <v>40</v>
      </c>
      <c r="K2391" s="101">
        <f>VLOOKUP($C2391,'Experiment Design'!$B$3:$H$66,'Experiment Results'!K$1,FALSE)</f>
        <v>10</v>
      </c>
      <c r="L2391" s="101">
        <f>VLOOKUP($C2391,'Experiment Design'!$B$3:$H$66,'Experiment Results'!L$1,FALSE)</f>
        <v>36</v>
      </c>
      <c r="M2391" s="101">
        <f>VLOOKUP($C2391,'Experiment Design'!$B$3:$H$66,'Experiment Results'!M$1,FALSE)</f>
        <v>10</v>
      </c>
      <c r="N2391" s="102">
        <f t="shared" si="299"/>
        <v>57.893518518518512</v>
      </c>
      <c r="P2391" s="103">
        <f t="shared" si="300"/>
        <v>1</v>
      </c>
      <c r="Q2391" s="101">
        <f t="shared" si="301"/>
        <v>1</v>
      </c>
      <c r="R2391" s="101">
        <f t="shared" si="302"/>
        <v>-1</v>
      </c>
      <c r="S2391" s="101">
        <f t="shared" si="303"/>
        <v>-1</v>
      </c>
      <c r="T2391" s="101">
        <f t="shared" si="304"/>
        <v>1</v>
      </c>
      <c r="U2391" s="101">
        <f t="shared" si="305"/>
        <v>-1</v>
      </c>
      <c r="V2391" s="102">
        <f t="shared" si="306"/>
        <v>57.893518518518512</v>
      </c>
    </row>
    <row r="2392" spans="2:22" x14ac:dyDescent="0.25">
      <c r="B2392" s="12">
        <v>38</v>
      </c>
      <c r="C2392" s="12">
        <v>21</v>
      </c>
      <c r="D2392" s="12">
        <v>61.388888888888992</v>
      </c>
      <c r="E2392" s="12">
        <v>52.2222222222222</v>
      </c>
      <c r="F2392" s="12">
        <v>58.750000000000014</v>
      </c>
      <c r="H2392" s="103">
        <f>VLOOKUP($C2392,'Experiment Design'!$B$3:$H$66,'Experiment Results'!H$1,FALSE)</f>
        <v>3</v>
      </c>
      <c r="I2392" s="101" t="str">
        <f>VLOOKUP($C2392,'Experiment Design'!$B$3:$H$66,'Experiment Results'!I$1,FALSE)</f>
        <v>Normal</v>
      </c>
      <c r="J2392" s="101">
        <f>VLOOKUP($C2392,'Experiment Design'!$B$3:$H$66,'Experiment Results'!J$1,FALSE)</f>
        <v>100</v>
      </c>
      <c r="K2392" s="101">
        <f>VLOOKUP($C2392,'Experiment Design'!$B$3:$H$66,'Experiment Results'!K$1,FALSE)</f>
        <v>10</v>
      </c>
      <c r="L2392" s="101">
        <f>VLOOKUP($C2392,'Experiment Design'!$B$3:$H$66,'Experiment Results'!L$1,FALSE)</f>
        <v>36</v>
      </c>
      <c r="M2392" s="101">
        <f>VLOOKUP($C2392,'Experiment Design'!$B$3:$H$66,'Experiment Results'!M$1,FALSE)</f>
        <v>10</v>
      </c>
      <c r="N2392" s="102">
        <f t="shared" si="299"/>
        <v>57.453703703703731</v>
      </c>
      <c r="P2392" s="103">
        <f t="shared" si="300"/>
        <v>-1</v>
      </c>
      <c r="Q2392" s="101">
        <f t="shared" si="301"/>
        <v>-1</v>
      </c>
      <c r="R2392" s="101">
        <f t="shared" si="302"/>
        <v>1</v>
      </c>
      <c r="S2392" s="101">
        <f t="shared" si="303"/>
        <v>-1</v>
      </c>
      <c r="T2392" s="101">
        <f t="shared" si="304"/>
        <v>1</v>
      </c>
      <c r="U2392" s="101">
        <f t="shared" si="305"/>
        <v>-1</v>
      </c>
      <c r="V2392" s="102">
        <f t="shared" si="306"/>
        <v>57.453703703703731</v>
      </c>
    </row>
    <row r="2393" spans="2:22" x14ac:dyDescent="0.25">
      <c r="B2393" s="12">
        <v>38</v>
      </c>
      <c r="C2393" s="12">
        <v>22</v>
      </c>
      <c r="D2393" s="12">
        <v>54.722222222222221</v>
      </c>
      <c r="E2393" s="12">
        <v>52.2222222222222</v>
      </c>
      <c r="F2393" s="12">
        <v>59.583333333333364</v>
      </c>
      <c r="H2393" s="103">
        <f>VLOOKUP($C2393,'Experiment Design'!$B$3:$H$66,'Experiment Results'!H$1,FALSE)</f>
        <v>8</v>
      </c>
      <c r="I2393" s="101" t="str">
        <f>VLOOKUP($C2393,'Experiment Design'!$B$3:$H$66,'Experiment Results'!I$1,FALSE)</f>
        <v>Normal</v>
      </c>
      <c r="J2393" s="101">
        <f>VLOOKUP($C2393,'Experiment Design'!$B$3:$H$66,'Experiment Results'!J$1,FALSE)</f>
        <v>100</v>
      </c>
      <c r="K2393" s="101">
        <f>VLOOKUP($C2393,'Experiment Design'!$B$3:$H$66,'Experiment Results'!K$1,FALSE)</f>
        <v>10</v>
      </c>
      <c r="L2393" s="101">
        <f>VLOOKUP($C2393,'Experiment Design'!$B$3:$H$66,'Experiment Results'!L$1,FALSE)</f>
        <v>36</v>
      </c>
      <c r="M2393" s="101">
        <f>VLOOKUP($C2393,'Experiment Design'!$B$3:$H$66,'Experiment Results'!M$1,FALSE)</f>
        <v>10</v>
      </c>
      <c r="N2393" s="102">
        <f t="shared" si="299"/>
        <v>55.509259259259267</v>
      </c>
      <c r="P2393" s="103">
        <f t="shared" si="300"/>
        <v>1</v>
      </c>
      <c r="Q2393" s="101">
        <f t="shared" si="301"/>
        <v>-1</v>
      </c>
      <c r="R2393" s="101">
        <f t="shared" si="302"/>
        <v>1</v>
      </c>
      <c r="S2393" s="101">
        <f t="shared" si="303"/>
        <v>-1</v>
      </c>
      <c r="T2393" s="101">
        <f t="shared" si="304"/>
        <v>1</v>
      </c>
      <c r="U2393" s="101">
        <f t="shared" si="305"/>
        <v>-1</v>
      </c>
      <c r="V2393" s="102">
        <f t="shared" si="306"/>
        <v>55.509259259259267</v>
      </c>
    </row>
    <row r="2394" spans="2:22" x14ac:dyDescent="0.25">
      <c r="B2394" s="12">
        <v>38</v>
      </c>
      <c r="C2394" s="12">
        <v>23</v>
      </c>
      <c r="D2394" s="12">
        <v>60.208333333333208</v>
      </c>
      <c r="E2394" s="12">
        <v>55.555555555555564</v>
      </c>
      <c r="F2394" s="12">
        <v>56.666666666666636</v>
      </c>
      <c r="H2394" s="103">
        <f>VLOOKUP($C2394,'Experiment Design'!$B$3:$H$66,'Experiment Results'!H$1,FALSE)</f>
        <v>3</v>
      </c>
      <c r="I2394" s="101" t="str">
        <f>VLOOKUP($C2394,'Experiment Design'!$B$3:$H$66,'Experiment Results'!I$1,FALSE)</f>
        <v>Exponential</v>
      </c>
      <c r="J2394" s="101">
        <f>VLOOKUP($C2394,'Experiment Design'!$B$3:$H$66,'Experiment Results'!J$1,FALSE)</f>
        <v>100</v>
      </c>
      <c r="K2394" s="101">
        <f>VLOOKUP($C2394,'Experiment Design'!$B$3:$H$66,'Experiment Results'!K$1,FALSE)</f>
        <v>10</v>
      </c>
      <c r="L2394" s="101">
        <f>VLOOKUP($C2394,'Experiment Design'!$B$3:$H$66,'Experiment Results'!L$1,FALSE)</f>
        <v>36</v>
      </c>
      <c r="M2394" s="101">
        <f>VLOOKUP($C2394,'Experiment Design'!$B$3:$H$66,'Experiment Results'!M$1,FALSE)</f>
        <v>10</v>
      </c>
      <c r="N2394" s="102">
        <f t="shared" si="299"/>
        <v>57.476851851851798</v>
      </c>
      <c r="P2394" s="103">
        <f t="shared" si="300"/>
        <v>-1</v>
      </c>
      <c r="Q2394" s="101">
        <f t="shared" si="301"/>
        <v>1</v>
      </c>
      <c r="R2394" s="101">
        <f t="shared" si="302"/>
        <v>1</v>
      </c>
      <c r="S2394" s="101">
        <f t="shared" si="303"/>
        <v>-1</v>
      </c>
      <c r="T2394" s="101">
        <f t="shared" si="304"/>
        <v>1</v>
      </c>
      <c r="U2394" s="101">
        <f t="shared" si="305"/>
        <v>-1</v>
      </c>
      <c r="V2394" s="102">
        <f t="shared" si="306"/>
        <v>57.476851851851798</v>
      </c>
    </row>
    <row r="2395" spans="2:22" x14ac:dyDescent="0.25">
      <c r="B2395" s="12">
        <v>38</v>
      </c>
      <c r="C2395" s="12">
        <v>24</v>
      </c>
      <c r="D2395" s="12">
        <v>58.958333333333336</v>
      </c>
      <c r="E2395" s="12">
        <v>56.1111111111111</v>
      </c>
      <c r="F2395" s="12">
        <v>58.611111111111121</v>
      </c>
      <c r="H2395" s="103">
        <f>VLOOKUP($C2395,'Experiment Design'!$B$3:$H$66,'Experiment Results'!H$1,FALSE)</f>
        <v>8</v>
      </c>
      <c r="I2395" s="101" t="str">
        <f>VLOOKUP($C2395,'Experiment Design'!$B$3:$H$66,'Experiment Results'!I$1,FALSE)</f>
        <v>Exponential</v>
      </c>
      <c r="J2395" s="101">
        <f>VLOOKUP($C2395,'Experiment Design'!$B$3:$H$66,'Experiment Results'!J$1,FALSE)</f>
        <v>100</v>
      </c>
      <c r="K2395" s="101">
        <f>VLOOKUP($C2395,'Experiment Design'!$B$3:$H$66,'Experiment Results'!K$1,FALSE)</f>
        <v>10</v>
      </c>
      <c r="L2395" s="101">
        <f>VLOOKUP($C2395,'Experiment Design'!$B$3:$H$66,'Experiment Results'!L$1,FALSE)</f>
        <v>36</v>
      </c>
      <c r="M2395" s="101">
        <f>VLOOKUP($C2395,'Experiment Design'!$B$3:$H$66,'Experiment Results'!M$1,FALSE)</f>
        <v>10</v>
      </c>
      <c r="N2395" s="102">
        <f t="shared" si="299"/>
        <v>57.893518518518512</v>
      </c>
      <c r="P2395" s="103">
        <f t="shared" si="300"/>
        <v>1</v>
      </c>
      <c r="Q2395" s="101">
        <f t="shared" si="301"/>
        <v>1</v>
      </c>
      <c r="R2395" s="101">
        <f t="shared" si="302"/>
        <v>1</v>
      </c>
      <c r="S2395" s="101">
        <f t="shared" si="303"/>
        <v>-1</v>
      </c>
      <c r="T2395" s="101">
        <f t="shared" si="304"/>
        <v>1</v>
      </c>
      <c r="U2395" s="101">
        <f t="shared" si="305"/>
        <v>-1</v>
      </c>
      <c r="V2395" s="102">
        <f t="shared" si="306"/>
        <v>57.893518518518512</v>
      </c>
    </row>
    <row r="2396" spans="2:22" x14ac:dyDescent="0.25">
      <c r="B2396" s="12">
        <v>38</v>
      </c>
      <c r="C2396" s="12">
        <v>25</v>
      </c>
      <c r="D2396" s="12">
        <v>61.388888888888992</v>
      </c>
      <c r="E2396" s="12">
        <v>52.2222222222222</v>
      </c>
      <c r="F2396" s="12">
        <v>58.750000000000014</v>
      </c>
      <c r="H2396" s="103">
        <f>VLOOKUP($C2396,'Experiment Design'!$B$3:$H$66,'Experiment Results'!H$1,FALSE)</f>
        <v>3</v>
      </c>
      <c r="I2396" s="101" t="str">
        <f>VLOOKUP($C2396,'Experiment Design'!$B$3:$H$66,'Experiment Results'!I$1,FALSE)</f>
        <v>Normal</v>
      </c>
      <c r="J2396" s="101">
        <f>VLOOKUP($C2396,'Experiment Design'!$B$3:$H$66,'Experiment Results'!J$1,FALSE)</f>
        <v>40</v>
      </c>
      <c r="K2396" s="101">
        <f>VLOOKUP($C2396,'Experiment Design'!$B$3:$H$66,'Experiment Results'!K$1,FALSE)</f>
        <v>60</v>
      </c>
      <c r="L2396" s="101">
        <f>VLOOKUP($C2396,'Experiment Design'!$B$3:$H$66,'Experiment Results'!L$1,FALSE)</f>
        <v>36</v>
      </c>
      <c r="M2396" s="101">
        <f>VLOOKUP($C2396,'Experiment Design'!$B$3:$H$66,'Experiment Results'!M$1,FALSE)</f>
        <v>10</v>
      </c>
      <c r="N2396" s="102">
        <f t="shared" si="299"/>
        <v>57.453703703703731</v>
      </c>
      <c r="P2396" s="103">
        <f t="shared" si="300"/>
        <v>-1</v>
      </c>
      <c r="Q2396" s="101">
        <f t="shared" si="301"/>
        <v>-1</v>
      </c>
      <c r="R2396" s="101">
        <f t="shared" si="302"/>
        <v>-1</v>
      </c>
      <c r="S2396" s="101">
        <f t="shared" si="303"/>
        <v>1</v>
      </c>
      <c r="T2396" s="101">
        <f t="shared" si="304"/>
        <v>1</v>
      </c>
      <c r="U2396" s="101">
        <f t="shared" si="305"/>
        <v>-1</v>
      </c>
      <c r="V2396" s="102">
        <f t="shared" si="306"/>
        <v>57.453703703703731</v>
      </c>
    </row>
    <row r="2397" spans="2:22" x14ac:dyDescent="0.25">
      <c r="B2397" s="12">
        <v>38</v>
      </c>
      <c r="C2397" s="12">
        <v>26</v>
      </c>
      <c r="D2397" s="12">
        <v>54.722222222222221</v>
      </c>
      <c r="E2397" s="12">
        <v>52.2222222222222</v>
      </c>
      <c r="F2397" s="12">
        <v>59.583333333333364</v>
      </c>
      <c r="H2397" s="103">
        <f>VLOOKUP($C2397,'Experiment Design'!$B$3:$H$66,'Experiment Results'!H$1,FALSE)</f>
        <v>8</v>
      </c>
      <c r="I2397" s="101" t="str">
        <f>VLOOKUP($C2397,'Experiment Design'!$B$3:$H$66,'Experiment Results'!I$1,FALSE)</f>
        <v>Normal</v>
      </c>
      <c r="J2397" s="101">
        <f>VLOOKUP($C2397,'Experiment Design'!$B$3:$H$66,'Experiment Results'!J$1,FALSE)</f>
        <v>40</v>
      </c>
      <c r="K2397" s="101">
        <f>VLOOKUP($C2397,'Experiment Design'!$B$3:$H$66,'Experiment Results'!K$1,FALSE)</f>
        <v>60</v>
      </c>
      <c r="L2397" s="101">
        <f>VLOOKUP($C2397,'Experiment Design'!$B$3:$H$66,'Experiment Results'!L$1,FALSE)</f>
        <v>36</v>
      </c>
      <c r="M2397" s="101">
        <f>VLOOKUP($C2397,'Experiment Design'!$B$3:$H$66,'Experiment Results'!M$1,FALSE)</f>
        <v>10</v>
      </c>
      <c r="N2397" s="102">
        <f t="shared" si="299"/>
        <v>55.509259259259267</v>
      </c>
      <c r="P2397" s="103">
        <f t="shared" si="300"/>
        <v>1</v>
      </c>
      <c r="Q2397" s="101">
        <f t="shared" si="301"/>
        <v>-1</v>
      </c>
      <c r="R2397" s="101">
        <f t="shared" si="302"/>
        <v>-1</v>
      </c>
      <c r="S2397" s="101">
        <f t="shared" si="303"/>
        <v>1</v>
      </c>
      <c r="T2397" s="101">
        <f t="shared" si="304"/>
        <v>1</v>
      </c>
      <c r="U2397" s="101">
        <f t="shared" si="305"/>
        <v>-1</v>
      </c>
      <c r="V2397" s="102">
        <f t="shared" si="306"/>
        <v>55.509259259259267</v>
      </c>
    </row>
    <row r="2398" spans="2:22" x14ac:dyDescent="0.25">
      <c r="B2398" s="12">
        <v>38</v>
      </c>
      <c r="C2398" s="12">
        <v>27</v>
      </c>
      <c r="D2398" s="12">
        <v>60.208333333333208</v>
      </c>
      <c r="E2398" s="12">
        <v>55.555555555555564</v>
      </c>
      <c r="F2398" s="12">
        <v>56.666666666666636</v>
      </c>
      <c r="H2398" s="103">
        <f>VLOOKUP($C2398,'Experiment Design'!$B$3:$H$66,'Experiment Results'!H$1,FALSE)</f>
        <v>3</v>
      </c>
      <c r="I2398" s="101" t="str">
        <f>VLOOKUP($C2398,'Experiment Design'!$B$3:$H$66,'Experiment Results'!I$1,FALSE)</f>
        <v>Exponential</v>
      </c>
      <c r="J2398" s="101">
        <f>VLOOKUP($C2398,'Experiment Design'!$B$3:$H$66,'Experiment Results'!J$1,FALSE)</f>
        <v>40</v>
      </c>
      <c r="K2398" s="101">
        <f>VLOOKUP($C2398,'Experiment Design'!$B$3:$H$66,'Experiment Results'!K$1,FALSE)</f>
        <v>60</v>
      </c>
      <c r="L2398" s="101">
        <f>VLOOKUP($C2398,'Experiment Design'!$B$3:$H$66,'Experiment Results'!L$1,FALSE)</f>
        <v>36</v>
      </c>
      <c r="M2398" s="101">
        <f>VLOOKUP($C2398,'Experiment Design'!$B$3:$H$66,'Experiment Results'!M$1,FALSE)</f>
        <v>10</v>
      </c>
      <c r="N2398" s="102">
        <f t="shared" si="299"/>
        <v>57.476851851851798</v>
      </c>
      <c r="P2398" s="103">
        <f t="shared" si="300"/>
        <v>-1</v>
      </c>
      <c r="Q2398" s="101">
        <f t="shared" si="301"/>
        <v>1</v>
      </c>
      <c r="R2398" s="101">
        <f t="shared" si="302"/>
        <v>-1</v>
      </c>
      <c r="S2398" s="101">
        <f t="shared" si="303"/>
        <v>1</v>
      </c>
      <c r="T2398" s="101">
        <f t="shared" si="304"/>
        <v>1</v>
      </c>
      <c r="U2398" s="101">
        <f t="shared" si="305"/>
        <v>-1</v>
      </c>
      <c r="V2398" s="102">
        <f t="shared" si="306"/>
        <v>57.476851851851798</v>
      </c>
    </row>
    <row r="2399" spans="2:22" x14ac:dyDescent="0.25">
      <c r="B2399" s="12">
        <v>38</v>
      </c>
      <c r="C2399" s="12">
        <v>28</v>
      </c>
      <c r="D2399" s="12">
        <v>58.958333333333336</v>
      </c>
      <c r="E2399" s="12">
        <v>56.1111111111111</v>
      </c>
      <c r="F2399" s="12">
        <v>58.611111111111121</v>
      </c>
      <c r="H2399" s="103">
        <f>VLOOKUP($C2399,'Experiment Design'!$B$3:$H$66,'Experiment Results'!H$1,FALSE)</f>
        <v>8</v>
      </c>
      <c r="I2399" s="101" t="str">
        <f>VLOOKUP($C2399,'Experiment Design'!$B$3:$H$66,'Experiment Results'!I$1,FALSE)</f>
        <v>Exponential</v>
      </c>
      <c r="J2399" s="101">
        <f>VLOOKUP($C2399,'Experiment Design'!$B$3:$H$66,'Experiment Results'!J$1,FALSE)</f>
        <v>40</v>
      </c>
      <c r="K2399" s="101">
        <f>VLOOKUP($C2399,'Experiment Design'!$B$3:$H$66,'Experiment Results'!K$1,FALSE)</f>
        <v>60</v>
      </c>
      <c r="L2399" s="101">
        <f>VLOOKUP($C2399,'Experiment Design'!$B$3:$H$66,'Experiment Results'!L$1,FALSE)</f>
        <v>36</v>
      </c>
      <c r="M2399" s="101">
        <f>VLOOKUP($C2399,'Experiment Design'!$B$3:$H$66,'Experiment Results'!M$1,FALSE)</f>
        <v>10</v>
      </c>
      <c r="N2399" s="102">
        <f t="shared" si="299"/>
        <v>57.893518518518512</v>
      </c>
      <c r="P2399" s="103">
        <f t="shared" si="300"/>
        <v>1</v>
      </c>
      <c r="Q2399" s="101">
        <f t="shared" si="301"/>
        <v>1</v>
      </c>
      <c r="R2399" s="101">
        <f t="shared" si="302"/>
        <v>-1</v>
      </c>
      <c r="S2399" s="101">
        <f t="shared" si="303"/>
        <v>1</v>
      </c>
      <c r="T2399" s="101">
        <f t="shared" si="304"/>
        <v>1</v>
      </c>
      <c r="U2399" s="101">
        <f t="shared" si="305"/>
        <v>-1</v>
      </c>
      <c r="V2399" s="102">
        <f t="shared" si="306"/>
        <v>57.893518518518512</v>
      </c>
    </row>
    <row r="2400" spans="2:22" x14ac:dyDescent="0.25">
      <c r="B2400" s="12">
        <v>38</v>
      </c>
      <c r="C2400" s="12">
        <v>29</v>
      </c>
      <c r="D2400" s="12">
        <v>61.388888888888992</v>
      </c>
      <c r="E2400" s="12">
        <v>52.2222222222222</v>
      </c>
      <c r="F2400" s="12">
        <v>58.750000000000014</v>
      </c>
      <c r="H2400" s="103">
        <f>VLOOKUP($C2400,'Experiment Design'!$B$3:$H$66,'Experiment Results'!H$1,FALSE)</f>
        <v>3</v>
      </c>
      <c r="I2400" s="101" t="str">
        <f>VLOOKUP($C2400,'Experiment Design'!$B$3:$H$66,'Experiment Results'!I$1,FALSE)</f>
        <v>Normal</v>
      </c>
      <c r="J2400" s="101">
        <f>VLOOKUP($C2400,'Experiment Design'!$B$3:$H$66,'Experiment Results'!J$1,FALSE)</f>
        <v>100</v>
      </c>
      <c r="K2400" s="101">
        <f>VLOOKUP($C2400,'Experiment Design'!$B$3:$H$66,'Experiment Results'!K$1,FALSE)</f>
        <v>60</v>
      </c>
      <c r="L2400" s="101">
        <f>VLOOKUP($C2400,'Experiment Design'!$B$3:$H$66,'Experiment Results'!L$1,FALSE)</f>
        <v>36</v>
      </c>
      <c r="M2400" s="101">
        <f>VLOOKUP($C2400,'Experiment Design'!$B$3:$H$66,'Experiment Results'!M$1,FALSE)</f>
        <v>10</v>
      </c>
      <c r="N2400" s="102">
        <f t="shared" si="299"/>
        <v>57.453703703703731</v>
      </c>
      <c r="P2400" s="103">
        <f t="shared" si="300"/>
        <v>-1</v>
      </c>
      <c r="Q2400" s="101">
        <f t="shared" si="301"/>
        <v>-1</v>
      </c>
      <c r="R2400" s="101">
        <f t="shared" si="302"/>
        <v>1</v>
      </c>
      <c r="S2400" s="101">
        <f t="shared" si="303"/>
        <v>1</v>
      </c>
      <c r="T2400" s="101">
        <f t="shared" si="304"/>
        <v>1</v>
      </c>
      <c r="U2400" s="101">
        <f t="shared" si="305"/>
        <v>-1</v>
      </c>
      <c r="V2400" s="102">
        <f t="shared" si="306"/>
        <v>57.453703703703731</v>
      </c>
    </row>
    <row r="2401" spans="2:22" x14ac:dyDescent="0.25">
      <c r="B2401" s="12">
        <v>38</v>
      </c>
      <c r="C2401" s="12">
        <v>30</v>
      </c>
      <c r="D2401" s="12">
        <v>54.722222222222221</v>
      </c>
      <c r="E2401" s="12">
        <v>52.2222222222222</v>
      </c>
      <c r="F2401" s="12">
        <v>59.583333333333364</v>
      </c>
      <c r="H2401" s="103">
        <f>VLOOKUP($C2401,'Experiment Design'!$B$3:$H$66,'Experiment Results'!H$1,FALSE)</f>
        <v>8</v>
      </c>
      <c r="I2401" s="101" t="str">
        <f>VLOOKUP($C2401,'Experiment Design'!$B$3:$H$66,'Experiment Results'!I$1,FALSE)</f>
        <v>Normal</v>
      </c>
      <c r="J2401" s="101">
        <f>VLOOKUP($C2401,'Experiment Design'!$B$3:$H$66,'Experiment Results'!J$1,FALSE)</f>
        <v>100</v>
      </c>
      <c r="K2401" s="101">
        <f>VLOOKUP($C2401,'Experiment Design'!$B$3:$H$66,'Experiment Results'!K$1,FALSE)</f>
        <v>60</v>
      </c>
      <c r="L2401" s="101">
        <f>VLOOKUP($C2401,'Experiment Design'!$B$3:$H$66,'Experiment Results'!L$1,FALSE)</f>
        <v>36</v>
      </c>
      <c r="M2401" s="101">
        <f>VLOOKUP($C2401,'Experiment Design'!$B$3:$H$66,'Experiment Results'!M$1,FALSE)</f>
        <v>10</v>
      </c>
      <c r="N2401" s="102">
        <f t="shared" si="299"/>
        <v>55.509259259259267</v>
      </c>
      <c r="P2401" s="103">
        <f t="shared" si="300"/>
        <v>1</v>
      </c>
      <c r="Q2401" s="101">
        <f t="shared" si="301"/>
        <v>-1</v>
      </c>
      <c r="R2401" s="101">
        <f t="shared" si="302"/>
        <v>1</v>
      </c>
      <c r="S2401" s="101">
        <f t="shared" si="303"/>
        <v>1</v>
      </c>
      <c r="T2401" s="101">
        <f t="shared" si="304"/>
        <v>1</v>
      </c>
      <c r="U2401" s="101">
        <f t="shared" si="305"/>
        <v>-1</v>
      </c>
      <c r="V2401" s="102">
        <f t="shared" si="306"/>
        <v>55.509259259259267</v>
      </c>
    </row>
    <row r="2402" spans="2:22" x14ac:dyDescent="0.25">
      <c r="B2402" s="12">
        <v>38</v>
      </c>
      <c r="C2402" s="12">
        <v>31</v>
      </c>
      <c r="D2402" s="12">
        <v>60.208333333333208</v>
      </c>
      <c r="E2402" s="12">
        <v>55.555555555555564</v>
      </c>
      <c r="F2402" s="12">
        <v>56.666666666666636</v>
      </c>
      <c r="H2402" s="103">
        <f>VLOOKUP($C2402,'Experiment Design'!$B$3:$H$66,'Experiment Results'!H$1,FALSE)</f>
        <v>3</v>
      </c>
      <c r="I2402" s="101" t="str">
        <f>VLOOKUP($C2402,'Experiment Design'!$B$3:$H$66,'Experiment Results'!I$1,FALSE)</f>
        <v>Exponential</v>
      </c>
      <c r="J2402" s="101">
        <f>VLOOKUP($C2402,'Experiment Design'!$B$3:$H$66,'Experiment Results'!J$1,FALSE)</f>
        <v>100</v>
      </c>
      <c r="K2402" s="101">
        <f>VLOOKUP($C2402,'Experiment Design'!$B$3:$H$66,'Experiment Results'!K$1,FALSE)</f>
        <v>60</v>
      </c>
      <c r="L2402" s="101">
        <f>VLOOKUP($C2402,'Experiment Design'!$B$3:$H$66,'Experiment Results'!L$1,FALSE)</f>
        <v>36</v>
      </c>
      <c r="M2402" s="101">
        <f>VLOOKUP($C2402,'Experiment Design'!$B$3:$H$66,'Experiment Results'!M$1,FALSE)</f>
        <v>10</v>
      </c>
      <c r="N2402" s="102">
        <f t="shared" si="299"/>
        <v>57.476851851851798</v>
      </c>
      <c r="P2402" s="103">
        <f t="shared" si="300"/>
        <v>-1</v>
      </c>
      <c r="Q2402" s="101">
        <f t="shared" si="301"/>
        <v>1</v>
      </c>
      <c r="R2402" s="101">
        <f t="shared" si="302"/>
        <v>1</v>
      </c>
      <c r="S2402" s="101">
        <f t="shared" si="303"/>
        <v>1</v>
      </c>
      <c r="T2402" s="101">
        <f t="shared" si="304"/>
        <v>1</v>
      </c>
      <c r="U2402" s="101">
        <f t="shared" si="305"/>
        <v>-1</v>
      </c>
      <c r="V2402" s="102">
        <f t="shared" si="306"/>
        <v>57.476851851851798</v>
      </c>
    </row>
    <row r="2403" spans="2:22" x14ac:dyDescent="0.25">
      <c r="B2403" s="12">
        <v>38</v>
      </c>
      <c r="C2403" s="12">
        <v>32</v>
      </c>
      <c r="D2403" s="12">
        <v>58.958333333333336</v>
      </c>
      <c r="E2403" s="12">
        <v>56.1111111111111</v>
      </c>
      <c r="F2403" s="12">
        <v>58.611111111111121</v>
      </c>
      <c r="H2403" s="103">
        <f>VLOOKUP($C2403,'Experiment Design'!$B$3:$H$66,'Experiment Results'!H$1,FALSE)</f>
        <v>8</v>
      </c>
      <c r="I2403" s="101" t="str">
        <f>VLOOKUP($C2403,'Experiment Design'!$B$3:$H$66,'Experiment Results'!I$1,FALSE)</f>
        <v>Exponential</v>
      </c>
      <c r="J2403" s="101">
        <f>VLOOKUP($C2403,'Experiment Design'!$B$3:$H$66,'Experiment Results'!J$1,FALSE)</f>
        <v>100</v>
      </c>
      <c r="K2403" s="101">
        <f>VLOOKUP($C2403,'Experiment Design'!$B$3:$H$66,'Experiment Results'!K$1,FALSE)</f>
        <v>60</v>
      </c>
      <c r="L2403" s="101">
        <f>VLOOKUP($C2403,'Experiment Design'!$B$3:$H$66,'Experiment Results'!L$1,FALSE)</f>
        <v>36</v>
      </c>
      <c r="M2403" s="101">
        <f>VLOOKUP($C2403,'Experiment Design'!$B$3:$H$66,'Experiment Results'!M$1,FALSE)</f>
        <v>10</v>
      </c>
      <c r="N2403" s="102">
        <f t="shared" si="299"/>
        <v>57.893518518518512</v>
      </c>
      <c r="P2403" s="103">
        <f t="shared" si="300"/>
        <v>1</v>
      </c>
      <c r="Q2403" s="101">
        <f t="shared" si="301"/>
        <v>1</v>
      </c>
      <c r="R2403" s="101">
        <f t="shared" si="302"/>
        <v>1</v>
      </c>
      <c r="S2403" s="101">
        <f t="shared" si="303"/>
        <v>1</v>
      </c>
      <c r="T2403" s="101">
        <f t="shared" si="304"/>
        <v>1</v>
      </c>
      <c r="U2403" s="101">
        <f t="shared" si="305"/>
        <v>-1</v>
      </c>
      <c r="V2403" s="102">
        <f t="shared" si="306"/>
        <v>57.893518518518512</v>
      </c>
    </row>
    <row r="2404" spans="2:22" x14ac:dyDescent="0.25">
      <c r="B2404" s="12">
        <v>38</v>
      </c>
      <c r="C2404" s="12">
        <v>33</v>
      </c>
      <c r="D2404" s="12">
        <v>25.769230769230742</v>
      </c>
      <c r="E2404" s="12">
        <v>27.11538461538462</v>
      </c>
      <c r="F2404" s="12">
        <v>24.615384615384603</v>
      </c>
      <c r="H2404" s="103">
        <f>VLOOKUP($C2404,'Experiment Design'!$B$3:$H$66,'Experiment Results'!H$1,FALSE)</f>
        <v>3</v>
      </c>
      <c r="I2404" s="101" t="str">
        <f>VLOOKUP($C2404,'Experiment Design'!$B$3:$H$66,'Experiment Results'!I$1,FALSE)</f>
        <v>Normal</v>
      </c>
      <c r="J2404" s="101">
        <f>VLOOKUP($C2404,'Experiment Design'!$B$3:$H$66,'Experiment Results'!J$1,FALSE)</f>
        <v>40</v>
      </c>
      <c r="K2404" s="101">
        <f>VLOOKUP($C2404,'Experiment Design'!$B$3:$H$66,'Experiment Results'!K$1,FALSE)</f>
        <v>10</v>
      </c>
      <c r="L2404" s="101">
        <f>VLOOKUP($C2404,'Experiment Design'!$B$3:$H$66,'Experiment Results'!L$1,FALSE)</f>
        <v>26</v>
      </c>
      <c r="M2404" s="101">
        <f>VLOOKUP($C2404,'Experiment Design'!$B$3:$H$66,'Experiment Results'!M$1,FALSE)</f>
        <v>15</v>
      </c>
      <c r="N2404" s="102">
        <f t="shared" si="299"/>
        <v>25.833333333333318</v>
      </c>
      <c r="P2404" s="103">
        <f t="shared" si="300"/>
        <v>-1</v>
      </c>
      <c r="Q2404" s="101">
        <f t="shared" si="301"/>
        <v>-1</v>
      </c>
      <c r="R2404" s="101">
        <f t="shared" si="302"/>
        <v>-1</v>
      </c>
      <c r="S2404" s="101">
        <f t="shared" si="303"/>
        <v>-1</v>
      </c>
      <c r="T2404" s="101">
        <f t="shared" si="304"/>
        <v>-1</v>
      </c>
      <c r="U2404" s="101">
        <f t="shared" si="305"/>
        <v>1</v>
      </c>
      <c r="V2404" s="102">
        <f t="shared" si="306"/>
        <v>25.833333333333318</v>
      </c>
    </row>
    <row r="2405" spans="2:22" x14ac:dyDescent="0.25">
      <c r="B2405" s="12">
        <v>38</v>
      </c>
      <c r="C2405" s="12">
        <v>34</v>
      </c>
      <c r="D2405" s="12">
        <v>23.90109890109888</v>
      </c>
      <c r="E2405" s="12">
        <v>28.653846153846178</v>
      </c>
      <c r="F2405" s="12">
        <v>25.192307692307701</v>
      </c>
      <c r="H2405" s="103">
        <f>VLOOKUP($C2405,'Experiment Design'!$B$3:$H$66,'Experiment Results'!H$1,FALSE)</f>
        <v>8</v>
      </c>
      <c r="I2405" s="101" t="str">
        <f>VLOOKUP($C2405,'Experiment Design'!$B$3:$H$66,'Experiment Results'!I$1,FALSE)</f>
        <v>Normal</v>
      </c>
      <c r="J2405" s="101">
        <f>VLOOKUP($C2405,'Experiment Design'!$B$3:$H$66,'Experiment Results'!J$1,FALSE)</f>
        <v>40</v>
      </c>
      <c r="K2405" s="101">
        <f>VLOOKUP($C2405,'Experiment Design'!$B$3:$H$66,'Experiment Results'!K$1,FALSE)</f>
        <v>10</v>
      </c>
      <c r="L2405" s="101">
        <f>VLOOKUP($C2405,'Experiment Design'!$B$3:$H$66,'Experiment Results'!L$1,FALSE)</f>
        <v>26</v>
      </c>
      <c r="M2405" s="101">
        <f>VLOOKUP($C2405,'Experiment Design'!$B$3:$H$66,'Experiment Results'!M$1,FALSE)</f>
        <v>15</v>
      </c>
      <c r="N2405" s="102">
        <f t="shared" si="299"/>
        <v>25.91575091575092</v>
      </c>
      <c r="P2405" s="103">
        <f t="shared" si="300"/>
        <v>1</v>
      </c>
      <c r="Q2405" s="101">
        <f t="shared" si="301"/>
        <v>-1</v>
      </c>
      <c r="R2405" s="101">
        <f t="shared" si="302"/>
        <v>-1</v>
      </c>
      <c r="S2405" s="101">
        <f t="shared" si="303"/>
        <v>-1</v>
      </c>
      <c r="T2405" s="101">
        <f t="shared" si="304"/>
        <v>-1</v>
      </c>
      <c r="U2405" s="101">
        <f t="shared" si="305"/>
        <v>1</v>
      </c>
      <c r="V2405" s="102">
        <f t="shared" si="306"/>
        <v>25.91575091575092</v>
      </c>
    </row>
    <row r="2406" spans="2:22" x14ac:dyDescent="0.25">
      <c r="B2406" s="12">
        <v>38</v>
      </c>
      <c r="C2406" s="12">
        <v>35</v>
      </c>
      <c r="D2406" s="12">
        <v>29.615384615384642</v>
      </c>
      <c r="E2406" s="12">
        <v>20.384615384615397</v>
      </c>
      <c r="F2406" s="12">
        <v>10.38461538461538</v>
      </c>
      <c r="H2406" s="103">
        <f>VLOOKUP($C2406,'Experiment Design'!$B$3:$H$66,'Experiment Results'!H$1,FALSE)</f>
        <v>3</v>
      </c>
      <c r="I2406" s="101" t="str">
        <f>VLOOKUP($C2406,'Experiment Design'!$B$3:$H$66,'Experiment Results'!I$1,FALSE)</f>
        <v>Exponential</v>
      </c>
      <c r="J2406" s="101">
        <f>VLOOKUP($C2406,'Experiment Design'!$B$3:$H$66,'Experiment Results'!J$1,FALSE)</f>
        <v>40</v>
      </c>
      <c r="K2406" s="101">
        <f>VLOOKUP($C2406,'Experiment Design'!$B$3:$H$66,'Experiment Results'!K$1,FALSE)</f>
        <v>10</v>
      </c>
      <c r="L2406" s="101">
        <f>VLOOKUP($C2406,'Experiment Design'!$B$3:$H$66,'Experiment Results'!L$1,FALSE)</f>
        <v>26</v>
      </c>
      <c r="M2406" s="101">
        <f>VLOOKUP($C2406,'Experiment Design'!$B$3:$H$66,'Experiment Results'!M$1,FALSE)</f>
        <v>15</v>
      </c>
      <c r="N2406" s="102">
        <f t="shared" si="299"/>
        <v>20.128205128205142</v>
      </c>
      <c r="P2406" s="103">
        <f t="shared" si="300"/>
        <v>-1</v>
      </c>
      <c r="Q2406" s="101">
        <f t="shared" si="301"/>
        <v>1</v>
      </c>
      <c r="R2406" s="101">
        <f t="shared" si="302"/>
        <v>-1</v>
      </c>
      <c r="S2406" s="101">
        <f t="shared" si="303"/>
        <v>-1</v>
      </c>
      <c r="T2406" s="101">
        <f t="shared" si="304"/>
        <v>-1</v>
      </c>
      <c r="U2406" s="101">
        <f t="shared" si="305"/>
        <v>1</v>
      </c>
      <c r="V2406" s="102">
        <f t="shared" si="306"/>
        <v>20.128205128205142</v>
      </c>
    </row>
    <row r="2407" spans="2:22" x14ac:dyDescent="0.25">
      <c r="B2407" s="12">
        <v>38</v>
      </c>
      <c r="C2407" s="12">
        <v>36</v>
      </c>
      <c r="D2407" s="12">
        <v>27</v>
      </c>
      <c r="E2407" s="12">
        <v>23.406593406593402</v>
      </c>
      <c r="F2407" s="12">
        <v>23.846153846153822</v>
      </c>
      <c r="H2407" s="103">
        <f>VLOOKUP($C2407,'Experiment Design'!$B$3:$H$66,'Experiment Results'!H$1,FALSE)</f>
        <v>8</v>
      </c>
      <c r="I2407" s="101" t="str">
        <f>VLOOKUP($C2407,'Experiment Design'!$B$3:$H$66,'Experiment Results'!I$1,FALSE)</f>
        <v>Exponential</v>
      </c>
      <c r="J2407" s="101">
        <f>VLOOKUP($C2407,'Experiment Design'!$B$3:$H$66,'Experiment Results'!J$1,FALSE)</f>
        <v>40</v>
      </c>
      <c r="K2407" s="101">
        <f>VLOOKUP($C2407,'Experiment Design'!$B$3:$H$66,'Experiment Results'!K$1,FALSE)</f>
        <v>10</v>
      </c>
      <c r="L2407" s="101">
        <f>VLOOKUP($C2407,'Experiment Design'!$B$3:$H$66,'Experiment Results'!L$1,FALSE)</f>
        <v>26</v>
      </c>
      <c r="M2407" s="101">
        <f>VLOOKUP($C2407,'Experiment Design'!$B$3:$H$66,'Experiment Results'!M$1,FALSE)</f>
        <v>15</v>
      </c>
      <c r="N2407" s="102">
        <f t="shared" si="299"/>
        <v>24.750915750915741</v>
      </c>
      <c r="P2407" s="103">
        <f t="shared" si="300"/>
        <v>1</v>
      </c>
      <c r="Q2407" s="101">
        <f t="shared" si="301"/>
        <v>1</v>
      </c>
      <c r="R2407" s="101">
        <f t="shared" si="302"/>
        <v>-1</v>
      </c>
      <c r="S2407" s="101">
        <f t="shared" si="303"/>
        <v>-1</v>
      </c>
      <c r="T2407" s="101">
        <f t="shared" si="304"/>
        <v>-1</v>
      </c>
      <c r="U2407" s="101">
        <f t="shared" si="305"/>
        <v>1</v>
      </c>
      <c r="V2407" s="102">
        <f t="shared" si="306"/>
        <v>24.750915750915741</v>
      </c>
    </row>
    <row r="2408" spans="2:22" x14ac:dyDescent="0.25">
      <c r="B2408" s="12">
        <v>38</v>
      </c>
      <c r="C2408" s="12">
        <v>37</v>
      </c>
      <c r="D2408" s="12">
        <v>25.769230769230742</v>
      </c>
      <c r="E2408" s="12">
        <v>27.11538461538462</v>
      </c>
      <c r="F2408" s="12">
        <v>24.615384615384603</v>
      </c>
      <c r="H2408" s="103">
        <f>VLOOKUP($C2408,'Experiment Design'!$B$3:$H$66,'Experiment Results'!H$1,FALSE)</f>
        <v>3</v>
      </c>
      <c r="I2408" s="101" t="str">
        <f>VLOOKUP($C2408,'Experiment Design'!$B$3:$H$66,'Experiment Results'!I$1,FALSE)</f>
        <v>Normal</v>
      </c>
      <c r="J2408" s="101">
        <f>VLOOKUP($C2408,'Experiment Design'!$B$3:$H$66,'Experiment Results'!J$1,FALSE)</f>
        <v>100</v>
      </c>
      <c r="K2408" s="101">
        <f>VLOOKUP($C2408,'Experiment Design'!$B$3:$H$66,'Experiment Results'!K$1,FALSE)</f>
        <v>10</v>
      </c>
      <c r="L2408" s="101">
        <f>VLOOKUP($C2408,'Experiment Design'!$B$3:$H$66,'Experiment Results'!L$1,FALSE)</f>
        <v>26</v>
      </c>
      <c r="M2408" s="101">
        <f>VLOOKUP($C2408,'Experiment Design'!$B$3:$H$66,'Experiment Results'!M$1,FALSE)</f>
        <v>15</v>
      </c>
      <c r="N2408" s="102">
        <f t="shared" si="299"/>
        <v>25.833333333333318</v>
      </c>
      <c r="P2408" s="103">
        <f t="shared" si="300"/>
        <v>-1</v>
      </c>
      <c r="Q2408" s="101">
        <f t="shared" si="301"/>
        <v>-1</v>
      </c>
      <c r="R2408" s="101">
        <f t="shared" si="302"/>
        <v>1</v>
      </c>
      <c r="S2408" s="101">
        <f t="shared" si="303"/>
        <v>-1</v>
      </c>
      <c r="T2408" s="101">
        <f t="shared" si="304"/>
        <v>-1</v>
      </c>
      <c r="U2408" s="101">
        <f t="shared" si="305"/>
        <v>1</v>
      </c>
      <c r="V2408" s="102">
        <f t="shared" si="306"/>
        <v>25.833333333333318</v>
      </c>
    </row>
    <row r="2409" spans="2:22" x14ac:dyDescent="0.25">
      <c r="B2409" s="12">
        <v>38</v>
      </c>
      <c r="C2409" s="12">
        <v>38</v>
      </c>
      <c r="D2409" s="12">
        <v>25.961538461538478</v>
      </c>
      <c r="E2409" s="12">
        <v>23.46153846153846</v>
      </c>
      <c r="F2409" s="12">
        <v>24.065934065934059</v>
      </c>
      <c r="H2409" s="103">
        <f>VLOOKUP($C2409,'Experiment Design'!$B$3:$H$66,'Experiment Results'!H$1,FALSE)</f>
        <v>8</v>
      </c>
      <c r="I2409" s="101" t="str">
        <f>VLOOKUP($C2409,'Experiment Design'!$B$3:$H$66,'Experiment Results'!I$1,FALSE)</f>
        <v>Normal</v>
      </c>
      <c r="J2409" s="101">
        <f>VLOOKUP($C2409,'Experiment Design'!$B$3:$H$66,'Experiment Results'!J$1,FALSE)</f>
        <v>100</v>
      </c>
      <c r="K2409" s="101">
        <f>VLOOKUP($C2409,'Experiment Design'!$B$3:$H$66,'Experiment Results'!K$1,FALSE)</f>
        <v>10</v>
      </c>
      <c r="L2409" s="101">
        <f>VLOOKUP($C2409,'Experiment Design'!$B$3:$H$66,'Experiment Results'!L$1,FALSE)</f>
        <v>26</v>
      </c>
      <c r="M2409" s="101">
        <f>VLOOKUP($C2409,'Experiment Design'!$B$3:$H$66,'Experiment Results'!M$1,FALSE)</f>
        <v>15</v>
      </c>
      <c r="N2409" s="102">
        <f t="shared" si="299"/>
        <v>24.496336996336996</v>
      </c>
      <c r="P2409" s="103">
        <f t="shared" si="300"/>
        <v>1</v>
      </c>
      <c r="Q2409" s="101">
        <f t="shared" si="301"/>
        <v>-1</v>
      </c>
      <c r="R2409" s="101">
        <f t="shared" si="302"/>
        <v>1</v>
      </c>
      <c r="S2409" s="101">
        <f t="shared" si="303"/>
        <v>-1</v>
      </c>
      <c r="T2409" s="101">
        <f t="shared" si="304"/>
        <v>-1</v>
      </c>
      <c r="U2409" s="101">
        <f t="shared" si="305"/>
        <v>1</v>
      </c>
      <c r="V2409" s="102">
        <f t="shared" si="306"/>
        <v>24.496336996336996</v>
      </c>
    </row>
    <row r="2410" spans="2:22" x14ac:dyDescent="0.25">
      <c r="B2410" s="12">
        <v>38</v>
      </c>
      <c r="C2410" s="12">
        <v>39</v>
      </c>
      <c r="D2410" s="12">
        <v>29.615384615384642</v>
      </c>
      <c r="E2410" s="12">
        <v>20.384615384615397</v>
      </c>
      <c r="F2410" s="12">
        <v>36.425730621160135</v>
      </c>
      <c r="H2410" s="103">
        <f>VLOOKUP($C2410,'Experiment Design'!$B$3:$H$66,'Experiment Results'!H$1,FALSE)</f>
        <v>3</v>
      </c>
      <c r="I2410" s="101" t="str">
        <f>VLOOKUP($C2410,'Experiment Design'!$B$3:$H$66,'Experiment Results'!I$1,FALSE)</f>
        <v>Exponential</v>
      </c>
      <c r="J2410" s="101">
        <f>VLOOKUP($C2410,'Experiment Design'!$B$3:$H$66,'Experiment Results'!J$1,FALSE)</f>
        <v>100</v>
      </c>
      <c r="K2410" s="101">
        <f>VLOOKUP($C2410,'Experiment Design'!$B$3:$H$66,'Experiment Results'!K$1,FALSE)</f>
        <v>10</v>
      </c>
      <c r="L2410" s="101">
        <f>VLOOKUP($C2410,'Experiment Design'!$B$3:$H$66,'Experiment Results'!L$1,FALSE)</f>
        <v>26</v>
      </c>
      <c r="M2410" s="101">
        <f>VLOOKUP($C2410,'Experiment Design'!$B$3:$H$66,'Experiment Results'!M$1,FALSE)</f>
        <v>15</v>
      </c>
      <c r="N2410" s="102">
        <f t="shared" si="299"/>
        <v>28.808576873720057</v>
      </c>
      <c r="P2410" s="103">
        <f t="shared" si="300"/>
        <v>-1</v>
      </c>
      <c r="Q2410" s="101">
        <f t="shared" si="301"/>
        <v>1</v>
      </c>
      <c r="R2410" s="101">
        <f t="shared" si="302"/>
        <v>1</v>
      </c>
      <c r="S2410" s="101">
        <f t="shared" si="303"/>
        <v>-1</v>
      </c>
      <c r="T2410" s="101">
        <f t="shared" si="304"/>
        <v>-1</v>
      </c>
      <c r="U2410" s="101">
        <f t="shared" si="305"/>
        <v>1</v>
      </c>
      <c r="V2410" s="102">
        <f t="shared" si="306"/>
        <v>28.808576873720057</v>
      </c>
    </row>
    <row r="2411" spans="2:22" x14ac:dyDescent="0.25">
      <c r="B2411" s="12">
        <v>38</v>
      </c>
      <c r="C2411" s="12">
        <v>40</v>
      </c>
      <c r="D2411" s="12">
        <v>27.923076923076902</v>
      </c>
      <c r="E2411" s="12">
        <v>27.499999999999979</v>
      </c>
      <c r="F2411" s="12">
        <v>24.038461538461561</v>
      </c>
      <c r="H2411" s="103">
        <f>VLOOKUP($C2411,'Experiment Design'!$B$3:$H$66,'Experiment Results'!H$1,FALSE)</f>
        <v>8</v>
      </c>
      <c r="I2411" s="101" t="str">
        <f>VLOOKUP($C2411,'Experiment Design'!$B$3:$H$66,'Experiment Results'!I$1,FALSE)</f>
        <v>Exponential</v>
      </c>
      <c r="J2411" s="101">
        <f>VLOOKUP($C2411,'Experiment Design'!$B$3:$H$66,'Experiment Results'!J$1,FALSE)</f>
        <v>100</v>
      </c>
      <c r="K2411" s="101">
        <f>VLOOKUP($C2411,'Experiment Design'!$B$3:$H$66,'Experiment Results'!K$1,FALSE)</f>
        <v>10</v>
      </c>
      <c r="L2411" s="101">
        <f>VLOOKUP($C2411,'Experiment Design'!$B$3:$H$66,'Experiment Results'!L$1,FALSE)</f>
        <v>26</v>
      </c>
      <c r="M2411" s="101">
        <f>VLOOKUP($C2411,'Experiment Design'!$B$3:$H$66,'Experiment Results'!M$1,FALSE)</f>
        <v>15</v>
      </c>
      <c r="N2411" s="102">
        <f t="shared" si="299"/>
        <v>26.487179487179478</v>
      </c>
      <c r="P2411" s="103">
        <f t="shared" si="300"/>
        <v>1</v>
      </c>
      <c r="Q2411" s="101">
        <f t="shared" si="301"/>
        <v>1</v>
      </c>
      <c r="R2411" s="101">
        <f t="shared" si="302"/>
        <v>1</v>
      </c>
      <c r="S2411" s="101">
        <f t="shared" si="303"/>
        <v>-1</v>
      </c>
      <c r="T2411" s="101">
        <f t="shared" si="304"/>
        <v>-1</v>
      </c>
      <c r="U2411" s="101">
        <f t="shared" si="305"/>
        <v>1</v>
      </c>
      <c r="V2411" s="102">
        <f t="shared" si="306"/>
        <v>26.487179487179478</v>
      </c>
    </row>
    <row r="2412" spans="2:22" x14ac:dyDescent="0.25">
      <c r="B2412" s="12">
        <v>38</v>
      </c>
      <c r="C2412" s="12">
        <v>41</v>
      </c>
      <c r="D2412" s="12">
        <v>25.769230769230742</v>
      </c>
      <c r="E2412" s="12">
        <v>27.11538461538462</v>
      </c>
      <c r="F2412" s="12">
        <v>24.615384615384603</v>
      </c>
      <c r="H2412" s="103">
        <f>VLOOKUP($C2412,'Experiment Design'!$B$3:$H$66,'Experiment Results'!H$1,FALSE)</f>
        <v>3</v>
      </c>
      <c r="I2412" s="101" t="str">
        <f>VLOOKUP($C2412,'Experiment Design'!$B$3:$H$66,'Experiment Results'!I$1,FALSE)</f>
        <v>Normal</v>
      </c>
      <c r="J2412" s="101">
        <f>VLOOKUP($C2412,'Experiment Design'!$B$3:$H$66,'Experiment Results'!J$1,FALSE)</f>
        <v>40</v>
      </c>
      <c r="K2412" s="101">
        <f>VLOOKUP($C2412,'Experiment Design'!$B$3:$H$66,'Experiment Results'!K$1,FALSE)</f>
        <v>60</v>
      </c>
      <c r="L2412" s="101">
        <f>VLOOKUP($C2412,'Experiment Design'!$B$3:$H$66,'Experiment Results'!L$1,FALSE)</f>
        <v>26</v>
      </c>
      <c r="M2412" s="101">
        <f>VLOOKUP($C2412,'Experiment Design'!$B$3:$H$66,'Experiment Results'!M$1,FALSE)</f>
        <v>15</v>
      </c>
      <c r="N2412" s="102">
        <f t="shared" si="299"/>
        <v>25.833333333333318</v>
      </c>
      <c r="P2412" s="103">
        <f t="shared" si="300"/>
        <v>-1</v>
      </c>
      <c r="Q2412" s="101">
        <f t="shared" si="301"/>
        <v>-1</v>
      </c>
      <c r="R2412" s="101">
        <f t="shared" si="302"/>
        <v>-1</v>
      </c>
      <c r="S2412" s="101">
        <f t="shared" si="303"/>
        <v>1</v>
      </c>
      <c r="T2412" s="101">
        <f t="shared" si="304"/>
        <v>-1</v>
      </c>
      <c r="U2412" s="101">
        <f t="shared" si="305"/>
        <v>1</v>
      </c>
      <c r="V2412" s="102">
        <f t="shared" si="306"/>
        <v>25.833333333333318</v>
      </c>
    </row>
    <row r="2413" spans="2:22" x14ac:dyDescent="0.25">
      <c r="B2413" s="12">
        <v>38</v>
      </c>
      <c r="C2413" s="12">
        <v>42</v>
      </c>
      <c r="D2413" s="12">
        <v>25.961538461538478</v>
      </c>
      <c r="E2413" s="12">
        <v>23.46153846153846</v>
      </c>
      <c r="F2413" s="12">
        <v>24.065934065934059</v>
      </c>
      <c r="H2413" s="103">
        <f>VLOOKUP($C2413,'Experiment Design'!$B$3:$H$66,'Experiment Results'!H$1,FALSE)</f>
        <v>8</v>
      </c>
      <c r="I2413" s="101" t="str">
        <f>VLOOKUP($C2413,'Experiment Design'!$B$3:$H$66,'Experiment Results'!I$1,FALSE)</f>
        <v>Normal</v>
      </c>
      <c r="J2413" s="101">
        <f>VLOOKUP($C2413,'Experiment Design'!$B$3:$H$66,'Experiment Results'!J$1,FALSE)</f>
        <v>40</v>
      </c>
      <c r="K2413" s="101">
        <f>VLOOKUP($C2413,'Experiment Design'!$B$3:$H$66,'Experiment Results'!K$1,FALSE)</f>
        <v>60</v>
      </c>
      <c r="L2413" s="101">
        <f>VLOOKUP($C2413,'Experiment Design'!$B$3:$H$66,'Experiment Results'!L$1,FALSE)</f>
        <v>26</v>
      </c>
      <c r="M2413" s="101">
        <f>VLOOKUP($C2413,'Experiment Design'!$B$3:$H$66,'Experiment Results'!M$1,FALSE)</f>
        <v>15</v>
      </c>
      <c r="N2413" s="102">
        <f t="shared" si="299"/>
        <v>24.496336996336996</v>
      </c>
      <c r="P2413" s="103">
        <f t="shared" si="300"/>
        <v>1</v>
      </c>
      <c r="Q2413" s="101">
        <f t="shared" si="301"/>
        <v>-1</v>
      </c>
      <c r="R2413" s="101">
        <f t="shared" si="302"/>
        <v>-1</v>
      </c>
      <c r="S2413" s="101">
        <f t="shared" si="303"/>
        <v>1</v>
      </c>
      <c r="T2413" s="101">
        <f t="shared" si="304"/>
        <v>-1</v>
      </c>
      <c r="U2413" s="101">
        <f t="shared" si="305"/>
        <v>1</v>
      </c>
      <c r="V2413" s="102">
        <f t="shared" si="306"/>
        <v>24.496336996336996</v>
      </c>
    </row>
    <row r="2414" spans="2:22" x14ac:dyDescent="0.25">
      <c r="B2414" s="12">
        <v>38</v>
      </c>
      <c r="C2414" s="12">
        <v>43</v>
      </c>
      <c r="D2414" s="12">
        <v>29.615384615384642</v>
      </c>
      <c r="E2414" s="12">
        <v>20.384615384615397</v>
      </c>
      <c r="F2414" s="12">
        <v>10.38461538461538</v>
      </c>
      <c r="H2414" s="103">
        <f>VLOOKUP($C2414,'Experiment Design'!$B$3:$H$66,'Experiment Results'!H$1,FALSE)</f>
        <v>3</v>
      </c>
      <c r="I2414" s="101" t="str">
        <f>VLOOKUP($C2414,'Experiment Design'!$B$3:$H$66,'Experiment Results'!I$1,FALSE)</f>
        <v>Exponential</v>
      </c>
      <c r="J2414" s="101">
        <f>VLOOKUP($C2414,'Experiment Design'!$B$3:$H$66,'Experiment Results'!J$1,FALSE)</f>
        <v>40</v>
      </c>
      <c r="K2414" s="101">
        <f>VLOOKUP($C2414,'Experiment Design'!$B$3:$H$66,'Experiment Results'!K$1,FALSE)</f>
        <v>60</v>
      </c>
      <c r="L2414" s="101">
        <f>VLOOKUP($C2414,'Experiment Design'!$B$3:$H$66,'Experiment Results'!L$1,FALSE)</f>
        <v>26</v>
      </c>
      <c r="M2414" s="101">
        <f>VLOOKUP($C2414,'Experiment Design'!$B$3:$H$66,'Experiment Results'!M$1,FALSE)</f>
        <v>15</v>
      </c>
      <c r="N2414" s="102">
        <f t="shared" si="299"/>
        <v>20.128205128205142</v>
      </c>
      <c r="P2414" s="103">
        <f t="shared" si="300"/>
        <v>-1</v>
      </c>
      <c r="Q2414" s="101">
        <f t="shared" si="301"/>
        <v>1</v>
      </c>
      <c r="R2414" s="101">
        <f t="shared" si="302"/>
        <v>-1</v>
      </c>
      <c r="S2414" s="101">
        <f t="shared" si="303"/>
        <v>1</v>
      </c>
      <c r="T2414" s="101">
        <f t="shared" si="304"/>
        <v>-1</v>
      </c>
      <c r="U2414" s="101">
        <f t="shared" si="305"/>
        <v>1</v>
      </c>
      <c r="V2414" s="102">
        <f t="shared" si="306"/>
        <v>20.128205128205142</v>
      </c>
    </row>
    <row r="2415" spans="2:22" x14ac:dyDescent="0.25">
      <c r="B2415" s="12">
        <v>38</v>
      </c>
      <c r="C2415" s="12">
        <v>44</v>
      </c>
      <c r="D2415" s="12">
        <v>26.538461538461522</v>
      </c>
      <c r="E2415" s="12">
        <v>27.197802197802183</v>
      </c>
      <c r="F2415" s="12">
        <v>24.038461538461561</v>
      </c>
      <c r="H2415" s="103">
        <f>VLOOKUP($C2415,'Experiment Design'!$B$3:$H$66,'Experiment Results'!H$1,FALSE)</f>
        <v>8</v>
      </c>
      <c r="I2415" s="101" t="str">
        <f>VLOOKUP($C2415,'Experiment Design'!$B$3:$H$66,'Experiment Results'!I$1,FALSE)</f>
        <v>Exponential</v>
      </c>
      <c r="J2415" s="101">
        <f>VLOOKUP($C2415,'Experiment Design'!$B$3:$H$66,'Experiment Results'!J$1,FALSE)</f>
        <v>40</v>
      </c>
      <c r="K2415" s="101">
        <f>VLOOKUP($C2415,'Experiment Design'!$B$3:$H$66,'Experiment Results'!K$1,FALSE)</f>
        <v>60</v>
      </c>
      <c r="L2415" s="101">
        <f>VLOOKUP($C2415,'Experiment Design'!$B$3:$H$66,'Experiment Results'!L$1,FALSE)</f>
        <v>26</v>
      </c>
      <c r="M2415" s="101">
        <f>VLOOKUP($C2415,'Experiment Design'!$B$3:$H$66,'Experiment Results'!M$1,FALSE)</f>
        <v>15</v>
      </c>
      <c r="N2415" s="102">
        <f t="shared" si="299"/>
        <v>25.924908424908423</v>
      </c>
      <c r="P2415" s="103">
        <f t="shared" si="300"/>
        <v>1</v>
      </c>
      <c r="Q2415" s="101">
        <f t="shared" si="301"/>
        <v>1</v>
      </c>
      <c r="R2415" s="101">
        <f t="shared" si="302"/>
        <v>-1</v>
      </c>
      <c r="S2415" s="101">
        <f t="shared" si="303"/>
        <v>1</v>
      </c>
      <c r="T2415" s="101">
        <f t="shared" si="304"/>
        <v>-1</v>
      </c>
      <c r="U2415" s="101">
        <f t="shared" si="305"/>
        <v>1</v>
      </c>
      <c r="V2415" s="102">
        <f t="shared" si="306"/>
        <v>25.924908424908423</v>
      </c>
    </row>
    <row r="2416" spans="2:22" x14ac:dyDescent="0.25">
      <c r="B2416" s="12">
        <v>38</v>
      </c>
      <c r="C2416" s="12">
        <v>45</v>
      </c>
      <c r="D2416" s="12">
        <v>25.769230769230742</v>
      </c>
      <c r="E2416" s="12">
        <v>27.11538461538462</v>
      </c>
      <c r="F2416" s="12">
        <v>24.615384615384603</v>
      </c>
      <c r="H2416" s="103">
        <f>VLOOKUP($C2416,'Experiment Design'!$B$3:$H$66,'Experiment Results'!H$1,FALSE)</f>
        <v>3</v>
      </c>
      <c r="I2416" s="101" t="str">
        <f>VLOOKUP($C2416,'Experiment Design'!$B$3:$H$66,'Experiment Results'!I$1,FALSE)</f>
        <v>Normal</v>
      </c>
      <c r="J2416" s="101">
        <f>VLOOKUP($C2416,'Experiment Design'!$B$3:$H$66,'Experiment Results'!J$1,FALSE)</f>
        <v>100</v>
      </c>
      <c r="K2416" s="101">
        <f>VLOOKUP($C2416,'Experiment Design'!$B$3:$H$66,'Experiment Results'!K$1,FALSE)</f>
        <v>60</v>
      </c>
      <c r="L2416" s="101">
        <f>VLOOKUP($C2416,'Experiment Design'!$B$3:$H$66,'Experiment Results'!L$1,FALSE)</f>
        <v>26</v>
      </c>
      <c r="M2416" s="101">
        <f>VLOOKUP($C2416,'Experiment Design'!$B$3:$H$66,'Experiment Results'!M$1,FALSE)</f>
        <v>15</v>
      </c>
      <c r="N2416" s="102">
        <f t="shared" si="299"/>
        <v>25.833333333333318</v>
      </c>
      <c r="P2416" s="103">
        <f t="shared" si="300"/>
        <v>-1</v>
      </c>
      <c r="Q2416" s="101">
        <f t="shared" si="301"/>
        <v>-1</v>
      </c>
      <c r="R2416" s="101">
        <f t="shared" si="302"/>
        <v>1</v>
      </c>
      <c r="S2416" s="101">
        <f t="shared" si="303"/>
        <v>1</v>
      </c>
      <c r="T2416" s="101">
        <f t="shared" si="304"/>
        <v>-1</v>
      </c>
      <c r="U2416" s="101">
        <f t="shared" si="305"/>
        <v>1</v>
      </c>
      <c r="V2416" s="102">
        <f t="shared" si="306"/>
        <v>25.833333333333318</v>
      </c>
    </row>
    <row r="2417" spans="2:22" x14ac:dyDescent="0.25">
      <c r="B2417" s="12">
        <v>38</v>
      </c>
      <c r="C2417" s="12">
        <v>46</v>
      </c>
      <c r="D2417" s="12">
        <v>20.604395604395581</v>
      </c>
      <c r="E2417" s="12">
        <v>26.730769230769258</v>
      </c>
      <c r="F2417" s="12">
        <v>22.692307692307683</v>
      </c>
      <c r="H2417" s="103">
        <f>VLOOKUP($C2417,'Experiment Design'!$B$3:$H$66,'Experiment Results'!H$1,FALSE)</f>
        <v>8</v>
      </c>
      <c r="I2417" s="101" t="str">
        <f>VLOOKUP($C2417,'Experiment Design'!$B$3:$H$66,'Experiment Results'!I$1,FALSE)</f>
        <v>Normal</v>
      </c>
      <c r="J2417" s="101">
        <f>VLOOKUP($C2417,'Experiment Design'!$B$3:$H$66,'Experiment Results'!J$1,FALSE)</f>
        <v>100</v>
      </c>
      <c r="K2417" s="101">
        <f>VLOOKUP($C2417,'Experiment Design'!$B$3:$H$66,'Experiment Results'!K$1,FALSE)</f>
        <v>60</v>
      </c>
      <c r="L2417" s="101">
        <f>VLOOKUP($C2417,'Experiment Design'!$B$3:$H$66,'Experiment Results'!L$1,FALSE)</f>
        <v>26</v>
      </c>
      <c r="M2417" s="101">
        <f>VLOOKUP($C2417,'Experiment Design'!$B$3:$H$66,'Experiment Results'!M$1,FALSE)</f>
        <v>15</v>
      </c>
      <c r="N2417" s="102">
        <f t="shared" si="299"/>
        <v>23.342490842490843</v>
      </c>
      <c r="P2417" s="103">
        <f t="shared" si="300"/>
        <v>1</v>
      </c>
      <c r="Q2417" s="101">
        <f t="shared" si="301"/>
        <v>-1</v>
      </c>
      <c r="R2417" s="101">
        <f t="shared" si="302"/>
        <v>1</v>
      </c>
      <c r="S2417" s="101">
        <f t="shared" si="303"/>
        <v>1</v>
      </c>
      <c r="T2417" s="101">
        <f t="shared" si="304"/>
        <v>-1</v>
      </c>
      <c r="U2417" s="101">
        <f t="shared" si="305"/>
        <v>1</v>
      </c>
      <c r="V2417" s="102">
        <f t="shared" si="306"/>
        <v>23.342490842490843</v>
      </c>
    </row>
    <row r="2418" spans="2:22" x14ac:dyDescent="0.25">
      <c r="B2418" s="12">
        <v>38</v>
      </c>
      <c r="C2418" s="12">
        <v>47</v>
      </c>
      <c r="D2418" s="12">
        <v>29.615384615384642</v>
      </c>
      <c r="E2418" s="12">
        <v>20.384615384615397</v>
      </c>
      <c r="F2418" s="12">
        <v>36.425730621160135</v>
      </c>
      <c r="H2418" s="103">
        <f>VLOOKUP($C2418,'Experiment Design'!$B$3:$H$66,'Experiment Results'!H$1,FALSE)</f>
        <v>3</v>
      </c>
      <c r="I2418" s="101" t="str">
        <f>VLOOKUP($C2418,'Experiment Design'!$B$3:$H$66,'Experiment Results'!I$1,FALSE)</f>
        <v>Exponential</v>
      </c>
      <c r="J2418" s="101">
        <f>VLOOKUP($C2418,'Experiment Design'!$B$3:$H$66,'Experiment Results'!J$1,FALSE)</f>
        <v>100</v>
      </c>
      <c r="K2418" s="101">
        <f>VLOOKUP($C2418,'Experiment Design'!$B$3:$H$66,'Experiment Results'!K$1,FALSE)</f>
        <v>60</v>
      </c>
      <c r="L2418" s="101">
        <f>VLOOKUP($C2418,'Experiment Design'!$B$3:$H$66,'Experiment Results'!L$1,FALSE)</f>
        <v>26</v>
      </c>
      <c r="M2418" s="101">
        <f>VLOOKUP($C2418,'Experiment Design'!$B$3:$H$66,'Experiment Results'!M$1,FALSE)</f>
        <v>15</v>
      </c>
      <c r="N2418" s="102">
        <f t="shared" si="299"/>
        <v>28.808576873720057</v>
      </c>
      <c r="P2418" s="103">
        <f t="shared" si="300"/>
        <v>-1</v>
      </c>
      <c r="Q2418" s="101">
        <f t="shared" si="301"/>
        <v>1</v>
      </c>
      <c r="R2418" s="101">
        <f t="shared" si="302"/>
        <v>1</v>
      </c>
      <c r="S2418" s="101">
        <f t="shared" si="303"/>
        <v>1</v>
      </c>
      <c r="T2418" s="101">
        <f t="shared" si="304"/>
        <v>-1</v>
      </c>
      <c r="U2418" s="101">
        <f t="shared" si="305"/>
        <v>1</v>
      </c>
      <c r="V2418" s="102">
        <f t="shared" si="306"/>
        <v>28.808576873720057</v>
      </c>
    </row>
    <row r="2419" spans="2:22" x14ac:dyDescent="0.25">
      <c r="B2419" s="12">
        <v>38</v>
      </c>
      <c r="C2419" s="12">
        <v>48</v>
      </c>
      <c r="D2419" s="12">
        <v>27.230769230769241</v>
      </c>
      <c r="E2419" s="12">
        <v>27.197802197802183</v>
      </c>
      <c r="F2419" s="12">
        <v>24.038461538461561</v>
      </c>
      <c r="H2419" s="103">
        <f>VLOOKUP($C2419,'Experiment Design'!$B$3:$H$66,'Experiment Results'!H$1,FALSE)</f>
        <v>8</v>
      </c>
      <c r="I2419" s="101" t="str">
        <f>VLOOKUP($C2419,'Experiment Design'!$B$3:$H$66,'Experiment Results'!I$1,FALSE)</f>
        <v>Exponential</v>
      </c>
      <c r="J2419" s="101">
        <f>VLOOKUP($C2419,'Experiment Design'!$B$3:$H$66,'Experiment Results'!J$1,FALSE)</f>
        <v>100</v>
      </c>
      <c r="K2419" s="101">
        <f>VLOOKUP($C2419,'Experiment Design'!$B$3:$H$66,'Experiment Results'!K$1,FALSE)</f>
        <v>60</v>
      </c>
      <c r="L2419" s="101">
        <f>VLOOKUP($C2419,'Experiment Design'!$B$3:$H$66,'Experiment Results'!L$1,FALSE)</f>
        <v>26</v>
      </c>
      <c r="M2419" s="101">
        <f>VLOOKUP($C2419,'Experiment Design'!$B$3:$H$66,'Experiment Results'!M$1,FALSE)</f>
        <v>15</v>
      </c>
      <c r="N2419" s="102">
        <f t="shared" si="299"/>
        <v>26.155677655677664</v>
      </c>
      <c r="P2419" s="103">
        <f t="shared" si="300"/>
        <v>1</v>
      </c>
      <c r="Q2419" s="101">
        <f t="shared" si="301"/>
        <v>1</v>
      </c>
      <c r="R2419" s="101">
        <f t="shared" si="302"/>
        <v>1</v>
      </c>
      <c r="S2419" s="101">
        <f t="shared" si="303"/>
        <v>1</v>
      </c>
      <c r="T2419" s="101">
        <f t="shared" si="304"/>
        <v>-1</v>
      </c>
      <c r="U2419" s="101">
        <f t="shared" si="305"/>
        <v>1</v>
      </c>
      <c r="V2419" s="102">
        <f t="shared" si="306"/>
        <v>26.155677655677664</v>
      </c>
    </row>
    <row r="2420" spans="2:22" x14ac:dyDescent="0.25">
      <c r="B2420" s="12">
        <v>38</v>
      </c>
      <c r="C2420" s="12">
        <v>49</v>
      </c>
      <c r="D2420" s="12">
        <v>37.083333333333364</v>
      </c>
      <c r="E2420" s="12">
        <v>47.708333333333336</v>
      </c>
      <c r="F2420" s="12">
        <v>33.958333333333321</v>
      </c>
      <c r="H2420" s="103">
        <f>VLOOKUP($C2420,'Experiment Design'!$B$3:$H$66,'Experiment Results'!H$1,FALSE)</f>
        <v>3</v>
      </c>
      <c r="I2420" s="101" t="str">
        <f>VLOOKUP($C2420,'Experiment Design'!$B$3:$H$66,'Experiment Results'!I$1,FALSE)</f>
        <v>Normal</v>
      </c>
      <c r="J2420" s="101">
        <f>VLOOKUP($C2420,'Experiment Design'!$B$3:$H$66,'Experiment Results'!J$1,FALSE)</f>
        <v>40</v>
      </c>
      <c r="K2420" s="101">
        <f>VLOOKUP($C2420,'Experiment Design'!$B$3:$H$66,'Experiment Results'!K$1,FALSE)</f>
        <v>10</v>
      </c>
      <c r="L2420" s="101">
        <f>VLOOKUP($C2420,'Experiment Design'!$B$3:$H$66,'Experiment Results'!L$1,FALSE)</f>
        <v>36</v>
      </c>
      <c r="M2420" s="101">
        <f>VLOOKUP($C2420,'Experiment Design'!$B$3:$H$66,'Experiment Results'!M$1,FALSE)</f>
        <v>15</v>
      </c>
      <c r="N2420" s="102">
        <f t="shared" si="299"/>
        <v>39.583333333333343</v>
      </c>
      <c r="P2420" s="103">
        <f t="shared" si="300"/>
        <v>-1</v>
      </c>
      <c r="Q2420" s="101">
        <f t="shared" si="301"/>
        <v>-1</v>
      </c>
      <c r="R2420" s="101">
        <f t="shared" si="302"/>
        <v>-1</v>
      </c>
      <c r="S2420" s="101">
        <f t="shared" si="303"/>
        <v>-1</v>
      </c>
      <c r="T2420" s="101">
        <f t="shared" si="304"/>
        <v>1</v>
      </c>
      <c r="U2420" s="101">
        <f t="shared" si="305"/>
        <v>1</v>
      </c>
      <c r="V2420" s="102">
        <f t="shared" si="306"/>
        <v>39.583333333333343</v>
      </c>
    </row>
    <row r="2421" spans="2:22" x14ac:dyDescent="0.25">
      <c r="B2421" s="12">
        <v>38</v>
      </c>
      <c r="C2421" s="12">
        <v>50</v>
      </c>
      <c r="D2421" s="12">
        <v>38.333333333333336</v>
      </c>
      <c r="E2421" s="12">
        <v>43.166666666666643</v>
      </c>
      <c r="F2421" s="12">
        <v>36.666666666666664</v>
      </c>
      <c r="H2421" s="103">
        <f>VLOOKUP($C2421,'Experiment Design'!$B$3:$H$66,'Experiment Results'!H$1,FALSE)</f>
        <v>8</v>
      </c>
      <c r="I2421" s="101" t="str">
        <f>VLOOKUP($C2421,'Experiment Design'!$B$3:$H$66,'Experiment Results'!I$1,FALSE)</f>
        <v>Normal</v>
      </c>
      <c r="J2421" s="101">
        <f>VLOOKUP($C2421,'Experiment Design'!$B$3:$H$66,'Experiment Results'!J$1,FALSE)</f>
        <v>40</v>
      </c>
      <c r="K2421" s="101">
        <f>VLOOKUP($C2421,'Experiment Design'!$B$3:$H$66,'Experiment Results'!K$1,FALSE)</f>
        <v>10</v>
      </c>
      <c r="L2421" s="101">
        <f>VLOOKUP($C2421,'Experiment Design'!$B$3:$H$66,'Experiment Results'!L$1,FALSE)</f>
        <v>36</v>
      </c>
      <c r="M2421" s="101">
        <f>VLOOKUP($C2421,'Experiment Design'!$B$3:$H$66,'Experiment Results'!M$1,FALSE)</f>
        <v>15</v>
      </c>
      <c r="N2421" s="102">
        <f t="shared" si="299"/>
        <v>39.388888888888879</v>
      </c>
      <c r="P2421" s="103">
        <f t="shared" si="300"/>
        <v>1</v>
      </c>
      <c r="Q2421" s="101">
        <f t="shared" si="301"/>
        <v>-1</v>
      </c>
      <c r="R2421" s="101">
        <f t="shared" si="302"/>
        <v>-1</v>
      </c>
      <c r="S2421" s="101">
        <f t="shared" si="303"/>
        <v>-1</v>
      </c>
      <c r="T2421" s="101">
        <f t="shared" si="304"/>
        <v>1</v>
      </c>
      <c r="U2421" s="101">
        <f t="shared" si="305"/>
        <v>1</v>
      </c>
      <c r="V2421" s="102">
        <f t="shared" si="306"/>
        <v>39.388888888888879</v>
      </c>
    </row>
    <row r="2422" spans="2:22" x14ac:dyDescent="0.25">
      <c r="B2422" s="12">
        <v>38</v>
      </c>
      <c r="C2422" s="12">
        <v>51</v>
      </c>
      <c r="D2422" s="12">
        <v>33.75</v>
      </c>
      <c r="E2422" s="12">
        <v>39.791666666666636</v>
      </c>
      <c r="F2422" s="12">
        <v>36.250000000000014</v>
      </c>
      <c r="H2422" s="103">
        <f>VLOOKUP($C2422,'Experiment Design'!$B$3:$H$66,'Experiment Results'!H$1,FALSE)</f>
        <v>3</v>
      </c>
      <c r="I2422" s="101" t="str">
        <f>VLOOKUP($C2422,'Experiment Design'!$B$3:$H$66,'Experiment Results'!I$1,FALSE)</f>
        <v>Exponential</v>
      </c>
      <c r="J2422" s="101">
        <f>VLOOKUP($C2422,'Experiment Design'!$B$3:$H$66,'Experiment Results'!J$1,FALSE)</f>
        <v>40</v>
      </c>
      <c r="K2422" s="101">
        <f>VLOOKUP($C2422,'Experiment Design'!$B$3:$H$66,'Experiment Results'!K$1,FALSE)</f>
        <v>10</v>
      </c>
      <c r="L2422" s="101">
        <f>VLOOKUP($C2422,'Experiment Design'!$B$3:$H$66,'Experiment Results'!L$1,FALSE)</f>
        <v>36</v>
      </c>
      <c r="M2422" s="101">
        <f>VLOOKUP($C2422,'Experiment Design'!$B$3:$H$66,'Experiment Results'!M$1,FALSE)</f>
        <v>15</v>
      </c>
      <c r="N2422" s="102">
        <f t="shared" si="299"/>
        <v>36.597222222222214</v>
      </c>
      <c r="P2422" s="103">
        <f t="shared" si="300"/>
        <v>-1</v>
      </c>
      <c r="Q2422" s="101">
        <f t="shared" si="301"/>
        <v>1</v>
      </c>
      <c r="R2422" s="101">
        <f t="shared" si="302"/>
        <v>-1</v>
      </c>
      <c r="S2422" s="101">
        <f t="shared" si="303"/>
        <v>-1</v>
      </c>
      <c r="T2422" s="101">
        <f t="shared" si="304"/>
        <v>1</v>
      </c>
      <c r="U2422" s="101">
        <f t="shared" si="305"/>
        <v>1</v>
      </c>
      <c r="V2422" s="102">
        <f t="shared" si="306"/>
        <v>36.597222222222214</v>
      </c>
    </row>
    <row r="2423" spans="2:22" x14ac:dyDescent="0.25">
      <c r="B2423" s="12">
        <v>38</v>
      </c>
      <c r="C2423" s="12">
        <v>52</v>
      </c>
      <c r="D2423" s="12">
        <v>34.999999999999986</v>
      </c>
      <c r="E2423" s="12">
        <v>34.000000000000021</v>
      </c>
      <c r="F2423" s="12">
        <v>33</v>
      </c>
      <c r="H2423" s="103">
        <f>VLOOKUP($C2423,'Experiment Design'!$B$3:$H$66,'Experiment Results'!H$1,FALSE)</f>
        <v>8</v>
      </c>
      <c r="I2423" s="101" t="str">
        <f>VLOOKUP($C2423,'Experiment Design'!$B$3:$H$66,'Experiment Results'!I$1,FALSE)</f>
        <v>Exponential</v>
      </c>
      <c r="J2423" s="101">
        <f>VLOOKUP($C2423,'Experiment Design'!$B$3:$H$66,'Experiment Results'!J$1,FALSE)</f>
        <v>40</v>
      </c>
      <c r="K2423" s="101">
        <f>VLOOKUP($C2423,'Experiment Design'!$B$3:$H$66,'Experiment Results'!K$1,FALSE)</f>
        <v>10</v>
      </c>
      <c r="L2423" s="101">
        <f>VLOOKUP($C2423,'Experiment Design'!$B$3:$H$66,'Experiment Results'!L$1,FALSE)</f>
        <v>36</v>
      </c>
      <c r="M2423" s="101">
        <f>VLOOKUP($C2423,'Experiment Design'!$B$3:$H$66,'Experiment Results'!M$1,FALSE)</f>
        <v>15</v>
      </c>
      <c r="N2423" s="102">
        <f t="shared" si="299"/>
        <v>34</v>
      </c>
      <c r="P2423" s="103">
        <f t="shared" si="300"/>
        <v>1</v>
      </c>
      <c r="Q2423" s="101">
        <f t="shared" si="301"/>
        <v>1</v>
      </c>
      <c r="R2423" s="101">
        <f t="shared" si="302"/>
        <v>-1</v>
      </c>
      <c r="S2423" s="101">
        <f t="shared" si="303"/>
        <v>-1</v>
      </c>
      <c r="T2423" s="101">
        <f t="shared" si="304"/>
        <v>1</v>
      </c>
      <c r="U2423" s="101">
        <f t="shared" si="305"/>
        <v>1</v>
      </c>
      <c r="V2423" s="102">
        <f t="shared" si="306"/>
        <v>34</v>
      </c>
    </row>
    <row r="2424" spans="2:22" x14ac:dyDescent="0.25">
      <c r="B2424" s="12">
        <v>38</v>
      </c>
      <c r="C2424" s="12">
        <v>53</v>
      </c>
      <c r="D2424" s="12">
        <v>37.083333333333364</v>
      </c>
      <c r="E2424" s="12">
        <v>47.708333333333336</v>
      </c>
      <c r="F2424" s="12">
        <v>33.958333333333321</v>
      </c>
      <c r="H2424" s="103">
        <f>VLOOKUP($C2424,'Experiment Design'!$B$3:$H$66,'Experiment Results'!H$1,FALSE)</f>
        <v>3</v>
      </c>
      <c r="I2424" s="101" t="str">
        <f>VLOOKUP($C2424,'Experiment Design'!$B$3:$H$66,'Experiment Results'!I$1,FALSE)</f>
        <v>Normal</v>
      </c>
      <c r="J2424" s="101">
        <f>VLOOKUP($C2424,'Experiment Design'!$B$3:$H$66,'Experiment Results'!J$1,FALSE)</f>
        <v>100</v>
      </c>
      <c r="K2424" s="101">
        <f>VLOOKUP($C2424,'Experiment Design'!$B$3:$H$66,'Experiment Results'!K$1,FALSE)</f>
        <v>10</v>
      </c>
      <c r="L2424" s="101">
        <f>VLOOKUP($C2424,'Experiment Design'!$B$3:$H$66,'Experiment Results'!L$1,FALSE)</f>
        <v>36</v>
      </c>
      <c r="M2424" s="101">
        <f>VLOOKUP($C2424,'Experiment Design'!$B$3:$H$66,'Experiment Results'!M$1,FALSE)</f>
        <v>15</v>
      </c>
      <c r="N2424" s="102">
        <f t="shared" si="299"/>
        <v>39.583333333333343</v>
      </c>
      <c r="P2424" s="103">
        <f t="shared" si="300"/>
        <v>-1</v>
      </c>
      <c r="Q2424" s="101">
        <f t="shared" si="301"/>
        <v>-1</v>
      </c>
      <c r="R2424" s="101">
        <f t="shared" si="302"/>
        <v>1</v>
      </c>
      <c r="S2424" s="101">
        <f t="shared" si="303"/>
        <v>-1</v>
      </c>
      <c r="T2424" s="101">
        <f t="shared" si="304"/>
        <v>1</v>
      </c>
      <c r="U2424" s="101">
        <f t="shared" si="305"/>
        <v>1</v>
      </c>
      <c r="V2424" s="102">
        <f t="shared" si="306"/>
        <v>39.583333333333343</v>
      </c>
    </row>
    <row r="2425" spans="2:22" x14ac:dyDescent="0.25">
      <c r="B2425" s="12">
        <v>38</v>
      </c>
      <c r="C2425" s="12">
        <v>54</v>
      </c>
      <c r="D2425" s="12">
        <v>38.333333333333336</v>
      </c>
      <c r="E2425" s="12">
        <v>43.5</v>
      </c>
      <c r="F2425" s="12">
        <v>36.666666666666664</v>
      </c>
      <c r="H2425" s="103">
        <f>VLOOKUP($C2425,'Experiment Design'!$B$3:$H$66,'Experiment Results'!H$1,FALSE)</f>
        <v>8</v>
      </c>
      <c r="I2425" s="101" t="str">
        <f>VLOOKUP($C2425,'Experiment Design'!$B$3:$H$66,'Experiment Results'!I$1,FALSE)</f>
        <v>Normal</v>
      </c>
      <c r="J2425" s="101">
        <f>VLOOKUP($C2425,'Experiment Design'!$B$3:$H$66,'Experiment Results'!J$1,FALSE)</f>
        <v>100</v>
      </c>
      <c r="K2425" s="101">
        <f>VLOOKUP($C2425,'Experiment Design'!$B$3:$H$66,'Experiment Results'!K$1,FALSE)</f>
        <v>10</v>
      </c>
      <c r="L2425" s="101">
        <f>VLOOKUP($C2425,'Experiment Design'!$B$3:$H$66,'Experiment Results'!L$1,FALSE)</f>
        <v>36</v>
      </c>
      <c r="M2425" s="101">
        <f>VLOOKUP($C2425,'Experiment Design'!$B$3:$H$66,'Experiment Results'!M$1,FALSE)</f>
        <v>15</v>
      </c>
      <c r="N2425" s="102">
        <f t="shared" si="299"/>
        <v>39.5</v>
      </c>
      <c r="P2425" s="103">
        <f t="shared" si="300"/>
        <v>1</v>
      </c>
      <c r="Q2425" s="101">
        <f t="shared" si="301"/>
        <v>-1</v>
      </c>
      <c r="R2425" s="101">
        <f t="shared" si="302"/>
        <v>1</v>
      </c>
      <c r="S2425" s="101">
        <f t="shared" si="303"/>
        <v>-1</v>
      </c>
      <c r="T2425" s="101">
        <f t="shared" si="304"/>
        <v>1</v>
      </c>
      <c r="U2425" s="101">
        <f t="shared" si="305"/>
        <v>1</v>
      </c>
      <c r="V2425" s="102">
        <f t="shared" si="306"/>
        <v>39.5</v>
      </c>
    </row>
    <row r="2426" spans="2:22" x14ac:dyDescent="0.25">
      <c r="B2426" s="12">
        <v>38</v>
      </c>
      <c r="C2426" s="12">
        <v>55</v>
      </c>
      <c r="D2426" s="12">
        <v>33.75</v>
      </c>
      <c r="E2426" s="12">
        <v>39.791666666666636</v>
      </c>
      <c r="F2426" s="12">
        <v>45.216140243890798</v>
      </c>
      <c r="H2426" s="103">
        <f>VLOOKUP($C2426,'Experiment Design'!$B$3:$H$66,'Experiment Results'!H$1,FALSE)</f>
        <v>3</v>
      </c>
      <c r="I2426" s="101" t="str">
        <f>VLOOKUP($C2426,'Experiment Design'!$B$3:$H$66,'Experiment Results'!I$1,FALSE)</f>
        <v>Exponential</v>
      </c>
      <c r="J2426" s="101">
        <f>VLOOKUP($C2426,'Experiment Design'!$B$3:$H$66,'Experiment Results'!J$1,FALSE)</f>
        <v>100</v>
      </c>
      <c r="K2426" s="101">
        <f>VLOOKUP($C2426,'Experiment Design'!$B$3:$H$66,'Experiment Results'!K$1,FALSE)</f>
        <v>10</v>
      </c>
      <c r="L2426" s="101">
        <f>VLOOKUP($C2426,'Experiment Design'!$B$3:$H$66,'Experiment Results'!L$1,FALSE)</f>
        <v>36</v>
      </c>
      <c r="M2426" s="101">
        <f>VLOOKUP($C2426,'Experiment Design'!$B$3:$H$66,'Experiment Results'!M$1,FALSE)</f>
        <v>15</v>
      </c>
      <c r="N2426" s="102">
        <f t="shared" si="299"/>
        <v>39.585935636852476</v>
      </c>
      <c r="P2426" s="103">
        <f t="shared" si="300"/>
        <v>-1</v>
      </c>
      <c r="Q2426" s="101">
        <f t="shared" si="301"/>
        <v>1</v>
      </c>
      <c r="R2426" s="101">
        <f t="shared" si="302"/>
        <v>1</v>
      </c>
      <c r="S2426" s="101">
        <f t="shared" si="303"/>
        <v>-1</v>
      </c>
      <c r="T2426" s="101">
        <f t="shared" si="304"/>
        <v>1</v>
      </c>
      <c r="U2426" s="101">
        <f t="shared" si="305"/>
        <v>1</v>
      </c>
      <c r="V2426" s="102">
        <f t="shared" si="306"/>
        <v>39.585935636852476</v>
      </c>
    </row>
    <row r="2427" spans="2:22" x14ac:dyDescent="0.25">
      <c r="B2427" s="12">
        <v>38</v>
      </c>
      <c r="C2427" s="12">
        <v>56</v>
      </c>
      <c r="D2427" s="12">
        <v>35.208333333333364</v>
      </c>
      <c r="E2427" s="12">
        <v>33.666666666666657</v>
      </c>
      <c r="F2427" s="12">
        <v>33.166666666666686</v>
      </c>
      <c r="H2427" s="103">
        <f>VLOOKUP($C2427,'Experiment Design'!$B$3:$H$66,'Experiment Results'!H$1,FALSE)</f>
        <v>8</v>
      </c>
      <c r="I2427" s="101" t="str">
        <f>VLOOKUP($C2427,'Experiment Design'!$B$3:$H$66,'Experiment Results'!I$1,FALSE)</f>
        <v>Exponential</v>
      </c>
      <c r="J2427" s="101">
        <f>VLOOKUP($C2427,'Experiment Design'!$B$3:$H$66,'Experiment Results'!J$1,FALSE)</f>
        <v>100</v>
      </c>
      <c r="K2427" s="101">
        <f>VLOOKUP($C2427,'Experiment Design'!$B$3:$H$66,'Experiment Results'!K$1,FALSE)</f>
        <v>10</v>
      </c>
      <c r="L2427" s="101">
        <f>VLOOKUP($C2427,'Experiment Design'!$B$3:$H$66,'Experiment Results'!L$1,FALSE)</f>
        <v>36</v>
      </c>
      <c r="M2427" s="101">
        <f>VLOOKUP($C2427,'Experiment Design'!$B$3:$H$66,'Experiment Results'!M$1,FALSE)</f>
        <v>15</v>
      </c>
      <c r="N2427" s="102">
        <f t="shared" si="299"/>
        <v>34.013888888888907</v>
      </c>
      <c r="P2427" s="103">
        <f t="shared" si="300"/>
        <v>1</v>
      </c>
      <c r="Q2427" s="101">
        <f t="shared" si="301"/>
        <v>1</v>
      </c>
      <c r="R2427" s="101">
        <f t="shared" si="302"/>
        <v>1</v>
      </c>
      <c r="S2427" s="101">
        <f t="shared" si="303"/>
        <v>-1</v>
      </c>
      <c r="T2427" s="101">
        <f t="shared" si="304"/>
        <v>1</v>
      </c>
      <c r="U2427" s="101">
        <f t="shared" si="305"/>
        <v>1</v>
      </c>
      <c r="V2427" s="102">
        <f t="shared" si="306"/>
        <v>34.013888888888907</v>
      </c>
    </row>
    <row r="2428" spans="2:22" x14ac:dyDescent="0.25">
      <c r="B2428" s="12">
        <v>38</v>
      </c>
      <c r="C2428" s="12">
        <v>57</v>
      </c>
      <c r="D2428" s="12">
        <v>37.083333333333364</v>
      </c>
      <c r="E2428" s="12">
        <v>47.708333333333336</v>
      </c>
      <c r="F2428" s="12">
        <v>33.958333333333321</v>
      </c>
      <c r="H2428" s="103">
        <f>VLOOKUP($C2428,'Experiment Design'!$B$3:$H$66,'Experiment Results'!H$1,FALSE)</f>
        <v>3</v>
      </c>
      <c r="I2428" s="101" t="str">
        <f>VLOOKUP($C2428,'Experiment Design'!$B$3:$H$66,'Experiment Results'!I$1,FALSE)</f>
        <v>Normal</v>
      </c>
      <c r="J2428" s="101">
        <f>VLOOKUP($C2428,'Experiment Design'!$B$3:$H$66,'Experiment Results'!J$1,FALSE)</f>
        <v>40</v>
      </c>
      <c r="K2428" s="101">
        <f>VLOOKUP($C2428,'Experiment Design'!$B$3:$H$66,'Experiment Results'!K$1,FALSE)</f>
        <v>60</v>
      </c>
      <c r="L2428" s="101">
        <f>VLOOKUP($C2428,'Experiment Design'!$B$3:$H$66,'Experiment Results'!L$1,FALSE)</f>
        <v>36</v>
      </c>
      <c r="M2428" s="101">
        <f>VLOOKUP($C2428,'Experiment Design'!$B$3:$H$66,'Experiment Results'!M$1,FALSE)</f>
        <v>15</v>
      </c>
      <c r="N2428" s="102">
        <f t="shared" si="299"/>
        <v>39.583333333333343</v>
      </c>
      <c r="P2428" s="103">
        <f t="shared" si="300"/>
        <v>-1</v>
      </c>
      <c r="Q2428" s="101">
        <f t="shared" si="301"/>
        <v>-1</v>
      </c>
      <c r="R2428" s="101">
        <f t="shared" si="302"/>
        <v>-1</v>
      </c>
      <c r="S2428" s="101">
        <f t="shared" si="303"/>
        <v>1</v>
      </c>
      <c r="T2428" s="101">
        <f t="shared" si="304"/>
        <v>1</v>
      </c>
      <c r="U2428" s="101">
        <f t="shared" si="305"/>
        <v>1</v>
      </c>
      <c r="V2428" s="102">
        <f t="shared" si="306"/>
        <v>39.583333333333343</v>
      </c>
    </row>
    <row r="2429" spans="2:22" x14ac:dyDescent="0.25">
      <c r="B2429" s="12">
        <v>38</v>
      </c>
      <c r="C2429" s="12">
        <v>58</v>
      </c>
      <c r="D2429" s="12">
        <v>38.333333333333336</v>
      </c>
      <c r="E2429" s="12">
        <v>43.5</v>
      </c>
      <c r="F2429" s="12">
        <v>36.666666666666664</v>
      </c>
      <c r="H2429" s="103">
        <f>VLOOKUP($C2429,'Experiment Design'!$B$3:$H$66,'Experiment Results'!H$1,FALSE)</f>
        <v>8</v>
      </c>
      <c r="I2429" s="101" t="str">
        <f>VLOOKUP($C2429,'Experiment Design'!$B$3:$H$66,'Experiment Results'!I$1,FALSE)</f>
        <v>Normal</v>
      </c>
      <c r="J2429" s="101">
        <f>VLOOKUP($C2429,'Experiment Design'!$B$3:$H$66,'Experiment Results'!J$1,FALSE)</f>
        <v>40</v>
      </c>
      <c r="K2429" s="101">
        <f>VLOOKUP($C2429,'Experiment Design'!$B$3:$H$66,'Experiment Results'!K$1,FALSE)</f>
        <v>60</v>
      </c>
      <c r="L2429" s="101">
        <f>VLOOKUP($C2429,'Experiment Design'!$B$3:$H$66,'Experiment Results'!L$1,FALSE)</f>
        <v>36</v>
      </c>
      <c r="M2429" s="101">
        <f>VLOOKUP($C2429,'Experiment Design'!$B$3:$H$66,'Experiment Results'!M$1,FALSE)</f>
        <v>15</v>
      </c>
      <c r="N2429" s="102">
        <f t="shared" si="299"/>
        <v>39.5</v>
      </c>
      <c r="P2429" s="103">
        <f t="shared" si="300"/>
        <v>1</v>
      </c>
      <c r="Q2429" s="101">
        <f t="shared" si="301"/>
        <v>-1</v>
      </c>
      <c r="R2429" s="101">
        <f t="shared" si="302"/>
        <v>-1</v>
      </c>
      <c r="S2429" s="101">
        <f t="shared" si="303"/>
        <v>1</v>
      </c>
      <c r="T2429" s="101">
        <f t="shared" si="304"/>
        <v>1</v>
      </c>
      <c r="U2429" s="101">
        <f t="shared" si="305"/>
        <v>1</v>
      </c>
      <c r="V2429" s="102">
        <f t="shared" si="306"/>
        <v>39.5</v>
      </c>
    </row>
    <row r="2430" spans="2:22" x14ac:dyDescent="0.25">
      <c r="B2430" s="12">
        <v>38</v>
      </c>
      <c r="C2430" s="12">
        <v>59</v>
      </c>
      <c r="D2430" s="12">
        <v>33.75</v>
      </c>
      <c r="E2430" s="12">
        <v>39.791666666666636</v>
      </c>
      <c r="F2430" s="12">
        <v>36.250000000000014</v>
      </c>
      <c r="H2430" s="103">
        <f>VLOOKUP($C2430,'Experiment Design'!$B$3:$H$66,'Experiment Results'!H$1,FALSE)</f>
        <v>3</v>
      </c>
      <c r="I2430" s="101" t="str">
        <f>VLOOKUP($C2430,'Experiment Design'!$B$3:$H$66,'Experiment Results'!I$1,FALSE)</f>
        <v>Exponential</v>
      </c>
      <c r="J2430" s="101">
        <f>VLOOKUP($C2430,'Experiment Design'!$B$3:$H$66,'Experiment Results'!J$1,FALSE)</f>
        <v>40</v>
      </c>
      <c r="K2430" s="101">
        <f>VLOOKUP($C2430,'Experiment Design'!$B$3:$H$66,'Experiment Results'!K$1,FALSE)</f>
        <v>60</v>
      </c>
      <c r="L2430" s="101">
        <f>VLOOKUP($C2430,'Experiment Design'!$B$3:$H$66,'Experiment Results'!L$1,FALSE)</f>
        <v>36</v>
      </c>
      <c r="M2430" s="101">
        <f>VLOOKUP($C2430,'Experiment Design'!$B$3:$H$66,'Experiment Results'!M$1,FALSE)</f>
        <v>15</v>
      </c>
      <c r="N2430" s="102">
        <f t="shared" si="299"/>
        <v>36.597222222222214</v>
      </c>
      <c r="P2430" s="103">
        <f t="shared" si="300"/>
        <v>-1</v>
      </c>
      <c r="Q2430" s="101">
        <f t="shared" si="301"/>
        <v>1</v>
      </c>
      <c r="R2430" s="101">
        <f t="shared" si="302"/>
        <v>-1</v>
      </c>
      <c r="S2430" s="101">
        <f t="shared" si="303"/>
        <v>1</v>
      </c>
      <c r="T2430" s="101">
        <f t="shared" si="304"/>
        <v>1</v>
      </c>
      <c r="U2430" s="101">
        <f t="shared" si="305"/>
        <v>1</v>
      </c>
      <c r="V2430" s="102">
        <f t="shared" si="306"/>
        <v>36.597222222222214</v>
      </c>
    </row>
    <row r="2431" spans="2:22" x14ac:dyDescent="0.25">
      <c r="B2431" s="12">
        <v>38</v>
      </c>
      <c r="C2431" s="12">
        <v>60</v>
      </c>
      <c r="D2431" s="12">
        <v>35.208333333333364</v>
      </c>
      <c r="E2431" s="12">
        <v>33.666666666666657</v>
      </c>
      <c r="F2431" s="12">
        <v>33.166666666666686</v>
      </c>
      <c r="H2431" s="103">
        <f>VLOOKUP($C2431,'Experiment Design'!$B$3:$H$66,'Experiment Results'!H$1,FALSE)</f>
        <v>8</v>
      </c>
      <c r="I2431" s="101" t="str">
        <f>VLOOKUP($C2431,'Experiment Design'!$B$3:$H$66,'Experiment Results'!I$1,FALSE)</f>
        <v>Exponential</v>
      </c>
      <c r="J2431" s="101">
        <f>VLOOKUP($C2431,'Experiment Design'!$B$3:$H$66,'Experiment Results'!J$1,FALSE)</f>
        <v>40</v>
      </c>
      <c r="K2431" s="101">
        <f>VLOOKUP($C2431,'Experiment Design'!$B$3:$H$66,'Experiment Results'!K$1,FALSE)</f>
        <v>60</v>
      </c>
      <c r="L2431" s="101">
        <f>VLOOKUP($C2431,'Experiment Design'!$B$3:$H$66,'Experiment Results'!L$1,FALSE)</f>
        <v>36</v>
      </c>
      <c r="M2431" s="101">
        <f>VLOOKUP($C2431,'Experiment Design'!$B$3:$H$66,'Experiment Results'!M$1,FALSE)</f>
        <v>15</v>
      </c>
      <c r="N2431" s="102">
        <f t="shared" si="299"/>
        <v>34.013888888888907</v>
      </c>
      <c r="P2431" s="103">
        <f t="shared" si="300"/>
        <v>1</v>
      </c>
      <c r="Q2431" s="101">
        <f t="shared" si="301"/>
        <v>1</v>
      </c>
      <c r="R2431" s="101">
        <f t="shared" si="302"/>
        <v>-1</v>
      </c>
      <c r="S2431" s="101">
        <f t="shared" si="303"/>
        <v>1</v>
      </c>
      <c r="T2431" s="101">
        <f t="shared" si="304"/>
        <v>1</v>
      </c>
      <c r="U2431" s="101">
        <f t="shared" si="305"/>
        <v>1</v>
      </c>
      <c r="V2431" s="102">
        <f t="shared" si="306"/>
        <v>34.013888888888907</v>
      </c>
    </row>
    <row r="2432" spans="2:22" x14ac:dyDescent="0.25">
      <c r="B2432" s="12">
        <v>38</v>
      </c>
      <c r="C2432" s="12">
        <v>61</v>
      </c>
      <c r="D2432" s="12">
        <v>37.083333333333364</v>
      </c>
      <c r="E2432" s="12">
        <v>47.708333333333336</v>
      </c>
      <c r="F2432" s="12">
        <v>33.958333333333321</v>
      </c>
      <c r="H2432" s="103">
        <f>VLOOKUP($C2432,'Experiment Design'!$B$3:$H$66,'Experiment Results'!H$1,FALSE)</f>
        <v>3</v>
      </c>
      <c r="I2432" s="101" t="str">
        <f>VLOOKUP($C2432,'Experiment Design'!$B$3:$H$66,'Experiment Results'!I$1,FALSE)</f>
        <v>Normal</v>
      </c>
      <c r="J2432" s="101">
        <f>VLOOKUP($C2432,'Experiment Design'!$B$3:$H$66,'Experiment Results'!J$1,FALSE)</f>
        <v>100</v>
      </c>
      <c r="K2432" s="101">
        <f>VLOOKUP($C2432,'Experiment Design'!$B$3:$H$66,'Experiment Results'!K$1,FALSE)</f>
        <v>60</v>
      </c>
      <c r="L2432" s="101">
        <f>VLOOKUP($C2432,'Experiment Design'!$B$3:$H$66,'Experiment Results'!L$1,FALSE)</f>
        <v>36</v>
      </c>
      <c r="M2432" s="101">
        <f>VLOOKUP($C2432,'Experiment Design'!$B$3:$H$66,'Experiment Results'!M$1,FALSE)</f>
        <v>15</v>
      </c>
      <c r="N2432" s="102">
        <f t="shared" si="299"/>
        <v>39.583333333333343</v>
      </c>
      <c r="P2432" s="103">
        <f t="shared" si="300"/>
        <v>-1</v>
      </c>
      <c r="Q2432" s="101">
        <f t="shared" si="301"/>
        <v>-1</v>
      </c>
      <c r="R2432" s="101">
        <f t="shared" si="302"/>
        <v>1</v>
      </c>
      <c r="S2432" s="101">
        <f t="shared" si="303"/>
        <v>1</v>
      </c>
      <c r="T2432" s="101">
        <f t="shared" si="304"/>
        <v>1</v>
      </c>
      <c r="U2432" s="101">
        <f t="shared" si="305"/>
        <v>1</v>
      </c>
      <c r="V2432" s="102">
        <f t="shared" si="306"/>
        <v>39.583333333333343</v>
      </c>
    </row>
    <row r="2433" spans="2:22" x14ac:dyDescent="0.25">
      <c r="B2433" s="12">
        <v>38</v>
      </c>
      <c r="C2433" s="12">
        <v>62</v>
      </c>
      <c r="D2433" s="12">
        <v>38.333333333333336</v>
      </c>
      <c r="E2433" s="12">
        <v>43.5</v>
      </c>
      <c r="F2433" s="12">
        <v>36.666666666666664</v>
      </c>
      <c r="H2433" s="103">
        <f>VLOOKUP($C2433,'Experiment Design'!$B$3:$H$66,'Experiment Results'!H$1,FALSE)</f>
        <v>8</v>
      </c>
      <c r="I2433" s="101" t="str">
        <f>VLOOKUP($C2433,'Experiment Design'!$B$3:$H$66,'Experiment Results'!I$1,FALSE)</f>
        <v>Normal</v>
      </c>
      <c r="J2433" s="101">
        <f>VLOOKUP($C2433,'Experiment Design'!$B$3:$H$66,'Experiment Results'!J$1,FALSE)</f>
        <v>100</v>
      </c>
      <c r="K2433" s="101">
        <f>VLOOKUP($C2433,'Experiment Design'!$B$3:$H$66,'Experiment Results'!K$1,FALSE)</f>
        <v>60</v>
      </c>
      <c r="L2433" s="101">
        <f>VLOOKUP($C2433,'Experiment Design'!$B$3:$H$66,'Experiment Results'!L$1,FALSE)</f>
        <v>36</v>
      </c>
      <c r="M2433" s="101">
        <f>VLOOKUP($C2433,'Experiment Design'!$B$3:$H$66,'Experiment Results'!M$1,FALSE)</f>
        <v>15</v>
      </c>
      <c r="N2433" s="102">
        <f t="shared" si="299"/>
        <v>39.5</v>
      </c>
      <c r="P2433" s="103">
        <f t="shared" si="300"/>
        <v>1</v>
      </c>
      <c r="Q2433" s="101">
        <f t="shared" si="301"/>
        <v>-1</v>
      </c>
      <c r="R2433" s="101">
        <f t="shared" si="302"/>
        <v>1</v>
      </c>
      <c r="S2433" s="101">
        <f t="shared" si="303"/>
        <v>1</v>
      </c>
      <c r="T2433" s="101">
        <f t="shared" si="304"/>
        <v>1</v>
      </c>
      <c r="U2433" s="101">
        <f t="shared" si="305"/>
        <v>1</v>
      </c>
      <c r="V2433" s="102">
        <f t="shared" si="306"/>
        <v>39.5</v>
      </c>
    </row>
    <row r="2434" spans="2:22" x14ac:dyDescent="0.25">
      <c r="B2434" s="12">
        <v>38</v>
      </c>
      <c r="C2434" s="12">
        <v>63</v>
      </c>
      <c r="D2434" s="12">
        <v>33.75</v>
      </c>
      <c r="E2434" s="12">
        <v>39.791666666666636</v>
      </c>
      <c r="F2434" s="12">
        <v>45.216140243890798</v>
      </c>
      <c r="H2434" s="103">
        <f>VLOOKUP($C2434,'Experiment Design'!$B$3:$H$66,'Experiment Results'!H$1,FALSE)</f>
        <v>3</v>
      </c>
      <c r="I2434" s="101" t="str">
        <f>VLOOKUP($C2434,'Experiment Design'!$B$3:$H$66,'Experiment Results'!I$1,FALSE)</f>
        <v>Exponential</v>
      </c>
      <c r="J2434" s="101">
        <f>VLOOKUP($C2434,'Experiment Design'!$B$3:$H$66,'Experiment Results'!J$1,FALSE)</f>
        <v>100</v>
      </c>
      <c r="K2434" s="101">
        <f>VLOOKUP($C2434,'Experiment Design'!$B$3:$H$66,'Experiment Results'!K$1,FALSE)</f>
        <v>60</v>
      </c>
      <c r="L2434" s="101">
        <f>VLOOKUP($C2434,'Experiment Design'!$B$3:$H$66,'Experiment Results'!L$1,FALSE)</f>
        <v>36</v>
      </c>
      <c r="M2434" s="101">
        <f>VLOOKUP($C2434,'Experiment Design'!$B$3:$H$66,'Experiment Results'!M$1,FALSE)</f>
        <v>15</v>
      </c>
      <c r="N2434" s="102">
        <f t="shared" si="299"/>
        <v>39.585935636852476</v>
      </c>
      <c r="P2434" s="103">
        <f t="shared" si="300"/>
        <v>-1</v>
      </c>
      <c r="Q2434" s="101">
        <f t="shared" si="301"/>
        <v>1</v>
      </c>
      <c r="R2434" s="101">
        <f t="shared" si="302"/>
        <v>1</v>
      </c>
      <c r="S2434" s="101">
        <f t="shared" si="303"/>
        <v>1</v>
      </c>
      <c r="T2434" s="101">
        <f t="shared" si="304"/>
        <v>1</v>
      </c>
      <c r="U2434" s="101">
        <f t="shared" si="305"/>
        <v>1</v>
      </c>
      <c r="V2434" s="102">
        <f t="shared" si="306"/>
        <v>39.585935636852476</v>
      </c>
    </row>
    <row r="2435" spans="2:22" x14ac:dyDescent="0.25">
      <c r="B2435" s="12">
        <v>38</v>
      </c>
      <c r="C2435" s="12">
        <v>64</v>
      </c>
      <c r="D2435" s="12">
        <v>35.208333333333364</v>
      </c>
      <c r="E2435" s="12">
        <v>33.666666666666657</v>
      </c>
      <c r="F2435" s="12">
        <v>33.166666666666686</v>
      </c>
      <c r="H2435" s="98">
        <f>VLOOKUP($C2435,'Experiment Design'!$B$3:$H$66,'Experiment Results'!H$1,FALSE)</f>
        <v>8</v>
      </c>
      <c r="I2435" s="99" t="str">
        <f>VLOOKUP($C2435,'Experiment Design'!$B$3:$H$66,'Experiment Results'!I$1,FALSE)</f>
        <v>Exponential</v>
      </c>
      <c r="J2435" s="99">
        <f>VLOOKUP($C2435,'Experiment Design'!$B$3:$H$66,'Experiment Results'!J$1,FALSE)</f>
        <v>100</v>
      </c>
      <c r="K2435" s="99">
        <f>VLOOKUP($C2435,'Experiment Design'!$B$3:$H$66,'Experiment Results'!K$1,FALSE)</f>
        <v>60</v>
      </c>
      <c r="L2435" s="99">
        <f>VLOOKUP($C2435,'Experiment Design'!$B$3:$H$66,'Experiment Results'!L$1,FALSE)</f>
        <v>36</v>
      </c>
      <c r="M2435" s="99">
        <f>VLOOKUP($C2435,'Experiment Design'!$B$3:$H$66,'Experiment Results'!M$1,FALSE)</f>
        <v>15</v>
      </c>
      <c r="N2435" s="100">
        <f t="shared" si="299"/>
        <v>34.013888888888907</v>
      </c>
      <c r="P2435" s="98">
        <f t="shared" si="300"/>
        <v>1</v>
      </c>
      <c r="Q2435" s="99">
        <f t="shared" si="301"/>
        <v>1</v>
      </c>
      <c r="R2435" s="99">
        <f t="shared" si="302"/>
        <v>1</v>
      </c>
      <c r="S2435" s="99">
        <f t="shared" si="303"/>
        <v>1</v>
      </c>
      <c r="T2435" s="99">
        <f t="shared" si="304"/>
        <v>1</v>
      </c>
      <c r="U2435" s="99">
        <f t="shared" si="305"/>
        <v>1</v>
      </c>
      <c r="V2435" s="100">
        <f t="shared" si="306"/>
        <v>34.013888888888907</v>
      </c>
    </row>
    <row r="2437" spans="2:22" x14ac:dyDescent="0.25">
      <c r="V2437" s="16">
        <v>34.013888888888907</v>
      </c>
    </row>
    <row r="2438" spans="2:22" x14ac:dyDescent="0.25">
      <c r="L2438" s="16">
        <f>63-31</f>
        <v>32</v>
      </c>
    </row>
  </sheetData>
  <sortState ref="B3:F2434">
    <sortCondition ref="B2"/>
  </sortState>
  <mergeCells count="13">
    <mergeCell ref="AK2:AK3"/>
    <mergeCell ref="AB2:AB3"/>
    <mergeCell ref="AC2:AC3"/>
    <mergeCell ref="AD2:AD3"/>
    <mergeCell ref="AE2:AE3"/>
    <mergeCell ref="AH2:AH3"/>
    <mergeCell ref="AI2:AJ2"/>
    <mergeCell ref="AA2:AA3"/>
    <mergeCell ref="N2:N3"/>
    <mergeCell ref="V2:V3"/>
    <mergeCell ref="X2:X3"/>
    <mergeCell ref="Y2:Y3"/>
    <mergeCell ref="Z2:Z3"/>
  </mergeCells>
  <conditionalFormatting sqref="Z4:Z9">
    <cfRule type="colorScale" priority="1">
      <colorScale>
        <cfvo type="min"/>
        <cfvo type="max"/>
        <color theme="6" tint="0.59999389629810485"/>
        <color rgb="FF92D05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71"/>
  <sheetViews>
    <sheetView workbookViewId="0">
      <selection activeCell="D71" sqref="D4:D71"/>
    </sheetView>
  </sheetViews>
  <sheetFormatPr defaultRowHeight="15" x14ac:dyDescent="0.25"/>
  <cols>
    <col min="2" max="2" width="20" customWidth="1"/>
    <col min="4" max="4" width="15.5703125" bestFit="1" customWidth="1"/>
    <col min="5" max="6" width="15.85546875" bestFit="1" customWidth="1"/>
  </cols>
  <sheetData>
    <row r="1" spans="2:7" x14ac:dyDescent="0.25">
      <c r="B1" t="s">
        <v>245</v>
      </c>
      <c r="C1" t="s">
        <v>244</v>
      </c>
    </row>
    <row r="2" spans="2:7" x14ac:dyDescent="0.25">
      <c r="B2" s="108" t="s">
        <v>174</v>
      </c>
      <c r="C2" s="107">
        <v>0</v>
      </c>
    </row>
    <row r="3" spans="2:7" x14ac:dyDescent="0.25">
      <c r="B3" s="108" t="s">
        <v>175</v>
      </c>
      <c r="C3" s="107">
        <v>0</v>
      </c>
      <c r="F3" t="s">
        <v>277</v>
      </c>
    </row>
    <row r="4" spans="2:7" x14ac:dyDescent="0.25">
      <c r="B4" s="108" t="s">
        <v>176</v>
      </c>
      <c r="C4" s="107">
        <v>0</v>
      </c>
      <c r="D4" t="str">
        <f>MID(B4,4,3)</f>
        <v xml:space="preserve"> x1</v>
      </c>
      <c r="F4" t="s">
        <v>246</v>
      </c>
      <c r="G4" t="s">
        <v>278</v>
      </c>
    </row>
    <row r="5" spans="2:7" x14ac:dyDescent="0.25">
      <c r="B5" s="108" t="s">
        <v>177</v>
      </c>
      <c r="C5" s="107">
        <v>0</v>
      </c>
      <c r="D5" t="str">
        <f t="shared" ref="D5:D8" si="0">MID(B5,4,3)</f>
        <v xml:space="preserve"> x2</v>
      </c>
      <c r="F5" t="s">
        <v>247</v>
      </c>
      <c r="G5" t="s">
        <v>279</v>
      </c>
    </row>
    <row r="6" spans="2:7" x14ac:dyDescent="0.25">
      <c r="B6" s="108" t="s">
        <v>178</v>
      </c>
      <c r="C6" s="107">
        <v>0</v>
      </c>
      <c r="D6" t="str">
        <f t="shared" si="0"/>
        <v xml:space="preserve"> x3</v>
      </c>
      <c r="F6" t="s">
        <v>248</v>
      </c>
      <c r="G6" t="s">
        <v>280</v>
      </c>
    </row>
    <row r="7" spans="2:7" x14ac:dyDescent="0.25">
      <c r="B7" s="108" t="s">
        <v>180</v>
      </c>
      <c r="C7" s="107">
        <v>0</v>
      </c>
      <c r="D7" t="str">
        <f t="shared" si="0"/>
        <v xml:space="preserve"> x5</v>
      </c>
      <c r="F7" t="s">
        <v>249</v>
      </c>
      <c r="G7" t="s">
        <v>281</v>
      </c>
    </row>
    <row r="8" spans="2:7" x14ac:dyDescent="0.25">
      <c r="B8" s="108" t="s">
        <v>181</v>
      </c>
      <c r="C8" s="107">
        <v>0</v>
      </c>
      <c r="D8" t="str">
        <f t="shared" si="0"/>
        <v xml:space="preserve"> x6</v>
      </c>
      <c r="F8" t="s">
        <v>250</v>
      </c>
      <c r="G8" t="s">
        <v>282</v>
      </c>
    </row>
    <row r="9" spans="2:7" x14ac:dyDescent="0.25">
      <c r="B9" s="108" t="s">
        <v>182</v>
      </c>
      <c r="C9" s="107">
        <v>0</v>
      </c>
      <c r="F9" t="s">
        <v>251</v>
      </c>
      <c r="G9" t="s">
        <v>283</v>
      </c>
    </row>
    <row r="10" spans="2:7" x14ac:dyDescent="0.25">
      <c r="B10" s="108" t="s">
        <v>183</v>
      </c>
      <c r="C10" s="107">
        <v>0</v>
      </c>
      <c r="D10" t="str">
        <f>MID(B10,4,6)</f>
        <v xml:space="preserve"> x1*x2</v>
      </c>
      <c r="F10" t="s">
        <v>252</v>
      </c>
      <c r="G10" t="s">
        <v>284</v>
      </c>
    </row>
    <row r="11" spans="2:7" x14ac:dyDescent="0.25">
      <c r="B11" s="108" t="s">
        <v>184</v>
      </c>
      <c r="C11" s="107">
        <v>0</v>
      </c>
      <c r="D11" t="str">
        <f t="shared" ref="D11:D16" si="1">MID(B11,4,6)</f>
        <v xml:space="preserve"> x1*x3</v>
      </c>
      <c r="F11" t="s">
        <v>253</v>
      </c>
      <c r="G11" t="s">
        <v>285</v>
      </c>
    </row>
    <row r="12" spans="2:7" x14ac:dyDescent="0.25">
      <c r="B12" s="108" t="s">
        <v>186</v>
      </c>
      <c r="C12" s="107">
        <v>0</v>
      </c>
      <c r="D12" t="str">
        <f t="shared" si="1"/>
        <v xml:space="preserve"> x1*x5</v>
      </c>
      <c r="F12" t="s">
        <v>254</v>
      </c>
      <c r="G12" t="s">
        <v>286</v>
      </c>
    </row>
    <row r="13" spans="2:7" x14ac:dyDescent="0.25">
      <c r="B13" s="108" t="s">
        <v>187</v>
      </c>
      <c r="C13" s="107">
        <v>0</v>
      </c>
      <c r="D13" t="str">
        <f t="shared" si="1"/>
        <v xml:space="preserve"> x1*x6</v>
      </c>
      <c r="F13" t="s">
        <v>255</v>
      </c>
      <c r="G13" t="s">
        <v>287</v>
      </c>
    </row>
    <row r="14" spans="2:7" x14ac:dyDescent="0.25">
      <c r="B14" s="108" t="s">
        <v>188</v>
      </c>
      <c r="C14" s="107">
        <v>0</v>
      </c>
      <c r="D14" t="str">
        <f t="shared" si="1"/>
        <v xml:space="preserve"> x2*x3</v>
      </c>
      <c r="F14" t="s">
        <v>256</v>
      </c>
      <c r="G14" t="s">
        <v>288</v>
      </c>
    </row>
    <row r="15" spans="2:7" x14ac:dyDescent="0.25">
      <c r="B15" s="108" t="s">
        <v>190</v>
      </c>
      <c r="C15" s="107">
        <v>0</v>
      </c>
      <c r="D15" t="str">
        <f t="shared" si="1"/>
        <v xml:space="preserve"> x2*x5</v>
      </c>
      <c r="F15" t="s">
        <v>270</v>
      </c>
      <c r="G15" t="s">
        <v>289</v>
      </c>
    </row>
    <row r="16" spans="2:7" x14ac:dyDescent="0.25">
      <c r="B16" s="108" t="s">
        <v>197</v>
      </c>
      <c r="C16" s="107">
        <v>0</v>
      </c>
      <c r="D16" t="str">
        <f t="shared" si="1"/>
        <v xml:space="preserve"> x5*x6</v>
      </c>
      <c r="F16" t="s">
        <v>265</v>
      </c>
      <c r="G16" t="s">
        <v>290</v>
      </c>
    </row>
    <row r="17" spans="2:7" x14ac:dyDescent="0.25">
      <c r="B17" s="108" t="s">
        <v>198</v>
      </c>
      <c r="C17" s="107">
        <v>0</v>
      </c>
      <c r="F17" t="s">
        <v>261</v>
      </c>
      <c r="G17" t="s">
        <v>291</v>
      </c>
    </row>
    <row r="18" spans="2:7" x14ac:dyDescent="0.25">
      <c r="B18" s="108" t="s">
        <v>199</v>
      </c>
      <c r="C18" s="107">
        <v>0</v>
      </c>
      <c r="D18" t="str">
        <f>MID(B18,4,9)</f>
        <v xml:space="preserve"> x1*x2*x3</v>
      </c>
      <c r="F18" t="s">
        <v>257</v>
      </c>
      <c r="G18" t="s">
        <v>292</v>
      </c>
    </row>
    <row r="19" spans="2:7" x14ac:dyDescent="0.25">
      <c r="B19" s="108" t="s">
        <v>201</v>
      </c>
      <c r="C19" s="107">
        <v>0</v>
      </c>
      <c r="D19" t="str">
        <f t="shared" ref="D19:D28" si="2">MID(B19,4,9)</f>
        <v xml:space="preserve"> x1*x2*x5</v>
      </c>
      <c r="F19" t="s">
        <v>258</v>
      </c>
      <c r="G19" t="s">
        <v>293</v>
      </c>
    </row>
    <row r="20" spans="2:7" x14ac:dyDescent="0.25">
      <c r="B20" s="108" t="s">
        <v>202</v>
      </c>
      <c r="C20" s="107">
        <v>0</v>
      </c>
      <c r="D20" t="str">
        <f t="shared" si="2"/>
        <v xml:space="preserve"> x1*x2*x6</v>
      </c>
      <c r="F20" t="s">
        <v>259</v>
      </c>
      <c r="G20" t="s">
        <v>294</v>
      </c>
    </row>
    <row r="21" spans="2:7" x14ac:dyDescent="0.25">
      <c r="B21" s="108" t="s">
        <v>194</v>
      </c>
      <c r="C21" s="107">
        <v>1E-3</v>
      </c>
      <c r="D21" t="str">
        <f t="shared" ref="D21" si="3">MID(B21,4,6)</f>
        <v xml:space="preserve"> x3*x6</v>
      </c>
      <c r="F21" t="s">
        <v>260</v>
      </c>
      <c r="G21" t="s">
        <v>295</v>
      </c>
    </row>
    <row r="22" spans="2:7" x14ac:dyDescent="0.25">
      <c r="B22" s="108" t="s">
        <v>205</v>
      </c>
      <c r="C22" s="107">
        <v>1E-3</v>
      </c>
      <c r="D22" t="str">
        <f t="shared" si="2"/>
        <v xml:space="preserve"> x1*x3*x6</v>
      </c>
      <c r="F22" t="s">
        <v>266</v>
      </c>
      <c r="G22" t="s">
        <v>296</v>
      </c>
    </row>
    <row r="23" spans="2:7" x14ac:dyDescent="0.25">
      <c r="B23" s="108" t="s">
        <v>211</v>
      </c>
      <c r="C23" s="107">
        <v>1E-3</v>
      </c>
      <c r="D23" t="str">
        <f t="shared" si="2"/>
        <v xml:space="preserve"> x2*x3*x6</v>
      </c>
      <c r="F23" t="s">
        <v>262</v>
      </c>
      <c r="G23" t="s">
        <v>297</v>
      </c>
    </row>
    <row r="24" spans="2:7" x14ac:dyDescent="0.25">
      <c r="B24" s="108" t="s">
        <v>222</v>
      </c>
      <c r="C24" s="107">
        <v>1E-3</v>
      </c>
      <c r="D24" t="str">
        <f>MID(B24,4,12)</f>
        <v xml:space="preserve"> x1*x2*x3*x6</v>
      </c>
      <c r="F24" t="s">
        <v>267</v>
      </c>
      <c r="G24" t="s">
        <v>298</v>
      </c>
    </row>
    <row r="25" spans="2:7" x14ac:dyDescent="0.25">
      <c r="B25" s="108" t="s">
        <v>193</v>
      </c>
      <c r="C25" s="107">
        <v>2E-3</v>
      </c>
      <c r="D25" t="str">
        <f t="shared" ref="D25" si="4">MID(B25,4,6)</f>
        <v xml:space="preserve"> x3*x5</v>
      </c>
      <c r="F25" t="s">
        <v>268</v>
      </c>
      <c r="G25" t="s">
        <v>308</v>
      </c>
    </row>
    <row r="26" spans="2:7" x14ac:dyDescent="0.25">
      <c r="B26" s="108" t="s">
        <v>204</v>
      </c>
      <c r="C26" s="107">
        <v>2E-3</v>
      </c>
      <c r="D26" t="str">
        <f t="shared" si="2"/>
        <v xml:space="preserve"> x1*x3*x5</v>
      </c>
      <c r="F26" t="s">
        <v>263</v>
      </c>
      <c r="G26" t="s">
        <v>300</v>
      </c>
    </row>
    <row r="27" spans="2:7" x14ac:dyDescent="0.25">
      <c r="B27" s="108" t="s">
        <v>208</v>
      </c>
      <c r="C27" s="107">
        <v>2E-3</v>
      </c>
      <c r="D27" t="str">
        <f t="shared" si="2"/>
        <v xml:space="preserve"> x1*x5*x6</v>
      </c>
      <c r="F27" t="s">
        <v>273</v>
      </c>
      <c r="G27" t="s">
        <v>299</v>
      </c>
    </row>
    <row r="28" spans="2:7" x14ac:dyDescent="0.25">
      <c r="B28" s="108" t="s">
        <v>210</v>
      </c>
      <c r="C28" s="107">
        <v>2E-3</v>
      </c>
      <c r="D28" t="str">
        <f t="shared" si="2"/>
        <v xml:space="preserve"> x2*x3*x5</v>
      </c>
      <c r="F28" t="s">
        <v>271</v>
      </c>
      <c r="G28" t="s">
        <v>301</v>
      </c>
    </row>
    <row r="29" spans="2:7" x14ac:dyDescent="0.25">
      <c r="B29" s="108" t="s">
        <v>221</v>
      </c>
      <c r="C29" s="107">
        <v>3.0000000000000001E-3</v>
      </c>
      <c r="D29" t="str">
        <f>MID(B29,4,12)</f>
        <v xml:space="preserve"> x1*x2*x3*x5</v>
      </c>
      <c r="F29" t="s">
        <v>269</v>
      </c>
      <c r="G29" t="s">
        <v>302</v>
      </c>
    </row>
    <row r="30" spans="2:7" x14ac:dyDescent="0.25">
      <c r="B30" s="108" t="s">
        <v>219</v>
      </c>
      <c r="C30" s="107">
        <v>5.0000000000000001E-3</v>
      </c>
      <c r="F30" t="s">
        <v>264</v>
      </c>
      <c r="G30" t="s">
        <v>303</v>
      </c>
    </row>
    <row r="31" spans="2:7" x14ac:dyDescent="0.25">
      <c r="B31" s="108" t="s">
        <v>191</v>
      </c>
      <c r="C31" s="107">
        <v>1.2999999999999999E-2</v>
      </c>
      <c r="D31" t="str">
        <f t="shared" ref="D31" si="5">MID(B31,4,6)</f>
        <v xml:space="preserve"> x2*x6</v>
      </c>
      <c r="F31" t="s">
        <v>276</v>
      </c>
      <c r="G31" t="s">
        <v>304</v>
      </c>
    </row>
    <row r="32" spans="2:7" x14ac:dyDescent="0.25">
      <c r="B32" s="108" t="s">
        <v>217</v>
      </c>
      <c r="C32" s="107">
        <v>2.9000000000000001E-2</v>
      </c>
      <c r="D32" t="str">
        <f t="shared" ref="D32" si="6">MID(B32,4,9)</f>
        <v xml:space="preserve"> x3*x5*x6</v>
      </c>
      <c r="F32" t="s">
        <v>274</v>
      </c>
      <c r="G32" t="s">
        <v>305</v>
      </c>
    </row>
    <row r="33" spans="2:7" x14ac:dyDescent="0.25">
      <c r="B33" s="108" t="s">
        <v>238</v>
      </c>
      <c r="C33" s="107">
        <v>0.03</v>
      </c>
      <c r="D33" t="str">
        <f>MID(B33,4,15)</f>
        <v xml:space="preserve"> x1*x2*x3*x5*x6</v>
      </c>
      <c r="F33" t="s">
        <v>275</v>
      </c>
      <c r="G33" t="s">
        <v>306</v>
      </c>
    </row>
    <row r="34" spans="2:7" x14ac:dyDescent="0.25">
      <c r="B34" s="108" t="s">
        <v>214</v>
      </c>
      <c r="C34" s="107">
        <v>3.4000000000000002E-2</v>
      </c>
      <c r="D34" t="str">
        <f t="shared" ref="D34" si="7">MID(B34,4,9)</f>
        <v xml:space="preserve"> x2*x5*x6</v>
      </c>
      <c r="F34" t="s">
        <v>272</v>
      </c>
      <c r="G34" t="s">
        <v>307</v>
      </c>
    </row>
    <row r="35" spans="2:7" x14ac:dyDescent="0.25">
      <c r="B35" s="108" t="s">
        <v>228</v>
      </c>
      <c r="C35" s="107">
        <v>3.4000000000000002E-2</v>
      </c>
      <c r="D35" t="str">
        <f>MID(B35,4,12)</f>
        <v xml:space="preserve"> x1*x3*x5*x6</v>
      </c>
    </row>
    <row r="36" spans="2:7" x14ac:dyDescent="0.25">
      <c r="B36" s="108" t="s">
        <v>232</v>
      </c>
      <c r="C36" s="107">
        <v>3.4000000000000002E-2</v>
      </c>
      <c r="D36" t="str">
        <f t="shared" ref="D36:D37" si="8">MID(B36,4,12)</f>
        <v xml:space="preserve"> x2*x3*x5*x6</v>
      </c>
    </row>
    <row r="37" spans="2:7" x14ac:dyDescent="0.25">
      <c r="B37" s="108" t="s">
        <v>225</v>
      </c>
      <c r="C37" s="107">
        <v>4.2000000000000003E-2</v>
      </c>
      <c r="D37" t="str">
        <f t="shared" si="8"/>
        <v xml:space="preserve"> x1*x2*x5*x6</v>
      </c>
    </row>
    <row r="38" spans="2:7" x14ac:dyDescent="0.25">
      <c r="B38" t="s">
        <v>235</v>
      </c>
      <c r="C38" s="107">
        <v>0.57499999999999996</v>
      </c>
    </row>
    <row r="39" spans="2:7" x14ac:dyDescent="0.25">
      <c r="B39" t="s">
        <v>241</v>
      </c>
      <c r="C39" s="107">
        <v>0.91800000000000004</v>
      </c>
      <c r="D39">
        <v>1</v>
      </c>
    </row>
    <row r="40" spans="2:7" x14ac:dyDescent="0.25">
      <c r="B40" t="s">
        <v>242</v>
      </c>
      <c r="C40" s="107">
        <v>0.91800000000000004</v>
      </c>
    </row>
    <row r="41" spans="2:7" x14ac:dyDescent="0.25">
      <c r="B41" t="s">
        <v>243</v>
      </c>
      <c r="C41" s="107">
        <v>0.91800000000000004</v>
      </c>
      <c r="D41">
        <v>1</v>
      </c>
    </row>
    <row r="42" spans="2:7" x14ac:dyDescent="0.25">
      <c r="B42" t="s">
        <v>233</v>
      </c>
      <c r="C42" s="107">
        <v>0.93200000000000005</v>
      </c>
      <c r="D42">
        <v>1</v>
      </c>
    </row>
    <row r="43" spans="2:7" x14ac:dyDescent="0.25">
      <c r="B43" t="s">
        <v>239</v>
      </c>
      <c r="C43" s="107">
        <v>0.93200000000000005</v>
      </c>
      <c r="D43">
        <v>1</v>
      </c>
    </row>
    <row r="44" spans="2:7" x14ac:dyDescent="0.25">
      <c r="B44" t="s">
        <v>189</v>
      </c>
      <c r="C44" s="107">
        <v>0.94399999999999995</v>
      </c>
      <c r="D44">
        <v>1</v>
      </c>
    </row>
    <row r="45" spans="2:7" x14ac:dyDescent="0.25">
      <c r="B45" t="s">
        <v>200</v>
      </c>
      <c r="C45" s="107">
        <v>0.94399999999999995</v>
      </c>
      <c r="D45">
        <v>1</v>
      </c>
    </row>
    <row r="46" spans="2:7" x14ac:dyDescent="0.25">
      <c r="B46" t="s">
        <v>209</v>
      </c>
      <c r="C46" s="107">
        <v>0.96099999999999997</v>
      </c>
      <c r="D46">
        <v>1</v>
      </c>
    </row>
    <row r="47" spans="2:7" x14ac:dyDescent="0.25">
      <c r="B47" t="s">
        <v>220</v>
      </c>
      <c r="C47" s="107">
        <v>0.96099999999999997</v>
      </c>
      <c r="D47">
        <v>1</v>
      </c>
    </row>
    <row r="48" spans="2:7" x14ac:dyDescent="0.25">
      <c r="B48" t="s">
        <v>231</v>
      </c>
      <c r="C48" s="107">
        <v>0.96199999999999997</v>
      </c>
      <c r="D48">
        <v>1</v>
      </c>
    </row>
    <row r="49" spans="2:4" x14ac:dyDescent="0.25">
      <c r="B49" t="s">
        <v>237</v>
      </c>
      <c r="C49" s="107">
        <v>0.96199999999999997</v>
      </c>
      <c r="D49">
        <v>1</v>
      </c>
    </row>
    <row r="50" spans="2:4" x14ac:dyDescent="0.25">
      <c r="B50" t="s">
        <v>179</v>
      </c>
      <c r="C50" s="107">
        <v>0.96499999999999997</v>
      </c>
      <c r="D50">
        <v>1</v>
      </c>
    </row>
    <row r="51" spans="2:4" x14ac:dyDescent="0.25">
      <c r="B51" t="s">
        <v>185</v>
      </c>
      <c r="C51" s="107">
        <v>0.96499999999999997</v>
      </c>
      <c r="D51">
        <v>1</v>
      </c>
    </row>
    <row r="52" spans="2:4" x14ac:dyDescent="0.25">
      <c r="B52" t="s">
        <v>215</v>
      </c>
      <c r="C52" s="107">
        <v>0.97099999999999997</v>
      </c>
      <c r="D52">
        <v>1</v>
      </c>
    </row>
    <row r="53" spans="2:4" x14ac:dyDescent="0.25">
      <c r="B53" t="s">
        <v>226</v>
      </c>
      <c r="C53" s="107">
        <v>0.97099999999999997</v>
      </c>
      <c r="D53">
        <v>1</v>
      </c>
    </row>
    <row r="54" spans="2:4" x14ac:dyDescent="0.25">
      <c r="B54" t="s">
        <v>218</v>
      </c>
      <c r="C54" s="107">
        <v>0.97599999999999998</v>
      </c>
      <c r="D54">
        <v>1</v>
      </c>
    </row>
    <row r="55" spans="2:4" x14ac:dyDescent="0.25">
      <c r="B55" t="s">
        <v>229</v>
      </c>
      <c r="C55" s="107">
        <v>0.97599999999999998</v>
      </c>
      <c r="D55">
        <v>1</v>
      </c>
    </row>
    <row r="56" spans="2:4" x14ac:dyDescent="0.25">
      <c r="B56" t="s">
        <v>196</v>
      </c>
      <c r="C56" s="107">
        <v>0.97899999999999998</v>
      </c>
      <c r="D56">
        <v>1</v>
      </c>
    </row>
    <row r="57" spans="2:4" x14ac:dyDescent="0.25">
      <c r="B57" t="s">
        <v>207</v>
      </c>
      <c r="C57" s="107">
        <v>0.97899999999999998</v>
      </c>
      <c r="D57">
        <v>1</v>
      </c>
    </row>
    <row r="58" spans="2:4" x14ac:dyDescent="0.25">
      <c r="B58" t="s">
        <v>234</v>
      </c>
      <c r="C58" s="107">
        <v>0.98099999999999998</v>
      </c>
      <c r="D58">
        <v>1</v>
      </c>
    </row>
    <row r="59" spans="2:4" x14ac:dyDescent="0.25">
      <c r="B59" t="s">
        <v>240</v>
      </c>
      <c r="C59" s="107">
        <v>0.98099999999999998</v>
      </c>
      <c r="D59">
        <v>1</v>
      </c>
    </row>
    <row r="60" spans="2:4" x14ac:dyDescent="0.25">
      <c r="B60" t="s">
        <v>213</v>
      </c>
      <c r="C60" s="107">
        <v>0.98299999999999998</v>
      </c>
      <c r="D60">
        <v>1</v>
      </c>
    </row>
    <row r="61" spans="2:4" x14ac:dyDescent="0.25">
      <c r="B61" t="s">
        <v>224</v>
      </c>
      <c r="C61" s="107">
        <v>0.98299999999999998</v>
      </c>
      <c r="D61">
        <v>1</v>
      </c>
    </row>
    <row r="62" spans="2:4" x14ac:dyDescent="0.25">
      <c r="B62" t="s">
        <v>216</v>
      </c>
      <c r="C62" s="107">
        <v>0.98699999999999999</v>
      </c>
      <c r="D62">
        <v>1</v>
      </c>
    </row>
    <row r="63" spans="2:4" x14ac:dyDescent="0.25">
      <c r="B63" t="s">
        <v>227</v>
      </c>
      <c r="C63" s="107">
        <v>0.98699999999999999</v>
      </c>
      <c r="D63">
        <v>1</v>
      </c>
    </row>
    <row r="64" spans="2:4" x14ac:dyDescent="0.25">
      <c r="B64" t="s">
        <v>195</v>
      </c>
      <c r="C64" s="107">
        <v>0.99</v>
      </c>
      <c r="D64">
        <v>1</v>
      </c>
    </row>
    <row r="65" spans="2:4" x14ac:dyDescent="0.25">
      <c r="B65" t="s">
        <v>206</v>
      </c>
      <c r="C65" s="107">
        <v>0.99</v>
      </c>
      <c r="D65">
        <v>1</v>
      </c>
    </row>
    <row r="66" spans="2:4" x14ac:dyDescent="0.25">
      <c r="B66" t="s">
        <v>212</v>
      </c>
      <c r="C66" s="107">
        <v>0.996</v>
      </c>
      <c r="D66">
        <v>1</v>
      </c>
    </row>
    <row r="67" spans="2:4" x14ac:dyDescent="0.25">
      <c r="B67" t="s">
        <v>223</v>
      </c>
      <c r="C67" s="107">
        <v>0.996</v>
      </c>
      <c r="D67">
        <v>1</v>
      </c>
    </row>
    <row r="68" spans="2:4" x14ac:dyDescent="0.25">
      <c r="B68" t="s">
        <v>230</v>
      </c>
      <c r="C68" s="107">
        <v>0.996</v>
      </c>
      <c r="D68">
        <v>1</v>
      </c>
    </row>
    <row r="69" spans="2:4" x14ac:dyDescent="0.25">
      <c r="B69" t="s">
        <v>236</v>
      </c>
      <c r="C69" s="107">
        <v>0.996</v>
      </c>
      <c r="D69">
        <v>1</v>
      </c>
    </row>
    <row r="70" spans="2:4" x14ac:dyDescent="0.25">
      <c r="B70" t="s">
        <v>192</v>
      </c>
      <c r="C70" s="107">
        <v>0.997</v>
      </c>
      <c r="D70">
        <v>1</v>
      </c>
    </row>
    <row r="71" spans="2:4" x14ac:dyDescent="0.25">
      <c r="B71" t="s">
        <v>203</v>
      </c>
      <c r="C71" s="107">
        <v>0.997</v>
      </c>
      <c r="D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Standard Order</vt:lpstr>
      <vt:lpstr>Pilot Run Summary</vt:lpstr>
      <vt:lpstr>Pilot Run Analysis</vt:lpstr>
      <vt:lpstr>Pilot Run 2 Summary</vt:lpstr>
      <vt:lpstr>Pilot Run Analysis 2</vt:lpstr>
      <vt:lpstr>Sheet1</vt:lpstr>
      <vt:lpstr>Sheet2</vt:lpstr>
      <vt:lpstr>Experiment Design</vt:lpstr>
      <vt:lpstr>Experiment Results</vt:lpstr>
      <vt:lpstr>Sorting P-Values</vt:lpstr>
    </vt:vector>
  </TitlesOfParts>
  <Company>ITS Lab Services (Rochester Institute of Technology)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Morris (RIT Student)</dc:creator>
  <cp:lastModifiedBy>Nick Morris (RIT Student)</cp:lastModifiedBy>
  <cp:lastPrinted>2015-04-09T19:53:44Z</cp:lastPrinted>
  <dcterms:created xsi:type="dcterms:W3CDTF">2015-03-20T13:47:14Z</dcterms:created>
  <dcterms:modified xsi:type="dcterms:W3CDTF">2015-05-08T15:44:44Z</dcterms:modified>
</cp:coreProperties>
</file>